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de Personagem" sheetId="1" r:id="rId5"/>
    <sheet state="visible" name="Missões" sheetId="2" r:id="rId6"/>
    <sheet state="hidden" name="Habilidades Adicionais" sheetId="3" r:id="rId7"/>
    <sheet state="visible" name="Magias" sheetId="4" r:id="rId8"/>
    <sheet state="visible" name="Mercado" sheetId="5" r:id="rId9"/>
    <sheet state="visible" name="Baú do Personagem" sheetId="6" r:id="rId10"/>
    <sheet state="visible" name="Bestiário" sheetId="7" r:id="rId11"/>
    <sheet state="hidden" name="Reputações" sheetId="8" r:id="rId12"/>
    <sheet state="hidden" name="Missões Jogadas" sheetId="9" r:id="rId13"/>
    <sheet state="hidden" name="OUTRAS INFORMAÇÕES" sheetId="10" r:id="rId14"/>
    <sheet state="hidden" name="História de Origem" sheetId="11" r:id="rId15"/>
  </sheets>
  <definedNames>
    <definedName name="Bronze">'Ficha de Personagem'!$AS$7:$AV$10</definedName>
    <definedName name="Inquisidor">'Ficha de Personagem'!$AS$7:$AV$9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M8">
      <text>
        <t xml:space="preserve">1º Epic Boom - +25xps (217 Xps Totais)
2º Epic Boom - +50xps (242 Xps Totais)
2º Item lendário - 400xps (592Xps Totais)</t>
      </text>
    </comment>
    <comment authorId="0" ref="AA12">
      <text>
        <t xml:space="preserve">Lembre-se de sempre colocar em "feets".Sendo 7,5m = 25 feets, 9m= 30 feets, 10,5m= 35 feets, 12m= 40 feets</t>
      </text>
    </comment>
    <comment authorId="0" ref="R16">
      <text>
        <t xml:space="preserve">Caso tenha o Talento "Tough/Robusto", preencha com '1',  
Caso tenha a "Dádiva da Fortitude", preencha com 2;
Caso tenha o Talento "Tough/Robusto" e a "Dádiva da Fortitude", preencha com 3;
Caso seja Anão da Montanha (Resiliência Anã), preencha com '4',
Caso tenha o Talento "Tough/Robusto" ou a "Dádiva da Fortitude" e caso seja Anão da Montanha (Resiliência Anã), preencha com '5'
Caso tenha Ambos, preencha com '6'</t>
      </text>
    </comment>
    <comment authorId="0" ref="R17">
      <text>
        <t xml:space="preserve">Caso tenha o Talento "Tough/Robusto", preencha com '1',  
Caso tenha a "Dádiva da Fortitude", preencha com 2;
Caso tenha o Talento "Tough/Robusto" e a "Dádiva da Fortitude", preencha com 3;
Caso seja Anão da Montanha (Resiliência Anã), preencha com '4',
Caso tenha o Talento "Tough/Robusto" ou a "Dádiva da Fortitude" e caso seja Anão da Montanha (Resiliência Anã), preencha com '5'
Caso tenha Ambos, preencha com '6'</t>
      </text>
    </comment>
    <comment authorId="0" ref="J24">
      <text>
        <t xml:space="preserve">Pau pra Toda Obra (Jack of All Trades) (metade do bônus de proficiência para pericias não treinadas e para rolagens de iniciativa). Selecione a caixa de seleção ao lado para adquirir tal habilidade.</t>
      </text>
    </comment>
    <comment authorId="0" ref="S42">
      <text>
        <t xml:space="preserve">Você aprendeu a conjurar magias por meio de oração e meditação. Consulte o capítulo 7 para as regras de conjuração. As informações abaixo detalham como usar essas regras com as magias de Clérigo, que aparecem na lista de magias de Clérigo mais adiante na descrição da classe.
Truques. Você conhece três truques à sua escolha da lista de magias de Clérigo . Orientação , Chama Sagrada e Taumaturgia são recomendados.
Sempre que você subir de nível como Clérigo, poderá substituir um de seus truques por outro truque de sua escolha da lista de magias de Clérigo .
Ao atingir os níveis 4 e 10 de Clérigo, você aprende um truque adicional à sua escolha da lista de magias de Clérigo , conforme mostrado na coluna Truques da tabela de Características de Clérigo.
Espaços de Magia. A tabela de Características do Clérigo mostra quantos espaços de magia você tem para conjurar suas magias de nível 1 ou superior. Você recupera todos os espaços gastos ao terminar um Descanso Longo .
Magias Preparadas de Nível 1+. Você prepara a lista de magias de nível 1+ que podem ser conjuradas com esta habilidade. Para começar, escolha quatro magias de nível 1 da lista de magias de Clérigo . Bênção , Curar Ferimentos , Raio Guia e Escudo da Fé são recomendadas.
O número de magias na sua lista aumenta à medida que você sobe de nível como Clérigo, conforme mostrado na coluna Magias Preparadas da tabela de Características do Clérigo. Sempre que esse número aumentar, escolha magias adicionais da lista de magias de Clérigo até que o número de magias na sua lista corresponda ao número na tabela. As magias escolhidas devem ser de um nível para o qual você tenha espaços de magia. Por exemplo, se você for um Clérigo de nível 3, sua lista de magias preparadas pode incluir seis magias de níveis 1 e 2 em qualquer combinação.
Se outra característica de Clérigo lhe concede magias que você sempre tem preparadas, essas magias não contam para o número de magias que você pode preparar com essa característica, mas, de outra forma, elas contam como magias de Clérigo para você.
Alterando suas Magias Preparadas. Sempre que você terminar um Descanso Longo , você pode alterar sua lista de magias preparadas, substituindo qualquer uma das magias ali presentes por outras magias de Clérigo para as quais você tenha espaços de magia.
Habilidade de Conjuração. Sabedoria é sua habilidade de conjuração para suas magias de Clérigo.
Foco de Conjuração. Você pode usar um Símbolo Sagrado como Foco de Conjuração para suas magias de Clérigo.</t>
      </text>
    </comment>
    <comment authorId="0" ref="I43">
      <text>
        <t xml:space="preserve">"1" para proficiência
"0" limpar marcação
"e" expertise (dobro da proficiência)</t>
      </text>
    </comment>
    <comment authorId="0" ref="S43">
      <text>
        <t xml:space="preserve">Você se dedicou a um dos seguintes papéis sagrados de sua escolha.
Protetor. Treinado para a batalha, você adquire proficiência com armas marciais e treinamento com armaduras pesadas .
Taumaturgo. Você conhece um truque adicional da lista de magias de Clérigo . Além disso, sua conexão mística com o divino lhe concede um bônus em seus testes de Inteligência ( Arcana ou Religião ). O bônus é igual ao seu modificador de Sabedoria (mínimo de +1).</t>
      </text>
    </comment>
    <comment authorId="0" ref="S44">
      <text>
        <t xml:space="preserve">Você pode canalizar energia divina diretamente dos Planos Exteriores para alimentar efeitos mágicos. Você começa com dois desses efeitos: Centelha Divina e Expulsar Mortos-Vivos, cada um descrito abaixo. Cada vez que você usar a habilidade Canalizar Divindade desta classe, escolha qual efeito de Canalizar Divindade desta classe criar. Você ganha opções de efeitos adicionais em níveis mais altos de Clérigo.
Você pode usar a habilidade Canalizar Divindade desta classe duas vezes. Você recupera um dos usos gastos ao terminar um Descanso Curto e recupera todos os usos gastos ao terminar um Descanso Longo . Você ganha usos adicionais ao atingir certos níveis de Clérigo, conforme mostrado na coluna Canalizar Divindade da tabela de Características de Clérigo.
Se um efeito de Canalizar Divindade exigir um teste de resistência, a CD será igual à CD de resistência à magia da habilidade Conjuração desta classe.</t>
      </text>
    </comment>
    <comment authorId="0" ref="S45">
      <text>
        <t xml:space="preserve"> Como uma ação mágica , você aponta seu Símbolo Sagrado para outra criatura que você possa ver a até 9 metros de distância e concentra energia divina nela. Role 1d8 e adicione seu modificador de Sabedoria. Você restaura Pontos de Vida da criatura iguais ao total ou a força a fazer um teste de resistência de Constituição. Em caso de falha, a criatura sofre dano Necrótico ou Radiante (à sua escolha) igual ao total. Em caso de sucesso, a criatura sofre metade do dano (arredondado para baixo).
Você rola um d8 adicional quando atinge os níveis de Clérigo 7 ( 2d8 ), 13 ( 3d8 ) e 18 ( 4d8 ).</t>
      </text>
    </comment>
    <comment authorId="0" ref="S46">
      <text>
        <t xml:space="preserve">Como uma ação mágica , você apresenta seu Símbolo Sagrado e censura criaturas Mortas-Vivas. Cada Morto-Vivo à sua escolha a até 9 metros de você deve fazer um teste de resistência de Sabedoria. Se a criatura falhar no teste, ela fica Amedrontada e Incapacitada por 1 minuto. Durante esse período, ela tenta se afastar o máximo possível de você em seus turnos. Esse efeito termina mais cedo para a criatura se ela sofrer qualquer dano, se você ficar Incapacitado ou se você morrer.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5g cada um (ja pode fazer ligação kk)</t>
      </text>
    </comment>
  </commentList>
</comments>
</file>

<file path=xl/sharedStrings.xml><?xml version="1.0" encoding="utf-8"?>
<sst xmlns="http://schemas.openxmlformats.org/spreadsheetml/2006/main" count="1704" uniqueCount="316">
  <si>
    <t>Crônicas de Atlas</t>
  </si>
  <si>
    <t>Hey! Hide these columns!</t>
  </si>
  <si>
    <t>Nível</t>
  </si>
  <si>
    <t>Cleric / Clérigo</t>
  </si>
  <si>
    <t>Acolyto</t>
  </si>
  <si>
    <t>1.3c</t>
  </si>
  <si>
    <t>Grace Halliwell</t>
  </si>
  <si>
    <t>CLASSE</t>
  </si>
  <si>
    <t>ANTECEDENTE</t>
  </si>
  <si>
    <t>Humano</t>
  </si>
  <si>
    <t>Caótico e Bom</t>
  </si>
  <si>
    <t>RAÇA</t>
  </si>
  <si>
    <t>ALINHAMENTO</t>
  </si>
  <si>
    <t>Experiência</t>
  </si>
  <si>
    <t xml:space="preserve">Nome do Personagem </t>
  </si>
  <si>
    <t>Redzin</t>
  </si>
  <si>
    <t>NOME DO JOGADOR</t>
  </si>
  <si>
    <t>Rank</t>
  </si>
  <si>
    <t xml:space="preserve">      </t>
  </si>
  <si>
    <t>INSPIRAÇÃO</t>
  </si>
  <si>
    <t>Ouro total</t>
  </si>
  <si>
    <t>FOR</t>
  </si>
  <si>
    <t>16</t>
  </si>
  <si>
    <t>9m</t>
  </si>
  <si>
    <t>BÔNUS DE PROFICIÊNCIA</t>
  </si>
  <si>
    <t>Classe Armadura</t>
  </si>
  <si>
    <t>INICIATIVA</t>
  </si>
  <si>
    <t>DESLOCAMENTO</t>
  </si>
  <si>
    <t>Missões jogadas</t>
  </si>
  <si>
    <t>Anão da Colina (Resiliência Anã) = 2</t>
  </si>
  <si>
    <t>Robusto /Tough Talento</t>
  </si>
  <si>
    <t>Vida Máxima</t>
  </si>
  <si>
    <t>DES</t>
  </si>
  <si>
    <t>Força</t>
  </si>
  <si>
    <t>Destreza</t>
  </si>
  <si>
    <t>1lv</t>
  </si>
  <si>
    <t>Constituição</t>
  </si>
  <si>
    <t>PONTOS DE VIDA ATUAIS</t>
  </si>
  <si>
    <t>R1</t>
  </si>
  <si>
    <t>https://i.pinimg.com/originals/1d/5d/78/1d5d78835aa500ef0903db57be2eaacf.png</t>
  </si>
  <si>
    <t>Inteligência</t>
  </si>
  <si>
    <t>Pontos Atuais</t>
  </si>
  <si>
    <t>R2</t>
  </si>
  <si>
    <t>https://i.pinimg.com/originals/51/ad/1f/51ad1f6f545421e9fc05aa30ec108004.png</t>
  </si>
  <si>
    <t>Sabedoria</t>
  </si>
  <si>
    <t>R3</t>
  </si>
  <si>
    <t>https://i.pinimg.com/originals/07/a5/5c/07a55cb489421a6023a0af605f5b8403.png</t>
  </si>
  <si>
    <t>CON</t>
  </si>
  <si>
    <t>Carisma</t>
  </si>
  <si>
    <t>R4</t>
  </si>
  <si>
    <t>https://i.pinimg.com/736x/c9/bd/29/c9bd29d3d1410e20c4ef78fbe67ca131.jpg</t>
  </si>
  <si>
    <t>TESTES DE RESISTÊNCIA</t>
  </si>
  <si>
    <t>PONTOS DE VIDA TEMPORÁRIOS</t>
  </si>
  <si>
    <t>R5</t>
  </si>
  <si>
    <t>https://i.pinimg.com/originals/16/7c/bc/167cbc22252bdc491686e427bd2198af.png</t>
  </si>
  <si>
    <t>(Jack of all trades)</t>
  </si>
  <si>
    <t>R6</t>
  </si>
  <si>
    <t>https://i.pinimg.com/originals/e7/81/36/e781362eb9bfa4630a293e4ca259c92e.png</t>
  </si>
  <si>
    <t>Acrobacias</t>
  </si>
  <si>
    <t xml:space="preserve"> (Des)</t>
  </si>
  <si>
    <t>Lidar com Animais</t>
  </si>
  <si>
    <t xml:space="preserve">(Sab) </t>
  </si>
  <si>
    <t>INT</t>
  </si>
  <si>
    <t>Arcanismo</t>
  </si>
  <si>
    <t xml:space="preserve">(Int) </t>
  </si>
  <si>
    <t>Atletismo</t>
  </si>
  <si>
    <t xml:space="preserve">(For)    </t>
  </si>
  <si>
    <t>ITENS SINTONIZADOS</t>
  </si>
  <si>
    <t>Enganação</t>
  </si>
  <si>
    <t xml:space="preserve">  (Car) </t>
  </si>
  <si>
    <t>APARÊNCIA DO PERSONAGEM</t>
  </si>
  <si>
    <t>História</t>
  </si>
  <si>
    <t xml:space="preserve">(Int)  </t>
  </si>
  <si>
    <t>Intuição</t>
  </si>
  <si>
    <t>(Sab)</t>
  </si>
  <si>
    <t>Armas Simples e Marciais</t>
  </si>
  <si>
    <t>Ferramenta de Cartógrafo</t>
  </si>
  <si>
    <t>Comum</t>
  </si>
  <si>
    <t>SAB</t>
  </si>
  <si>
    <t>Intimidação</t>
  </si>
  <si>
    <t xml:space="preserve"> (Car)</t>
  </si>
  <si>
    <t>Armaduras (Todas)Clerigo da Vida)</t>
  </si>
  <si>
    <t>Investigação</t>
  </si>
  <si>
    <t xml:space="preserve">  (Int)</t>
  </si>
  <si>
    <t>Medicina</t>
  </si>
  <si>
    <t xml:space="preserve">(Sab)   </t>
  </si>
  <si>
    <t>Natureza</t>
  </si>
  <si>
    <t>Percepção</t>
  </si>
  <si>
    <t>CAR</t>
  </si>
  <si>
    <t>Atuação</t>
  </si>
  <si>
    <t>(Car)</t>
  </si>
  <si>
    <t>Vidas</t>
  </si>
  <si>
    <t>Media</t>
  </si>
  <si>
    <t>Persuasão</t>
  </si>
  <si>
    <t xml:space="preserve">(Car) </t>
  </si>
  <si>
    <t xml:space="preserve">Artificer </t>
  </si>
  <si>
    <t>Religião</t>
  </si>
  <si>
    <t xml:space="preserve"> (Int)</t>
  </si>
  <si>
    <t>Barbarian / Bárbaro</t>
  </si>
  <si>
    <t>Presdigitação</t>
  </si>
  <si>
    <t>(Des)</t>
  </si>
  <si>
    <t>PROF.ARMAS &amp; ARMADURAS</t>
  </si>
  <si>
    <t xml:space="preserve">PROF.ITENS &amp; FERRAMENTAS </t>
  </si>
  <si>
    <t>IDIOMAS</t>
  </si>
  <si>
    <t>Bard / Bardo</t>
  </si>
  <si>
    <t>Furtividade</t>
  </si>
  <si>
    <t xml:space="preserve">(Des) </t>
  </si>
  <si>
    <t>Blood Hunter</t>
  </si>
  <si>
    <t>Sobrevivência</t>
  </si>
  <si>
    <t xml:space="preserve">  (Sab) </t>
  </si>
  <si>
    <t>Conjuração</t>
  </si>
  <si>
    <t>1 For 1 Con 1 Sab</t>
  </si>
  <si>
    <t>PERÍCIAS</t>
  </si>
  <si>
    <t>Ordem Divina (Religião)</t>
  </si>
  <si>
    <t>For (14) Dex (8) Con (14)</t>
  </si>
  <si>
    <t>Draconic Sorcerer / Feiticeiro Draconico</t>
  </si>
  <si>
    <t>Limpar colocando '0' (zero)</t>
  </si>
  <si>
    <t>Canalizar Divindade</t>
  </si>
  <si>
    <t>Int (12) Sab (15) Car (8)</t>
  </si>
  <si>
    <t>Druid / Druida</t>
  </si>
  <si>
    <t xml:space="preserve"> SABEDORIA PASSIVA (PERCEPÇÃO)</t>
  </si>
  <si>
    <t>Centelha Divina</t>
  </si>
  <si>
    <t>Origin Feat (Tough)</t>
  </si>
  <si>
    <t>Fighter / Guerreiro</t>
  </si>
  <si>
    <t>Expulsar Mortos Vivos</t>
  </si>
  <si>
    <t>Pericia (Percepção)</t>
  </si>
  <si>
    <t>Monk / Monge</t>
  </si>
  <si>
    <t>Paladin / Paladino</t>
  </si>
  <si>
    <t>Ranger / Patrulheiro</t>
  </si>
  <si>
    <t>Pericias escolhidas</t>
  </si>
  <si>
    <t>Rogue / Ladino</t>
  </si>
  <si>
    <t>Racial (Percepção)</t>
  </si>
  <si>
    <t>Sorcerer/ Feiticeiro</t>
  </si>
  <si>
    <t>2 de clérigo (Medicina e História)</t>
  </si>
  <si>
    <t>Warlock/ Bruxo</t>
  </si>
  <si>
    <t>2 do Acolito (Intuição e Religião)</t>
  </si>
  <si>
    <t>Wizard / Mago</t>
  </si>
  <si>
    <t>ANOTAÇÕES</t>
  </si>
  <si>
    <t>CARACTERÍSTICAS &amp; HABILIDADES ADICIONAIS</t>
  </si>
  <si>
    <t>RACIAIS &amp; TALENTOS</t>
  </si>
  <si>
    <t>Utilize a coluna '#' para a quantidade de itens</t>
  </si>
  <si>
    <t>#</t>
  </si>
  <si>
    <t>ITEM</t>
  </si>
  <si>
    <t>Cost</t>
  </si>
  <si>
    <t>Weight</t>
  </si>
  <si>
    <t>Cota de malha</t>
  </si>
  <si>
    <t>Pacote de Sacerdote</t>
  </si>
  <si>
    <t>Escudo</t>
  </si>
  <si>
    <t>Mochila</t>
  </si>
  <si>
    <t>Maça</t>
  </si>
  <si>
    <t>Cobertor</t>
  </si>
  <si>
    <t>Simbolo Sagrado</t>
  </si>
  <si>
    <t>Agua benta</t>
  </si>
  <si>
    <t>Ração de viagem</t>
  </si>
  <si>
    <t>Isqueiro</t>
  </si>
  <si>
    <t>Tunica (robe)</t>
  </si>
  <si>
    <t>Kit de Curandeiro</t>
  </si>
  <si>
    <t>INVENTÁRIO</t>
  </si>
  <si>
    <t>Aqui são descritos os itens que são carregados pelo char.</t>
  </si>
  <si>
    <t>SUBClASSES</t>
  </si>
  <si>
    <t>NIVEL DE CLASSES</t>
  </si>
  <si>
    <t>RESISTÊNCIAS</t>
  </si>
  <si>
    <t>IMUNIDADES</t>
  </si>
  <si>
    <t>Total de Niveis Personagem</t>
  </si>
  <si>
    <t>IDADE</t>
  </si>
  <si>
    <t>ALTURA</t>
  </si>
  <si>
    <t>PESO</t>
  </si>
  <si>
    <t>TAMANHO</t>
  </si>
  <si>
    <t>GENERO</t>
  </si>
  <si>
    <t>OLHOS</t>
  </si>
  <si>
    <t>CABELO</t>
  </si>
  <si>
    <t>PELE</t>
  </si>
  <si>
    <t xml:space="preserve">               ALIADOS &amp; ORGANIZAÇÕES</t>
  </si>
  <si>
    <t>Purple</t>
  </si>
  <si>
    <t>ESQUEMA DE COR</t>
  </si>
  <si>
    <t>https://i.imgur.com/b48OHqr.png</t>
  </si>
  <si>
    <t>https://cdn.discordapp.com/attachments/1485358224113795122/1485366166234071182/Espelho_refletindo_o_rosto_de_uma_bela_mulher.webp?ex=6a19ef0a&amp;is=6a189d8a&amp;hm=f18092f29b46fb605a96dac609d35fcf4a44ebf5a5ddffa2420021268ead0aef&amp;</t>
  </si>
  <si>
    <t>URL DA APARÊNCIA</t>
  </si>
  <si>
    <t>URL DO SÍMBOLO/marca</t>
  </si>
  <si>
    <t>CUSTOMIZAÇÃO</t>
  </si>
  <si>
    <t>HISTÓRIA DO PERSONAGEM</t>
  </si>
  <si>
    <r>
      <rPr>
        <rFont val="Inconsolata"/>
        <color rgb="FFA64D79"/>
        <sz val="19.0"/>
      </rPr>
      <t>Grace Halliwell — A Rosa Oculta de Sune</t>
    </r>
    <r>
      <rPr>
        <rFont val="Inconsolata"/>
        <color rgb="FF000000"/>
        <sz val="15.0"/>
      </rPr>
      <t xml:space="preserve">
Grace Halliwell nasceu em meio ao brilho decadente da corte de Arcádia, filha da princesa </t>
    </r>
    <r>
      <rPr>
        <rFont val="Inconsolata"/>
        <b/>
        <color rgb="FFA64D79"/>
        <sz val="15.0"/>
      </rPr>
      <t>Emma Halliwell</t>
    </r>
    <r>
      <rPr>
        <rFont val="Inconsolata"/>
        <color rgb="FF000000"/>
        <sz val="15.0"/>
      </rPr>
      <t xml:space="preserve">, uma mulher conhecida tanto por sua doçura quanto por sua firmeza política. Seu nascimento, porém, veio pouco antes da queda. Quando os primeiros sinais da guerra surgiram nas fronteiras do reino, Emma compreendeu antes de todos que Arcádia seria invadida — e que sua linhagem seria caçada.
Na noite em que os estandartes inimigos foram vistos além das muralhas, Emma tomou a decisão mais dolorosa de sua vida. Com Grace ainda bebê nos braços, entregou-a aos cuidados de </t>
    </r>
    <r>
      <rPr>
        <rFont val="Inconsolata"/>
        <b/>
        <color rgb="FFA64D79"/>
        <sz val="15.0"/>
      </rPr>
      <t>Madre Celestine Vaelor</t>
    </r>
    <r>
      <rPr>
        <rFont val="Inconsolata"/>
        <color rgb="FF000000"/>
        <sz val="15.0"/>
      </rPr>
      <t xml:space="preserve">, a alta sacerdotisa de um mosteiro consagrado a </t>
    </r>
    <r>
      <rPr>
        <rFont val="Inconsolata"/>
        <b/>
        <color rgb="FFA64D79"/>
        <sz val="15.0"/>
      </rPr>
      <t>Sune</t>
    </r>
    <r>
      <rPr>
        <rFont val="Inconsolata"/>
        <color rgb="FF000000"/>
        <sz val="15.0"/>
      </rPr>
      <t xml:space="preserve">, a deusa do amor e da beleza. Emma deixou junto da filha apenas um pequeno relicário, uma manta bordada com o brasão quase apagado dos Halliwell e uma ordem severa: Grace jamais deveria saber quem era, a menos que a própria Emma retornasse para buscá-la.
Ela nunca retornou.
Emma Halliwell morreu durante a queda de Arcádia, e Grace cresceu sem saber que era filha de uma princesa assassinada. No mosteiro, recebeu o sobrenome </t>
    </r>
    <r>
      <rPr>
        <rFont val="Inconsolata"/>
        <b/>
        <color rgb="FFA64D79"/>
        <sz val="15.0"/>
      </rPr>
      <t>Rosa Clara</t>
    </r>
    <r>
      <rPr>
        <rFont val="Inconsolata"/>
        <color rgb="FF000000"/>
        <sz val="15.0"/>
      </rPr>
      <t xml:space="preserve">, usado para crianças órfãs entregues à igreja. Para todos, ela era apenas Grace Rosa Clara, uma menina silenciosa, delicada e curiosa demais para aceitar respostas vazias.
O mosteiro de Sune onde cresceu era belo, mas isolado. Chamava-se </t>
    </r>
    <r>
      <rPr>
        <rFont val="Inconsolata"/>
        <b/>
        <color rgb="FFA64D79"/>
        <sz val="15.0"/>
      </rPr>
      <t>Mosteiro Santa Clara</t>
    </r>
    <r>
      <rPr>
        <rFont val="Inconsolata"/>
        <color rgb="FF000000"/>
        <sz val="15.0"/>
      </rPr>
      <t xml:space="preserve">, um antigo santuário de mármore claro, rosas trepadeiras e vitrais dourados. Ali, Grace aprendeu que beleza não era vaidade, mas uma forma de verdade; que o amor não era fraqueza, mas uma força capaz de curar, resistir e transformar. Ainda assim, sua infância foi marcada por solidão. As irmãs a protegiam, mas também a mantinham afastada do mundo. Grace cresceu entre livros, jardins, orações e longos corredores silenciosos.
Sua primeira mentora foi **Irmã Mirabel Thorne**, uma clériga bondosa que ensinou Grace a ler os textos sagrados de Sune e a cuidar das rosas do templo. Mirabel foi a primeira pessoa a notar que Grace tinha um dom raro: ela conseguia sentir a dor emocional das pessoas antes mesmo que elas falassem. Mas Grace não sabia como confortá-las com palavras. Sempre foi tímida, insegura e travada diante de estranhos. Sua voz falhava, suas frases saíam curtas demais, e muitas vezes ela preferia escrever bilhetes a conversar diretamente.
Mais tarde, seu treinamento marcial ficou sob responsabilidade de </t>
    </r>
    <r>
      <rPr>
        <rFont val="Inconsolata"/>
        <b/>
        <color rgb="FFA64D79"/>
        <sz val="15.0"/>
      </rPr>
      <t>Sir Alaric Dawnmere</t>
    </r>
    <r>
      <rPr>
        <rFont val="Inconsolata"/>
        <color rgb="FF000000"/>
        <sz val="15.0"/>
      </rPr>
      <t xml:space="preserve">, um antigo paladino de Sune que havia abandonado os campos de batalha depois de perder sua família na guerra. Foi ele quem ensinou Grace a usar armadura, escudo e maça. Para ela, isso foi especialmente difícil. Grace não era naturalmente agressiva, nem gostava da ideia de ferir alguém. Alaric precisou ensiná-la que proteger a beleza do mundo às vezes exigia força, disciplina e coragem. Ele costumava dizer: </t>
    </r>
    <r>
      <rPr>
        <rFont val="Inconsolata"/>
        <b/>
        <color rgb="FFFF00FF"/>
        <sz val="15.0"/>
      </rPr>
      <t>“Uma rosa também tem espinhos, Grace. Não por crueldade, mas para sobreviver.”</t>
    </r>
    <r>
      <rPr>
        <rFont val="Inconsolata"/>
        <color rgb="FF000000"/>
        <sz val="15.0"/>
      </rPr>
      <t xml:space="preserve">
A jornada até se tornar clériga foi árdua. Grace passava horas estudando dogmas sagrados com **Madre Celestine**, treinava com armadura até os ombros sangrarem sob o peso da chain mail, cuidava dos enfermos do mosteiro e passava noites inteiras em vigília diante do altar de Sune. Ela falhou muitas vezes. Não era a mais eloquente, nem a mais confiante, nem a mais carismática entre as noviças. Algumas colegas, como **Seraphina Vale**, brilhavam naturalmente em sermões, cânticos e celebrações públicas. Grace, por outro lado, tremia quando precisava falar diante de mais de três pessoas.
Por causa disso, muitos duvidaram dela.
Grace não tinha o encanto fácil esperado de uma devota da deusa do amor e da beleza. Seu carisma era baixo, sua fala desajeitada, sua timidez evidente. Mas havia nela uma sinceridade rara. Quando não conseguia falar, agia. Quando não sabia consolar, ficava ao lado. Quando não tinha coragem de encarar uma multidão, ajoelhava-se em silêncio por quem sofria. Aos poucos, as sacerdotisas perceberam que Grace expressava sua fé não por discursos bonitos, mas por gestos gentis, persistência e devoção absoluta.
Seu símbolo sagrado tornou-se um espelho dourado refletindo o rosto de uma bela mulher, usado como colar sobre o peito. Para Grace, o espelho não representa apenas beleza exterior, mas aquilo que cada alma esconde de mais precioso. Ela acredita que Sune não revela às pessoas o que elas parecem ser, mas aquilo que ainda podem se tornar quando são amadas, cuidadas e verdadeiramente vistas.
Aos 22 anos, porém, a curiosidade que sempre viveu dentro dela tornou-se impossível de ignorar. Grace começou a encontrar contradições em sua própria história: documentos trancados, olhares interrompidos, o silêncio repentino de Madre Celestine quando o nome Arcádia era mencionado. Um velho jardineiro do mosteiro, </t>
    </r>
    <r>
      <rPr>
        <rFont val="Inconsolata"/>
        <b/>
        <color rgb="FFA64D79"/>
        <sz val="15.0"/>
      </rPr>
      <t>Edrin Moss</t>
    </r>
    <r>
      <rPr>
        <rFont val="Inconsolata"/>
        <color rgb="FF000000"/>
        <sz val="15.0"/>
      </rPr>
      <t xml:space="preserve">, deixou escapar certa noite que a manta de Grace trazia </t>
    </r>
    <r>
      <rPr>
        <rFont val="Inconsolata"/>
        <b/>
        <color rgb="FFA64D79"/>
        <sz val="15.0"/>
      </rPr>
      <t>“costura de sangue real”</t>
    </r>
    <r>
      <rPr>
        <rFont val="Inconsolata"/>
        <color rgb="FF000000"/>
        <sz val="15.0"/>
      </rPr>
      <t xml:space="preserve">. A partir dali, ela não conseguiu mais fingir que era apenas uma órfã qualquer.
Depois de confrontar Madre Celestine, Grace recebeu apenas uma parte da verdade: fora entregue ao mosteiro durante a guerra, por uma mulher nobre que provavelmente morreu na queda de Arcádia. O resto, Celestine se recusou a revelar, presa à promessa feita anos antes a Emma Halliwell.
Grace então tomou sua primeira decisão verdadeiramente própria.
Vestiu sua chain mail, colocou por cima o manto clerical bordado com rosas douradas, prendeu a maça à cintura, colocou o escudo nas costas e levou consigo a Bíblia de Sune. Sem saber falar bem com estranhos, sem entender muito do mundo além dos muros do mosteiro, e carregando mais perguntas do que respostas, Grace partiu em direção a Arcádia.
</t>
    </r>
    <r>
      <rPr>
        <rFont val="Inconsolata"/>
        <b/>
        <color rgb="FFFF0000"/>
        <sz val="15.0"/>
      </rPr>
      <t>Ela não busca um trono. Nem vingança.
Grace busca a verdade.</t>
    </r>
    <r>
      <rPr>
        <rFont val="Inconsolata"/>
        <color rgb="FF000000"/>
        <sz val="15.0"/>
      </rPr>
      <t xml:space="preserve">
E talvez, no caminho, descubra que o amor e a beleza que Sune ensina não servem apenas para curar os outros — mas também para que ela aprenda a olhar para si mesma sem medo.</t>
    </r>
    <r>
      <rPr>
        <rFont val="Inconsolata"/>
        <color rgb="FF000000"/>
      </rPr>
      <t xml:space="preserve">
</t>
    </r>
  </si>
  <si>
    <t xml:space="preserve">Ficha V.Alpha modificada para uso no servidor Crônicas de Atlas, baseada na ficha do servidor Critical Bastards que é baseado na ficha feita pelo DM David Lester baseado na ficha de personagem oficial D&amp;D disponível em Wizards.com/DnD.  (TM &amp; © 2014 Wizards of the Coast LLC.) </t>
  </si>
  <si>
    <t xml:space="preserve">
</t>
  </si>
  <si>
    <t>XP Total</t>
  </si>
  <si>
    <t>Ganhos Totais</t>
  </si>
  <si>
    <t>PPL</t>
  </si>
  <si>
    <t>PO</t>
  </si>
  <si>
    <t>PE</t>
  </si>
  <si>
    <t>PP</t>
  </si>
  <si>
    <t>PC</t>
  </si>
  <si>
    <t>NOME DA AVENTURA:</t>
  </si>
  <si>
    <t>DATA DA AVENTURA:</t>
  </si>
  <si>
    <t>MESTRE:</t>
  </si>
  <si>
    <t>NÚMERO DE RECOMPENSAS GANHAS:</t>
  </si>
  <si>
    <t>TOTAL DE RIQUEZA GANHA:</t>
  </si>
  <si>
    <t>ITENS OBTIDOS:</t>
  </si>
  <si>
    <t>ITENS UTILIZADOS:</t>
  </si>
  <si>
    <t>TOTAL DE RIQUEZA GASTA:</t>
  </si>
  <si>
    <t>Média de PV</t>
  </si>
  <si>
    <t>HABILIDADE DE</t>
  </si>
  <si>
    <t>CLASSE DE</t>
  </si>
  <si>
    <t>BÔNUS DE ATAQUE</t>
  </si>
  <si>
    <t>CONJURAÇÃO</t>
  </si>
  <si>
    <t>DIFICULDADE</t>
  </si>
  <si>
    <t>DO FEITIÇO</t>
  </si>
  <si>
    <t>Mestre de Batalha (Battle Master)</t>
  </si>
  <si>
    <t>c</t>
  </si>
  <si>
    <t>Name</t>
  </si>
  <si>
    <t>Top</t>
  </si>
  <si>
    <t>Bottom</t>
  </si>
  <si>
    <t>Dragon</t>
  </si>
  <si>
    <t>http://i.imgur.com/3GVZzam.png</t>
  </si>
  <si>
    <t>http://i.imgur.com/miU7se3.png</t>
  </si>
  <si>
    <t>Undead</t>
  </si>
  <si>
    <t>http://i.imgur.com/Yw2rhH6.png</t>
  </si>
  <si>
    <t>http://i.imgur.com/pDLyws9.png</t>
  </si>
  <si>
    <t>Magic</t>
  </si>
  <si>
    <t>http://i.imgur.com/Pnzh0Lq.png</t>
  </si>
  <si>
    <t>Airship</t>
  </si>
  <si>
    <t>http://i.imgur.com/4GdhXW2.png</t>
  </si>
  <si>
    <t>Artificer</t>
  </si>
  <si>
    <t>https://i.imgur.com/tVDSt3v.png</t>
  </si>
  <si>
    <t>Barbarian</t>
  </si>
  <si>
    <t>https://i.imgur.com/gjtfTEm.png</t>
  </si>
  <si>
    <t>Bard</t>
  </si>
  <si>
    <t>https://i.imgur.com/5HYYXoz.png</t>
  </si>
  <si>
    <t>Cleric</t>
  </si>
  <si>
    <t>https://i.imgur.com/hOgeNi7.png</t>
  </si>
  <si>
    <t>Druid</t>
  </si>
  <si>
    <t>https://i.imgur.com/5ZZQ7Jh.png</t>
  </si>
  <si>
    <t>Fighter</t>
  </si>
  <si>
    <t>https://i.imgur.com/UI4mejB.png</t>
  </si>
  <si>
    <t>Monk</t>
  </si>
  <si>
    <t>https://i.imgur.com/lqUQ6YL.png</t>
  </si>
  <si>
    <t>Paladin</t>
  </si>
  <si>
    <t>https://i.imgur.com/uSFG6vd.png</t>
  </si>
  <si>
    <t>Ranger</t>
  </si>
  <si>
    <t>https://i.imgur.com/x6BHYTe.png</t>
  </si>
  <si>
    <t>Rogue</t>
  </si>
  <si>
    <t>https://i.imgur.com/3llLqBB.png</t>
  </si>
  <si>
    <t>Sorcerer</t>
  </si>
  <si>
    <t>https://i.imgur.com/ssrZYbl.png</t>
  </si>
  <si>
    <t>Warlock</t>
  </si>
  <si>
    <t>https://i.imgur.com/QBhqRiG.png</t>
  </si>
  <si>
    <t>Wizard</t>
  </si>
  <si>
    <t>https://i.imgur.com/EOiSGxi.png</t>
  </si>
  <si>
    <t>Verbose</t>
  </si>
  <si>
    <t>https://i.imgur.com/VyFvlcw.png</t>
  </si>
  <si>
    <t>Iconic</t>
  </si>
  <si>
    <t>https://i.imgur.com/Nh6zWQZ.png</t>
  </si>
  <si>
    <t>Blank</t>
  </si>
  <si>
    <t>https://i.imgur.com/iDgWYL1.png</t>
  </si>
  <si>
    <t>Ouro Total</t>
  </si>
  <si>
    <t>GASTOS TOTAIS:</t>
  </si>
  <si>
    <t>GANHOS TOTAIS:</t>
  </si>
  <si>
    <t>ITENS COMPRADOS:</t>
  </si>
  <si>
    <t>Data</t>
  </si>
  <si>
    <t>Origem</t>
  </si>
  <si>
    <t>Ouro</t>
  </si>
  <si>
    <t>ITENS VENDIDOS:</t>
  </si>
  <si>
    <t xml:space="preserve">Healer Kit </t>
  </si>
  <si>
    <t>Mercado</t>
  </si>
  <si>
    <t>Antecedente</t>
  </si>
  <si>
    <t>Aventuras</t>
  </si>
  <si>
    <t>Ajuda da guilda</t>
  </si>
  <si>
    <t>Descrição do Item</t>
  </si>
  <si>
    <t>Valor</t>
  </si>
  <si>
    <t>BESTIÁRIO</t>
  </si>
  <si>
    <t>Nome da Criatura:</t>
  </si>
  <si>
    <t>CD</t>
  </si>
  <si>
    <t>Tipo</t>
  </si>
  <si>
    <t>Nome da missão Encontrada:</t>
  </si>
  <si>
    <t>Data:</t>
  </si>
  <si>
    <t>Link 5etools:</t>
  </si>
  <si>
    <t>Registro de reputações</t>
  </si>
  <si>
    <t>Niveis</t>
  </si>
  <si>
    <t>Titulo</t>
  </si>
  <si>
    <t>Nomes das facçoes</t>
  </si>
  <si>
    <t>Imagens (URL)</t>
  </si>
  <si>
    <t>Odiado</t>
  </si>
  <si>
    <t>Arcádia</t>
  </si>
  <si>
    <t>https://media.discordapp.net/attachments/915292109089677392/1123828121515343873/2a66af7d26ba92de33a3ac97b321b16f.jpg?width=430&amp;height=646</t>
  </si>
  <si>
    <t>Procurado</t>
  </si>
  <si>
    <t>Astrávia</t>
  </si>
  <si>
    <t>https://media.discordapp.net/attachments/915292109089677392/1123828122471641118/231e6e3341a025737096c67819425427.jpg?width=507&amp;height=507</t>
  </si>
  <si>
    <t>DATA</t>
  </si>
  <si>
    <t>FACÇÃO</t>
  </si>
  <si>
    <t>VALOR</t>
  </si>
  <si>
    <t>Indiferente</t>
  </si>
  <si>
    <t>Eradan</t>
  </si>
  <si>
    <t>https://cdn.discordapp.com/attachments/735636320499793951/1124092872430461049/Eradan.png</t>
  </si>
  <si>
    <t>Respeitado</t>
  </si>
  <si>
    <t>Ta'histe</t>
  </si>
  <si>
    <t>https://media.discordapp.net/attachments/915292109089677392/1123828121058164756/6ec72047ce7ebb77870d119a5b4082e0.jpg?width=507&amp;height=507</t>
  </si>
  <si>
    <t>Honrado</t>
  </si>
  <si>
    <t>Mithra</t>
  </si>
  <si>
    <t>https://media.discordapp.net/attachments/915292109089677392/1123828179442868355/6e79ff2ecfa69dd45f893c451c408544.jpg?width=469&amp;height=461</t>
  </si>
  <si>
    <t>Reverenciado</t>
  </si>
  <si>
    <t>Bellizia</t>
  </si>
  <si>
    <t>https://media.discordapp.net/attachments/915292109089677392/1123828178922786956/276b633e62b6131dc24cf17ae3e607ab.jpg?width=507&amp;height=507</t>
  </si>
  <si>
    <t>Exaltado</t>
  </si>
  <si>
    <t>Bra'has</t>
  </si>
  <si>
    <t>https://media.discordapp.net/attachments/915292109089677392/1123828122794606653/f1770eb877e4754b77f73748f548d19b.jpg?width=507&amp;height=511</t>
  </si>
  <si>
    <t>Guilda Legião</t>
  </si>
  <si>
    <t>https://media.discordapp.net/attachments/915292109089677392/1123828123033669673/c034b73c4ead3468cc762751c5bf3913.jpg?width=646&amp;height=646</t>
  </si>
  <si>
    <t>Aventuras Total</t>
  </si>
  <si>
    <t>NOME DA MISSÃO:</t>
  </si>
  <si>
    <t>EXPERIÊNCIA GANHA:</t>
  </si>
  <si>
    <t>DATA DA MISSÃO:</t>
  </si>
  <si>
    <t>NOME</t>
  </si>
  <si>
    <t>CA</t>
  </si>
  <si>
    <t>PV</t>
  </si>
  <si>
    <t>/</t>
  </si>
  <si>
    <t>DESLOC.</t>
  </si>
  <si>
    <t>COMPANHEIRO</t>
  </si>
</sst>
</file>

<file path=xl/styles.xml><?xml version="1.0" encoding="utf-8"?>
<styleSheet xmlns="http://schemas.openxmlformats.org/spreadsheetml/2006/main" xmlns:x14ac="http://schemas.microsoft.com/office/spreadsheetml/2009/9/ac" xmlns:mc="http://schemas.openxmlformats.org/markup-compatibility/2006">
  <numFmts count="28">
    <numFmt numFmtId="164" formatCode="&quot;&quot;;&quot;&quot;;&quot;&quot;;&quot;&quot;"/>
    <numFmt numFmtId="165" formatCode="##;-##;0"/>
    <numFmt numFmtId="166" formatCode="#,###"/>
    <numFmt numFmtId="167" formatCode="#,###;-#,###;0"/>
    <numFmt numFmtId="168" formatCode="&quot;✧&quot;;&quot;✧&quot;;&quot;&quot;;&quot;✧&quot;"/>
    <numFmt numFmtId="169" formatCode="#,##0.00 gp; -#,##0.00 gp;0.0  gp"/>
    <numFmt numFmtId="170" formatCode="&quot;+&quot;#;&quot;-&quot;#;+0"/>
    <numFmt numFmtId="171" formatCode="0&quot; ft&quot;"/>
    <numFmt numFmtId="172" formatCode="&quot;+&quot;0;&quot;-&quot;0"/>
    <numFmt numFmtId="173" formatCode="&quot;+&quot;#;&quot;-&quot;#"/>
    <numFmt numFmtId="174" formatCode="&quot;◉&quot;;&quot;◉&quot;;&quot;〇&quot;;&quot;◉&quot;"/>
    <numFmt numFmtId="175" formatCode="&quot;◉&quot;;&quot;◉&quot;;&quot;〇&quot;;&quot; &quot;"/>
    <numFmt numFmtId="176" formatCode="+#0;-#0"/>
    <numFmt numFmtId="177" formatCode="#,##0.00 &quot;lb.&quot;"/>
    <numFmt numFmtId="178" formatCode="#,###.##&quot; gp&quot;;-#,###.##&quot; gp&quot;;&quot;Priceless&quot;"/>
    <numFmt numFmtId="179" formatCode="#,### #/## &quot;lb.&quot;"/>
    <numFmt numFmtId="180" formatCode="# &quot;ft.&quot;"/>
    <numFmt numFmtId="181" formatCode="#,### &quot;lb.&quot;"/>
    <numFmt numFmtId="182" formatCode="dd/mm"/>
    <numFmt numFmtId="183" formatCode="mm/dd/yyyy"/>
    <numFmt numFmtId="184" formatCode="d/m"/>
    <numFmt numFmtId="185" formatCode="&quot;+&quot;#;&quot;-&quot;#;&quot;+&quot;0"/>
    <numFmt numFmtId="186" formatCode="&quot;◎&quot;;&quot;◎&quot;;&quot;◎&quot;;&quot;◎&quot;"/>
    <numFmt numFmtId="187" formatCode="◉;◉;〇;◉"/>
    <numFmt numFmtId="188" formatCode="d/m."/>
    <numFmt numFmtId="189" formatCode="dd/MM/yyyy"/>
    <numFmt numFmtId="190" formatCode="#&quot; ft.&quot;"/>
    <numFmt numFmtId="191" formatCode="&quot;(+&quot;#&quot;)&quot;;&quot;(-&quot;#&quot;)&quot;;&quot;(+&quot;0&quot;)&quot;"/>
  </numFmts>
  <fonts count="177">
    <font>
      <sz val="10.0"/>
      <color rgb="FF000000"/>
      <name val="Verdana"/>
      <scheme val="minor"/>
    </font>
    <font>
      <color theme="1"/>
      <name val="Verdana"/>
    </font>
    <font>
      <sz val="6.0"/>
      <color rgb="FFCCCCCC"/>
      <name val="Trebuchet MS"/>
    </font>
    <font>
      <sz val="11.0"/>
      <color rgb="FF000000"/>
      <name val="Inconsolata"/>
    </font>
    <font>
      <b/>
      <sz val="31.0"/>
      <color rgb="FF2C2C4D"/>
      <name val="Grenze Gotisch"/>
    </font>
    <font>
      <i/>
      <sz val="8.0"/>
      <color rgb="FF999999"/>
      <name val="Georgia"/>
    </font>
    <font>
      <b/>
      <sz val="8.0"/>
      <color rgb="FF999999"/>
      <name val="Trebuchet MS"/>
    </font>
    <font>
      <i/>
      <sz val="12.0"/>
      <color rgb="FF666666"/>
      <name val="MedievalSharp"/>
    </font>
    <font/>
    <font>
      <color theme="1"/>
      <name val="Georgia"/>
    </font>
    <font>
      <sz val="10.0"/>
      <color rgb="FF434343"/>
      <name val="MedievalSharp"/>
    </font>
    <font>
      <sz val="10.0"/>
      <color rgb="FF434343"/>
      <name val="Georgia"/>
    </font>
    <font>
      <sz val="9.0"/>
      <color rgb="FF000000"/>
      <name val="Arial"/>
    </font>
    <font>
      <sz val="20.0"/>
      <color rgb="FF434343"/>
      <name val="MedievalSharp"/>
    </font>
    <font>
      <sz val="7.0"/>
      <color theme="1"/>
      <name val="Lora"/>
    </font>
    <font>
      <sz val="24.0"/>
      <color rgb="FF434343"/>
      <name val="Roboto Mono"/>
    </font>
    <font>
      <sz val="7.0"/>
      <color rgb="FF666666"/>
      <name val="MedievalSharp"/>
    </font>
    <font>
      <sz val="7.0"/>
      <color rgb="FF666666"/>
      <name val="Trebuchet MS"/>
    </font>
    <font>
      <sz val="14.0"/>
      <color theme="1"/>
      <name val="Georgia"/>
    </font>
    <font>
      <sz val="18.0"/>
      <color rgb="FF999999"/>
      <name val="Georgia"/>
    </font>
    <font>
      <b/>
      <sz val="11.0"/>
      <color rgb="FF000000"/>
      <name val="Georgia"/>
    </font>
    <font>
      <b/>
      <sz val="16.0"/>
      <color rgb="FF000000"/>
      <name val="Grenze Gotisch"/>
    </font>
    <font>
      <sz val="9.0"/>
      <color rgb="FF999999"/>
      <name val="Georgia"/>
    </font>
    <font>
      <sz val="13.0"/>
      <color rgb="FF434343"/>
      <name val="Grenze Gotisch"/>
    </font>
    <font>
      <sz val="8.0"/>
      <color rgb="FF666666"/>
      <name val="MedievalSharp"/>
    </font>
    <font>
      <b/>
      <sz val="6.0"/>
      <color theme="1"/>
      <name val="Arial"/>
    </font>
    <font>
      <sz val="24.0"/>
      <color rgb="FF434343"/>
      <name val="Verdana"/>
    </font>
    <font>
      <b/>
      <sz val="8.0"/>
      <color rgb="FF000000"/>
      <name val="MedievalSharp"/>
    </font>
    <font>
      <i/>
      <sz val="8.0"/>
      <color rgb="FF666666"/>
      <name val="Georgia"/>
    </font>
    <font>
      <sz val="16.0"/>
      <color rgb="FF000000"/>
      <name val="MedievalSharp"/>
    </font>
    <font>
      <b/>
      <sz val="12.0"/>
      <color rgb="FFBF9000"/>
      <name val="Georgia"/>
    </font>
    <font>
      <u/>
      <color rgb="FF0000FF"/>
      <name val="Verdana"/>
      <scheme val="minor"/>
    </font>
    <font>
      <sz val="10.0"/>
      <color rgb="FF2C2C4D"/>
      <name val="MedievalSharp"/>
    </font>
    <font>
      <sz val="20.0"/>
      <color rgb="FF434343"/>
      <name val="Georgia"/>
    </font>
    <font>
      <sz val="12.0"/>
      <color rgb="FF434343"/>
      <name val="Georgia"/>
    </font>
    <font>
      <sz val="14.0"/>
      <color rgb="FF434343"/>
      <name val="Georgia"/>
    </font>
    <font>
      <b/>
      <sz val="12.0"/>
      <color rgb="FFA64D79"/>
      <name val="Georgia"/>
    </font>
    <font>
      <u/>
      <color rgb="FF0000FF"/>
      <name val="Verdana"/>
      <scheme val="minor"/>
    </font>
    <font>
      <i/>
      <sz val="10.0"/>
      <color rgb="FF434343"/>
      <name val="MedievalSharp"/>
    </font>
    <font>
      <sz val="9.0"/>
      <color rgb="FF434343"/>
      <name val="Georgia"/>
    </font>
    <font>
      <sz val="8.0"/>
      <color rgb="FFCCCCCC"/>
      <name val="Trebuchet MS"/>
    </font>
    <font>
      <color rgb="FF2C2C4D"/>
      <name val="Verdana"/>
    </font>
    <font>
      <sz val="9.0"/>
      <color rgb="FF434343"/>
      <name val="Trebuchet MS"/>
    </font>
    <font>
      <sz val="9.0"/>
      <color rgb="FF2C2C4D"/>
      <name val="MedievalSharp"/>
    </font>
    <font>
      <sz val="20.0"/>
      <color rgb="FF0B8043"/>
      <name val="Georgia"/>
    </font>
    <font>
      <sz val="6.0"/>
      <color rgb="FF000000"/>
      <name val="Trebuchet MS"/>
    </font>
    <font>
      <sz val="9.0"/>
      <color theme="1"/>
      <name val="MedievalSharp"/>
    </font>
    <font>
      <u/>
      <sz val="9.0"/>
      <color rgb="FF19A86A"/>
      <name val="Arial"/>
    </font>
    <font>
      <u/>
      <sz val="6.0"/>
      <color rgb="FF0000FF"/>
      <name val="&quot;Trebuchet MS&quot;"/>
    </font>
    <font>
      <i/>
      <sz val="20.0"/>
      <color rgb="FF434343"/>
      <name val="Georgia"/>
    </font>
    <font>
      <u/>
      <sz val="6.0"/>
      <color rgb="FF19A86A"/>
      <name val="&quot;Trebuchet MS&quot;"/>
    </font>
    <font>
      <sz val="10.0"/>
      <color theme="1"/>
      <name val="MedievalSharp"/>
    </font>
    <font>
      <sz val="6.0"/>
      <color rgb="FF000000"/>
      <name val="&quot;Trebuchet MS&quot;"/>
    </font>
    <font>
      <b/>
      <sz val="8.0"/>
      <color theme="1"/>
      <name val="MedievalSharp"/>
    </font>
    <font>
      <i/>
      <sz val="8.0"/>
      <color theme="1"/>
      <name val="Georgia"/>
    </font>
    <font>
      <sz val="8.0"/>
      <color rgb="FF2C2C4D"/>
      <name val="MedievalSharp"/>
    </font>
    <font>
      <sz val="8.0"/>
      <color rgb="FFCCCCCC"/>
      <name val="Georgia"/>
    </font>
    <font>
      <sz val="18.0"/>
      <color theme="1"/>
      <name val="Georgia"/>
    </font>
    <font>
      <sz val="7.0"/>
      <color rgb="FF2C2C4D"/>
      <name val="MedievalSharp"/>
    </font>
    <font>
      <sz val="7.0"/>
      <color rgb="FFCCCCCC"/>
      <name val="Trebuchet MS"/>
    </font>
    <font>
      <sz val="8.0"/>
      <color rgb="FFCCCCCC"/>
      <name val="Verdana"/>
    </font>
    <font>
      <b/>
      <sz val="8.0"/>
      <color theme="0"/>
      <name val="Georgia"/>
    </font>
    <font>
      <b/>
      <sz val="10.0"/>
      <color rgb="FF000000"/>
      <name val="MedievalSharp"/>
    </font>
    <font>
      <sz val="10.0"/>
      <color theme="1"/>
      <name val="Georgia"/>
    </font>
    <font>
      <b/>
      <sz val="10.0"/>
      <color theme="1"/>
      <name val="MedievalSharp"/>
    </font>
    <font>
      <sz val="9.0"/>
      <color rgb="FF000000"/>
      <name val="Trebuchet MS"/>
    </font>
    <font>
      <sz val="10.0"/>
      <color rgb="FF000000"/>
      <name val="Georgia"/>
    </font>
    <font>
      <b/>
      <sz val="8.0"/>
      <color rgb="FFCCCCCC"/>
      <name val="Arial"/>
    </font>
    <font>
      <b/>
      <sz val="6.0"/>
      <color rgb="FF2C2C4D"/>
      <name val="MedievalSharp"/>
    </font>
    <font>
      <b/>
      <sz val="8.0"/>
      <color rgb="FF2C2C4D"/>
      <name val="Trebuchet MS"/>
    </font>
    <font>
      <b/>
      <sz val="8.0"/>
      <color theme="1"/>
      <name val="Trebuchet MS"/>
    </font>
    <font>
      <b/>
      <sz val="8.0"/>
      <color rgb="FF434343"/>
      <name val="MedievalSharp"/>
    </font>
    <font>
      <sz val="9.0"/>
      <color rgb="FFFF0000"/>
      <name val="Georgia"/>
    </font>
    <font>
      <b/>
      <sz val="8.0"/>
      <color rgb="FF2C2C4D"/>
      <name val="MedievalSharp"/>
    </font>
    <font>
      <sz val="9.0"/>
      <color theme="1"/>
      <name val="Georgia"/>
    </font>
    <font>
      <sz val="8.0"/>
      <color rgb="FF999999"/>
      <name val="Georgia"/>
    </font>
    <font>
      <b/>
      <i/>
      <sz val="10.0"/>
      <color rgb="FFFF00FF"/>
      <name val="Georgia"/>
    </font>
    <font>
      <sz val="12.0"/>
      <color rgb="FF434343"/>
      <name val="MedievalSharp"/>
    </font>
    <font>
      <b/>
      <sz val="9.0"/>
      <color rgb="FF0000FF"/>
      <name val="Georgia"/>
    </font>
    <font>
      <i/>
      <sz val="6.0"/>
      <color rgb="FF999999"/>
      <name val="Georgia"/>
    </font>
    <font>
      <i/>
      <sz val="7.0"/>
      <color rgb="FF000000"/>
      <name val="Georgia"/>
    </font>
    <font>
      <sz val="7.0"/>
      <color rgb="FFFFFFFF"/>
      <name val="Trebuchet MS"/>
    </font>
    <font>
      <sz val="9.0"/>
      <color rgb="FFFFFFFF"/>
      <name val="Georgia"/>
    </font>
    <font>
      <sz val="9.0"/>
      <color rgb="FF2C2C4D"/>
      <name val="Georgia"/>
    </font>
    <font>
      <b/>
      <sz val="7.0"/>
      <color rgb="FF999999"/>
      <name val="Trebuchet MS"/>
    </font>
    <font>
      <b/>
      <sz val="11.0"/>
      <color theme="1"/>
      <name val="MedievalSharp"/>
    </font>
    <font>
      <b/>
      <sz val="7.0"/>
      <color rgb="FF000000"/>
      <name val="Trebuchet MS"/>
    </font>
    <font>
      <i/>
      <color rgb="FF999999"/>
      <name val="Georgia"/>
    </font>
    <font>
      <color rgb="FFCCCCCC"/>
      <name val="Trebuchet MS"/>
    </font>
    <font>
      <sz val="7.0"/>
      <color rgb="FF000000"/>
      <name val="Trebuchet MS"/>
    </font>
    <font>
      <sz val="9.0"/>
      <color rgb="FF000000"/>
      <name val="MedievalSharp"/>
    </font>
    <font>
      <color theme="0"/>
      <name val="Arial"/>
    </font>
    <font>
      <sz val="9.0"/>
      <color theme="0"/>
      <name val="MedievalSharp"/>
    </font>
    <font>
      <sz val="9.0"/>
      <color theme="0"/>
      <name val="Georgia"/>
    </font>
    <font>
      <sz val="9.0"/>
      <color rgb="FFFFFFFF"/>
      <name val="MedievalSharp"/>
    </font>
    <font>
      <sz val="9.0"/>
      <color rgb="FFCCCCCC"/>
      <name val="Georgia"/>
    </font>
    <font>
      <color theme="0"/>
      <name val="Verdana"/>
    </font>
    <font>
      <b/>
      <sz val="9.0"/>
      <color theme="0"/>
      <name val="Georgia"/>
    </font>
    <font>
      <i/>
      <color theme="1"/>
      <name val="Georgia"/>
    </font>
    <font>
      <sz val="7.0"/>
      <color theme="1"/>
      <name val="Trebuchet MS"/>
    </font>
    <font>
      <sz val="8.0"/>
      <color rgb="FFCCCCCC"/>
      <name val="&quot;Trebuchet MS&quot;"/>
    </font>
    <font>
      <sz val="9.0"/>
      <color rgb="FF434343"/>
      <name val="MedievalSharp"/>
    </font>
    <font>
      <sz val="10.0"/>
      <color rgb="FFC2175A"/>
      <name val="MedievalSharp"/>
    </font>
    <font>
      <u/>
      <sz val="6.0"/>
      <color rgb="FF19A86A"/>
      <name val="MedievalSharp"/>
    </font>
    <font>
      <u/>
      <sz val="6.0"/>
      <color rgb="FF0000FF"/>
      <name val="MedievalSharp"/>
    </font>
    <font>
      <color rgb="FF000000"/>
      <name val="Inconsolata"/>
    </font>
    <font>
      <i/>
      <sz val="8.0"/>
      <color rgb="FF2C2C4D"/>
      <name val="Georgia"/>
    </font>
    <font>
      <sz val="10.0"/>
      <color rgb="FF000000"/>
      <name val="MedievalSharp"/>
    </font>
    <font>
      <b/>
      <sz val="12.0"/>
      <color theme="0"/>
      <name val="MedievalSharp"/>
    </font>
    <font>
      <b/>
      <sz val="14.0"/>
      <color theme="0"/>
      <name val="MedievalSharp"/>
    </font>
    <font>
      <b/>
      <sz val="10.0"/>
      <color rgb="FF2F5496"/>
      <name val="MedievalSharp"/>
    </font>
    <font>
      <b/>
      <sz val="10.0"/>
      <color rgb="FFBF9000"/>
      <name val="MedievalSharp"/>
    </font>
    <font>
      <b/>
      <sz val="10.0"/>
      <color rgb="FF2E75B5"/>
      <name val="MedievalSharp"/>
    </font>
    <font>
      <b/>
      <sz val="10.0"/>
      <color rgb="FF7B7B7B"/>
      <name val="MedievalSharp"/>
    </font>
    <font>
      <b/>
      <sz val="10.0"/>
      <color rgb="FFC55A11"/>
      <name val="MedievalSharp"/>
    </font>
    <font>
      <sz val="10.0"/>
      <color rgb="FFFFFFFF"/>
      <name val="MedievalSharp"/>
    </font>
    <font>
      <sz val="10.0"/>
      <color rgb="FFB7B7B7"/>
      <name val="MedievalSharp"/>
    </font>
    <font>
      <b/>
      <sz val="9.0"/>
      <color rgb="FF2F5496"/>
      <name val="MedievalSharp"/>
    </font>
    <font>
      <b/>
      <sz val="9.0"/>
      <color rgb="FFBF9000"/>
      <name val="MedievalSharp"/>
    </font>
    <font>
      <b/>
      <sz val="9.0"/>
      <color rgb="FF2E75B5"/>
      <name val="MedievalSharp"/>
    </font>
    <font>
      <b/>
      <sz val="9.0"/>
      <color rgb="FF7B7B7B"/>
      <name val="MedievalSharp"/>
    </font>
    <font>
      <color theme="1"/>
      <name val="Arial"/>
    </font>
    <font>
      <color rgb="FF2C2C4D"/>
      <name val="Arial"/>
    </font>
    <font>
      <b/>
      <sz val="8.0"/>
      <color rgb="FF2C2C4D"/>
      <name val="Arial"/>
    </font>
    <font>
      <sz val="7.0"/>
      <color rgb="FF000000"/>
      <name val="Inconsolata"/>
    </font>
    <font>
      <color theme="1"/>
      <name val="Verdana"/>
      <scheme val="minor"/>
    </font>
    <font>
      <sz val="6.0"/>
      <color rgb="FF999999"/>
      <name val="Trebuchet MS"/>
    </font>
    <font>
      <color theme="1"/>
      <name val="MedievalSharp"/>
    </font>
    <font>
      <i/>
      <sz val="24.0"/>
      <color theme="0"/>
      <name val="MedievalSharp"/>
    </font>
    <font>
      <sz val="10.0"/>
      <color rgb="FF434343"/>
      <name val="Arial"/>
    </font>
    <font>
      <sz val="24.0"/>
      <color theme="1"/>
      <name val="Arial"/>
    </font>
    <font>
      <sz val="24.0"/>
      <color rgb="FF434343"/>
      <name val="Georgia"/>
    </font>
    <font>
      <sz val="24.0"/>
      <color rgb="FF434343"/>
      <name val="Trebuchet MS"/>
    </font>
    <font>
      <sz val="24.0"/>
      <color rgb="FF999999"/>
      <name val="Georgia"/>
    </font>
    <font>
      <sz val="8.0"/>
      <color rgb="FF434343"/>
      <name val="Georgia"/>
    </font>
    <font>
      <sz val="10.0"/>
      <color rgb="FF434343"/>
      <name val="Trebuchet MS"/>
    </font>
    <font>
      <u/>
      <sz val="6.0"/>
      <color rgb="FF999999"/>
      <name val="Trebuchet MS"/>
    </font>
    <font>
      <u/>
      <sz val="6.0"/>
      <color rgb="FF999999"/>
      <name val="Trebuchet MS"/>
    </font>
    <font>
      <u/>
      <sz val="6.0"/>
      <color rgb="FF999999"/>
      <name val="Trebuchet MS"/>
    </font>
    <font>
      <sz val="10.0"/>
      <color theme="1"/>
      <name val="Arial"/>
    </font>
    <font>
      <sz val="14.0"/>
      <color rgb="FF000000"/>
      <name val="Comic Sans MS"/>
    </font>
    <font>
      <b/>
      <sz val="10.0"/>
      <color rgb="FFBF9000"/>
      <name val="Georgia"/>
    </font>
    <font>
      <sz val="10.0"/>
      <color rgb="FFB45F06"/>
      <name val="Arial"/>
    </font>
    <font>
      <sz val="10.0"/>
      <color rgb="FFBF9000"/>
      <name val="Arial"/>
    </font>
    <font>
      <sz val="9.0"/>
      <color rgb="FFBF9000"/>
      <name val="Georgia"/>
    </font>
    <font>
      <b/>
      <i/>
      <sz val="12.0"/>
      <color rgb="FF2C2C4D"/>
      <name val="Trebuchet MS"/>
    </font>
    <font>
      <sz val="8.0"/>
      <color theme="1"/>
      <name val="Trebuchet MS"/>
    </font>
    <font>
      <sz val="14.0"/>
      <color theme="1"/>
      <name val="Trebuchet MS"/>
    </font>
    <font>
      <b/>
      <sz val="10.0"/>
      <color rgb="FF000000"/>
      <name val="Trebuchet MS"/>
    </font>
    <font>
      <b/>
      <sz val="17.0"/>
      <color theme="1"/>
      <name val="Grenze Gotisch"/>
    </font>
    <font>
      <b/>
      <color theme="1"/>
      <name val="Verdana"/>
    </font>
    <font>
      <u/>
      <sz val="9.0"/>
      <color rgb="FF008000"/>
      <name val="Arial"/>
    </font>
    <font>
      <u/>
      <color rgb="FF19A86A"/>
    </font>
    <font>
      <u/>
      <color rgb="FF0000FF"/>
    </font>
    <font>
      <sz val="8.0"/>
      <color theme="1"/>
      <name val="Verdana"/>
    </font>
    <font>
      <sz val="12.0"/>
      <color theme="0"/>
      <name val="Playfair Display"/>
    </font>
    <font>
      <sz val="12.0"/>
      <color rgb="FFFFFFFF"/>
      <name val="Playfair Display"/>
    </font>
    <font>
      <sz val="9.0"/>
      <color rgb="FFCC4125"/>
      <name val="Georgia"/>
    </font>
    <font>
      <sz val="9.0"/>
      <color rgb="FF000000"/>
      <name val="Georgia"/>
    </font>
    <font>
      <sz val="9.0"/>
      <color rgb="FF3D85C6"/>
      <name val="Georgia"/>
    </font>
    <font>
      <color rgb="FF000000"/>
      <name val="Roboto"/>
    </font>
    <font>
      <sz val="7.0"/>
      <color rgb="FF666666"/>
      <name val="Arial"/>
    </font>
    <font>
      <color theme="1"/>
      <name val="Trebuchet MS"/>
    </font>
    <font>
      <b/>
      <sz val="9.0"/>
      <color theme="1"/>
      <name val="Trebuchet MS"/>
    </font>
    <font>
      <sz val="9.0"/>
      <color theme="1"/>
      <name val="Trebuchet MS"/>
    </font>
    <font>
      <b/>
      <sz val="8.0"/>
      <color theme="1"/>
      <name val="Verdana"/>
    </font>
    <font>
      <i/>
      <sz val="10.0"/>
      <color rgb="FF434343"/>
      <name val="Georgia"/>
    </font>
    <font>
      <b/>
      <sz val="8.0"/>
      <color rgb="FF000000"/>
      <name val="Trebuchet MS"/>
    </font>
    <font>
      <sz val="10.0"/>
      <color rgb="FF000000"/>
      <name val="Trebuchet MS"/>
    </font>
    <font>
      <sz val="8.0"/>
      <color rgb="FF999999"/>
      <name val="Trebuchet MS"/>
    </font>
    <font>
      <b/>
      <sz val="8.0"/>
      <color rgb="FF434343"/>
      <name val="Trebuchet MS"/>
    </font>
    <font>
      <sz val="8.0"/>
      <color rgb="FF434343"/>
      <name val="Trebuchet MS"/>
    </font>
    <font>
      <b/>
      <sz val="10"/>
      <color rgb="FF7C2540"/>
      <name val="Georgia"/>
    </font>
    <font>
      <b/>
      <sz val="31"/>
      <color rgb="FF7C2540"/>
      <name val="Grenze Gotisch"/>
    </font>
    <font>
      <sz val="24"/>
      <color rgb="FF7C2540"/>
      <name val="Inconsolata"/>
    </font>
    <font>
      <b/>
      <sz val="10"/>
      <color rgb="FFB34B6A"/>
      <name val="MedievalSharp"/>
    </font>
    <font>
      <sz val="15"/>
      <color rgb="FF4F2535"/>
      <name val="Inconsolata"/>
    </font>
  </fonts>
  <fills count="21">
    <fill>
      <patternFill patternType="none"/>
    </fill>
    <fill>
      <patternFill patternType="lightGray"/>
    </fill>
    <fill>
      <patternFill patternType="solid">
        <fgColor rgb="FFF3F3F3"/>
        <bgColor rgb="FFF3F3F3"/>
      </patternFill>
    </fill>
    <fill>
      <patternFill patternType="solid">
        <fgColor rgb="FFBFBFBF"/>
        <bgColor rgb="FFBFBFBF"/>
      </patternFill>
    </fill>
    <fill>
      <patternFill patternType="solid">
        <fgColor rgb="FFFFFFFF"/>
        <bgColor rgb="FFFFFFFF"/>
      </patternFill>
    </fill>
    <fill>
      <patternFill patternType="solid">
        <fgColor rgb="FFEFEFEF"/>
        <bgColor rgb="FFEFEFEF"/>
      </patternFill>
    </fill>
    <fill>
      <patternFill patternType="solid">
        <fgColor rgb="FFE6E7E7"/>
        <bgColor rgb="FFE6E7E7"/>
      </patternFill>
    </fill>
    <fill>
      <patternFill patternType="solid">
        <fgColor rgb="FFAEABAB"/>
        <bgColor rgb="FFAEABAB"/>
      </patternFill>
    </fill>
    <fill>
      <patternFill patternType="solid">
        <fgColor theme="0"/>
        <bgColor theme="0"/>
      </patternFill>
    </fill>
    <fill>
      <patternFill patternType="solid">
        <fgColor rgb="FF000000"/>
        <bgColor rgb="FF000000"/>
      </patternFill>
    </fill>
    <fill>
      <patternFill patternType="solid">
        <fgColor rgb="FFDFDFDF"/>
        <bgColor rgb="FFDFDFDF"/>
      </patternFill>
    </fill>
    <fill>
      <patternFill patternType="solid">
        <fgColor rgb="FFDDDEDE"/>
        <bgColor rgb="FFDDDEDE"/>
      </patternFill>
    </fill>
    <fill>
      <patternFill patternType="solid">
        <fgColor rgb="FFBF9000"/>
        <bgColor rgb="FFBF9000"/>
      </patternFill>
    </fill>
    <fill>
      <patternFill patternType="solid">
        <fgColor rgb="FFDDDDDD"/>
        <bgColor rgb="FFDDDDDD"/>
      </patternFill>
    </fill>
    <fill>
      <patternFill patternType="solid">
        <fgColor rgb="FFCCCCCC"/>
        <bgColor rgb="FFCCCCCC"/>
      </patternFill>
    </fill>
    <fill>
      <patternFill patternType="solid">
        <fgColor rgb="FFE8443C"/>
        <bgColor rgb="FFE8443C"/>
      </patternFill>
    </fill>
    <fill>
      <patternFill patternType="solid">
        <fgColor rgb="FFE06666"/>
        <bgColor rgb="FFE06666"/>
      </patternFill>
    </fill>
    <fill>
      <patternFill patternType="solid">
        <fgColor rgb="FFFFF1F5"/>
        <bgColor indexed="64"/>
      </patternFill>
    </fill>
    <fill>
      <patternFill patternType="solid">
        <fgColor rgb="FFFFFAF7"/>
        <bgColor indexed="64"/>
      </patternFill>
    </fill>
    <fill>
      <patternFill patternType="solid">
        <fgColor rgb="FFFFF2CC"/>
        <bgColor indexed="64"/>
      </patternFill>
    </fill>
    <fill>
      <patternFill patternType="solid">
        <fgColor rgb="FFFDE7EF"/>
        <bgColor indexed="64"/>
      </patternFill>
    </fill>
  </fills>
  <borders count="24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bottom style="thin">
        <color rgb="FFCCCCCC"/>
      </bottom>
    </border>
    <border>
      <left style="medium">
        <color rgb="FF000000"/>
      </left>
      <top style="medium">
        <color rgb="FF000000"/>
      </top>
    </border>
    <border>
      <top style="medium">
        <color rgb="FF000000"/>
      </top>
    </border>
    <border>
      <right style="medium">
        <color rgb="FF000000"/>
      </right>
      <top style="medium">
        <color rgb="FF000000"/>
      </top>
    </border>
    <border>
      <right style="thin">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top style="hair">
        <color rgb="FFD9D9D9"/>
      </top>
    </border>
    <border>
      <bottom style="thin">
        <color rgb="FFFFFFFF"/>
      </bottom>
    </border>
    <border>
      <right style="thin">
        <color rgb="FFFFFFFF"/>
      </right>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left style="thin">
        <color rgb="FFFFFFFF"/>
      </left>
      <top style="thin">
        <color rgb="FFDDDDDD"/>
      </top>
    </border>
    <border>
      <top style="thin">
        <color rgb="FFDDDDDD"/>
      </top>
    </border>
    <border>
      <right style="thin">
        <color rgb="FFFFFFFF"/>
      </right>
      <top style="thin">
        <color rgb="FFDDDDDD"/>
      </top>
    </border>
    <border>
      <left style="thick">
        <color rgb="FF000000"/>
      </left>
      <top style="thick">
        <color rgb="FF000000"/>
      </top>
    </border>
    <border>
      <right style="thick">
        <color rgb="FF000000"/>
      </right>
      <top style="thick">
        <color rgb="FF000000"/>
      </top>
    </border>
    <border>
      <left style="hair">
        <color rgb="FF000000"/>
      </left>
      <top style="hair">
        <color rgb="FF000000"/>
      </top>
    </border>
    <border>
      <top style="hair">
        <color rgb="FF000000"/>
      </top>
      <bottom style="thin">
        <color rgb="FF000000"/>
      </bottom>
    </border>
    <border>
      <right style="hair">
        <color rgb="FF000000"/>
      </right>
      <top style="hair">
        <color rgb="FF000000"/>
      </top>
    </border>
    <border>
      <left style="double">
        <color rgb="FF000000"/>
      </left>
      <top style="double">
        <color rgb="FF000000"/>
      </top>
    </border>
    <border>
      <top style="double">
        <color rgb="FF000000"/>
      </top>
    </border>
    <border>
      <right style="double">
        <color rgb="FF000000"/>
      </right>
      <top style="double">
        <color rgb="FF000000"/>
      </top>
    </border>
    <border>
      <left style="thick">
        <color rgb="FF000000"/>
      </left>
      <bottom style="thick">
        <color rgb="FF000000"/>
      </bottom>
    </border>
    <border>
      <right style="thick">
        <color rgb="FF000000"/>
      </right>
      <bottom style="thick">
        <color rgb="FF000000"/>
      </bottom>
    </border>
    <border>
      <left style="hair">
        <color rgb="FF000000"/>
      </left>
    </border>
    <border>
      <right style="hair">
        <color rgb="FF000000"/>
      </right>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hair">
        <color rgb="FF000000"/>
      </left>
      <bottom style="thin">
        <color rgb="FF000000"/>
      </bottom>
    </border>
    <border>
      <right style="hair">
        <color rgb="FF000000"/>
      </right>
      <bottom style="thin">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ttom style="thin">
        <color rgb="FFD9D9D9"/>
      </bottom>
    </border>
    <border>
      <top style="double">
        <color rgb="FF000000"/>
      </top>
      <bottom style="thin">
        <color rgb="FF000000"/>
      </bottom>
    </border>
    <border>
      <bottom style="thin">
        <color rgb="FFD9D9D9"/>
      </bottom>
    </border>
    <border>
      <left style="thin">
        <color rgb="FF000000"/>
      </left>
      <right style="thin">
        <color rgb="FF000000"/>
      </right>
      <top style="thin">
        <color rgb="FF000000"/>
      </top>
      <bottom style="thin">
        <color rgb="FF000000"/>
      </bottom>
    </border>
    <border>
      <top style="thin">
        <color rgb="FF000000"/>
      </top>
      <bottom style="double">
        <color rgb="FF000000"/>
      </bottom>
    </border>
    <border>
      <left style="thin">
        <color rgb="FF000000"/>
      </left>
      <right style="thin">
        <color rgb="FF000000"/>
      </right>
      <bottom style="thin">
        <color rgb="FF000000"/>
      </bottom>
    </border>
    <border>
      <top style="thin">
        <color rgb="FF000000"/>
      </top>
      <bottom style="thin">
        <color rgb="FF000000"/>
      </bottom>
    </border>
    <border>
      <left style="dotted">
        <color rgb="FF000000"/>
      </left>
      <top style="dotted">
        <color rgb="FF000000"/>
      </top>
    </border>
    <border>
      <top style="dotted">
        <color rgb="FF000000"/>
      </top>
      <bottom style="thin">
        <color rgb="FFE6E7E7"/>
      </bottom>
    </border>
    <border>
      <right style="dotted">
        <color rgb="FF000000"/>
      </right>
      <top style="dotted">
        <color rgb="FF000000"/>
      </top>
    </border>
    <border>
      <left style="dotted">
        <color rgb="FF000000"/>
      </left>
    </border>
    <border>
      <bottom style="thin">
        <color rgb="FFE6E7E7"/>
      </bottom>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top style="thin">
        <color rgb="FFD9D9D9"/>
      </top>
      <bottom style="thin">
        <color rgb="FFD9D9D9"/>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D9D9D9"/>
      </top>
      <bottom style="thin">
        <color rgb="FF000000"/>
      </bottom>
    </border>
    <border>
      <left style="thin">
        <color rgb="FFFFFFFF"/>
      </left>
      <bottom style="thin">
        <color rgb="FFDDDDDD"/>
      </bottom>
    </border>
    <border>
      <bottom style="thin">
        <color rgb="FFDDDDDD"/>
      </bottom>
    </border>
    <border>
      <right style="thin">
        <color rgb="FFFFFFFF"/>
      </right>
      <bottom style="thin">
        <color rgb="FFDDDDDD"/>
      </bottom>
    </border>
    <border>
      <left style="thin">
        <color rgb="FFFFFFFF"/>
      </left>
      <bottom style="thin">
        <color rgb="FFFFFFFF"/>
      </bottom>
    </border>
    <border>
      <right style="thin">
        <color rgb="FFFFFFFF"/>
      </right>
      <bottom style="thin">
        <color rgb="FFFFFFFF"/>
      </bottom>
    </border>
    <border>
      <left style="thin">
        <color rgb="FF000000"/>
      </left>
      <top style="thin">
        <color rgb="FF000000"/>
      </top>
      <bottom style="thin">
        <color rgb="FFD9D9D9"/>
      </bottom>
    </border>
    <border>
      <right style="thin">
        <color rgb="FF000000"/>
      </right>
      <top style="thin">
        <color rgb="FF000000"/>
      </top>
      <bottom style="thin">
        <color rgb="FFD9D9D9"/>
      </bottom>
    </border>
    <border>
      <left style="thin">
        <color rgb="FF000000"/>
      </left>
      <bottom style="thin">
        <color rgb="FFD9D9D9"/>
      </bottom>
    </border>
    <border>
      <right style="thin">
        <color rgb="FF000000"/>
      </right>
      <bottom style="thin">
        <color rgb="FFD9D9D9"/>
      </bottom>
    </border>
    <border>
      <left style="thick">
        <color rgb="FF000000"/>
      </left>
      <right style="thin">
        <color rgb="FF000000"/>
      </right>
      <top style="thin">
        <color rgb="FF000000"/>
      </top>
      <bottom style="thick">
        <color rgb="FF000000"/>
      </bottom>
    </border>
    <border>
      <left style="thin">
        <color rgb="FF000000"/>
      </left>
      <bottom style="thick">
        <color rgb="FF000000"/>
      </bottom>
    </border>
    <border>
      <bottom style="thick">
        <color rgb="FF000000"/>
      </bottom>
    </border>
    <border>
      <right style="thin">
        <color rgb="FF000000"/>
      </right>
      <bottom style="thick">
        <color rgb="FF000000"/>
      </bottom>
    </border>
    <border>
      <left style="thin">
        <color rgb="FF000000"/>
      </left>
      <top style="thin">
        <color rgb="FF000000"/>
      </top>
      <bottom style="thick">
        <color rgb="FF000000"/>
      </bottom>
    </border>
    <border>
      <left style="thin">
        <color rgb="FF000000"/>
      </left>
      <top style="thin">
        <color rgb="FFD9D9D9"/>
      </top>
      <bottom style="thin">
        <color rgb="FF000000"/>
      </bottom>
    </border>
    <border>
      <right style="thin">
        <color rgb="FF000000"/>
      </right>
      <top style="thin">
        <color rgb="FFD9D9D9"/>
      </top>
      <bottom style="thin">
        <color rgb="FF000000"/>
      </bottom>
    </border>
    <border>
      <right style="thin">
        <color rgb="FFCCCCCC"/>
      </right>
    </border>
    <border>
      <left style="thin">
        <color rgb="FFCCCCCC"/>
      </left>
    </border>
    <border>
      <left style="thin">
        <color rgb="FFD9D9D9"/>
      </left>
      <right style="thin">
        <color rgb="FFEFEFEF"/>
      </right>
      <bottom style="thin">
        <color rgb="FFEFEFEF"/>
      </bottom>
    </border>
    <border>
      <left style="thin">
        <color rgb="FFEFEFEF"/>
      </left>
      <right style="thin">
        <color rgb="FFD9D9D9"/>
      </right>
      <bottom style="thin">
        <color rgb="FFEFEFEF"/>
      </bottom>
    </border>
    <border>
      <right style="thin">
        <color rgb="FFEFEFEF"/>
      </right>
      <bottom style="thin">
        <color rgb="FFEFEFEF"/>
      </bottom>
    </border>
    <border>
      <left style="thin">
        <color rgb="FFD9D9D9"/>
      </left>
      <right style="thin">
        <color rgb="FFEFEFEF"/>
      </right>
      <top style="thin">
        <color rgb="FFEFEFEF"/>
      </top>
      <bottom style="thin">
        <color rgb="FFEFEFEF"/>
      </bottom>
    </border>
    <border>
      <left style="thin">
        <color rgb="FFEFEFEF"/>
      </left>
      <right style="thin">
        <color rgb="FFD9D9D9"/>
      </right>
      <top style="thin">
        <color rgb="FFEFEFEF"/>
      </top>
      <bottom style="thin">
        <color rgb="FFEFEFEF"/>
      </bottom>
    </border>
    <border>
      <right style="thin">
        <color rgb="FFEFEFEF"/>
      </right>
      <top style="thin">
        <color rgb="FFEFEFEF"/>
      </top>
      <bottom style="thin">
        <color rgb="FFEFEFEF"/>
      </bottom>
    </border>
    <border>
      <left style="thin">
        <color rgb="FFD9D9D9"/>
      </left>
      <right style="thin">
        <color rgb="FFEFEFEF"/>
      </right>
      <top style="thin">
        <color rgb="FFEFEFEF"/>
      </top>
      <bottom style="thin">
        <color rgb="FFD9D9D9"/>
      </bottom>
    </border>
    <border>
      <left style="thin">
        <color rgb="FFEFEFEF"/>
      </left>
      <right style="thin">
        <color rgb="FFD9D9D9"/>
      </right>
      <top style="thin">
        <color rgb="FFEFEFEF"/>
      </top>
      <bottom style="thin">
        <color rgb="FFD9D9D9"/>
      </bottom>
    </border>
    <border>
      <right style="thin">
        <color rgb="FFEFEFEF"/>
      </right>
      <top style="thin">
        <color rgb="FFEFEFEF"/>
      </top>
      <bottom style="thin">
        <color rgb="FFD9D9D9"/>
      </bottom>
    </border>
    <border>
      <left style="thin">
        <color rgb="FF434343"/>
      </left>
      <top style="thin">
        <color rgb="FF434343"/>
      </top>
    </border>
    <border>
      <top style="thin">
        <color rgb="FF434343"/>
      </top>
    </border>
    <border>
      <right style="thin">
        <color rgb="FF434343"/>
      </right>
      <top style="thin">
        <color rgb="FF434343"/>
      </top>
    </border>
    <border>
      <left style="thin">
        <color rgb="FF000000"/>
      </left>
      <top style="thin">
        <color rgb="FFFFFFFF"/>
      </top>
      <bottom style="thin">
        <color rgb="FFFFFFFF"/>
      </bottom>
    </border>
    <border>
      <top style="thin">
        <color rgb="FFFFFFFF"/>
      </top>
      <bottom style="thin">
        <color rgb="FFFFFFFF"/>
      </bottom>
    </border>
    <border>
      <left style="thin">
        <color rgb="FF434343"/>
      </left>
    </border>
    <border>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434343"/>
      </right>
    </border>
    <border>
      <left style="thin">
        <color rgb="FF000000"/>
      </left>
      <right style="thin">
        <color rgb="FFFFFFFF"/>
      </right>
      <top style="dotted">
        <color rgb="FF434343"/>
      </top>
    </border>
    <border>
      <top style="dotted">
        <color rgb="FF434343"/>
      </top>
      <bottom style="thin">
        <color rgb="FFFFFFFF"/>
      </bottom>
    </border>
    <border>
      <right style="thin">
        <color rgb="FF000000"/>
      </right>
      <top style="dotted">
        <color rgb="FF434343"/>
      </top>
    </border>
    <border>
      <left style="thin">
        <color rgb="FF000000"/>
      </left>
      <right style="thin">
        <color rgb="FFFFFFFF"/>
      </right>
      <bottom style="thin">
        <color rgb="FF000000"/>
      </bottom>
    </border>
    <border>
      <left style="thin">
        <color rgb="FF434343"/>
      </left>
      <bottom style="thin">
        <color rgb="FF434343"/>
      </bottom>
    </border>
    <border>
      <bottom style="thin">
        <color rgb="FF434343"/>
      </bottom>
    </border>
    <border>
      <right style="thin">
        <color rgb="FF434343"/>
      </right>
      <bottom style="thin">
        <color rgb="FF434343"/>
      </bottom>
    </border>
    <border>
      <right style="thin">
        <color rgb="FF000000"/>
      </right>
      <top style="thin">
        <color rgb="FFFFFFFF"/>
      </top>
    </border>
    <border>
      <right style="thin">
        <color rgb="FF000000"/>
      </right>
      <bottom style="thin">
        <color rgb="FFFFFFFF"/>
      </bottom>
    </border>
    <border>
      <left/>
      <right/>
      <top/>
    </border>
    <border>
      <left/>
      <right/>
      <top/>
      <bottom/>
    </border>
    <border>
      <left/>
      <right/>
    </border>
    <border>
      <left/>
      <top style="thin">
        <color rgb="FF000000"/>
      </top>
      <bottom style="thin">
        <color rgb="FF000000"/>
      </bottom>
    </border>
    <border>
      <right style="thin">
        <color rgb="FFFFFFFF"/>
      </right>
      <top style="thin">
        <color rgb="FF000000"/>
      </top>
      <bottom style="thin">
        <color rgb="FF000000"/>
      </bottom>
    </border>
    <border>
      <right style="thin">
        <color rgb="FFFFFFFF"/>
      </right>
      <top style="thin">
        <color rgb="FF000000"/>
      </top>
    </border>
    <border>
      <left style="thin">
        <color rgb="FFFFFFFF"/>
      </lef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FFFFFF"/>
      </right>
      <top/>
      <bottom/>
    </border>
    <border>
      <left style="thin">
        <color rgb="FFFFFFFF"/>
      </left>
      <right style="thin">
        <color rgb="FFFFFFFF"/>
      </right>
      <top/>
      <bottom/>
    </border>
    <border>
      <left style="thin">
        <color rgb="FFFFFFFF"/>
      </left>
      <right/>
      <top/>
      <bottom/>
    </border>
    <border>
      <left style="thin">
        <color rgb="FFFFFFFF"/>
      </left>
      <top style="thin">
        <color rgb="FF000000"/>
      </top>
    </border>
    <border>
      <right style="thin">
        <color rgb="FFDFDFDF"/>
      </right>
      <top style="thin">
        <color rgb="FFDFDFDF"/>
      </top>
      <bottom style="thin">
        <color rgb="FFDFDFDF"/>
      </bottom>
    </border>
    <border>
      <left style="thin">
        <color rgb="FFDFDFDF"/>
      </left>
      <right style="thin">
        <color rgb="FFDFDFDF"/>
      </right>
      <top style="thin">
        <color rgb="FFDFDFDF"/>
      </top>
      <bottom style="thin">
        <color rgb="FFDFDFDF"/>
      </bottom>
    </border>
    <border>
      <left style="thin">
        <color rgb="FFDDDDDD"/>
      </left>
      <right style="thin">
        <color rgb="FFDDDDDD"/>
      </right>
      <top style="thin">
        <color rgb="FFDDDDDD"/>
      </top>
    </border>
    <border>
      <left style="thin">
        <color rgb="FFDDDDDD"/>
      </left>
      <top style="thin">
        <color rgb="FFDDDDDD"/>
      </top>
      <bottom style="thin">
        <color rgb="FFDDDDDD"/>
      </bottom>
    </border>
    <border>
      <top style="thin">
        <color rgb="FFDDDDDD"/>
      </top>
      <bottom style="thin">
        <color rgb="FFDDDDDD"/>
      </bottom>
    </border>
    <border>
      <right style="thin">
        <color rgb="FFDDDDDD"/>
      </right>
      <top style="thin">
        <color rgb="FFDDDDDD"/>
      </top>
      <bottom style="thin">
        <color rgb="FFDDDDDD"/>
      </bottom>
    </border>
    <border>
      <left style="thin">
        <color rgb="FF000000"/>
      </left>
      <top style="thin">
        <color rgb="FFFFFFFF"/>
      </top>
    </border>
    <border>
      <left style="thin">
        <color rgb="FFDDDDDD"/>
      </left>
      <right style="thin">
        <color rgb="FFDDDDDD"/>
      </right>
    </border>
    <border>
      <left style="thin">
        <color rgb="FFDDDDDD"/>
      </left>
      <top style="thin">
        <color rgb="FFDDDDDD"/>
      </top>
    </border>
    <border>
      <right style="thin">
        <color rgb="FFDDDDDD"/>
      </right>
      <top style="thin">
        <color rgb="FFDDDDDD"/>
      </top>
    </border>
    <border>
      <left style="thin">
        <color rgb="FF000000"/>
      </left>
      <bottom style="thin">
        <color rgb="FFFFFFFF"/>
      </bottom>
    </border>
    <border>
      <left style="thin">
        <color rgb="FFDDDDDD"/>
      </left>
      <bottom style="thin">
        <color rgb="FFDDDDDD"/>
      </bottom>
    </border>
    <border>
      <right style="thin">
        <color rgb="FFDDDDDD"/>
      </right>
      <bottom style="thin">
        <color rgb="FFDDDDDD"/>
      </bottom>
    </border>
    <border>
      <left style="thin">
        <color rgb="FFDDDDDD"/>
      </left>
      <right style="thin">
        <color rgb="FFDDDDDD"/>
      </right>
      <bottom style="thin">
        <color rgb="FFDDDDDD"/>
      </bottom>
    </border>
    <border>
      <left style="thin">
        <color rgb="FFFFFFFF"/>
      </left>
      <right style="thin">
        <color rgb="FFFFFFFF"/>
      </right>
      <top style="thin">
        <color rgb="FFFFFFFF"/>
      </top>
    </border>
    <border>
      <top style="hair">
        <color rgb="FF000000"/>
      </top>
    </border>
    <border>
      <right style="thin">
        <color rgb="FFFFFFFF"/>
      </right>
      <top style="hair">
        <color rgb="FF000000"/>
      </top>
    </border>
    <border>
      <right style="thin">
        <color rgb="FFFFFFFF"/>
      </right>
      <top style="thin">
        <color rgb="FFDDDDDD"/>
      </top>
      <bottom style="thin">
        <color rgb="FFFFFFFF"/>
      </bottom>
    </border>
    <border>
      <left style="thin">
        <color rgb="FFFFFFFF"/>
      </left>
      <right style="thin">
        <color rgb="FFFFFFFF"/>
      </right>
      <top style="thin">
        <color rgb="FFDDDDDD"/>
      </top>
      <bottom style="thin">
        <color rgb="FFFFFFFF"/>
      </bottom>
    </border>
    <border>
      <left style="thin">
        <color rgb="FFFFFFFF"/>
      </left>
      <right style="thin">
        <color rgb="FFFFFFFF"/>
      </right>
      <top style="thin">
        <color rgb="FFDFDFDF"/>
      </top>
      <bottom style="thin">
        <color rgb="FFFFFFFF"/>
      </bottom>
    </border>
    <border>
      <left style="thin">
        <color rgb="FFFFFFFF"/>
      </left>
      <right style="thin">
        <color rgb="FFFFFFFF"/>
      </right>
    </border>
    <border>
      <left style="thin">
        <color rgb="FFFFFFFF"/>
      </left>
      <right style="thin">
        <color rgb="FFFFFFFF"/>
      </right>
      <bottom style="thin">
        <color rgb="FFFFFFFF"/>
      </bottom>
    </border>
    <border>
      <left style="hair">
        <color rgb="FF000000"/>
      </left>
      <bottom style="thin">
        <color rgb="FFDFDFDF"/>
      </bottom>
    </border>
    <border>
      <bottom style="thin">
        <color rgb="FFDFDFDF"/>
      </bottom>
    </border>
    <border>
      <right style="thin">
        <color rgb="FFFFFFFF"/>
      </right>
      <bottom style="thin">
        <color rgb="FFDFDFDF"/>
      </bottom>
    </border>
    <border>
      <right style="thin">
        <color rgb="FFFFFFFF"/>
      </right>
      <top style="thin">
        <color rgb="FFFFFFFF"/>
      </top>
      <bottom style="thin">
        <color rgb="FFDFDFDF"/>
      </bottom>
    </border>
    <border>
      <left style="thin">
        <color rgb="FFFFFFFF"/>
      </left>
      <right style="thin">
        <color rgb="FFFFFFFF"/>
      </right>
      <bottom style="thin">
        <color rgb="FFDFDFDF"/>
      </bottom>
    </border>
    <border>
      <left style="thin">
        <color rgb="FFFFFFFF"/>
      </left>
      <bottom style="thin">
        <color rgb="FFDFDFDF"/>
      </bottom>
    </border>
    <border>
      <left style="thin">
        <color rgb="FFFFFFFF"/>
      </left>
      <right style="thin">
        <color rgb="FFFFFFFF"/>
      </right>
      <top style="thin">
        <color rgb="FFFFFFFF"/>
      </top>
      <bottom style="thin">
        <color rgb="FFDFDFDF"/>
      </bottom>
    </border>
    <border>
      <left style="thin">
        <color rgb="FFFFFFFF"/>
      </left>
      <top style="thin">
        <color rgb="FFDFDFDF"/>
      </top>
    </border>
    <border>
      <right style="thin">
        <color rgb="FFFFFFFF"/>
      </right>
      <top style="thin">
        <color rgb="FFDFDFDF"/>
      </top>
    </border>
    <border>
      <left style="thin">
        <color rgb="FFFFFFFF"/>
      </left>
      <bottom style="thin">
        <color rgb="FF000000"/>
      </bottom>
    </border>
    <border>
      <right style="thin">
        <color rgb="FFFFFFFF"/>
      </right>
      <bottom style="thin">
        <color rgb="FF000000"/>
      </bottom>
    </border>
    <border>
      <left style="thin">
        <color rgb="FFDDDDDD"/>
      </left>
      <right style="thin">
        <color rgb="FFFFFFFF"/>
      </right>
      <top style="thin">
        <color rgb="FFDDDDDD"/>
      </top>
      <bottom style="thin">
        <color rgb="FFFFFFFF"/>
      </bottom>
    </border>
    <border>
      <left style="thin">
        <color rgb="FFFFFFFF"/>
      </left>
      <top style="thin">
        <color rgb="FFDDDDDD"/>
      </top>
      <bottom style="thin">
        <color rgb="FFDDDDDD"/>
      </bottom>
    </border>
    <border>
      <right style="thin">
        <color rgb="FFFFFFFF"/>
      </right>
      <top style="thin">
        <color rgb="FFDDDDDD"/>
      </top>
      <bottom style="thin">
        <color rgb="FFDDDDDD"/>
      </bottom>
    </border>
    <border>
      <right style="thin">
        <color rgb="FFDDDDDD"/>
      </right>
      <top style="thin">
        <color rgb="FFDDDDDD"/>
      </top>
      <bottom style="double">
        <color rgb="FFFFFFFF"/>
      </bottom>
    </border>
    <border>
      <right style="thin">
        <color rgb="FFDDDDDD"/>
      </right>
      <bottom style="double">
        <color rgb="FFFFFFFF"/>
      </bottom>
    </border>
    <border>
      <right style="thin">
        <color rgb="FFDDDDDD"/>
      </right>
      <bottom style="thin">
        <color rgb="FFFFFFFF"/>
      </bottom>
    </border>
    <border>
      <right style="thin">
        <color rgb="FFDDDDDD"/>
      </right>
      <top style="thin">
        <color rgb="FFFFFFFF"/>
      </top>
      <bottom style="thin">
        <color rgb="FFFFFFFF"/>
      </bottom>
    </border>
    <border>
      <left style="thin">
        <color rgb="FFFFFFFF"/>
      </left>
      <right style="thin">
        <color rgb="FFFFFFFF"/>
      </right>
      <top style="thin">
        <color rgb="FFDFDFDF"/>
      </top>
    </border>
    <border>
      <left style="thin">
        <color rgb="FFFFFFFF"/>
      </left>
      <top style="thin">
        <color rgb="FFDDDDDD"/>
      </top>
      <bottom style="thin">
        <color rgb="FFFFFFFF"/>
      </bottom>
    </border>
    <border>
      <left style="thin">
        <color rgb="FFFFFFFF"/>
      </left>
      <right style="thin">
        <color rgb="FFFFFFFF"/>
      </right>
      <top style="thin">
        <color rgb="FFDDDDDD"/>
      </top>
    </border>
    <border>
      <left style="thin">
        <color rgb="FFFFFFFF"/>
      </left>
      <right style="thin">
        <color rgb="FFFFFFFF"/>
      </right>
      <top style="thin">
        <color rgb="FFFFFFFF"/>
      </top>
      <bottom style="thin">
        <color rgb="FFDDDDDD"/>
      </bottom>
    </border>
    <border>
      <left style="thin">
        <color rgb="FFFFFFFF"/>
      </left>
      <right style="thin">
        <color rgb="FFFFFFFF"/>
      </right>
      <bottom style="thin">
        <color rgb="FFDDDDDD"/>
      </bottom>
    </border>
    <border>
      <left style="hair">
        <color rgb="FFFFFFFF"/>
      </left>
      <right style="hair">
        <color rgb="FFFFFFFF"/>
      </right>
      <top style="hair">
        <color rgb="FFFFFFFF"/>
      </top>
      <bottom style="hair">
        <color rgb="FFFFFFFF"/>
      </bottom>
    </border>
    <border>
      <right style="hair">
        <color rgb="FFFFFFFF"/>
      </right>
      <bottom style="hair">
        <color rgb="FFFFFFFF"/>
      </bottom>
    </border>
    <border>
      <left style="hair">
        <color rgb="FFFFFFFF"/>
      </left>
      <right style="hair">
        <color rgb="FFFFFFFF"/>
      </right>
    </border>
    <border>
      <left style="hair">
        <color rgb="FFFFFFFF"/>
      </left>
      <right style="hair">
        <color rgb="FFFFFFFF"/>
      </right>
      <bottom style="hair">
        <color rgb="FFFFFFFF"/>
      </bottom>
    </border>
    <border>
      <top style="hair">
        <color rgb="FFFFFFFF"/>
      </top>
      <bottom style="hair">
        <color rgb="FFFFFFFF"/>
      </bottom>
    </border>
    <border>
      <left style="thin">
        <color rgb="FFFFFFFF"/>
      </left>
      <right style="thin">
        <color rgb="FFFFFFFF"/>
      </right>
      <top style="hair">
        <color rgb="FFFFFFFF"/>
      </top>
    </border>
    <border>
      <top style="hair">
        <color rgb="FFFFFFFF"/>
      </top>
    </border>
    <border>
      <left style="double">
        <color rgb="FFFFFFFF"/>
      </left>
      <right style="thin">
        <color rgb="FFFFFFFF"/>
      </right>
      <top style="double">
        <color rgb="FF000000"/>
      </top>
    </border>
    <border>
      <left style="thin">
        <color rgb="FFFFFFFF"/>
      </left>
      <right style="thin">
        <color rgb="FFFFFFFF"/>
      </right>
      <top style="double">
        <color rgb="FF000000"/>
      </top>
    </border>
    <border>
      <right style="hair">
        <color rgb="FFFFFFFF"/>
      </right>
      <top style="double">
        <color rgb="FF000000"/>
      </top>
      <bottom style="hair">
        <color rgb="FFFFFFFF"/>
      </bottom>
    </border>
    <border>
      <left style="hair">
        <color rgb="FFFFFFFF"/>
      </left>
      <right style="hair">
        <color rgb="FFFFFFFF"/>
      </right>
      <top style="double">
        <color rgb="FF000000"/>
      </top>
    </border>
    <border>
      <left style="hair">
        <color rgb="FFFFFFFF"/>
      </left>
      <right style="hair">
        <color rgb="FFFFFFFF"/>
      </right>
      <top style="double">
        <color rgb="FF000000"/>
      </top>
      <bottom style="hair">
        <color rgb="FFFFFFFF"/>
      </bottom>
    </border>
    <border>
      <right style="thin">
        <color rgb="FFFFFFFF"/>
      </right>
      <top style="double">
        <color rgb="FF000000"/>
      </top>
    </border>
    <border>
      <left style="hair">
        <color rgb="FFFFFFFF"/>
      </left>
      <top style="hair">
        <color rgb="FFFFFFFF"/>
      </top>
      <bottom style="hair">
        <color rgb="FFFFFFFF"/>
      </bottom>
    </border>
    <border>
      <right style="hair">
        <color rgb="FFFFFFFF"/>
      </right>
      <top style="hair">
        <color rgb="FFFFFFFF"/>
      </top>
      <bottom style="hair">
        <color rgb="FFFFFFFF"/>
      </bottom>
    </border>
    <border>
      <left style="hair">
        <color rgb="FFCCCCCC"/>
      </left>
      <right style="hair">
        <color rgb="FFCCCCCC"/>
      </right>
      <top style="hair">
        <color rgb="FFCCCCCC"/>
      </top>
      <bottom style="hair">
        <color rgb="FFCCCCCC"/>
      </bottom>
    </border>
    <border>
      <right style="dotted">
        <color rgb="FFE6E7E7"/>
      </right>
      <top style="thin">
        <color rgb="FFFFFFFF"/>
      </top>
      <bottom style="thin">
        <color rgb="FFFFFFFF"/>
      </bottom>
    </border>
    <border>
      <left style="thin">
        <color rgb="FFFFFFFF"/>
      </left>
      <right style="thin">
        <color rgb="FFFFFFFF"/>
      </right>
      <bottom style="double">
        <color rgb="FF000000"/>
      </bottom>
    </border>
    <border>
      <left style="thin">
        <color rgb="FFFFFFFF"/>
      </left>
      <right style="thin">
        <color rgb="FFFFFFFF"/>
      </right>
      <top/>
      <bottom style="double">
        <color rgb="FF000000"/>
      </bottom>
    </border>
    <border>
      <left style="thin">
        <color rgb="FFFFFFFF"/>
      </left>
      <right style="double">
        <color rgb="FFFFFFFF"/>
      </right>
    </border>
    <border>
      <left style="thin">
        <color rgb="FFFFFFFF"/>
      </left>
      <top style="double">
        <color rgb="FF000000"/>
      </top>
      <bottom style="thin">
        <color rgb="FFFFFFFF"/>
      </bottom>
    </border>
    <border>
      <top style="double">
        <color rgb="FF000000"/>
      </top>
      <bottom style="thin">
        <color rgb="FFFFFFFF"/>
      </bottom>
    </border>
    <border>
      <right style="thin">
        <color rgb="FFFFFFFF"/>
      </right>
      <top style="double">
        <color rgb="FF000000"/>
      </top>
      <bottom style="thin">
        <color rgb="FFFFFFFF"/>
      </bottom>
    </border>
    <border>
      <left style="thin">
        <color rgb="FFFFFFFF"/>
      </left>
      <right/>
      <top style="double">
        <color rgb="FF000000"/>
      </top>
      <bottom/>
    </border>
    <border>
      <left style="thin">
        <color rgb="FFFFFFFF"/>
      </left>
      <right style="thin">
        <color rgb="FFFFFFFF"/>
      </right>
      <top style="double">
        <color rgb="FF000000"/>
      </top>
      <bottom/>
    </border>
    <border>
      <left style="thin">
        <color rgb="FFFFFFFF"/>
      </left>
      <top style="double">
        <color rgb="FF000000"/>
      </top>
    </border>
    <border>
      <left style="thin">
        <color rgb="FFE6E7E7"/>
      </left>
      <top style="thin">
        <color rgb="FFFFFFFF"/>
      </top>
      <bottom style="thin">
        <color rgb="FFFFFFFF"/>
      </bottom>
    </border>
    <border>
      <right style="dotted">
        <color rgb="FFFFFFFF"/>
      </right>
      <top style="thin">
        <color rgb="FFFFFFFF"/>
      </top>
      <bottom style="thin">
        <color rgb="FFFFFFFF"/>
      </bottom>
    </border>
    <border>
      <left/>
      <right style="dotted">
        <color rgb="FFFFFFFF"/>
      </right>
      <top style="thin">
        <color rgb="FFFFFFFF"/>
      </top>
      <bottom style="thin">
        <color rgb="FFFFFFFF"/>
      </bottom>
    </border>
    <border>
      <left style="dotted">
        <color rgb="FFFFFFFF"/>
      </left>
      <right style="dotted">
        <color rgb="FFFFFFFF"/>
      </right>
      <top style="thin">
        <color rgb="FFFFFFFF"/>
      </top>
      <bottom style="thin">
        <color rgb="FFFFFFFF"/>
      </bottom>
    </border>
    <border>
      <left style="dotted">
        <color rgb="FFFFFFFF"/>
      </left>
      <top style="thin">
        <color rgb="FFFFFFFF"/>
      </top>
      <bottom style="thin">
        <color rgb="FFFFFFFF"/>
      </bottom>
    </border>
    <border>
      <left style="medium">
        <color rgb="FFFFFFFF"/>
      </left>
      <right style="medium">
        <color rgb="FFFFFFFF"/>
      </right>
      <top style="medium">
        <color rgb="FFFFFFFF"/>
      </top>
      <bottom style="medium">
        <color rgb="FFFFFFFF"/>
      </bottom>
    </border>
    <border>
      <left style="thick">
        <color rgb="FF000000"/>
      </left>
      <right style="thin">
        <color rgb="FFFFFFFF"/>
      </right>
      <top style="double">
        <color rgb="FF000000"/>
      </top>
      <bottom style="thin">
        <color rgb="FFFFFFFF"/>
      </bottom>
    </border>
    <border>
      <left style="thin">
        <color rgb="FFFFFFFF"/>
      </left>
      <right style="thin">
        <color rgb="FFFFFFFF"/>
      </right>
      <top style="double">
        <color rgb="FF000000"/>
      </top>
      <bottom style="thin">
        <color rgb="FFFFFFFF"/>
      </bottom>
    </border>
    <border>
      <left style="thin">
        <color rgb="FFFFFFFF"/>
      </left>
      <right style="thick">
        <color rgb="FF000000"/>
      </right>
      <top style="double">
        <color rgb="FF000000"/>
      </top>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ck">
        <color rgb="FF000000"/>
      </right>
      <top style="thin">
        <color rgb="FFFFFFFF"/>
      </top>
      <bottom style="thin">
        <color rgb="FFFFFFFF"/>
      </bottom>
    </border>
    <border>
      <left style="thin">
        <color rgb="FF000000"/>
      </left>
      <top style="thin">
        <color rgb="FFDDDDDD"/>
      </top>
    </border>
    <border>
      <right style="thin">
        <color rgb="FF000000"/>
      </right>
      <top style="thin">
        <color rgb="FFDDDDDD"/>
      </top>
    </border>
    <border>
      <left style="thin">
        <color rgb="FF000000"/>
      </left>
      <bottom style="thin">
        <color rgb="FFDDDDDD"/>
      </bottom>
    </border>
    <border>
      <right style="thin">
        <color rgb="FF000000"/>
      </right>
      <bottom style="thin">
        <color rgb="FFDDDDDD"/>
      </bottom>
    </border>
    <border>
      <left style="thin">
        <color rgb="FFFFFFFF"/>
      </left>
      <top style="double">
        <color rgb="FF000000"/>
      </top>
      <bottom/>
    </border>
    <border>
      <right style="thin">
        <color rgb="FFFFFFFF"/>
      </right>
      <top style="double">
        <color rgb="FF000000"/>
      </top>
      <bottom/>
    </border>
    <border>
      <left style="thin">
        <color rgb="FFE6E7E7"/>
      </left>
      <bottom style="thin">
        <color rgb="FFFFFFFF"/>
      </bottom>
    </border>
    <border>
      <right style="dotted">
        <color rgb="FFFFFFFF"/>
      </right>
      <bottom style="thin">
        <color rgb="FFFFFFFF"/>
      </bottom>
    </border>
    <border>
      <left/>
      <top style="thin">
        <color rgb="FFFFFFFF"/>
      </top>
      <bottom style="thin">
        <color rgb="FFFFFFFF"/>
      </bottom>
    </border>
    <border>
      <left/>
      <bottom style="thin">
        <color rgb="FFFFFFFF"/>
      </bottom>
    </border>
    <border>
      <left style="double">
        <color rgb="FF000000"/>
      </left>
      <right style="double">
        <color rgb="FF000000"/>
      </right>
      <top style="double">
        <color rgb="FF000000"/>
      </top>
      <bottom style="double">
        <color rgb="FF000000"/>
      </bottom>
    </border>
    <border>
      <left style="thin">
        <color rgb="FFFFFFFF"/>
      </left>
      <right style="thin">
        <color rgb="FFFFFFFF"/>
      </right>
      <top style="thin">
        <color rgb="FF000000"/>
      </top>
    </border>
    <border>
      <right style="thin">
        <color rgb="FFD9D9D9"/>
      </right>
      <top style="thin">
        <color rgb="FFFFFFFF"/>
      </top>
    </border>
    <border>
      <left style="thin">
        <color rgb="FFFFFFFF"/>
      </left>
      <bottom style="thin">
        <color rgb="FFD9D9D9"/>
      </bottom>
    </border>
    <border>
      <right style="thin">
        <color rgb="FFD9D9D9"/>
      </right>
      <bottom style="thin">
        <color rgb="FFD9D9D9"/>
      </bottom>
    </border>
    <border>
      <right style="thin">
        <color rgb="FFE6E7E7"/>
      </right>
      <top style="thin">
        <color rgb="FFFFFFFF"/>
      </top>
      <bottom style="thin">
        <color rgb="FFFFFFFF"/>
      </bottom>
    </border>
    <border>
      <left style="dotted">
        <color rgb="FF999999"/>
      </left>
      <top style="dotted">
        <color rgb="FF999999"/>
      </top>
      <bottom style="dotted">
        <color rgb="FF999999"/>
      </bottom>
    </border>
    <border>
      <right style="dotted">
        <color rgb="FF999999"/>
      </right>
      <top style="dotted">
        <color rgb="FF999999"/>
      </top>
      <bottom style="dotted">
        <color rgb="FF999999"/>
      </bottom>
    </border>
    <border>
      <left style="thin">
        <color rgb="FFE6E7E7"/>
      </left>
      <top style="thin">
        <color rgb="FFFFFFFF"/>
      </top>
    </border>
    <border>
      <right style="thin">
        <color rgb="FFE6E7E7"/>
      </right>
      <top style="thin">
        <color rgb="FFFFFFFF"/>
      </top>
    </border>
    <border>
      <left style="thin">
        <color rgb="FFE6E7E7"/>
      </left>
    </border>
    <border>
      <right style="thin">
        <color rgb="FFE6E7E7"/>
      </right>
    </border>
    <border>
      <right style="thin">
        <color rgb="FFE6E7E7"/>
      </right>
      <bottom style="thin">
        <color rgb="FFFFFFFF"/>
      </bottom>
    </border>
    <border>
      <left style="thin">
        <color rgb="FF000000"/>
      </left>
      <top style="thin">
        <color rgb="FFD9D9D9"/>
      </top>
      <bottom style="thin">
        <color rgb="FFD9D9D9"/>
      </bottom>
    </border>
    <border>
      <bottom style="thin">
        <color rgb="FFB7B7B7"/>
      </bottom>
    </border>
    <border>
      <right style="thin">
        <color rgb="FF000000"/>
      </right>
      <bottom style="thin">
        <color rgb="FFB7B7B7"/>
      </bottom>
    </border>
    <border>
      <left style="thin">
        <color rgb="FF000000"/>
      </left>
      <top style="thin">
        <color rgb="FFB7B7B7"/>
      </top>
      <bottom style="thin">
        <color rgb="FFD9D9D9"/>
      </bottom>
    </border>
    <border>
      <top style="thin">
        <color rgb="FFB7B7B7"/>
      </top>
      <bottom style="thin">
        <color rgb="FFD9D9D9"/>
      </bottom>
    </border>
    <border>
      <top style="thin">
        <color rgb="FF999999"/>
      </top>
      <bottom style="thin">
        <color rgb="FFD9D9D9"/>
      </bottom>
    </border>
    <border>
      <top style="thin">
        <color rgb="FF666666"/>
      </top>
      <bottom style="thin">
        <color rgb="FFD9D9D9"/>
      </bottom>
    </border>
    <border>
      <right style="thin">
        <color rgb="FF000000"/>
      </right>
      <top style="thin">
        <color rgb="FFB7B7B7"/>
      </top>
      <bottom style="thin">
        <color rgb="FFD9D9D9"/>
      </bottom>
    </border>
    <border>
      <left style="thin">
        <color rgb="FF000000"/>
      </left>
      <bottom style="thin">
        <color rgb="FFB7B7B7"/>
      </bottom>
    </border>
    <border>
      <bottom style="thin">
        <color rgb="FF999999"/>
      </bottom>
    </border>
    <border>
      <bottom style="thin">
        <color rgb="FF666666"/>
      </bottom>
    </border>
  </borders>
  <cellStyleXfs count="1">
    <xf borderId="0" fillId="0" fontId="0" numFmtId="0" applyAlignment="1" applyFont="1"/>
  </cellStyleXfs>
  <cellXfs count="850">
    <xf borderId="0" fillId="0" fontId="0" numFmtId="0" xfId="0" applyAlignment="1" applyFont="1">
      <alignment readingOrder="0" shrinkToFit="0" vertical="bottom" wrapText="0"/>
    </xf>
    <xf borderId="0" fillId="0" fontId="1" numFmtId="164" xfId="0" applyFont="1" applyNumberFormat="1"/>
    <xf borderId="0" fillId="2" fontId="2" numFmtId="0" xfId="0" applyAlignment="1" applyFill="1" applyFont="1">
      <alignment horizontal="center" vertical="center"/>
    </xf>
    <xf borderId="0" fillId="3" fontId="3" numFmtId="0" xfId="0" applyAlignment="1" applyFill="1" applyFont="1">
      <alignment vertical="bottom"/>
    </xf>
    <xf borderId="0" fillId="3" fontId="4" numFmtId="0" xfId="0" applyAlignment="1" applyFont="1">
      <alignment horizontal="center" readingOrder="0" vertical="center"/>
    </xf>
    <xf borderId="0" fillId="3" fontId="1" numFmtId="0" xfId="0" applyFont="1"/>
    <xf borderId="0" fillId="3" fontId="5" numFmtId="0" xfId="0" applyAlignment="1" applyFont="1">
      <alignment horizontal="center" vertical="center"/>
    </xf>
    <xf borderId="0" fillId="3" fontId="5" numFmtId="0" xfId="0" applyAlignment="1" applyFont="1">
      <alignment horizontal="center" shrinkToFit="0" vertical="center" wrapText="1"/>
    </xf>
    <xf borderId="0" fillId="2" fontId="6" numFmtId="0" xfId="0" applyAlignment="1" applyFont="1">
      <alignment horizontal="center" shrinkToFit="0" vertical="top" wrapText="1"/>
    </xf>
    <xf borderId="1" fillId="0" fontId="5" numFmtId="0" xfId="0" applyAlignment="1" applyBorder="1" applyFont="1">
      <alignment horizontal="center" vertical="center"/>
    </xf>
    <xf borderId="2" fillId="0" fontId="1" numFmtId="0" xfId="0" applyBorder="1" applyFont="1"/>
    <xf borderId="2" fillId="0" fontId="1" numFmtId="0" xfId="0" applyAlignment="1" applyBorder="1" applyFont="1">
      <alignment vertical="center"/>
    </xf>
    <xf borderId="2" fillId="0" fontId="7" numFmtId="0" xfId="0" applyAlignment="1" applyBorder="1" applyFont="1">
      <alignment horizontal="center" shrinkToFit="0" vertical="center" wrapText="1"/>
    </xf>
    <xf borderId="2" fillId="0" fontId="8" numFmtId="0" xfId="0" applyBorder="1" applyFont="1"/>
    <xf borderId="3" fillId="0" fontId="5" numFmtId="0" xfId="0" applyAlignment="1" applyBorder="1" applyFont="1">
      <alignment horizontal="center" vertical="center"/>
    </xf>
    <xf borderId="4" fillId="0" fontId="9" numFmtId="0" xfId="0" applyAlignment="1" applyBorder="1" applyFont="1">
      <alignment vertical="center"/>
    </xf>
    <xf borderId="5" fillId="0" fontId="10" numFmtId="0" xfId="0" applyAlignment="1" applyBorder="1" applyFont="1">
      <alignment horizontal="left" readingOrder="0" vertical="bottom"/>
    </xf>
    <xf borderId="5" fillId="0" fontId="8" numFmtId="0" xfId="0" applyBorder="1" applyFont="1"/>
    <xf borderId="5" fillId="0" fontId="11" numFmtId="0" xfId="0" applyAlignment="1" applyBorder="1" applyFont="1">
      <alignment horizontal="left" readingOrder="0" shrinkToFit="0" vertical="bottom" wrapText="1"/>
    </xf>
    <xf borderId="0" fillId="4" fontId="12" numFmtId="0" xfId="0" applyFill="1" applyFont="1"/>
    <xf borderId="6" fillId="0" fontId="13" numFmtId="165" xfId="0" applyAlignment="1" applyBorder="1" applyFont="1" applyNumberFormat="1">
      <alignment horizontal="center" vertical="top"/>
    </xf>
    <xf borderId="7" fillId="0" fontId="8" numFmtId="0" xfId="0" applyBorder="1" applyFont="1"/>
    <xf borderId="8" fillId="0" fontId="8" numFmtId="0" xfId="0" applyBorder="1" applyFont="1"/>
    <xf borderId="9" fillId="0" fontId="14" numFmtId="0" xfId="0" applyAlignment="1" applyBorder="1" applyFont="1">
      <alignment textRotation="255" vertical="top"/>
    </xf>
    <xf borderId="0" fillId="2" fontId="2" numFmtId="0" xfId="0" applyAlignment="1" applyFont="1">
      <alignment horizontal="left" shrinkToFit="0" vertical="center" wrapText="1"/>
    </xf>
    <xf borderId="1" fillId="4" fontId="15" numFmtId="0" xfId="0" applyAlignment="1" applyBorder="1" applyFont="1">
      <alignment horizontal="center" readingOrder="0" vertical="center"/>
    </xf>
    <xf borderId="3" fillId="0" fontId="8" numFmtId="0" xfId="0" applyBorder="1" applyFont="1"/>
    <xf borderId="0" fillId="0" fontId="1" numFmtId="0" xfId="0" applyFont="1"/>
    <xf borderId="0" fillId="0" fontId="16" numFmtId="0" xfId="0" applyAlignment="1" applyFont="1">
      <alignment horizontal="left" vertical="top"/>
    </xf>
    <xf borderId="10" fillId="0" fontId="8" numFmtId="0" xfId="0" applyBorder="1" applyFont="1"/>
    <xf borderId="11" fillId="0" fontId="8" numFmtId="0" xfId="0" applyBorder="1" applyFont="1"/>
    <xf borderId="12" fillId="0" fontId="8" numFmtId="0" xfId="0" applyBorder="1" applyFont="1"/>
    <xf borderId="9" fillId="0" fontId="8" numFmtId="0" xfId="0" applyBorder="1" applyFont="1"/>
    <xf borderId="0" fillId="2" fontId="17" numFmtId="0" xfId="0" applyAlignment="1" applyFont="1">
      <alignment horizontal="center" vertical="bottom"/>
    </xf>
    <xf borderId="0" fillId="3" fontId="5" numFmtId="0" xfId="0" applyAlignment="1" applyFont="1">
      <alignment horizontal="center" shrinkToFit="0" vertical="center" wrapText="0"/>
    </xf>
    <xf borderId="0" fillId="3" fontId="18" numFmtId="0" xfId="0" applyAlignment="1" applyFont="1">
      <alignment horizontal="center" vertical="center"/>
    </xf>
    <xf borderId="4" fillId="0" fontId="8" numFmtId="0" xfId="0" applyBorder="1" applyFont="1"/>
    <xf borderId="0" fillId="0" fontId="19" numFmtId="0" xfId="0" applyAlignment="1" applyFont="1">
      <alignment horizontal="center" vertical="center"/>
    </xf>
    <xf borderId="5" fillId="0" fontId="11" numFmtId="0" xfId="0" applyAlignment="1" applyBorder="1" applyFont="1">
      <alignment horizontal="left" readingOrder="0" vertical="bottom"/>
    </xf>
    <xf borderId="0" fillId="0" fontId="11" numFmtId="166" xfId="0" applyAlignment="1" applyFont="1" applyNumberFormat="1">
      <alignment horizontal="center" vertical="bottom"/>
    </xf>
    <xf borderId="0" fillId="3" fontId="9" numFmtId="0" xfId="0" applyAlignment="1" applyFont="1">
      <alignment vertical="center"/>
    </xf>
    <xf borderId="0" fillId="2" fontId="2" numFmtId="0" xfId="0" applyAlignment="1" applyFont="1">
      <alignment horizontal="left" vertical="center"/>
    </xf>
    <xf borderId="0" fillId="2" fontId="1" numFmtId="0" xfId="0" applyFont="1"/>
    <xf borderId="13" fillId="0" fontId="8" numFmtId="0" xfId="0" applyBorder="1" applyFont="1"/>
    <xf borderId="14" fillId="0" fontId="8" numFmtId="0" xfId="0" applyBorder="1" applyFont="1"/>
    <xf borderId="15" fillId="0" fontId="8" numFmtId="0" xfId="0" applyBorder="1" applyFont="1"/>
    <xf borderId="0" fillId="0" fontId="16" numFmtId="0" xfId="0" applyAlignment="1" applyFont="1">
      <alignment horizontal="center" vertical="top"/>
    </xf>
    <xf borderId="0" fillId="2" fontId="2" numFmtId="0" xfId="0" applyAlignment="1" applyFont="1">
      <alignment horizontal="right" vertical="center"/>
    </xf>
    <xf borderId="0" fillId="3" fontId="20" numFmtId="0" xfId="0" applyAlignment="1" applyFont="1">
      <alignment horizontal="center" vertical="center"/>
    </xf>
    <xf borderId="0" fillId="3" fontId="21" numFmtId="0" xfId="0" applyAlignment="1" applyFont="1">
      <alignment horizontal="center" vertical="center"/>
    </xf>
    <xf borderId="4" fillId="0" fontId="1" numFmtId="0" xfId="0" applyBorder="1" applyFont="1"/>
    <xf borderId="5" fillId="0" fontId="22" numFmtId="0" xfId="0" applyAlignment="1" applyBorder="1" applyFont="1">
      <alignment horizontal="left" readingOrder="0" vertical="bottom"/>
    </xf>
    <xf borderId="5" fillId="0" fontId="23" numFmtId="0" xfId="0" applyAlignment="1" applyBorder="1" applyFont="1">
      <alignment horizontal="left" vertical="bottom"/>
    </xf>
    <xf borderId="16" fillId="0" fontId="22" numFmtId="167" xfId="0" applyAlignment="1" applyBorder="1" applyFont="1" applyNumberFormat="1">
      <alignment horizontal="center" vertical="bottom"/>
    </xf>
    <xf borderId="16" fillId="0" fontId="8" numFmtId="0" xfId="0" applyBorder="1" applyFont="1"/>
    <xf borderId="9" fillId="0" fontId="9" numFmtId="0" xfId="0" applyAlignment="1" applyBorder="1" applyFont="1">
      <alignment vertical="center"/>
    </xf>
    <xf borderId="17" fillId="0" fontId="8" numFmtId="0" xfId="0" applyBorder="1" applyFont="1"/>
    <xf borderId="13" fillId="0" fontId="9" numFmtId="0" xfId="0" applyAlignment="1" applyBorder="1" applyFont="1">
      <alignment vertical="center"/>
    </xf>
    <xf borderId="14" fillId="0" fontId="16" numFmtId="0" xfId="0" applyAlignment="1" applyBorder="1" applyFont="1">
      <alignment horizontal="left" vertical="top"/>
    </xf>
    <xf borderId="14" fillId="0" fontId="1" numFmtId="0" xfId="0" applyBorder="1" applyFont="1"/>
    <xf borderId="14" fillId="0" fontId="24" numFmtId="0" xfId="0" applyAlignment="1" applyBorder="1" applyFont="1">
      <alignment horizontal="left" vertical="top"/>
    </xf>
    <xf borderId="14" fillId="0" fontId="16" numFmtId="0" xfId="0" applyAlignment="1" applyBorder="1" applyFont="1">
      <alignment horizontal="center" vertical="top"/>
    </xf>
    <xf borderId="15" fillId="0" fontId="9" numFmtId="0" xfId="0" applyAlignment="1" applyBorder="1" applyFont="1">
      <alignment vertical="center"/>
    </xf>
    <xf borderId="0" fillId="0" fontId="9" numFmtId="0" xfId="0" applyAlignment="1" applyFont="1">
      <alignment vertical="center"/>
    </xf>
    <xf borderId="18" fillId="0" fontId="9" numFmtId="0" xfId="0" applyAlignment="1" applyBorder="1" applyFont="1">
      <alignment vertical="center"/>
    </xf>
    <xf borderId="19" fillId="0" fontId="1" numFmtId="0" xfId="0" applyBorder="1" applyFont="1"/>
    <xf borderId="20" fillId="0" fontId="8" numFmtId="0" xfId="0" applyBorder="1" applyFont="1"/>
    <xf borderId="21" fillId="0" fontId="8" numFmtId="0" xfId="0" applyBorder="1" applyFont="1"/>
    <xf borderId="0" fillId="0" fontId="5" numFmtId="0" xfId="0" applyAlignment="1" applyFont="1">
      <alignment horizontal="center" vertical="center"/>
    </xf>
    <xf borderId="19" fillId="0" fontId="9" numFmtId="0" xfId="0" applyAlignment="1" applyBorder="1" applyFont="1">
      <alignment vertical="center"/>
    </xf>
    <xf borderId="22" fillId="0" fontId="9" numFmtId="0" xfId="0" applyAlignment="1" applyBorder="1" applyFont="1">
      <alignment vertical="center"/>
    </xf>
    <xf borderId="23" fillId="0" fontId="1" numFmtId="0" xfId="0" applyBorder="1" applyFont="1"/>
    <xf borderId="24" fillId="4" fontId="1" numFmtId="0" xfId="0" applyBorder="1" applyFont="1"/>
    <xf borderId="24" fillId="0" fontId="8" numFmtId="0" xfId="0" applyBorder="1" applyFont="1"/>
    <xf borderId="25" fillId="0" fontId="25" numFmtId="0" xfId="0" applyAlignment="1" applyBorder="1" applyFont="1">
      <alignment horizontal="center" vertical="center"/>
    </xf>
    <xf borderId="26" fillId="0" fontId="26" numFmtId="168" xfId="0" applyAlignment="1" applyBorder="1" applyFont="1" applyNumberFormat="1">
      <alignment horizontal="center" vertical="center"/>
    </xf>
    <xf borderId="27" fillId="0" fontId="8" numFmtId="0" xfId="0" applyBorder="1" applyFont="1"/>
    <xf borderId="1" fillId="0" fontId="27" numFmtId="0" xfId="0" applyAlignment="1" applyBorder="1" applyFont="1">
      <alignment horizontal="center" vertical="center"/>
    </xf>
    <xf borderId="28" fillId="0" fontId="1" numFmtId="0" xfId="0" applyAlignment="1" applyBorder="1" applyFont="1">
      <alignment vertical="top"/>
    </xf>
    <xf borderId="29" fillId="4" fontId="28" numFmtId="0" xfId="0" applyAlignment="1" applyBorder="1" applyFont="1">
      <alignment horizontal="center" vertical="center"/>
    </xf>
    <xf borderId="29" fillId="0" fontId="8" numFmtId="0" xfId="0" applyBorder="1" applyFont="1"/>
    <xf borderId="30" fillId="0" fontId="1" numFmtId="0" xfId="0" applyBorder="1" applyFont="1"/>
    <xf borderId="28" fillId="0" fontId="1" numFmtId="0" xfId="0" applyBorder="1" applyFont="1"/>
    <xf borderId="30" fillId="0" fontId="1" numFmtId="0" xfId="0" applyAlignment="1" applyBorder="1" applyFont="1">
      <alignment vertical="top"/>
    </xf>
    <xf borderId="1" fillId="3" fontId="29" numFmtId="0" xfId="0" applyAlignment="1" applyBorder="1" applyFont="1">
      <alignment horizontal="center" readingOrder="0" vertical="center"/>
    </xf>
    <xf borderId="0" fillId="0" fontId="5" numFmtId="169" xfId="0" applyAlignment="1" applyFont="1" applyNumberFormat="1">
      <alignment horizontal="center" vertical="center"/>
    </xf>
    <xf borderId="1" fillId="0" fontId="30" numFmtId="0" xfId="0" applyAlignment="1" applyBorder="1" applyFont="1">
      <alignment horizontal="center" vertical="center"/>
    </xf>
    <xf borderId="0" fillId="0" fontId="31" numFmtId="0" xfId="0" applyAlignment="1" applyFont="1">
      <alignment horizontal="center" readingOrder="0" vertical="center"/>
    </xf>
    <xf borderId="31" fillId="0" fontId="1" numFmtId="0" xfId="0" applyBorder="1" applyFont="1"/>
    <xf borderId="32" fillId="0" fontId="32" numFmtId="0" xfId="0" applyAlignment="1" applyBorder="1" applyFont="1">
      <alignment horizontal="center" vertical="top"/>
    </xf>
    <xf borderId="32" fillId="0" fontId="8" numFmtId="0" xfId="0" applyBorder="1" applyFont="1"/>
    <xf borderId="33" fillId="0" fontId="25" numFmtId="0" xfId="0" applyAlignment="1" applyBorder="1" applyFont="1">
      <alignment horizontal="center" vertical="center"/>
    </xf>
    <xf borderId="34" fillId="0" fontId="8" numFmtId="0" xfId="0" applyBorder="1" applyFont="1"/>
    <xf borderId="35" fillId="0" fontId="8" numFmtId="0" xfId="0" applyBorder="1" applyFont="1"/>
    <xf borderId="36" fillId="0" fontId="1" numFmtId="0" xfId="0" applyAlignment="1" applyBorder="1" applyFont="1">
      <alignment vertical="top"/>
    </xf>
    <xf borderId="0" fillId="0" fontId="33" numFmtId="49" xfId="0" applyAlignment="1" applyFont="1" applyNumberFormat="1">
      <alignment horizontal="center" readingOrder="0" vertical="center"/>
    </xf>
    <xf borderId="37" fillId="0" fontId="1" numFmtId="0" xfId="0" applyAlignment="1" applyBorder="1" applyFont="1">
      <alignment vertical="center"/>
    </xf>
    <xf borderId="36" fillId="0" fontId="1" numFmtId="0" xfId="0" applyAlignment="1" applyBorder="1" applyFont="1">
      <alignment vertical="center"/>
    </xf>
    <xf borderId="0" fillId="0" fontId="34" numFmtId="170" xfId="0" applyAlignment="1" applyFont="1" applyNumberFormat="1">
      <alignment horizontal="center" readingOrder="0" vertical="center"/>
    </xf>
    <xf borderId="0" fillId="0" fontId="34" numFmtId="171" xfId="0" applyAlignment="1" applyFont="1" applyNumberFormat="1">
      <alignment horizontal="center" readingOrder="0" vertical="center"/>
    </xf>
    <xf borderId="37" fillId="0" fontId="1" numFmtId="0" xfId="0" applyAlignment="1" applyBorder="1" applyFont="1">
      <alignment vertical="top"/>
    </xf>
    <xf borderId="38" fillId="0" fontId="1" numFmtId="0" xfId="0" applyBorder="1" applyFont="1"/>
    <xf borderId="2" fillId="0" fontId="13" numFmtId="172" xfId="0" applyAlignment="1" applyBorder="1" applyFont="1" applyNumberFormat="1">
      <alignment horizontal="center" vertical="top"/>
    </xf>
    <xf borderId="39" fillId="0" fontId="25" numFmtId="0" xfId="0" applyAlignment="1" applyBorder="1" applyFont="1">
      <alignment horizontal="center" vertical="center"/>
    </xf>
    <xf borderId="26" fillId="0" fontId="35" numFmtId="173" xfId="0" applyAlignment="1" applyBorder="1" applyFont="1" applyNumberFormat="1">
      <alignment horizontal="center" vertical="center"/>
    </xf>
    <xf borderId="1" fillId="0" fontId="27" numFmtId="0" xfId="0" applyAlignment="1" applyBorder="1" applyFont="1">
      <alignment horizontal="center" shrinkToFit="0" vertical="center" wrapText="1"/>
    </xf>
    <xf borderId="36" fillId="0" fontId="27" numFmtId="172" xfId="0" applyAlignment="1" applyBorder="1" applyFont="1" applyNumberFormat="1">
      <alignment horizontal="center" vertical="bottom"/>
    </xf>
    <xf borderId="37" fillId="0" fontId="8" numFmtId="0" xfId="0" applyBorder="1" applyFont="1"/>
    <xf borderId="0" fillId="0" fontId="27" numFmtId="172" xfId="0" applyAlignment="1" applyFont="1" applyNumberFormat="1">
      <alignment horizontal="center" vertical="bottom"/>
    </xf>
    <xf borderId="1" fillId="3" fontId="29" numFmtId="0" xfId="0" applyAlignment="1" applyBorder="1" applyFont="1">
      <alignment horizontal="center" vertical="center"/>
    </xf>
    <xf borderId="1" fillId="0" fontId="36" numFmtId="0" xfId="0" applyAlignment="1" applyBorder="1" applyFont="1">
      <alignment horizontal="center" vertical="center"/>
    </xf>
    <xf borderId="0" fillId="0" fontId="37" numFmtId="0" xfId="0" applyAlignment="1" applyFont="1">
      <alignment horizontal="center" vertical="center"/>
    </xf>
    <xf borderId="40" fillId="0" fontId="1" numFmtId="0" xfId="0" applyBorder="1" applyFont="1"/>
    <xf borderId="41" fillId="0" fontId="38" numFmtId="0" xfId="0" applyAlignment="1" applyBorder="1" applyFont="1">
      <alignment horizontal="center" readingOrder="0" vertical="center"/>
    </xf>
    <xf borderId="41" fillId="0" fontId="8" numFmtId="0" xfId="0" applyBorder="1" applyFont="1"/>
    <xf borderId="42" fillId="0" fontId="25" numFmtId="0" xfId="0" applyAlignment="1" applyBorder="1" applyFont="1">
      <alignment horizontal="center" vertical="center"/>
    </xf>
    <xf borderId="0" fillId="4" fontId="28" numFmtId="0" xfId="0" applyAlignment="1" applyFont="1">
      <alignment horizontal="center" vertical="center"/>
    </xf>
    <xf borderId="37" fillId="0" fontId="1" numFmtId="0" xfId="0" applyBorder="1" applyFont="1"/>
    <xf borderId="43" fillId="0" fontId="1" numFmtId="0" xfId="0" applyBorder="1" applyFont="1"/>
    <xf borderId="14" fillId="4" fontId="28" numFmtId="0" xfId="0" applyAlignment="1" applyBorder="1" applyFont="1">
      <alignment horizontal="center" vertical="center"/>
    </xf>
    <xf borderId="44" fillId="0" fontId="1" numFmtId="0" xfId="0" applyBorder="1" applyFont="1"/>
    <xf borderId="45" fillId="0" fontId="1" numFmtId="0" xfId="0" applyBorder="1" applyFont="1"/>
    <xf borderId="46" fillId="4" fontId="28" numFmtId="0" xfId="0" applyAlignment="1" applyBorder="1" applyFont="1">
      <alignment horizontal="center" vertical="center"/>
    </xf>
    <xf borderId="46" fillId="0" fontId="8" numFmtId="0" xfId="0" applyBorder="1" applyFont="1"/>
    <xf borderId="47" fillId="0" fontId="1" numFmtId="0" xfId="0" applyAlignment="1" applyBorder="1" applyFont="1">
      <alignment vertical="top"/>
    </xf>
    <xf borderId="22" fillId="0" fontId="1" numFmtId="0" xfId="0" applyBorder="1" applyFont="1"/>
    <xf borderId="0" fillId="4" fontId="9" numFmtId="49" xfId="0" applyAlignment="1" applyFont="1" applyNumberFormat="1">
      <alignment vertical="center"/>
    </xf>
    <xf borderId="18" fillId="0" fontId="25" numFmtId="0" xfId="0" applyAlignment="1" applyBorder="1" applyFont="1">
      <alignment horizontal="center" vertical="center"/>
    </xf>
    <xf borderId="1" fillId="0" fontId="39" numFmtId="174" xfId="0" applyAlignment="1" applyBorder="1" applyFont="1" applyNumberFormat="1">
      <alignment horizontal="center" readingOrder="0" shrinkToFit="0" vertical="bottom" wrapText="1"/>
    </xf>
    <xf borderId="2" fillId="0" fontId="40" numFmtId="0" xfId="0" applyAlignment="1" applyBorder="1" applyFont="1">
      <alignment horizontal="center" vertical="bottom"/>
    </xf>
    <xf borderId="48" fillId="0" fontId="22" numFmtId="166" xfId="0" applyAlignment="1" applyBorder="1" applyFont="1" applyNumberFormat="1">
      <alignment horizontal="center"/>
    </xf>
    <xf borderId="48" fillId="0" fontId="8" numFmtId="0" xfId="0" applyBorder="1" applyFont="1"/>
    <xf borderId="9" fillId="0" fontId="41" numFmtId="0" xfId="0" applyAlignment="1" applyBorder="1" applyFont="1">
      <alignment vertical="top"/>
    </xf>
    <xf borderId="49" fillId="0" fontId="32" numFmtId="0" xfId="0" applyAlignment="1" applyBorder="1" applyFont="1">
      <alignment horizontal="center" vertical="top"/>
    </xf>
    <xf borderId="49" fillId="0" fontId="8" numFmtId="0" xfId="0" applyBorder="1" applyFont="1"/>
    <xf borderId="4" fillId="0" fontId="42" numFmtId="174" xfId="0" applyAlignment="1" applyBorder="1" applyFont="1" applyNumberFormat="1">
      <alignment horizontal="center" shrinkToFit="0" vertical="bottom" wrapText="1"/>
    </xf>
    <xf borderId="1" fillId="0" fontId="42" numFmtId="175" xfId="0" applyAlignment="1" applyBorder="1" applyFont="1" applyNumberFormat="1">
      <alignment horizontal="center" shrinkToFit="0" vertical="bottom" wrapText="1"/>
    </xf>
    <xf borderId="48" fillId="0" fontId="11" numFmtId="172" xfId="0" applyAlignment="1" applyBorder="1" applyFont="1" applyNumberFormat="1">
      <alignment horizontal="center" vertical="bottom"/>
    </xf>
    <xf borderId="2" fillId="0" fontId="43" numFmtId="0" xfId="0" applyAlignment="1" applyBorder="1" applyFont="1">
      <alignment vertical="bottom"/>
    </xf>
    <xf borderId="0" fillId="0" fontId="44" numFmtId="166" xfId="0" applyAlignment="1" applyFont="1" applyNumberFormat="1">
      <alignment horizontal="center" vertical="center"/>
    </xf>
    <xf borderId="9" fillId="0" fontId="1" numFmtId="0" xfId="0" applyAlignment="1" applyBorder="1" applyFont="1">
      <alignment vertical="top"/>
    </xf>
    <xf borderId="0" fillId="4" fontId="12" numFmtId="0" xfId="0" applyAlignment="1" applyFont="1">
      <alignment horizontal="center" vertical="center"/>
    </xf>
    <xf borderId="0" fillId="5" fontId="3" numFmtId="172" xfId="0" applyAlignment="1" applyFill="1" applyFont="1" applyNumberFormat="1">
      <alignment readingOrder="0"/>
    </xf>
    <xf borderId="0" fillId="2" fontId="2" numFmtId="172" xfId="0" applyAlignment="1" applyFont="1" applyNumberFormat="1">
      <alignment horizontal="left" vertical="center"/>
    </xf>
    <xf borderId="0" fillId="0" fontId="13" numFmtId="172" xfId="0" applyAlignment="1" applyFont="1" applyNumberFormat="1">
      <alignment horizontal="center" vertical="top"/>
    </xf>
    <xf borderId="50" fillId="0" fontId="11" numFmtId="172" xfId="0" applyAlignment="1" applyBorder="1" applyFont="1" applyNumberFormat="1">
      <alignment horizontal="center" vertical="bottom"/>
    </xf>
    <xf borderId="0" fillId="0" fontId="43" numFmtId="0" xfId="0" applyAlignment="1" applyFont="1">
      <alignment vertical="bottom"/>
    </xf>
    <xf borderId="4" fillId="0" fontId="1" numFmtId="0" xfId="0" applyAlignment="1" applyBorder="1" applyFont="1">
      <alignment vertical="top"/>
    </xf>
    <xf borderId="0" fillId="2" fontId="45" numFmtId="0" xfId="0" applyAlignment="1" applyFont="1">
      <alignment horizontal="left" readingOrder="0" vertical="center"/>
    </xf>
    <xf borderId="0" fillId="0" fontId="46" numFmtId="0" xfId="0" applyAlignment="1" applyFont="1">
      <alignment vertical="bottom"/>
    </xf>
    <xf borderId="13" fillId="0" fontId="1" numFmtId="0" xfId="0" applyAlignment="1" applyBorder="1" applyFont="1">
      <alignment vertical="top"/>
    </xf>
    <xf borderId="14" fillId="0" fontId="27" numFmtId="0" xfId="0" applyAlignment="1" applyBorder="1" applyFont="1">
      <alignment horizontal="center"/>
    </xf>
    <xf borderId="15" fillId="0" fontId="1" numFmtId="0" xfId="0" applyAlignment="1" applyBorder="1" applyFont="1">
      <alignment vertical="top"/>
    </xf>
    <xf borderId="0" fillId="2" fontId="45" numFmtId="0" xfId="0" applyAlignment="1" applyFont="1">
      <alignment horizontal="center" vertical="center"/>
    </xf>
    <xf borderId="51" fillId="4" fontId="47" numFmtId="0" xfId="0" applyAlignment="1" applyBorder="1" applyFont="1">
      <alignment readingOrder="0" vertical="bottom"/>
    </xf>
    <xf borderId="0" fillId="2" fontId="2" numFmtId="0" xfId="0" applyAlignment="1" applyFont="1">
      <alignment horizontal="center" readingOrder="0" vertical="center"/>
    </xf>
    <xf borderId="52" fillId="0" fontId="38" numFmtId="0" xfId="0" applyAlignment="1" applyBorder="1" applyFont="1">
      <alignment horizontal="center" readingOrder="0" vertical="center"/>
    </xf>
    <xf borderId="52" fillId="0" fontId="8" numFmtId="0" xfId="0" applyBorder="1" applyFont="1"/>
    <xf borderId="53" fillId="4" fontId="48" numFmtId="0" xfId="0" applyAlignment="1" applyBorder="1" applyFont="1">
      <alignment horizontal="center" readingOrder="0" vertical="bottom"/>
    </xf>
    <xf borderId="0" fillId="0" fontId="9" numFmtId="176" xfId="0" applyAlignment="1" applyFont="1" applyNumberFormat="1">
      <alignment vertical="center"/>
    </xf>
    <xf borderId="1" fillId="0" fontId="42" numFmtId="175" xfId="0" applyAlignment="1" applyBorder="1" applyFont="1" applyNumberFormat="1">
      <alignment horizontal="center" readingOrder="0" shrinkToFit="0" vertical="bottom" wrapText="1"/>
    </xf>
    <xf borderId="0" fillId="0" fontId="49" numFmtId="0" xfId="0" applyAlignment="1" applyFont="1">
      <alignment horizontal="center" vertical="center"/>
    </xf>
    <xf borderId="53" fillId="4" fontId="50" numFmtId="0" xfId="0" applyAlignment="1" applyBorder="1" applyFont="1">
      <alignment horizontal="center" readingOrder="0" vertical="bottom"/>
    </xf>
    <xf borderId="49" fillId="0" fontId="51" numFmtId="0" xfId="0" applyAlignment="1" applyBorder="1" applyFont="1">
      <alignment horizontal="center" vertical="top"/>
    </xf>
    <xf borderId="53" fillId="4" fontId="52" numFmtId="0" xfId="0" applyAlignment="1" applyBorder="1" applyFont="1">
      <alignment horizontal="center" readingOrder="0" vertical="bottom"/>
    </xf>
    <xf borderId="13" fillId="0" fontId="53" numFmtId="0" xfId="0" applyAlignment="1" applyBorder="1" applyFont="1">
      <alignment horizontal="center"/>
    </xf>
    <xf borderId="14" fillId="0" fontId="27" numFmtId="0" xfId="0" applyAlignment="1" applyBorder="1" applyFont="1">
      <alignment horizontal="center" vertical="bottom"/>
    </xf>
    <xf borderId="54" fillId="0" fontId="5" numFmtId="0" xfId="0" applyAlignment="1" applyBorder="1" applyFont="1">
      <alignment horizontal="center" readingOrder="0" vertical="bottom"/>
    </xf>
    <xf borderId="54" fillId="0" fontId="54" numFmtId="0" xfId="0" applyAlignment="1" applyBorder="1" applyFont="1">
      <alignment horizontal="center" vertical="bottom"/>
    </xf>
    <xf borderId="54" fillId="0" fontId="8" numFmtId="0" xfId="0" applyBorder="1" applyFont="1"/>
    <xf borderId="22" fillId="0" fontId="1" numFmtId="0" xfId="0" applyAlignment="1" applyBorder="1" applyFont="1">
      <alignment vertical="top"/>
    </xf>
    <xf borderId="18" fillId="0" fontId="1" numFmtId="0" xfId="0" applyAlignment="1" applyBorder="1" applyFont="1">
      <alignment vertical="top"/>
    </xf>
    <xf borderId="1" fillId="0" fontId="42" numFmtId="174" xfId="0" applyAlignment="1" applyBorder="1" applyFont="1" applyNumberFormat="1">
      <alignment horizontal="center" shrinkToFit="0" vertical="bottom" wrapText="1"/>
    </xf>
    <xf borderId="2" fillId="0" fontId="55" numFmtId="0" xfId="0" applyAlignment="1" applyBorder="1" applyFont="1">
      <alignment vertical="center"/>
    </xf>
    <xf borderId="2" fillId="0" fontId="40" numFmtId="0" xfId="0" applyAlignment="1" applyBorder="1" applyFont="1">
      <alignment vertical="center"/>
    </xf>
    <xf borderId="2" fillId="0" fontId="40" numFmtId="0" xfId="0" applyAlignment="1" applyBorder="1" applyFont="1">
      <alignment horizontal="right" vertical="center"/>
    </xf>
    <xf borderId="3" fillId="0" fontId="56" numFmtId="0" xfId="0" applyAlignment="1" applyBorder="1" applyFont="1">
      <alignment vertical="center"/>
    </xf>
    <xf borderId="55" fillId="0" fontId="1" numFmtId="0" xfId="0" applyAlignment="1" applyBorder="1" applyFont="1">
      <alignment vertical="top"/>
    </xf>
    <xf borderId="56" fillId="4" fontId="28" numFmtId="0" xfId="0" applyAlignment="1" applyBorder="1" applyFont="1">
      <alignment horizontal="center" vertical="center"/>
    </xf>
    <xf borderId="56" fillId="0" fontId="8" numFmtId="0" xfId="0" applyBorder="1" applyFont="1"/>
    <xf borderId="57" fillId="0" fontId="1" numFmtId="0" xfId="0" applyAlignment="1" applyBorder="1" applyFont="1">
      <alignment vertical="top"/>
    </xf>
    <xf borderId="0" fillId="0" fontId="57" numFmtId="0" xfId="0" applyAlignment="1" applyFont="1">
      <alignment horizontal="center" vertical="top"/>
    </xf>
    <xf borderId="0" fillId="0" fontId="58" numFmtId="0" xfId="0" applyAlignment="1" applyFont="1">
      <alignment vertical="center"/>
    </xf>
    <xf borderId="0" fillId="0" fontId="56" numFmtId="0" xfId="0" applyAlignment="1" applyFont="1">
      <alignment vertical="center"/>
    </xf>
    <xf borderId="9" fillId="0" fontId="59" numFmtId="0" xfId="0" applyAlignment="1" applyBorder="1" applyFont="1">
      <alignment horizontal="center" vertical="center"/>
    </xf>
    <xf borderId="58" fillId="0" fontId="1" numFmtId="0" xfId="0" applyAlignment="1" applyBorder="1" applyFont="1">
      <alignment vertical="top"/>
    </xf>
    <xf borderId="59" fillId="4" fontId="28" numFmtId="0" xfId="0" applyAlignment="1" applyBorder="1" applyFont="1">
      <alignment horizontal="center" vertical="center"/>
    </xf>
    <xf borderId="59" fillId="0" fontId="8" numFmtId="0" xfId="0" applyBorder="1" applyFont="1"/>
    <xf borderId="60" fillId="0" fontId="1" numFmtId="0" xfId="0" applyAlignment="1" applyBorder="1" applyFont="1">
      <alignment vertical="top"/>
    </xf>
    <xf borderId="0" fillId="0" fontId="55" numFmtId="0" xfId="0" applyAlignment="1" applyFont="1">
      <alignment vertical="center"/>
    </xf>
    <xf borderId="0" fillId="0" fontId="40" numFmtId="0" xfId="0" applyAlignment="1" applyFont="1">
      <alignment horizontal="right" vertical="center"/>
    </xf>
    <xf borderId="9" fillId="0" fontId="56" numFmtId="0" xfId="0" applyAlignment="1" applyBorder="1" applyFont="1">
      <alignment vertical="center"/>
    </xf>
    <xf borderId="1" fillId="0" fontId="42" numFmtId="174" xfId="0" applyAlignment="1" applyBorder="1" applyFont="1" applyNumberFormat="1">
      <alignment horizontal="center" readingOrder="0" shrinkToFit="0" vertical="bottom" wrapText="1"/>
    </xf>
    <xf borderId="0" fillId="0" fontId="58" numFmtId="0" xfId="0" applyAlignment="1" applyFont="1">
      <alignment horizontal="left" vertical="center"/>
    </xf>
    <xf borderId="0" fillId="0" fontId="60" numFmtId="0" xfId="0" applyAlignment="1" applyFont="1">
      <alignment vertical="center"/>
    </xf>
    <xf borderId="0" fillId="0" fontId="40" numFmtId="0" xfId="0" applyAlignment="1" applyFont="1">
      <alignment horizontal="center" vertical="center"/>
    </xf>
    <xf borderId="9" fillId="0" fontId="60" numFmtId="0" xfId="0" applyAlignment="1" applyBorder="1" applyFont="1">
      <alignment vertical="center"/>
    </xf>
    <xf borderId="61" fillId="0" fontId="1" numFmtId="0" xfId="0" applyAlignment="1" applyBorder="1" applyFont="1">
      <alignment vertical="top"/>
    </xf>
    <xf borderId="62" fillId="3" fontId="61" numFmtId="0" xfId="0" applyAlignment="1" applyBorder="1" applyFont="1">
      <alignment horizontal="center" vertical="center"/>
    </xf>
    <xf borderId="62" fillId="3" fontId="62" numFmtId="0" xfId="0" applyAlignment="1" applyBorder="1" applyFont="1">
      <alignment horizontal="center" vertical="center"/>
    </xf>
    <xf borderId="62" fillId="0" fontId="8" numFmtId="0" xfId="0" applyBorder="1" applyFont="1"/>
    <xf borderId="63" fillId="0" fontId="1" numFmtId="0" xfId="0" applyAlignment="1" applyBorder="1" applyFont="1">
      <alignment vertical="top"/>
    </xf>
    <xf borderId="22" fillId="0" fontId="63" numFmtId="0" xfId="0" applyAlignment="1" applyBorder="1" applyFont="1">
      <alignment horizontal="left"/>
    </xf>
    <xf borderId="18" fillId="0" fontId="8" numFmtId="0" xfId="0" applyBorder="1" applyFont="1"/>
    <xf borderId="14" fillId="0" fontId="64" numFmtId="0" xfId="0" applyAlignment="1" applyBorder="1" applyFont="1">
      <alignment horizontal="center" vertical="bottom"/>
    </xf>
    <xf borderId="14" fillId="0" fontId="9" numFmtId="0" xfId="0" applyAlignment="1" applyBorder="1" applyFont="1">
      <alignment vertical="top"/>
    </xf>
    <xf borderId="14" fillId="0" fontId="5" numFmtId="0" xfId="0" applyAlignment="1" applyBorder="1" applyFont="1">
      <alignment horizontal="center" vertical="center"/>
    </xf>
    <xf borderId="14" fillId="0" fontId="1" numFmtId="0" xfId="0" applyAlignment="1" applyBorder="1" applyFont="1">
      <alignment vertical="top"/>
    </xf>
    <xf borderId="4" fillId="0" fontId="9" numFmtId="0" xfId="0" applyAlignment="1" applyBorder="1" applyFont="1">
      <alignment vertical="top"/>
    </xf>
    <xf borderId="50" fillId="0" fontId="39" numFmtId="0" xfId="0" applyAlignment="1" applyBorder="1" applyFont="1">
      <alignment horizontal="center" readingOrder="0"/>
    </xf>
    <xf borderId="50" fillId="0" fontId="8" numFmtId="0" xfId="0" applyBorder="1" applyFont="1"/>
    <xf borderId="0" fillId="0" fontId="39" numFmtId="0" xfId="0" applyAlignment="1" applyFont="1">
      <alignment vertical="top"/>
    </xf>
    <xf borderId="9" fillId="0" fontId="40" numFmtId="0" xfId="0" applyAlignment="1" applyBorder="1" applyFont="1">
      <alignment horizontal="right" vertical="center"/>
    </xf>
    <xf borderId="64" fillId="0" fontId="39" numFmtId="0" xfId="0" applyAlignment="1" applyBorder="1" applyFont="1">
      <alignment horizontal="center"/>
    </xf>
    <xf borderId="64" fillId="0" fontId="8" numFmtId="0" xfId="0" applyBorder="1" applyFont="1"/>
    <xf borderId="64" fillId="0" fontId="39" numFmtId="0" xfId="0" applyAlignment="1" applyBorder="1" applyFont="1">
      <alignment horizontal="center" readingOrder="0"/>
    </xf>
    <xf borderId="1" fillId="0" fontId="65" numFmtId="174" xfId="0" applyAlignment="1" applyBorder="1" applyFont="1" applyNumberFormat="1">
      <alignment horizontal="center" shrinkToFit="0" vertical="bottom" wrapText="1"/>
    </xf>
    <xf borderId="48" fillId="0" fontId="66" numFmtId="172" xfId="0" applyAlignment="1" applyBorder="1" applyFont="1" applyNumberFormat="1">
      <alignment horizontal="center" vertical="bottom"/>
    </xf>
    <xf borderId="50" fillId="0" fontId="39" numFmtId="0" xfId="0" applyAlignment="1" applyBorder="1" applyFont="1">
      <alignment horizontal="center"/>
    </xf>
    <xf borderId="0" fillId="0" fontId="67" numFmtId="0" xfId="0" applyAlignment="1" applyFont="1">
      <alignment horizontal="center" vertical="center"/>
    </xf>
    <xf borderId="9" fillId="0" fontId="67" numFmtId="0" xfId="0" applyAlignment="1" applyBorder="1" applyFont="1">
      <alignment horizontal="center" vertical="center"/>
    </xf>
    <xf borderId="0" fillId="0" fontId="40" numFmtId="0" xfId="0" applyAlignment="1" applyFont="1">
      <alignment horizontal="left" vertical="center"/>
    </xf>
    <xf borderId="9" fillId="0" fontId="1" numFmtId="0" xfId="0" applyBorder="1" applyFont="1"/>
    <xf borderId="0" fillId="2" fontId="45" numFmtId="0" xfId="0" applyAlignment="1" applyFont="1">
      <alignment horizontal="center" readingOrder="0" vertical="center"/>
    </xf>
    <xf borderId="65" fillId="6" fontId="39" numFmtId="0" xfId="0" applyAlignment="1" applyBorder="1" applyFill="1" applyFont="1">
      <alignment horizontal="left" vertical="center"/>
    </xf>
    <xf borderId="66" fillId="6" fontId="39" numFmtId="0" xfId="0" applyAlignment="1" applyBorder="1" applyFont="1">
      <alignment horizontal="left" vertical="center"/>
    </xf>
    <xf borderId="67" fillId="0" fontId="8" numFmtId="0" xfId="0" applyBorder="1" applyFont="1"/>
    <xf borderId="68" fillId="0" fontId="8" numFmtId="0" xfId="0" applyBorder="1" applyFont="1"/>
    <xf borderId="69" fillId="6" fontId="39" numFmtId="0" xfId="0" applyAlignment="1" applyBorder="1" applyFont="1">
      <alignment horizontal="left" readingOrder="0" vertical="center"/>
    </xf>
    <xf borderId="4" fillId="5" fontId="39" numFmtId="0" xfId="0" applyAlignment="1" applyBorder="1" applyFont="1">
      <alignment horizontal="left" vertical="center"/>
    </xf>
    <xf borderId="70" fillId="6" fontId="39" numFmtId="0" xfId="0" applyAlignment="1" applyBorder="1" applyFont="1">
      <alignment horizontal="left" vertical="center"/>
    </xf>
    <xf borderId="69" fillId="6" fontId="39" numFmtId="0" xfId="0" applyAlignment="1" applyBorder="1" applyFont="1">
      <alignment horizontal="left" vertical="center"/>
    </xf>
    <xf borderId="71" fillId="0" fontId="8" numFmtId="0" xfId="0" applyBorder="1" applyFont="1"/>
    <xf borderId="0" fillId="0" fontId="68" numFmtId="0" xfId="0" applyAlignment="1" applyFont="1">
      <alignment vertical="center"/>
    </xf>
    <xf borderId="13" fillId="0" fontId="9" numFmtId="0" xfId="0" applyAlignment="1" applyBorder="1" applyFont="1">
      <alignment vertical="top"/>
    </xf>
    <xf borderId="72" fillId="0" fontId="69" numFmtId="0" xfId="0" applyAlignment="1" applyBorder="1" applyFont="1">
      <alignment horizontal="center" vertical="bottom"/>
    </xf>
    <xf borderId="72" fillId="0" fontId="8" numFmtId="0" xfId="0" applyBorder="1" applyFont="1"/>
    <xf borderId="14" fillId="0" fontId="70" numFmtId="0" xfId="0" applyAlignment="1" applyBorder="1" applyFont="1">
      <alignment horizontal="center" vertical="bottom"/>
    </xf>
    <xf borderId="72" fillId="0" fontId="53" numFmtId="0" xfId="0" applyAlignment="1" applyBorder="1" applyFont="1">
      <alignment horizontal="center" vertical="bottom"/>
    </xf>
    <xf borderId="72" fillId="0" fontId="71" numFmtId="0" xfId="0" applyAlignment="1" applyBorder="1" applyFont="1">
      <alignment horizontal="center"/>
    </xf>
    <xf borderId="73" fillId="0" fontId="1" numFmtId="0" xfId="0" applyBorder="1" applyFont="1"/>
    <xf borderId="74" fillId="4" fontId="9" numFmtId="49" xfId="0" applyAlignment="1" applyBorder="1" applyFont="1" applyNumberFormat="1">
      <alignment vertical="center"/>
    </xf>
    <xf borderId="74" fillId="0" fontId="8" numFmtId="0" xfId="0" applyBorder="1" applyFont="1"/>
    <xf borderId="75" fillId="0" fontId="25" numFmtId="0" xfId="0" applyAlignment="1" applyBorder="1" applyFont="1">
      <alignment horizontal="center" vertical="center"/>
    </xf>
    <xf borderId="0" fillId="0" fontId="56" numFmtId="0" xfId="0" applyAlignment="1" applyFont="1">
      <alignment horizontal="center" vertical="center"/>
    </xf>
    <xf borderId="9" fillId="0" fontId="56" numFmtId="0" xfId="0" applyAlignment="1" applyBorder="1" applyFont="1">
      <alignment horizontal="center" vertical="center"/>
    </xf>
    <xf borderId="14" fillId="0" fontId="9" numFmtId="0" xfId="0" applyAlignment="1" applyBorder="1" applyFont="1">
      <alignment vertical="center"/>
    </xf>
    <xf borderId="76" fillId="0" fontId="9" numFmtId="0" xfId="0" applyAlignment="1" applyBorder="1" applyFont="1">
      <alignment vertical="center"/>
    </xf>
    <xf borderId="77" fillId="0" fontId="8" numFmtId="0" xfId="0" applyBorder="1" applyFont="1"/>
    <xf borderId="0" fillId="0" fontId="56" numFmtId="0" xfId="0" applyAlignment="1" applyFont="1">
      <alignment horizontal="left" vertical="center"/>
    </xf>
    <xf borderId="48" fillId="0" fontId="39" numFmtId="0" xfId="0" applyAlignment="1" applyBorder="1" applyFont="1">
      <alignment horizontal="center" readingOrder="0" vertical="center"/>
    </xf>
    <xf borderId="2" fillId="0" fontId="39" numFmtId="0" xfId="0" applyAlignment="1" applyBorder="1" applyFont="1">
      <alignment vertical="top"/>
    </xf>
    <xf borderId="48" fillId="0" fontId="39" numFmtId="0" xfId="0" applyAlignment="1" applyBorder="1" applyFont="1">
      <alignment horizontal="center" vertical="center"/>
    </xf>
    <xf borderId="48" fillId="0" fontId="72" numFmtId="0" xfId="0" applyAlignment="1" applyBorder="1" applyFont="1">
      <alignment horizontal="center" readingOrder="0" vertical="center"/>
    </xf>
    <xf borderId="13" fillId="0" fontId="73" numFmtId="0" xfId="0" applyAlignment="1" applyBorder="1" applyFont="1">
      <alignment horizontal="center" vertical="bottom"/>
    </xf>
    <xf borderId="64" fillId="4" fontId="74" numFmtId="0" xfId="0" applyAlignment="1" applyBorder="1" applyFont="1">
      <alignment horizontal="center" readingOrder="0" vertical="center"/>
    </xf>
    <xf borderId="64" fillId="0" fontId="39" numFmtId="0" xfId="0" applyAlignment="1" applyBorder="1" applyFont="1">
      <alignment horizontal="center" vertical="bottom"/>
    </xf>
    <xf borderId="64" fillId="0" fontId="39" numFmtId="0" xfId="0" applyAlignment="1" applyBorder="1" applyFont="1">
      <alignment horizontal="center" readingOrder="0" vertical="bottom"/>
    </xf>
    <xf borderId="0" fillId="0" fontId="75" numFmtId="0" xfId="0" applyAlignment="1" applyFont="1">
      <alignment horizontal="center" vertical="center"/>
    </xf>
    <xf borderId="64" fillId="0" fontId="76" numFmtId="0" xfId="0" applyAlignment="1" applyBorder="1" applyFont="1">
      <alignment horizontal="center" readingOrder="0" vertical="center"/>
    </xf>
    <xf borderId="1" fillId="0" fontId="77" numFmtId="49" xfId="0" applyAlignment="1" applyBorder="1" applyFont="1" applyNumberFormat="1">
      <alignment horizontal="center" vertical="center"/>
    </xf>
    <xf borderId="1" fillId="0" fontId="16" numFmtId="0" xfId="0" applyAlignment="1" applyBorder="1" applyFont="1">
      <alignment horizontal="center" vertical="center"/>
    </xf>
    <xf borderId="64" fillId="0" fontId="39" numFmtId="0" xfId="0" applyAlignment="1" applyBorder="1" applyFont="1">
      <alignment horizontal="center" readingOrder="0" shrinkToFit="0" vertical="center" wrapText="1"/>
    </xf>
    <xf borderId="64" fillId="0" fontId="39" numFmtId="0" xfId="0" applyAlignment="1" applyBorder="1" applyFont="1">
      <alignment horizontal="center" readingOrder="0" vertical="center"/>
    </xf>
    <xf borderId="0" fillId="0" fontId="1" numFmtId="0" xfId="0" applyAlignment="1" applyFont="1">
      <alignment vertical="top"/>
    </xf>
    <xf borderId="0" fillId="0" fontId="9" numFmtId="0" xfId="0" applyAlignment="1" applyFont="1">
      <alignment vertical="bottom"/>
    </xf>
    <xf borderId="78" fillId="0" fontId="39" numFmtId="0" xfId="0" applyAlignment="1" applyBorder="1" applyFont="1">
      <alignment horizontal="center" readingOrder="0"/>
    </xf>
    <xf borderId="79" fillId="0" fontId="8" numFmtId="0" xfId="0" applyBorder="1" applyFont="1"/>
    <xf borderId="80" fillId="0" fontId="39" numFmtId="0" xfId="0" applyAlignment="1" applyBorder="1" applyFont="1">
      <alignment horizontal="center" readingOrder="0"/>
    </xf>
    <xf borderId="81" fillId="0" fontId="8" numFmtId="0" xfId="0" applyBorder="1" applyFont="1"/>
    <xf borderId="64" fillId="0" fontId="78" numFmtId="0" xfId="0" applyAlignment="1" applyBorder="1" applyFont="1">
      <alignment horizontal="center" readingOrder="0"/>
    </xf>
    <xf borderId="82" fillId="6" fontId="39" numFmtId="0" xfId="0" applyAlignment="1" applyBorder="1" applyFont="1">
      <alignment horizontal="left" vertical="center"/>
    </xf>
    <xf borderId="83" fillId="6" fontId="39" numFmtId="0" xfId="0" applyAlignment="1" applyBorder="1" applyFont="1">
      <alignment horizontal="left" vertical="center"/>
    </xf>
    <xf borderId="84" fillId="0" fontId="8" numFmtId="0" xfId="0" applyBorder="1" applyFont="1"/>
    <xf borderId="85" fillId="0" fontId="8" numFmtId="0" xfId="0" applyBorder="1" applyFont="1"/>
    <xf borderId="86" fillId="6" fontId="39" numFmtId="0" xfId="0" applyAlignment="1" applyBorder="1" applyFont="1">
      <alignment horizontal="left" vertical="center"/>
    </xf>
    <xf borderId="80" fillId="0" fontId="39" numFmtId="0" xfId="0" applyAlignment="1" applyBorder="1" applyFont="1">
      <alignment horizontal="center" vertical="center"/>
    </xf>
    <xf borderId="87" fillId="0" fontId="53" numFmtId="0" xfId="0" applyAlignment="1" applyBorder="1" applyFont="1">
      <alignment horizontal="center" vertical="bottom"/>
    </xf>
    <xf borderId="88" fillId="0" fontId="8" numFmtId="0" xfId="0" applyBorder="1" applyFont="1"/>
    <xf borderId="0" fillId="0" fontId="9" numFmtId="0" xfId="0" applyAlignment="1" applyFont="1">
      <alignment horizontal="center" vertical="center"/>
    </xf>
    <xf borderId="14" fillId="4" fontId="73" numFmtId="0" xfId="0" applyAlignment="1" applyBorder="1" applyFont="1">
      <alignment horizontal="center"/>
    </xf>
    <xf borderId="14" fillId="0" fontId="70" numFmtId="0" xfId="0" applyAlignment="1" applyBorder="1" applyFont="1">
      <alignment horizontal="left" vertical="bottom"/>
    </xf>
    <xf borderId="0" fillId="0" fontId="5" numFmtId="49" xfId="0" applyAlignment="1" applyFont="1" applyNumberFormat="1">
      <alignment horizontal="center" vertical="center"/>
    </xf>
    <xf borderId="0" fillId="0" fontId="9" numFmtId="0" xfId="0" applyAlignment="1" applyFont="1">
      <alignment vertical="top"/>
    </xf>
    <xf borderId="0" fillId="0" fontId="5" numFmtId="0" xfId="0" applyAlignment="1" applyFont="1">
      <alignment horizontal="center"/>
    </xf>
    <xf borderId="0" fillId="0" fontId="5" numFmtId="177" xfId="0" applyAlignment="1" applyFont="1" applyNumberFormat="1">
      <alignment horizontal="center" vertical="center"/>
    </xf>
    <xf borderId="0" fillId="0" fontId="79" numFmtId="0" xfId="0" applyAlignment="1" applyFont="1">
      <alignment horizontal="center" vertical="center"/>
    </xf>
    <xf borderId="2" fillId="0" fontId="1" numFmtId="0" xfId="0" applyAlignment="1" applyBorder="1" applyFont="1">
      <alignment vertical="top"/>
    </xf>
    <xf borderId="0" fillId="0" fontId="80" numFmtId="0" xfId="0" applyAlignment="1" applyFont="1">
      <alignment horizontal="center" vertical="center"/>
    </xf>
    <xf borderId="1" fillId="0" fontId="1" numFmtId="0" xfId="0" applyBorder="1" applyFont="1"/>
    <xf borderId="2" fillId="0" fontId="81" numFmtId="0" xfId="0" applyAlignment="1" applyBorder="1" applyFont="1">
      <alignment horizontal="right" vertical="bottom"/>
    </xf>
    <xf borderId="48" fillId="0" fontId="59" numFmtId="0" xfId="0" applyAlignment="1" applyBorder="1" applyFont="1">
      <alignment horizontal="center" vertical="bottom"/>
    </xf>
    <xf borderId="48" fillId="0" fontId="59" numFmtId="49" xfId="0" applyAlignment="1" applyBorder="1" applyFont="1" applyNumberFormat="1">
      <alignment horizontal="left" vertical="bottom"/>
    </xf>
    <xf borderId="48" fillId="4" fontId="59" numFmtId="178" xfId="0" applyAlignment="1" applyBorder="1" applyFont="1" applyNumberFormat="1">
      <alignment horizontal="right" vertical="bottom"/>
    </xf>
    <xf borderId="48" fillId="4" fontId="59" numFmtId="179" xfId="0" applyAlignment="1" applyBorder="1" applyFont="1" applyNumberFormat="1">
      <alignment horizontal="right" vertical="bottom"/>
    </xf>
    <xf borderId="2" fillId="0" fontId="1" numFmtId="0" xfId="0" applyAlignment="1" applyBorder="1" applyFont="1">
      <alignment horizontal="center" vertical="center"/>
    </xf>
    <xf borderId="3" fillId="0" fontId="1" numFmtId="0" xfId="0" applyBorder="1" applyFont="1"/>
    <xf borderId="50" fillId="2" fontId="2" numFmtId="0" xfId="0" applyAlignment="1" applyBorder="1" applyFont="1">
      <alignment horizontal="center" vertical="bottom"/>
    </xf>
    <xf borderId="0" fillId="2" fontId="2" numFmtId="0" xfId="0" applyAlignment="1" applyFont="1">
      <alignment horizontal="center" vertical="bottom"/>
    </xf>
    <xf borderId="0" fillId="0" fontId="82" numFmtId="0" xfId="0" applyAlignment="1" applyFont="1">
      <alignment horizontal="right" vertical="center"/>
    </xf>
    <xf borderId="64" fillId="0" fontId="39" numFmtId="0" xfId="0" applyAlignment="1" applyBorder="1" applyFont="1">
      <alignment horizontal="right" readingOrder="0" vertical="center"/>
    </xf>
    <xf borderId="64" fillId="0" fontId="39" numFmtId="49" xfId="0" applyAlignment="1" applyBorder="1" applyFont="1" applyNumberFormat="1">
      <alignment readingOrder="0" vertical="center"/>
    </xf>
    <xf borderId="89" fillId="0" fontId="74" numFmtId="0" xfId="0" applyAlignment="1" applyBorder="1" applyFont="1">
      <alignment horizontal="center" vertical="center"/>
    </xf>
    <xf borderId="90" fillId="0" fontId="83" numFmtId="0" xfId="0" applyAlignment="1" applyBorder="1" applyFont="1">
      <alignment horizontal="center" vertical="center"/>
    </xf>
    <xf borderId="64" fillId="0" fontId="76" numFmtId="49" xfId="0" applyAlignment="1" applyBorder="1" applyFont="1" applyNumberFormat="1">
      <alignment readingOrder="0" vertical="center"/>
    </xf>
    <xf borderId="91" fillId="2" fontId="2" numFmtId="0" xfId="0" applyAlignment="1" applyBorder="1" applyFont="1">
      <alignment horizontal="center" vertical="center"/>
    </xf>
    <xf borderId="92" fillId="2" fontId="2" numFmtId="0" xfId="0" applyAlignment="1" applyBorder="1" applyFont="1">
      <alignment horizontal="center" vertical="center"/>
    </xf>
    <xf borderId="93" fillId="2" fontId="2" numFmtId="0" xfId="0" applyAlignment="1" applyBorder="1" applyFont="1">
      <alignment horizontal="center" vertical="center"/>
    </xf>
    <xf borderId="90" fillId="0" fontId="74" numFmtId="0" xfId="0" applyAlignment="1" applyBorder="1" applyFont="1">
      <alignment horizontal="center" vertical="center"/>
    </xf>
    <xf borderId="94" fillId="2" fontId="2" numFmtId="0" xfId="0" applyAlignment="1" applyBorder="1" applyFont="1">
      <alignment horizontal="center" vertical="center"/>
    </xf>
    <xf borderId="95" fillId="2" fontId="2" numFmtId="0" xfId="0" applyAlignment="1" applyBorder="1" applyFont="1">
      <alignment horizontal="center" vertical="center"/>
    </xf>
    <xf borderId="96" fillId="2" fontId="2" numFmtId="0" xfId="0" applyAlignment="1" applyBorder="1" applyFont="1">
      <alignment horizontal="center" vertical="center"/>
    </xf>
    <xf borderId="64" fillId="0" fontId="39" numFmtId="0" xfId="0" applyAlignment="1" applyBorder="1" applyFont="1">
      <alignment horizontal="right" vertical="center"/>
    </xf>
    <xf borderId="64" fillId="0" fontId="39" numFmtId="49" xfId="0" applyAlignment="1" applyBorder="1" applyFont="1" applyNumberFormat="1">
      <alignment vertical="center"/>
    </xf>
    <xf borderId="95" fillId="2" fontId="2" numFmtId="179" xfId="0" applyAlignment="1" applyBorder="1" applyFont="1" applyNumberFormat="1">
      <alignment horizontal="center" vertical="center"/>
    </xf>
    <xf borderId="0" fillId="2" fontId="2" numFmtId="179" xfId="0" applyAlignment="1" applyFont="1" applyNumberFormat="1">
      <alignment horizontal="center" vertical="center"/>
    </xf>
    <xf borderId="0" fillId="0" fontId="70" numFmtId="0" xfId="0" applyAlignment="1" applyFont="1">
      <alignment horizontal="left" vertical="bottom"/>
    </xf>
    <xf borderId="97" fillId="2" fontId="2" numFmtId="0" xfId="0" applyAlignment="1" applyBorder="1" applyFont="1">
      <alignment horizontal="center" vertical="center"/>
    </xf>
    <xf borderId="98" fillId="2" fontId="2" numFmtId="0" xfId="0" applyAlignment="1" applyBorder="1" applyFont="1">
      <alignment horizontal="center" vertical="center"/>
    </xf>
    <xf borderId="99" fillId="2" fontId="2" numFmtId="0" xfId="0" applyAlignment="1" applyBorder="1" applyFont="1">
      <alignment horizontal="center" vertical="center"/>
    </xf>
    <xf borderId="0" fillId="0" fontId="70" numFmtId="0" xfId="0" applyAlignment="1" applyFont="1">
      <alignment horizontal="center" vertical="bottom"/>
    </xf>
    <xf borderId="0" fillId="0" fontId="84" numFmtId="0" xfId="0" applyAlignment="1" applyFont="1">
      <alignment horizontal="center" vertical="bottom"/>
    </xf>
    <xf borderId="0" fillId="2" fontId="2" numFmtId="0" xfId="0" applyAlignment="1" applyFont="1">
      <alignment horizontal="center" vertical="top"/>
    </xf>
    <xf borderId="13" fillId="0" fontId="1" numFmtId="0" xfId="0" applyBorder="1" applyFont="1"/>
    <xf borderId="14" fillId="0" fontId="85" numFmtId="0" xfId="0" applyAlignment="1" applyBorder="1" applyFont="1">
      <alignment horizontal="center" vertical="bottom"/>
    </xf>
    <xf borderId="14" fillId="0" fontId="86" numFmtId="0" xfId="0" applyAlignment="1" applyBorder="1" applyFont="1">
      <alignment horizontal="center" vertical="bottom"/>
    </xf>
    <xf borderId="15" fillId="0" fontId="1" numFmtId="0" xfId="0" applyBorder="1" applyFont="1"/>
    <xf borderId="0" fillId="0" fontId="5" numFmtId="178" xfId="0" applyAlignment="1" applyFont="1" applyNumberFormat="1">
      <alignment horizontal="center" vertical="center"/>
    </xf>
    <xf borderId="0" fillId="0" fontId="75" numFmtId="178" xfId="0" applyAlignment="1" applyFont="1" applyNumberFormat="1">
      <alignment horizontal="center" vertical="center"/>
    </xf>
    <xf borderId="0" fillId="0" fontId="87" numFmtId="0" xfId="0" applyAlignment="1" applyFont="1">
      <alignment horizontal="center" vertical="center"/>
    </xf>
    <xf borderId="0" fillId="2" fontId="88" numFmtId="0" xfId="0" applyFont="1"/>
    <xf borderId="1" fillId="0" fontId="17" numFmtId="0" xfId="0" applyAlignment="1" applyBorder="1" applyFont="1">
      <alignment horizontal="left" vertical="bottom"/>
    </xf>
    <xf borderId="2" fillId="0" fontId="89" numFmtId="0" xfId="0" applyAlignment="1" applyBorder="1" applyFont="1">
      <alignment horizontal="center" readingOrder="0" vertical="bottom"/>
    </xf>
    <xf borderId="2" fillId="0" fontId="17" numFmtId="0" xfId="0" applyAlignment="1" applyBorder="1" applyFont="1">
      <alignment horizontal="left" vertical="bottom"/>
    </xf>
    <xf borderId="2" fillId="4" fontId="89" numFmtId="0" xfId="0" applyAlignment="1" applyBorder="1" applyFont="1">
      <alignment horizontal="center" readingOrder="0"/>
    </xf>
    <xf borderId="2" fillId="4" fontId="86" numFmtId="0" xfId="0" applyAlignment="1" applyBorder="1" applyFont="1">
      <alignment horizontal="right"/>
    </xf>
    <xf borderId="2" fillId="0" fontId="89" numFmtId="0" xfId="0" applyAlignment="1" applyBorder="1" applyFont="1">
      <alignment horizontal="left" vertical="bottom"/>
    </xf>
    <xf borderId="100" fillId="0" fontId="1" numFmtId="0" xfId="0" applyBorder="1" applyFont="1"/>
    <xf borderId="101" fillId="0" fontId="89" numFmtId="0" xfId="0" applyAlignment="1" applyBorder="1" applyFont="1">
      <alignment horizontal="center" vertical="bottom"/>
    </xf>
    <xf borderId="101" fillId="0" fontId="8" numFmtId="0" xfId="0" applyBorder="1" applyFont="1"/>
    <xf borderId="102" fillId="0" fontId="1" numFmtId="0" xfId="0" applyBorder="1" applyFont="1"/>
    <xf borderId="103" fillId="4" fontId="39" numFmtId="0" xfId="0" applyAlignment="1" applyBorder="1" applyFont="1">
      <alignment horizontal="left" vertical="center"/>
    </xf>
    <xf borderId="104" fillId="3" fontId="90" numFmtId="0" xfId="0" applyAlignment="1" applyBorder="1" applyFont="1">
      <alignment horizontal="left" vertical="center"/>
    </xf>
    <xf borderId="104" fillId="0" fontId="8" numFmtId="0" xfId="0" applyBorder="1" applyFont="1"/>
    <xf borderId="104" fillId="3" fontId="82" numFmtId="0" xfId="0" applyAlignment="1" applyBorder="1" applyFont="1">
      <alignment horizontal="center" readingOrder="0" vertical="center"/>
    </xf>
    <xf borderId="104" fillId="3" fontId="91" numFmtId="0" xfId="0" applyBorder="1" applyFont="1"/>
    <xf borderId="17" fillId="3" fontId="82" numFmtId="0" xfId="0" applyAlignment="1" applyBorder="1" applyFont="1">
      <alignment horizontal="center" readingOrder="0" vertical="center"/>
    </xf>
    <xf borderId="105" fillId="0" fontId="1" numFmtId="0" xfId="0" applyBorder="1" applyFont="1"/>
    <xf borderId="104" fillId="3" fontId="92" numFmtId="0" xfId="0" applyAlignment="1" applyBorder="1" applyFont="1">
      <alignment horizontal="center" vertical="center"/>
    </xf>
    <xf borderId="106" fillId="0" fontId="8" numFmtId="0" xfId="0" applyBorder="1" applyFont="1"/>
    <xf borderId="107" fillId="3" fontId="93" numFmtId="0" xfId="0" applyAlignment="1" applyBorder="1" applyFont="1">
      <alignment horizontal="left" vertical="center"/>
    </xf>
    <xf borderId="17" fillId="3" fontId="93" numFmtId="0" xfId="0" applyAlignment="1" applyBorder="1" applyFont="1">
      <alignment horizontal="center" vertical="center"/>
    </xf>
    <xf borderId="108" fillId="0" fontId="1" numFmtId="0" xfId="0" applyBorder="1" applyFont="1"/>
    <xf borderId="104" fillId="3" fontId="94" numFmtId="0" xfId="0" applyAlignment="1" applyBorder="1" applyFont="1">
      <alignment horizontal="left" readingOrder="0" vertical="center"/>
    </xf>
    <xf borderId="0" fillId="2" fontId="95" numFmtId="0" xfId="0" applyFont="1"/>
    <xf borderId="104" fillId="3" fontId="93" numFmtId="0" xfId="0" applyAlignment="1" applyBorder="1" applyFont="1">
      <alignment horizontal="left" vertical="center"/>
    </xf>
    <xf borderId="104" fillId="3" fontId="92" numFmtId="0" xfId="0" applyAlignment="1" applyBorder="1" applyFont="1">
      <alignment horizontal="left" vertical="center"/>
    </xf>
    <xf borderId="4" fillId="4" fontId="39" numFmtId="0" xfId="0" applyAlignment="1" applyBorder="1" applyFont="1">
      <alignment horizontal="left" vertical="center"/>
    </xf>
    <xf borderId="17" fillId="3" fontId="93" numFmtId="0" xfId="0" applyAlignment="1" applyBorder="1" applyFont="1">
      <alignment horizontal="left" vertical="center"/>
    </xf>
    <xf borderId="0" fillId="3" fontId="93" numFmtId="0" xfId="0" applyAlignment="1" applyFont="1">
      <alignment vertical="center"/>
    </xf>
    <xf borderId="104" fillId="3" fontId="93" numFmtId="0" xfId="0" applyAlignment="1" applyBorder="1" applyFont="1">
      <alignment vertical="center"/>
    </xf>
    <xf borderId="17" fillId="3" fontId="96" numFmtId="0" xfId="0" applyBorder="1" applyFont="1"/>
    <xf borderId="0" fillId="3" fontId="96" numFmtId="0" xfId="0" applyFont="1"/>
    <xf borderId="4" fillId="4" fontId="1" numFmtId="0" xfId="0" applyAlignment="1" applyBorder="1" applyFont="1">
      <alignment horizontal="center"/>
    </xf>
    <xf borderId="20" fillId="3" fontId="93" numFmtId="0" xfId="0" applyAlignment="1" applyBorder="1" applyFont="1">
      <alignment horizontal="left" vertical="center"/>
    </xf>
    <xf borderId="20" fillId="3" fontId="91" numFmtId="0" xfId="0" applyBorder="1" applyFont="1"/>
    <xf borderId="0" fillId="3" fontId="93" numFmtId="0" xfId="0" applyAlignment="1" applyFont="1">
      <alignment horizontal="center" vertical="center"/>
    </xf>
    <xf borderId="19" fillId="3" fontId="93" numFmtId="0" xfId="0" applyAlignment="1" applyBorder="1" applyFont="1">
      <alignment horizontal="left" vertical="center"/>
    </xf>
    <xf borderId="109" fillId="0" fontId="1" numFmtId="0" xfId="0" applyBorder="1" applyFont="1"/>
    <xf borderId="110" fillId="3" fontId="90" numFmtId="0" xfId="0" applyAlignment="1" applyBorder="1" applyFont="1">
      <alignment horizontal="left" vertical="center"/>
    </xf>
    <xf borderId="110" fillId="0" fontId="8" numFmtId="0" xfId="0" applyBorder="1" applyFont="1"/>
    <xf borderId="110" fillId="3" fontId="91" numFmtId="0" xfId="0" applyBorder="1" applyFont="1"/>
    <xf borderId="110" fillId="3" fontId="97" numFmtId="0" xfId="0" applyAlignment="1" applyBorder="1" applyFont="1">
      <alignment horizontal="center" vertical="center"/>
    </xf>
    <xf borderId="111" fillId="0" fontId="1" numFmtId="0" xfId="0" applyBorder="1" applyFont="1"/>
    <xf borderId="112" fillId="0" fontId="1" numFmtId="0" xfId="0" applyBorder="1" applyFont="1"/>
    <xf borderId="14" fillId="0" fontId="70" numFmtId="49" xfId="0" applyAlignment="1" applyBorder="1" applyFont="1" applyNumberFormat="1">
      <alignment horizontal="center" vertical="bottom"/>
    </xf>
    <xf borderId="113" fillId="0" fontId="1" numFmtId="0" xfId="0" applyBorder="1" applyFont="1"/>
    <xf borderId="114" fillId="4" fontId="39" numFmtId="0" xfId="0" applyAlignment="1" applyBorder="1" applyFont="1">
      <alignment horizontal="center" vertical="center"/>
    </xf>
    <xf borderId="114" fillId="4" fontId="9" numFmtId="0" xfId="0" applyAlignment="1" applyBorder="1" applyFont="1">
      <alignment vertical="top"/>
    </xf>
    <xf borderId="114" fillId="4" fontId="1" numFmtId="0" xfId="0" applyBorder="1" applyFont="1"/>
    <xf borderId="114" fillId="0" fontId="1" numFmtId="0" xfId="0" applyBorder="1" applyFont="1"/>
    <xf borderId="115" fillId="0" fontId="1" numFmtId="0" xfId="0" applyBorder="1" applyFont="1"/>
    <xf borderId="0" fillId="4" fontId="39" numFmtId="0" xfId="0" applyAlignment="1" applyFont="1">
      <alignment horizontal="center" vertical="center"/>
    </xf>
    <xf borderId="0" fillId="4" fontId="9" numFmtId="0" xfId="0" applyAlignment="1" applyFont="1">
      <alignment vertical="top"/>
    </xf>
    <xf borderId="0" fillId="4" fontId="1" numFmtId="0" xfId="0" applyFont="1"/>
    <xf borderId="14" fillId="0" fontId="9" numFmtId="49" xfId="0" applyAlignment="1" applyBorder="1" applyFont="1" applyNumberFormat="1">
      <alignment vertical="center"/>
    </xf>
    <xf borderId="0" fillId="0" fontId="98" numFmtId="0" xfId="0" applyAlignment="1" applyFont="1">
      <alignment vertical="center"/>
    </xf>
    <xf borderId="1" fillId="0" fontId="9" numFmtId="0" xfId="0" applyAlignment="1" applyBorder="1" applyFont="1">
      <alignment vertical="top"/>
    </xf>
    <xf borderId="48" fillId="0" fontId="39" numFmtId="0" xfId="0" applyAlignment="1" applyBorder="1" applyFont="1">
      <alignment vertical="bottom"/>
    </xf>
    <xf borderId="2" fillId="0" fontId="9" numFmtId="0" xfId="0" applyAlignment="1" applyBorder="1" applyFont="1">
      <alignment vertical="top"/>
    </xf>
    <xf borderId="5" fillId="0" fontId="39" numFmtId="166" xfId="0" applyAlignment="1" applyBorder="1" applyFont="1" applyNumberFormat="1">
      <alignment horizontal="left" vertical="bottom"/>
    </xf>
    <xf borderId="5" fillId="0" fontId="39" numFmtId="180" xfId="0" applyAlignment="1" applyBorder="1" applyFont="1" applyNumberFormat="1">
      <alignment horizontal="left" readingOrder="0" vertical="bottom"/>
    </xf>
    <xf borderId="5" fillId="0" fontId="39" numFmtId="181" xfId="0" applyAlignment="1" applyBorder="1" applyFont="1" applyNumberFormat="1">
      <alignment horizontal="left" readingOrder="0" vertical="bottom"/>
    </xf>
    <xf borderId="5" fillId="0" fontId="39" numFmtId="49" xfId="0" applyAlignment="1" applyBorder="1" applyFont="1" applyNumberFormat="1">
      <alignment horizontal="left" readingOrder="0" vertical="bottom"/>
    </xf>
    <xf borderId="64" fillId="0" fontId="39" numFmtId="0" xfId="0" applyAlignment="1" applyBorder="1" applyFont="1">
      <alignment vertical="bottom"/>
    </xf>
    <xf borderId="0" fillId="3" fontId="99" numFmtId="0" xfId="0" applyAlignment="1" applyFont="1">
      <alignment vertical="center"/>
    </xf>
    <xf borderId="17" fillId="7" fontId="39" numFmtId="0" xfId="0" applyAlignment="1" applyBorder="1" applyFill="1" applyFont="1">
      <alignment horizontal="center" vertical="center"/>
    </xf>
    <xf borderId="20" fillId="4" fontId="40" numFmtId="0" xfId="0" applyAlignment="1" applyBorder="1" applyFont="1">
      <alignment horizontal="center" shrinkToFit="0" vertical="center" wrapText="1"/>
    </xf>
    <xf borderId="116" fillId="0" fontId="8" numFmtId="0" xfId="0" applyBorder="1" applyFont="1"/>
    <xf borderId="5" fillId="0" fontId="39" numFmtId="49" xfId="0" applyAlignment="1" applyBorder="1" applyFont="1" applyNumberFormat="1">
      <alignment horizontal="left" vertical="bottom"/>
    </xf>
    <xf borderId="13" fillId="0" fontId="63" numFmtId="172" xfId="0" applyAlignment="1" applyBorder="1" applyFont="1" applyNumberFormat="1">
      <alignment horizontal="left" vertical="center"/>
    </xf>
    <xf borderId="1" fillId="0" fontId="100" numFmtId="0" xfId="0" applyAlignment="1" applyBorder="1" applyFont="1">
      <alignment horizontal="center" shrinkToFit="0" vertical="center" wrapText="1"/>
    </xf>
    <xf borderId="117" fillId="0" fontId="8" numFmtId="0" xfId="0" applyBorder="1" applyFont="1"/>
    <xf borderId="50" fillId="0" fontId="39" numFmtId="0" xfId="0" applyAlignment="1" applyBorder="1" applyFont="1">
      <alignment vertical="bottom"/>
    </xf>
    <xf borderId="14" fillId="0" fontId="53" numFmtId="0" xfId="0" applyAlignment="1" applyBorder="1" applyFont="1">
      <alignment horizontal="center" vertical="bottom"/>
    </xf>
    <xf borderId="48" fillId="0" fontId="101" numFmtId="49" xfId="0" applyAlignment="1" applyBorder="1" applyFont="1" applyNumberFormat="1">
      <alignment horizontal="left" shrinkToFit="0" vertical="bottom" wrapText="1"/>
    </xf>
    <xf borderId="48" fillId="0" fontId="102" numFmtId="0" xfId="0" applyAlignment="1" applyBorder="1" applyFont="1">
      <alignment horizontal="left" readingOrder="0" vertical="bottom"/>
    </xf>
    <xf borderId="0" fillId="0" fontId="24" numFmtId="0" xfId="0" applyAlignment="1" applyFont="1">
      <alignment horizontal="left" vertical="top"/>
    </xf>
    <xf borderId="50" fillId="0" fontId="103" numFmtId="0" xfId="0" applyAlignment="1" applyBorder="1" applyFont="1">
      <alignment readingOrder="0" vertical="bottom"/>
    </xf>
    <xf borderId="50" fillId="0" fontId="104" numFmtId="0" xfId="0" applyAlignment="1" applyBorder="1" applyFont="1">
      <alignment readingOrder="0" vertical="bottom"/>
    </xf>
    <xf borderId="14" fillId="0" fontId="53" numFmtId="0" xfId="0" applyAlignment="1" applyBorder="1" applyFont="1">
      <alignment horizontal="center" vertical="bottom"/>
    </xf>
    <xf borderId="69" fillId="0" fontId="73" numFmtId="0" xfId="0" applyAlignment="1" applyBorder="1" applyFont="1">
      <alignment horizontal="center" vertical="bottom"/>
    </xf>
    <xf borderId="1" fillId="0" fontId="105" numFmtId="0" xfId="0" applyAlignment="1" applyBorder="1" applyFont="1">
      <alignment horizontal="left" readingOrder="0" shrinkToFit="0" vertical="top" wrapText="1"/>
    </xf>
    <xf borderId="1" fillId="0" fontId="59" numFmtId="0" xfId="0" applyAlignment="1" applyBorder="1" applyFont="1">
      <alignment horizontal="center" readingOrder="0" shrinkToFit="0" vertical="top" wrapText="1"/>
    </xf>
    <xf borderId="2" fillId="0" fontId="106" numFmtId="0" xfId="0" applyAlignment="1" applyBorder="1" applyFont="1">
      <alignment shrinkToFit="0" vertical="top" wrapText="1"/>
    </xf>
    <xf borderId="118" fillId="8" fontId="107" numFmtId="0" xfId="0" applyAlignment="1" applyBorder="1" applyFill="1" applyFont="1">
      <alignment horizontal="center"/>
    </xf>
    <xf borderId="1" fillId="9" fontId="108" numFmtId="0" xfId="0" applyAlignment="1" applyBorder="1" applyFill="1" applyFont="1">
      <alignment horizontal="center" shrinkToFit="0" vertical="center" wrapText="1"/>
    </xf>
    <xf borderId="2" fillId="0" fontId="107" numFmtId="0" xfId="0" applyAlignment="1" applyBorder="1" applyFont="1">
      <alignment horizontal="center" shrinkToFit="0" vertical="center" wrapText="1"/>
    </xf>
    <xf borderId="1" fillId="9" fontId="109" numFmtId="0" xfId="0" applyAlignment="1" applyBorder="1" applyFont="1">
      <alignment horizontal="center" shrinkToFit="0" vertical="center" wrapText="1"/>
    </xf>
    <xf borderId="1" fillId="0" fontId="110" numFmtId="0" xfId="0" applyAlignment="1" applyBorder="1" applyFont="1">
      <alignment horizontal="center" shrinkToFit="0" vertical="center" wrapText="1"/>
    </xf>
    <xf borderId="1" fillId="0" fontId="111" numFmtId="0" xfId="0" applyAlignment="1" applyBorder="1" applyFont="1">
      <alignment horizontal="center" shrinkToFit="0" vertical="center" wrapText="1"/>
    </xf>
    <xf borderId="1" fillId="0" fontId="112" numFmtId="0" xfId="0" applyAlignment="1" applyBorder="1" applyFont="1">
      <alignment horizontal="center" shrinkToFit="0" vertical="center" wrapText="1"/>
    </xf>
    <xf borderId="1" fillId="0" fontId="113" numFmtId="0" xfId="0" applyAlignment="1" applyBorder="1" applyFont="1">
      <alignment horizontal="center" shrinkToFit="0" vertical="center" wrapText="1"/>
    </xf>
    <xf borderId="1" fillId="0" fontId="114" numFmtId="0" xfId="0" applyAlignment="1" applyBorder="1" applyFont="1">
      <alignment horizontal="center" shrinkToFit="0" vertical="center" wrapText="1"/>
    </xf>
    <xf borderId="119" fillId="3" fontId="115" numFmtId="0" xfId="0" applyBorder="1" applyFont="1"/>
    <xf borderId="120" fillId="0" fontId="8" numFmtId="0" xfId="0" applyBorder="1" applyFont="1"/>
    <xf borderId="13" fillId="0" fontId="110" numFmtId="0" xfId="0" applyAlignment="1" applyBorder="1" applyFont="1">
      <alignment horizontal="center" shrinkToFit="0" vertical="center" wrapText="1"/>
    </xf>
    <xf borderId="13" fillId="0" fontId="111" numFmtId="0" xfId="0" applyAlignment="1" applyBorder="1" applyFont="1">
      <alignment horizontal="center" shrinkToFit="0" vertical="center" wrapText="1"/>
    </xf>
    <xf borderId="13" fillId="0" fontId="112" numFmtId="0" xfId="0" applyAlignment="1" applyBorder="1" applyFont="1">
      <alignment horizontal="center" shrinkToFit="0" vertical="center" wrapText="1"/>
    </xf>
    <xf borderId="14" fillId="0" fontId="113" numFmtId="0" xfId="0" applyAlignment="1" applyBorder="1" applyFont="1">
      <alignment horizontal="center" shrinkToFit="0" vertical="center" wrapText="1"/>
    </xf>
    <xf borderId="13" fillId="0" fontId="114" numFmtId="0" xfId="0" applyAlignment="1" applyBorder="1" applyFont="1">
      <alignment horizontal="center" shrinkToFit="0" vertical="center" wrapText="1"/>
    </xf>
    <xf borderId="119" fillId="3" fontId="116" numFmtId="0" xfId="0" applyBorder="1" applyFont="1"/>
    <xf borderId="118" fillId="8" fontId="51" numFmtId="0" xfId="0" applyBorder="1" applyFont="1"/>
    <xf borderId="121" fillId="8" fontId="107" numFmtId="0" xfId="0" applyAlignment="1" applyBorder="1" applyFont="1">
      <alignment horizontal="center"/>
    </xf>
    <xf borderId="118" fillId="8" fontId="115" numFmtId="0" xfId="0" applyBorder="1" applyFont="1"/>
    <xf borderId="69" fillId="0" fontId="16" numFmtId="0" xfId="0" applyAlignment="1" applyBorder="1" applyFont="1">
      <alignment horizontal="left"/>
    </xf>
    <xf borderId="122" fillId="0" fontId="8" numFmtId="0" xfId="0" applyBorder="1" applyFont="1"/>
    <xf borderId="123" fillId="0" fontId="51" numFmtId="0" xfId="0" applyBorder="1" applyFont="1"/>
    <xf borderId="124" fillId="0" fontId="16" numFmtId="0" xfId="0" applyAlignment="1" applyBorder="1" applyFont="1">
      <alignment horizontal="left"/>
    </xf>
    <xf borderId="69" fillId="6" fontId="101" numFmtId="0" xfId="0" applyAlignment="1" applyBorder="1" applyFont="1">
      <alignment horizontal="left" vertical="center"/>
    </xf>
    <xf borderId="125" fillId="0" fontId="101" numFmtId="0" xfId="0" applyAlignment="1" applyBorder="1" applyFont="1">
      <alignment vertical="center"/>
    </xf>
    <xf borderId="54" fillId="0" fontId="16" numFmtId="0" xfId="0" applyAlignment="1" applyBorder="1" applyFont="1">
      <alignment horizontal="left"/>
    </xf>
    <xf borderId="126" fillId="6" fontId="101" numFmtId="0" xfId="0" applyAlignment="1" applyBorder="1" applyFont="1">
      <alignment horizontal="left" readingOrder="0" vertical="center"/>
    </xf>
    <xf borderId="127" fillId="0" fontId="8" numFmtId="0" xfId="0" applyBorder="1" applyFont="1"/>
    <xf borderId="128" fillId="0" fontId="8" numFmtId="0" xfId="0" applyBorder="1" applyFont="1"/>
    <xf borderId="107" fillId="0" fontId="101" numFmtId="0" xfId="0" applyAlignment="1" applyBorder="1" applyFont="1">
      <alignment vertical="center"/>
    </xf>
    <xf borderId="69" fillId="6" fontId="101" numFmtId="0" xfId="0" applyAlignment="1" applyBorder="1" applyFont="1">
      <alignment horizontal="center" readingOrder="0" vertical="center"/>
    </xf>
    <xf borderId="69" fillId="0" fontId="51" numFmtId="0" xfId="0" applyAlignment="1" applyBorder="1" applyFont="1">
      <alignment horizontal="center"/>
    </xf>
    <xf borderId="69" fillId="6" fontId="117" numFmtId="0" xfId="0" applyAlignment="1" applyBorder="1" applyFont="1">
      <alignment horizontal="center" vertical="center"/>
    </xf>
    <xf borderId="69" fillId="6" fontId="118" numFmtId="0" xfId="0" applyAlignment="1" applyBorder="1" applyFont="1">
      <alignment horizontal="center" readingOrder="0" vertical="center"/>
    </xf>
    <xf borderId="69" fillId="6" fontId="119" numFmtId="0" xfId="0" applyAlignment="1" applyBorder="1" applyFont="1">
      <alignment horizontal="center" vertical="center"/>
    </xf>
    <xf borderId="69" fillId="6" fontId="120" numFmtId="0" xfId="0" applyAlignment="1" applyBorder="1" applyFont="1">
      <alignment horizontal="center" vertical="center"/>
    </xf>
    <xf borderId="69" fillId="6" fontId="114" numFmtId="0" xfId="0" applyAlignment="1" applyBorder="1" applyFont="1">
      <alignment horizontal="center" readingOrder="0" vertical="center"/>
    </xf>
    <xf borderId="1" fillId="6" fontId="101" numFmtId="0" xfId="0" applyAlignment="1" applyBorder="1" applyFont="1">
      <alignment horizontal="left" vertical="center"/>
    </xf>
    <xf borderId="0" fillId="0" fontId="101" numFmtId="0" xfId="0" applyAlignment="1" applyFont="1">
      <alignment vertical="center"/>
    </xf>
    <xf borderId="129" fillId="4" fontId="101" numFmtId="0" xfId="0" applyAlignment="1" applyBorder="1" applyFont="1">
      <alignment horizontal="center" vertical="center"/>
    </xf>
    <xf borderId="130" fillId="4" fontId="101" numFmtId="0" xfId="0" applyAlignment="1" applyBorder="1" applyFont="1">
      <alignment horizontal="center" vertical="center"/>
    </xf>
    <xf borderId="130" fillId="4" fontId="51" numFmtId="0" xfId="0" applyAlignment="1" applyBorder="1" applyFont="1">
      <alignment vertical="top"/>
    </xf>
    <xf borderId="130" fillId="4" fontId="51" numFmtId="0" xfId="0" applyBorder="1" applyFont="1"/>
    <xf borderId="131" fillId="4" fontId="51" numFmtId="0" xfId="0" applyBorder="1" applyFont="1"/>
    <xf borderId="132" fillId="0" fontId="16" numFmtId="0" xfId="0" applyAlignment="1" applyBorder="1" applyFont="1">
      <alignment horizontal="left"/>
    </xf>
    <xf borderId="13" fillId="0" fontId="51" numFmtId="0" xfId="0" applyAlignment="1" applyBorder="1" applyFont="1">
      <alignment horizontal="center"/>
    </xf>
    <xf borderId="121" fillId="6" fontId="118" numFmtId="0" xfId="0" applyAlignment="1" applyBorder="1" applyFont="1">
      <alignment horizontal="center" readingOrder="0" vertical="center"/>
    </xf>
    <xf borderId="69" fillId="6" fontId="114" numFmtId="0" xfId="0" applyAlignment="1" applyBorder="1" applyFont="1">
      <alignment horizontal="center" vertical="center"/>
    </xf>
    <xf borderId="126" fillId="6" fontId="101" numFmtId="182" xfId="0" applyAlignment="1" applyBorder="1" applyFont="1" applyNumberFormat="1">
      <alignment horizontal="left" vertical="center"/>
    </xf>
    <xf borderId="69" fillId="6" fontId="101" numFmtId="0" xfId="0" applyAlignment="1" applyBorder="1" applyFont="1">
      <alignment horizontal="center" vertical="center"/>
    </xf>
    <xf borderId="69" fillId="6" fontId="118" numFmtId="0" xfId="0" applyAlignment="1" applyBorder="1" applyFont="1">
      <alignment horizontal="center" vertical="center"/>
    </xf>
    <xf borderId="121" fillId="6" fontId="118" numFmtId="0" xfId="0" applyAlignment="1" applyBorder="1" applyFont="1">
      <alignment horizontal="center" vertical="center"/>
    </xf>
    <xf borderId="126" fillId="6" fontId="101" numFmtId="183" xfId="0" applyAlignment="1" applyBorder="1" applyFont="1" applyNumberFormat="1">
      <alignment horizontal="left" vertical="center"/>
    </xf>
    <xf borderId="126" fillId="6" fontId="101" numFmtId="184" xfId="0" applyAlignment="1" applyBorder="1" applyFont="1" applyNumberFormat="1">
      <alignment horizontal="left" vertical="center"/>
    </xf>
    <xf borderId="126" fillId="6" fontId="101" numFmtId="0" xfId="0" applyAlignment="1" applyBorder="1" applyFont="1">
      <alignment horizontal="left" vertical="center"/>
    </xf>
    <xf borderId="119" fillId="8" fontId="51" numFmtId="0" xfId="0" applyBorder="1" applyFont="1"/>
    <xf borderId="0" fillId="8" fontId="51" numFmtId="0" xfId="0" applyFont="1"/>
    <xf borderId="0" fillId="8" fontId="107" numFmtId="0" xfId="0" applyAlignment="1" applyFont="1">
      <alignment horizontal="center"/>
    </xf>
    <xf borderId="0" fillId="0" fontId="121" numFmtId="0" xfId="0" applyAlignment="1" applyFont="1">
      <alignment vertical="bottom"/>
    </xf>
    <xf borderId="14" fillId="0" fontId="121" numFmtId="0" xfId="0" applyAlignment="1" applyBorder="1" applyFont="1">
      <alignment vertical="bottom"/>
    </xf>
    <xf borderId="0" fillId="0" fontId="121" numFmtId="0" xfId="0" applyAlignment="1" applyFont="1">
      <alignment vertical="top"/>
    </xf>
    <xf borderId="1" fillId="4" fontId="1" numFmtId="0" xfId="0" applyBorder="1" applyFont="1"/>
    <xf borderId="59" fillId="0" fontId="74" numFmtId="0" xfId="0" applyAlignment="1" applyBorder="1" applyFont="1">
      <alignment horizontal="center" vertical="center"/>
    </xf>
    <xf borderId="2" fillId="0" fontId="74" numFmtId="0" xfId="0" applyAlignment="1" applyBorder="1" applyFont="1">
      <alignment vertical="center"/>
    </xf>
    <xf borderId="3" fillId="4" fontId="74" numFmtId="0" xfId="0" applyAlignment="1" applyBorder="1" applyFont="1">
      <alignment vertical="center"/>
    </xf>
    <xf borderId="0" fillId="0" fontId="74" numFmtId="0" xfId="0" applyAlignment="1" applyFont="1">
      <alignment vertical="center"/>
    </xf>
    <xf borderId="9" fillId="0" fontId="74" numFmtId="0" xfId="0" applyAlignment="1" applyBorder="1" applyFont="1">
      <alignment vertical="center"/>
    </xf>
    <xf borderId="59" fillId="0" fontId="74" numFmtId="0" xfId="0" applyAlignment="1" applyBorder="1" applyFont="1">
      <alignment vertical="center"/>
    </xf>
    <xf borderId="4" fillId="4" fontId="1" numFmtId="0" xfId="0" applyBorder="1" applyFont="1"/>
    <xf borderId="9" fillId="4" fontId="74" numFmtId="0" xfId="0" applyAlignment="1" applyBorder="1" applyFont="1">
      <alignment vertical="center"/>
    </xf>
    <xf borderId="0" fillId="0" fontId="122" numFmtId="0" xfId="0" applyAlignment="1" applyFont="1">
      <alignment vertical="bottom"/>
    </xf>
    <xf borderId="13" fillId="0" fontId="70" numFmtId="0" xfId="0" applyAlignment="1" applyBorder="1" applyFont="1">
      <alignment horizontal="center" vertical="bottom"/>
    </xf>
    <xf borderId="14" fillId="4" fontId="123" numFmtId="0" xfId="0" applyAlignment="1" applyBorder="1" applyFont="1">
      <alignment horizontal="center"/>
    </xf>
    <xf borderId="15" fillId="0" fontId="70" numFmtId="0" xfId="0" applyAlignment="1" applyBorder="1" applyFont="1">
      <alignment horizontal="center" vertical="bottom"/>
    </xf>
    <xf borderId="9" fillId="0" fontId="121" numFmtId="0" xfId="0" applyAlignment="1" applyBorder="1" applyFont="1">
      <alignment vertical="top"/>
    </xf>
    <xf borderId="0" fillId="4" fontId="124" numFmtId="0" xfId="0" applyAlignment="1" applyFont="1">
      <alignment shrinkToFit="0" wrapText="1"/>
    </xf>
    <xf borderId="0" fillId="0" fontId="9" numFmtId="49" xfId="0" applyAlignment="1" applyFont="1" applyNumberFormat="1">
      <alignment vertical="center"/>
    </xf>
    <xf borderId="0" fillId="0" fontId="125" numFmtId="0" xfId="0" applyFont="1"/>
    <xf borderId="125" fillId="0" fontId="9" numFmtId="0" xfId="0" applyAlignment="1" applyBorder="1" applyFont="1">
      <alignment vertical="center"/>
    </xf>
    <xf borderId="125" fillId="0" fontId="5" numFmtId="0" xfId="0" applyAlignment="1" applyBorder="1" applyFont="1">
      <alignment horizontal="center" vertical="center"/>
    </xf>
    <xf borderId="133" fillId="2" fontId="126" numFmtId="0" xfId="0" applyAlignment="1" applyBorder="1" applyFont="1">
      <alignment horizontal="left" vertical="center"/>
    </xf>
    <xf borderId="134" fillId="2" fontId="126" numFmtId="0" xfId="0" applyAlignment="1" applyBorder="1" applyFont="1">
      <alignment horizontal="left" vertical="center"/>
    </xf>
    <xf borderId="134" fillId="2" fontId="126" numFmtId="0" xfId="0" applyAlignment="1" applyBorder="1" applyFont="1">
      <alignment horizontal="left" shrinkToFit="0" vertical="center" wrapText="0"/>
    </xf>
    <xf borderId="135" fillId="10" fontId="125" numFmtId="0" xfId="0" applyBorder="1" applyFill="1" applyFont="1"/>
    <xf borderId="135" fillId="0" fontId="125" numFmtId="0" xfId="0" applyBorder="1" applyFont="1"/>
    <xf borderId="136" fillId="10" fontId="17" numFmtId="0" xfId="0" applyAlignment="1" applyBorder="1" applyFont="1">
      <alignment horizontal="center" readingOrder="0" vertical="bottom"/>
    </xf>
    <xf borderId="137" fillId="0" fontId="8" numFmtId="0" xfId="0" applyBorder="1" applyFont="1"/>
    <xf borderId="138" fillId="0" fontId="8" numFmtId="0" xfId="0" applyBorder="1" applyFont="1"/>
    <xf borderId="4" fillId="0" fontId="18" numFmtId="0" xfId="0" applyAlignment="1" applyBorder="1" applyFont="1">
      <alignment horizontal="center" vertical="center"/>
    </xf>
    <xf borderId="139" fillId="4" fontId="49" numFmtId="0" xfId="0" applyAlignment="1" applyBorder="1" applyFont="1">
      <alignment horizontal="center" readingOrder="0" vertical="center"/>
    </xf>
    <xf borderId="140" fillId="0" fontId="8" numFmtId="0" xfId="0" applyBorder="1" applyFont="1"/>
    <xf borderId="141" fillId="0" fontId="34" numFmtId="0" xfId="0" applyAlignment="1" applyBorder="1" applyFont="1">
      <alignment horizontal="center" readingOrder="0" vertical="center"/>
    </xf>
    <xf borderId="142" fillId="0" fontId="8" numFmtId="0" xfId="0" applyBorder="1" applyFont="1"/>
    <xf borderId="141" fillId="0" fontId="33" numFmtId="49" xfId="0" applyAlignment="1" applyBorder="1" applyFont="1" applyNumberFormat="1">
      <alignment horizontal="center" readingOrder="0" vertical="top"/>
    </xf>
    <xf borderId="141" fillId="0" fontId="33" numFmtId="185" xfId="0" applyAlignment="1" applyBorder="1" applyFont="1" applyNumberFormat="1">
      <alignment horizontal="center" vertical="top"/>
    </xf>
    <xf borderId="133" fillId="2" fontId="126" numFmtId="0" xfId="0" applyAlignment="1" applyBorder="1" applyFont="1">
      <alignment horizontal="left" shrinkToFit="0" vertical="center" wrapText="0"/>
    </xf>
    <xf borderId="134" fillId="2" fontId="126" numFmtId="0" xfId="0" applyAlignment="1" applyBorder="1" applyFont="1">
      <alignment vertical="center"/>
    </xf>
    <xf borderId="143" fillId="0" fontId="8" numFmtId="0" xfId="0" applyBorder="1" applyFont="1"/>
    <xf borderId="144" fillId="0" fontId="8" numFmtId="0" xfId="0" applyBorder="1" applyFont="1"/>
    <xf borderId="145" fillId="0" fontId="8" numFmtId="0" xfId="0" applyBorder="1" applyFont="1"/>
    <xf borderId="146" fillId="0" fontId="8" numFmtId="0" xfId="0" applyBorder="1" applyFont="1"/>
    <xf borderId="136" fillId="10" fontId="17" numFmtId="0" xfId="0" applyAlignment="1" applyBorder="1" applyFont="1">
      <alignment horizontal="center" readingOrder="0" vertical="top"/>
    </xf>
    <xf borderId="125" fillId="0" fontId="121" numFmtId="49" xfId="0" applyBorder="1" applyFont="1" applyNumberFormat="1"/>
    <xf borderId="19" fillId="0" fontId="121" numFmtId="49" xfId="0" applyAlignment="1" applyBorder="1" applyFont="1" applyNumberFormat="1">
      <alignment vertical="bottom"/>
    </xf>
    <xf borderId="20" fillId="0" fontId="121" numFmtId="49" xfId="0" applyAlignment="1" applyBorder="1" applyFont="1" applyNumberFormat="1">
      <alignment readingOrder="0" vertical="bottom"/>
    </xf>
    <xf borderId="20" fillId="0" fontId="127" numFmtId="49" xfId="0" applyAlignment="1" applyBorder="1" applyFont="1" applyNumberFormat="1">
      <alignment readingOrder="0" vertical="bottom"/>
    </xf>
    <xf borderId="20" fillId="0" fontId="121" numFmtId="49" xfId="0" applyAlignment="1" applyBorder="1" applyFont="1" applyNumberFormat="1">
      <alignment vertical="bottom"/>
    </xf>
    <xf borderId="107" fillId="0" fontId="121" numFmtId="49" xfId="0" applyAlignment="1" applyBorder="1" applyFont="1" applyNumberFormat="1">
      <alignment vertical="bottom"/>
    </xf>
    <xf borderId="147" fillId="0" fontId="121" numFmtId="49" xfId="0" applyBorder="1" applyFont="1" applyNumberFormat="1"/>
    <xf borderId="28" fillId="11" fontId="128" numFmtId="49" xfId="0" applyAlignment="1" applyBorder="1" applyFill="1" applyFont="1" applyNumberFormat="1">
      <alignment horizontal="center" vertical="center"/>
    </xf>
    <xf borderId="148" fillId="0" fontId="8" numFmtId="0" xfId="0" applyBorder="1" applyFont="1"/>
    <xf borderId="149" fillId="0" fontId="8" numFmtId="0" xfId="0" applyBorder="1" applyFont="1"/>
    <xf borderId="0" fillId="0" fontId="127" numFmtId="49" xfId="0" applyFont="1" applyNumberFormat="1"/>
    <xf borderId="150" fillId="4" fontId="129" numFmtId="186" xfId="0" applyAlignment="1" applyBorder="1" applyFont="1" applyNumberFormat="1">
      <alignment horizontal="center" vertical="bottom"/>
    </xf>
    <xf borderId="23" fillId="0" fontId="39" numFmtId="0" xfId="0" applyAlignment="1" applyBorder="1" applyFont="1">
      <alignment readingOrder="0" vertical="bottom"/>
    </xf>
    <xf borderId="25" fillId="0" fontId="8" numFmtId="0" xfId="0" applyBorder="1" applyFont="1"/>
    <xf borderId="23" fillId="0" fontId="121" numFmtId="0" xfId="0" applyAlignment="1" applyBorder="1" applyFont="1">
      <alignment vertical="top"/>
    </xf>
    <xf borderId="151" fillId="4" fontId="129" numFmtId="186" xfId="0" applyAlignment="1" applyBorder="1" applyFont="1" applyNumberFormat="1">
      <alignment horizontal="center" vertical="bottom"/>
    </xf>
    <xf borderId="23" fillId="0" fontId="39" numFmtId="0" xfId="0" applyAlignment="1" applyBorder="1" applyFont="1">
      <alignment readingOrder="0"/>
    </xf>
    <xf borderId="152" fillId="0" fontId="121" numFmtId="0" xfId="0" applyAlignment="1" applyBorder="1" applyFont="1">
      <alignment vertical="bottom"/>
    </xf>
    <xf borderId="153" fillId="0" fontId="8" numFmtId="0" xfId="0" applyBorder="1" applyFont="1"/>
    <xf borderId="36" fillId="0" fontId="8" numFmtId="0" xfId="0" applyBorder="1" applyFont="1"/>
    <xf borderId="106" fillId="4" fontId="129" numFmtId="186" xfId="0" applyAlignment="1" applyBorder="1" applyFont="1" applyNumberFormat="1">
      <alignment horizontal="center" vertical="bottom"/>
    </xf>
    <xf borderId="22" fillId="0" fontId="39" numFmtId="0" xfId="0" applyAlignment="1" applyBorder="1" applyFont="1">
      <alignment readingOrder="0" vertical="bottom"/>
    </xf>
    <xf borderId="22" fillId="0" fontId="8" numFmtId="0" xfId="0" applyBorder="1" applyFont="1"/>
    <xf borderId="125" fillId="4" fontId="129" numFmtId="186" xfId="0" applyAlignment="1" applyBorder="1" applyFont="1" applyNumberFormat="1">
      <alignment horizontal="center" vertical="bottom"/>
    </xf>
    <xf borderId="22" fillId="0" fontId="39" numFmtId="0" xfId="0" applyAlignment="1" applyBorder="1" applyFont="1">
      <alignment readingOrder="0"/>
    </xf>
    <xf borderId="125" fillId="0" fontId="121" numFmtId="0" xfId="0" applyAlignment="1" applyBorder="1" applyFont="1">
      <alignment vertical="bottom"/>
    </xf>
    <xf borderId="2" fillId="0" fontId="53" numFmtId="49" xfId="0" applyAlignment="1" applyBorder="1" applyFont="1" applyNumberFormat="1">
      <alignment horizontal="center" vertical="center"/>
    </xf>
    <xf borderId="22" fillId="0" fontId="39" numFmtId="0" xfId="0" applyAlignment="1" applyBorder="1" applyFont="1">
      <alignment vertical="bottom"/>
    </xf>
    <xf borderId="125" fillId="0" fontId="121" numFmtId="49" xfId="0" applyAlignment="1" applyBorder="1" applyFont="1" applyNumberFormat="1">
      <alignment vertical="bottom"/>
    </xf>
    <xf borderId="0" fillId="4" fontId="121" numFmtId="0" xfId="0" applyAlignment="1" applyFont="1">
      <alignment vertical="bottom"/>
    </xf>
    <xf borderId="107" fillId="0" fontId="121" numFmtId="49" xfId="0" applyBorder="1" applyFont="1" applyNumberFormat="1"/>
    <xf borderId="154" fillId="0" fontId="8" numFmtId="0" xfId="0" applyBorder="1" applyFont="1"/>
    <xf borderId="155" fillId="0" fontId="8" numFmtId="0" xfId="0" applyBorder="1" applyFont="1"/>
    <xf borderId="156" fillId="0" fontId="8" numFmtId="0" xfId="0" applyBorder="1" applyFont="1"/>
    <xf borderId="157" fillId="0" fontId="8" numFmtId="0" xfId="0" applyBorder="1" applyFont="1"/>
    <xf borderId="158" fillId="0" fontId="121" numFmtId="0" xfId="0" applyAlignment="1" applyBorder="1" applyFont="1">
      <alignment vertical="bottom"/>
    </xf>
    <xf borderId="159" fillId="0" fontId="121" numFmtId="187" xfId="0" applyAlignment="1" applyBorder="1" applyFont="1" applyNumberFormat="1">
      <alignment vertical="bottom"/>
    </xf>
    <xf borderId="159" fillId="0" fontId="121" numFmtId="0" xfId="0" applyAlignment="1" applyBorder="1" applyFont="1">
      <alignment vertical="bottom"/>
    </xf>
    <xf borderId="160" fillId="0" fontId="8" numFmtId="0" xfId="0" applyBorder="1" applyFont="1"/>
    <xf borderId="161" fillId="0" fontId="121" numFmtId="0" xfId="0" applyAlignment="1" applyBorder="1" applyFont="1">
      <alignment vertical="bottom"/>
    </xf>
    <xf borderId="161" fillId="0" fontId="121" numFmtId="49" xfId="0" applyAlignment="1" applyBorder="1" applyFont="1" applyNumberFormat="1">
      <alignment vertical="bottom"/>
    </xf>
    <xf borderId="159" fillId="0" fontId="121" numFmtId="49" xfId="0" applyAlignment="1" applyBorder="1" applyFont="1" applyNumberFormat="1">
      <alignment vertical="bottom"/>
    </xf>
    <xf borderId="147" fillId="0" fontId="130" numFmtId="49" xfId="0" applyAlignment="1" applyBorder="1" applyFont="1" applyNumberFormat="1">
      <alignment horizontal="center" vertical="top"/>
    </xf>
    <xf borderId="162" fillId="0" fontId="130" numFmtId="49" xfId="0" applyAlignment="1" applyBorder="1" applyFont="1" applyNumberFormat="1">
      <alignment horizontal="center" vertical="top"/>
    </xf>
    <xf borderId="163" fillId="0" fontId="8" numFmtId="0" xfId="0" applyBorder="1" applyFont="1"/>
    <xf borderId="162" fillId="0" fontId="131" numFmtId="0" xfId="0" applyAlignment="1" applyBorder="1" applyFont="1">
      <alignment horizontal="center" vertical="top"/>
    </xf>
    <xf borderId="22" fillId="0" fontId="130" numFmtId="49" xfId="0" applyAlignment="1" applyBorder="1" applyFont="1" applyNumberFormat="1">
      <alignment horizontal="center" vertical="top"/>
    </xf>
    <xf borderId="22" fillId="0" fontId="131" numFmtId="0" xfId="0" applyAlignment="1" applyBorder="1" applyFont="1">
      <alignment horizontal="center" vertical="top"/>
    </xf>
    <xf borderId="153" fillId="0" fontId="130" numFmtId="49" xfId="0" applyAlignment="1" applyBorder="1" applyFont="1" applyNumberFormat="1">
      <alignment horizontal="center" vertical="top"/>
    </xf>
    <xf borderId="154" fillId="0" fontId="130" numFmtId="0" xfId="0" applyAlignment="1" applyBorder="1" applyFont="1">
      <alignment horizontal="center" vertical="top"/>
    </xf>
    <xf borderId="154" fillId="0" fontId="130" numFmtId="187" xfId="0" applyAlignment="1" applyBorder="1" applyFont="1" applyNumberFormat="1">
      <alignment horizontal="center" vertical="top"/>
    </xf>
    <xf borderId="76" fillId="0" fontId="131" numFmtId="0" xfId="0" applyAlignment="1" applyBorder="1" applyFont="1">
      <alignment horizontal="center" vertical="top"/>
    </xf>
    <xf borderId="76" fillId="0" fontId="132" numFmtId="187" xfId="0" applyAlignment="1" applyBorder="1" applyFont="1" applyNumberFormat="1">
      <alignment horizontal="center" shrinkToFit="0" vertical="top" wrapText="1"/>
    </xf>
    <xf borderId="154" fillId="0" fontId="130" numFmtId="49" xfId="0" applyAlignment="1" applyBorder="1" applyFont="1" applyNumberFormat="1">
      <alignment horizontal="center" vertical="top"/>
    </xf>
    <xf borderId="76" fillId="0" fontId="131" numFmtId="49" xfId="0" applyAlignment="1" applyBorder="1" applyFont="1" applyNumberFormat="1">
      <alignment horizontal="center" vertical="top"/>
    </xf>
    <xf borderId="76" fillId="4" fontId="133" numFmtId="49" xfId="0" applyAlignment="1" applyBorder="1" applyFont="1" applyNumberFormat="1">
      <alignment horizontal="center" vertical="top"/>
    </xf>
    <xf borderId="107" fillId="0" fontId="130" numFmtId="49" xfId="0" applyAlignment="1" applyBorder="1" applyFont="1" applyNumberFormat="1">
      <alignment horizontal="center" vertical="top"/>
    </xf>
    <xf borderId="132" fillId="0" fontId="131" numFmtId="0" xfId="0" applyAlignment="1" applyBorder="1" applyFont="1">
      <alignment horizontal="center" readingOrder="0" vertical="top"/>
    </xf>
    <xf borderId="123" fillId="0" fontId="8" numFmtId="0" xfId="0" applyBorder="1" applyFont="1"/>
    <xf borderId="125" fillId="0" fontId="130" numFmtId="0" xfId="0" applyAlignment="1" applyBorder="1" applyFont="1">
      <alignment horizontal="center" vertical="top"/>
    </xf>
    <xf borderId="107" fillId="0" fontId="130" numFmtId="0" xfId="0" applyAlignment="1" applyBorder="1" applyFont="1">
      <alignment horizontal="center" vertical="top"/>
    </xf>
    <xf borderId="106" fillId="0" fontId="130" numFmtId="0" xfId="0" applyAlignment="1" applyBorder="1" applyFont="1">
      <alignment horizontal="center" vertical="top"/>
    </xf>
    <xf borderId="125" fillId="0" fontId="130" numFmtId="49" xfId="0" applyAlignment="1" applyBorder="1" applyFont="1" applyNumberFormat="1">
      <alignment horizontal="center" vertical="top"/>
    </xf>
    <xf borderId="164" fillId="0" fontId="8" numFmtId="0" xfId="0" applyBorder="1" applyFont="1"/>
    <xf borderId="165" fillId="0" fontId="8" numFmtId="0" xfId="0" applyBorder="1" applyFont="1"/>
    <xf borderId="159" fillId="0" fontId="8" numFmtId="0" xfId="0" applyBorder="1" applyFont="1"/>
    <xf borderId="76" fillId="0" fontId="8" numFmtId="0" xfId="0" applyBorder="1" applyFont="1"/>
    <xf borderId="166" fillId="0" fontId="42" numFmtId="174" xfId="0" applyAlignment="1" applyBorder="1" applyFont="1" applyNumberFormat="1">
      <alignment horizontal="center" readingOrder="0" shrinkToFit="0" vertical="bottom" wrapText="1"/>
    </xf>
    <xf borderId="167" fillId="0" fontId="22" numFmtId="0" xfId="0" applyAlignment="1" applyBorder="1" applyFont="1">
      <alignment readingOrder="0" vertical="bottom"/>
    </xf>
    <xf borderId="168" fillId="0" fontId="8" numFmtId="0" xfId="0" applyBorder="1" applyFont="1"/>
    <xf borderId="169" fillId="4" fontId="129" numFmtId="187" xfId="0" applyAlignment="1" applyBorder="1" applyFont="1" applyNumberFormat="1">
      <alignment horizontal="center" vertical="bottom"/>
    </xf>
    <xf borderId="106" fillId="0" fontId="121" numFmtId="49" xfId="0" applyBorder="1" applyFont="1" applyNumberFormat="1"/>
    <xf borderId="107" fillId="0" fontId="121" numFmtId="0" xfId="0" applyAlignment="1" applyBorder="1" applyFont="1">
      <alignment vertical="top"/>
    </xf>
    <xf borderId="106" fillId="0" fontId="121" numFmtId="0" xfId="0" applyAlignment="1" applyBorder="1" applyFont="1">
      <alignment vertical="top"/>
    </xf>
    <xf borderId="167" fillId="0" fontId="134" numFmtId="0" xfId="0" applyAlignment="1" applyBorder="1" applyFont="1">
      <alignment vertical="bottom"/>
    </xf>
    <xf borderId="125" fillId="0" fontId="121" numFmtId="0" xfId="0" applyAlignment="1" applyBorder="1" applyFont="1">
      <alignment readingOrder="0" vertical="bottom"/>
    </xf>
    <xf borderId="167" fillId="0" fontId="22" numFmtId="0" xfId="0" applyAlignment="1" applyBorder="1" applyFont="1">
      <alignment vertical="bottom"/>
    </xf>
    <xf borderId="73" fillId="0" fontId="22" numFmtId="0" xfId="0" applyAlignment="1" applyBorder="1" applyFont="1">
      <alignment readingOrder="0" vertical="bottom"/>
    </xf>
    <xf borderId="75" fillId="0" fontId="8" numFmtId="0" xfId="0" applyBorder="1" applyFont="1"/>
    <xf borderId="170" fillId="4" fontId="129" numFmtId="187" xfId="0" applyAlignment="1" applyBorder="1" applyFont="1" applyNumberFormat="1">
      <alignment horizontal="center" vertical="bottom"/>
    </xf>
    <xf borderId="73" fillId="0" fontId="22" numFmtId="0" xfId="0" applyAlignment="1" applyBorder="1" applyFont="1">
      <alignment vertical="bottom"/>
    </xf>
    <xf borderId="171" fillId="0" fontId="42" numFmtId="49" xfId="0" applyAlignment="1" applyBorder="1" applyFont="1" applyNumberFormat="1">
      <alignment horizontal="center" shrinkToFit="0" vertical="top" wrapText="1"/>
    </xf>
    <xf borderId="106" fillId="0" fontId="121" numFmtId="49" xfId="0" applyAlignment="1" applyBorder="1" applyFont="1" applyNumberFormat="1">
      <alignment vertical="bottom"/>
    </xf>
    <xf borderId="172" fillId="0" fontId="42" numFmtId="49" xfId="0" applyAlignment="1" applyBorder="1" applyFont="1" applyNumberFormat="1">
      <alignment horizontal="center" shrinkToFit="0" vertical="top" wrapText="1"/>
    </xf>
    <xf borderId="172" fillId="0" fontId="5" numFmtId="49" xfId="0" applyAlignment="1" applyBorder="1" applyFont="1" applyNumberFormat="1">
      <alignment horizontal="center" vertical="center"/>
    </xf>
    <xf borderId="172" fillId="0" fontId="135" numFmtId="187" xfId="0" applyAlignment="1" applyBorder="1" applyFont="1" applyNumberFormat="1">
      <alignment horizontal="center" shrinkToFit="0" vertical="bottom" wrapText="1"/>
    </xf>
    <xf borderId="172" fillId="0" fontId="9" numFmtId="49" xfId="0" applyAlignment="1" applyBorder="1" applyFont="1" applyNumberFormat="1">
      <alignment vertical="center"/>
    </xf>
    <xf borderId="173" fillId="0" fontId="130" numFmtId="49" xfId="0" applyAlignment="1" applyBorder="1" applyFont="1" applyNumberFormat="1">
      <alignment horizontal="center" vertical="top"/>
    </xf>
    <xf borderId="23" fillId="0" fontId="130" numFmtId="49" xfId="0" applyAlignment="1" applyBorder="1" applyFont="1" applyNumberFormat="1">
      <alignment horizontal="center" vertical="top"/>
    </xf>
    <xf borderId="174" fillId="0" fontId="131" numFmtId="0" xfId="0" applyAlignment="1" applyBorder="1" applyFont="1">
      <alignment horizontal="center" vertical="top"/>
    </xf>
    <xf borderId="150" fillId="0" fontId="8" numFmtId="0" xfId="0" applyBorder="1" applyFont="1"/>
    <xf borderId="174" fillId="0" fontId="132" numFmtId="187" xfId="0" applyAlignment="1" applyBorder="1" applyFont="1" applyNumberFormat="1">
      <alignment horizontal="center" shrinkToFit="0" vertical="top" wrapText="1"/>
    </xf>
    <xf borderId="175" fillId="0" fontId="130" numFmtId="49" xfId="0" applyAlignment="1" applyBorder="1" applyFont="1" applyNumberFormat="1">
      <alignment horizontal="center" vertical="top"/>
    </xf>
    <xf borderId="174" fillId="0" fontId="131" numFmtId="49" xfId="0" applyAlignment="1" applyBorder="1" applyFont="1" applyNumberFormat="1">
      <alignment horizontal="center" vertical="top"/>
    </xf>
    <xf borderId="174" fillId="4" fontId="133" numFmtId="49" xfId="0" applyAlignment="1" applyBorder="1" applyFont="1" applyNumberFormat="1">
      <alignment horizontal="center" vertical="top"/>
    </xf>
    <xf borderId="73" fillId="0" fontId="8" numFmtId="0" xfId="0" applyBorder="1" applyFont="1"/>
    <xf borderId="176" fillId="0" fontId="130" numFmtId="49" xfId="0" applyAlignment="1" applyBorder="1" applyFont="1" applyNumberFormat="1">
      <alignment horizontal="center" vertical="top"/>
    </xf>
    <xf borderId="177" fillId="0" fontId="8" numFmtId="0" xfId="0" applyBorder="1" applyFont="1"/>
    <xf borderId="73" fillId="0" fontId="75" numFmtId="0" xfId="0" applyAlignment="1" applyBorder="1" applyFont="1">
      <alignment vertical="bottom"/>
    </xf>
    <xf borderId="107" fillId="0" fontId="121" numFmtId="0" xfId="0" applyBorder="1" applyFont="1"/>
    <xf borderId="125" fillId="0" fontId="121" numFmtId="172" xfId="0" applyAlignment="1" applyBorder="1" applyFont="1" applyNumberFormat="1">
      <alignment vertical="bottom"/>
    </xf>
    <xf borderId="134" fillId="2" fontId="126" numFmtId="49" xfId="0" applyAlignment="1" applyBorder="1" applyFont="1" applyNumberFormat="1">
      <alignment horizontal="left" vertical="center"/>
    </xf>
    <xf borderId="134" fillId="2" fontId="136" numFmtId="49" xfId="0" applyAlignment="1" applyBorder="1" applyFont="1" applyNumberFormat="1">
      <alignment horizontal="left" vertical="center"/>
    </xf>
    <xf borderId="134" fillId="2" fontId="137" numFmtId="49" xfId="0" applyAlignment="1" applyBorder="1" applyFont="1" applyNumberFormat="1">
      <alignment horizontal="left" shrinkToFit="0" vertical="center" wrapText="0"/>
    </xf>
    <xf borderId="134" fillId="2" fontId="138" numFmtId="0" xfId="0" applyAlignment="1" applyBorder="1" applyFont="1">
      <alignment horizontal="left" vertical="center"/>
    </xf>
    <xf borderId="147" fillId="0" fontId="121" numFmtId="0" xfId="0" applyAlignment="1" applyBorder="1" applyFont="1">
      <alignment vertical="bottom"/>
    </xf>
    <xf borderId="132" fillId="0" fontId="131" numFmtId="0" xfId="0" applyAlignment="1" applyBorder="1" applyFont="1">
      <alignment horizontal="center" vertical="top"/>
    </xf>
    <xf borderId="125" fillId="0" fontId="121" numFmtId="0" xfId="0" applyAlignment="1" applyBorder="1" applyFont="1">
      <alignment vertical="bottom"/>
    </xf>
    <xf borderId="125" fillId="0" fontId="121" numFmtId="0" xfId="0" applyAlignment="1" applyBorder="1" applyFont="1">
      <alignment vertical="bottom"/>
    </xf>
    <xf borderId="107" fillId="0" fontId="121" numFmtId="0" xfId="0" applyBorder="1" applyFont="1"/>
    <xf borderId="134" fillId="0" fontId="125" numFmtId="0" xfId="0" applyBorder="1" applyFont="1"/>
    <xf borderId="178" fillId="0" fontId="139" numFmtId="0" xfId="0" applyBorder="1" applyFont="1"/>
    <xf borderId="18" fillId="0" fontId="139" numFmtId="0" xfId="0" applyBorder="1" applyFont="1"/>
    <xf borderId="153" fillId="0" fontId="139" numFmtId="0" xfId="0" applyBorder="1" applyFont="1"/>
    <xf borderId="179" fillId="0" fontId="1" numFmtId="0" xfId="0" applyBorder="1" applyFont="1"/>
    <xf borderId="180" fillId="0" fontId="1" numFmtId="0" xfId="0" applyBorder="1" applyFont="1"/>
    <xf borderId="181" fillId="0" fontId="1" numFmtId="0" xfId="0" applyBorder="1" applyFont="1"/>
    <xf borderId="21" fillId="0" fontId="139" numFmtId="0" xfId="0" applyBorder="1" applyFont="1"/>
    <xf borderId="147" fillId="0" fontId="139" numFmtId="0" xfId="0" applyBorder="1" applyFont="1"/>
    <xf borderId="178" fillId="0" fontId="1" numFmtId="0" xfId="0" applyBorder="1" applyFont="1"/>
    <xf borderId="182" fillId="0" fontId="1" numFmtId="0" xfId="0" applyBorder="1" applyFont="1"/>
    <xf borderId="1" fillId="3" fontId="140" numFmtId="0" xfId="0" applyAlignment="1" applyBorder="1" applyFont="1">
      <alignment horizontal="center" readingOrder="0" vertical="center"/>
    </xf>
    <xf borderId="182" fillId="0" fontId="5" numFmtId="169" xfId="0" applyAlignment="1" applyBorder="1" applyFont="1" applyNumberFormat="1">
      <alignment horizontal="center" vertical="center"/>
    </xf>
    <xf borderId="1" fillId="0" fontId="141" numFmtId="0" xfId="0" applyAlignment="1" applyBorder="1" applyFont="1">
      <alignment horizontal="center" vertical="center"/>
    </xf>
    <xf borderId="0" fillId="0" fontId="139" numFmtId="0" xfId="0" applyFont="1"/>
    <xf borderId="183" fillId="0" fontId="139" numFmtId="0" xfId="0" applyBorder="1" applyFont="1"/>
    <xf borderId="184" fillId="0" fontId="5" numFmtId="169" xfId="0" applyAlignment="1" applyBorder="1" applyFont="1" applyNumberFormat="1">
      <alignment horizontal="center" vertical="center"/>
    </xf>
    <xf borderId="22" fillId="0" fontId="139" numFmtId="0" xfId="0" applyBorder="1" applyFont="1"/>
    <xf borderId="181" fillId="0" fontId="139" numFmtId="0" xfId="0" applyBorder="1" applyFont="1"/>
    <xf borderId="19" fillId="0" fontId="139" numFmtId="0" xfId="0" applyBorder="1" applyFont="1"/>
    <xf borderId="185" fillId="0" fontId="139" numFmtId="0" xfId="0" applyBorder="1" applyFont="1"/>
    <xf borderId="186" fillId="0" fontId="139" numFmtId="0" xfId="0" applyBorder="1" applyFont="1"/>
    <xf borderId="187" fillId="0" fontId="1" numFmtId="0" xfId="0" applyBorder="1" applyFont="1"/>
    <xf borderId="188" fillId="0" fontId="1" numFmtId="0" xfId="0" applyBorder="1" applyFont="1"/>
    <xf borderId="189" fillId="0" fontId="1" numFmtId="0" xfId="0" applyBorder="1" applyFont="1"/>
    <xf borderId="190" fillId="0" fontId="139" numFmtId="0" xfId="0" applyBorder="1" applyFont="1"/>
    <xf borderId="191" fillId="0" fontId="17" numFmtId="0" xfId="0" applyBorder="1" applyFont="1"/>
    <xf borderId="182" fillId="0" fontId="8" numFmtId="0" xfId="0" applyBorder="1" applyFont="1"/>
    <xf borderId="192" fillId="0" fontId="8" numFmtId="0" xfId="0" applyBorder="1" applyFont="1"/>
    <xf borderId="191" fillId="0" fontId="139" numFmtId="0" xfId="0" applyBorder="1" applyFont="1"/>
    <xf borderId="193" fillId="0" fontId="142" numFmtId="0" xfId="0" applyBorder="1" applyFont="1"/>
    <xf borderId="192" fillId="0" fontId="139" numFmtId="0" xfId="0" applyBorder="1" applyFont="1"/>
    <xf borderId="104" fillId="0" fontId="17" numFmtId="0" xfId="0" applyBorder="1" applyFont="1"/>
    <xf borderId="194" fillId="0" fontId="8" numFmtId="0" xfId="0" applyBorder="1" applyFont="1"/>
    <xf borderId="125" fillId="0" fontId="139" numFmtId="0" xfId="0" applyBorder="1" applyFont="1"/>
    <xf borderId="182" fillId="0" fontId="139" numFmtId="0" xfId="0" applyBorder="1" applyFont="1"/>
    <xf borderId="193" fillId="0" fontId="143" numFmtId="0" xfId="0" applyBorder="1" applyFont="1"/>
    <xf borderId="195" fillId="4" fontId="39" numFmtId="0" xfId="0" applyAlignment="1" applyBorder="1" applyFont="1">
      <alignment horizontal="center" vertical="center"/>
    </xf>
    <xf borderId="195" fillId="4" fontId="63" numFmtId="0" xfId="0" applyAlignment="1" applyBorder="1" applyFont="1">
      <alignment vertical="top"/>
    </xf>
    <xf borderId="195" fillId="4" fontId="139" numFmtId="0" xfId="0" applyBorder="1" applyFont="1"/>
    <xf borderId="196" fillId="4" fontId="139" numFmtId="0" xfId="0" applyBorder="1" applyFont="1"/>
    <xf borderId="195" fillId="0" fontId="139" numFmtId="0" xfId="0" applyBorder="1" applyFont="1"/>
    <xf borderId="197" fillId="0" fontId="139" numFmtId="0" xfId="0" applyBorder="1" applyFont="1"/>
    <xf borderId="198" fillId="8" fontId="17" numFmtId="0" xfId="0" applyAlignment="1" applyBorder="1" applyFont="1">
      <alignment horizontal="left" vertical="center"/>
    </xf>
    <xf borderId="199" fillId="0" fontId="8" numFmtId="0" xfId="0" applyBorder="1" applyFont="1"/>
    <xf borderId="200" fillId="0" fontId="8" numFmtId="0" xfId="0" applyBorder="1" applyFont="1"/>
    <xf borderId="201" fillId="8" fontId="17" numFmtId="0" xfId="0" applyAlignment="1" applyBorder="1" applyFont="1">
      <alignment horizontal="center" vertical="center"/>
    </xf>
    <xf borderId="201" fillId="8" fontId="17" numFmtId="0" xfId="0" applyAlignment="1" applyBorder="1" applyFont="1">
      <alignment horizontal="center" readingOrder="0" vertical="center"/>
    </xf>
    <xf borderId="202" fillId="12" fontId="81" numFmtId="0" xfId="0" applyAlignment="1" applyBorder="1" applyFill="1" applyFont="1">
      <alignment horizontal="center" readingOrder="0" vertical="center"/>
    </xf>
    <xf borderId="198" fillId="0" fontId="17" numFmtId="0" xfId="0" applyAlignment="1" applyBorder="1" applyFont="1">
      <alignment horizontal="left" vertical="center"/>
    </xf>
    <xf borderId="203" fillId="0" fontId="17" numFmtId="0" xfId="0" applyAlignment="1" applyBorder="1" applyFont="1">
      <alignment horizontal="center" vertical="center"/>
    </xf>
    <xf borderId="203" fillId="0" fontId="17" numFmtId="0" xfId="0" applyAlignment="1" applyBorder="1" applyFont="1">
      <alignment horizontal="center" readingOrder="0" vertical="center"/>
    </xf>
    <xf borderId="204" fillId="6" fontId="83" numFmtId="0" xfId="0" applyAlignment="1" applyBorder="1" applyFont="1">
      <alignment readingOrder="0"/>
    </xf>
    <xf borderId="205" fillId="0" fontId="8" numFmtId="0" xfId="0" applyBorder="1" applyFont="1"/>
    <xf borderId="206" fillId="6" fontId="74" numFmtId="184" xfId="0" applyBorder="1" applyFont="1" applyNumberFormat="1"/>
    <xf borderId="206" fillId="6" fontId="83" numFmtId="0" xfId="0" applyAlignment="1" applyBorder="1" applyFont="1">
      <alignment readingOrder="0"/>
    </xf>
    <xf borderId="207" fillId="6" fontId="144" numFmtId="0" xfId="0" applyAlignment="1" applyBorder="1" applyFont="1">
      <alignment readingOrder="0"/>
    </xf>
    <xf borderId="104" fillId="0" fontId="139" numFmtId="0" xfId="0" applyBorder="1" applyFont="1"/>
    <xf borderId="206" fillId="6" fontId="74" numFmtId="0" xfId="0" applyBorder="1" applyFont="1"/>
    <xf borderId="204" fillId="6" fontId="74" numFmtId="0" xfId="0" applyBorder="1" applyFont="1"/>
    <xf borderId="207" fillId="6" fontId="144" numFmtId="0" xfId="0" applyBorder="1" applyFont="1"/>
    <xf borderId="206" fillId="6" fontId="74" numFmtId="188" xfId="0" applyBorder="1" applyFont="1" applyNumberFormat="1"/>
    <xf borderId="204" fillId="6" fontId="83" numFmtId="0" xfId="0" applyBorder="1" applyFont="1"/>
    <xf borderId="208" fillId="6" fontId="144" numFmtId="0" xfId="0" applyBorder="1" applyFont="1"/>
    <xf borderId="209" fillId="0" fontId="1" numFmtId="0" xfId="0" applyBorder="1" applyFont="1"/>
    <xf borderId="104" fillId="6" fontId="74" numFmtId="0" xfId="0" applyBorder="1" applyFont="1"/>
    <xf borderId="210" fillId="4" fontId="145" numFmtId="0" xfId="0" applyAlignment="1" applyBorder="1" applyFont="1">
      <alignment horizontal="center"/>
    </xf>
    <xf borderId="211" fillId="4" fontId="145" numFmtId="0" xfId="0" applyAlignment="1" applyBorder="1" applyFont="1">
      <alignment horizontal="center"/>
    </xf>
    <xf borderId="212" fillId="4" fontId="145" numFmtId="0" xfId="0" applyAlignment="1" applyBorder="1" applyFont="1">
      <alignment horizontal="center"/>
    </xf>
    <xf borderId="213" fillId="3" fontId="93" numFmtId="0" xfId="0" applyBorder="1" applyFont="1"/>
    <xf borderId="125" fillId="3" fontId="93" numFmtId="0" xfId="0" applyBorder="1" applyFont="1"/>
    <xf borderId="214" fillId="3" fontId="82" numFmtId="0" xfId="0" applyBorder="1" applyFont="1"/>
    <xf borderId="214" fillId="3" fontId="93" numFmtId="0" xfId="0" applyBorder="1" applyFont="1"/>
    <xf borderId="19" fillId="0" fontId="146" numFmtId="0" xfId="0" applyAlignment="1" applyBorder="1" applyFont="1">
      <alignment horizontal="center" readingOrder="0" shrinkToFit="0" wrapText="1"/>
    </xf>
    <xf borderId="215" fillId="13" fontId="147" numFmtId="0" xfId="0" applyAlignment="1" applyBorder="1" applyFill="1" applyFont="1">
      <alignment horizontal="center" readingOrder="0" shrinkToFit="0" vertical="center" wrapText="1"/>
    </xf>
    <xf borderId="216" fillId="0" fontId="8" numFmtId="0" xfId="0" applyBorder="1" applyFont="1"/>
    <xf borderId="217" fillId="0" fontId="8" numFmtId="0" xfId="0" applyBorder="1" applyFont="1"/>
    <xf borderId="218" fillId="0" fontId="8" numFmtId="0" xfId="0" applyBorder="1" applyFont="1"/>
    <xf borderId="22" fillId="0" fontId="146" numFmtId="0" xfId="0" applyAlignment="1" applyBorder="1" applyFont="1">
      <alignment horizontal="center" readingOrder="0" shrinkToFit="0" wrapText="1"/>
    </xf>
    <xf borderId="203" fillId="8" fontId="148" numFmtId="0" xfId="0" applyAlignment="1" applyBorder="1" applyFont="1">
      <alignment horizontal="center" readingOrder="0" vertical="center"/>
    </xf>
    <xf borderId="190" fillId="0" fontId="8" numFmtId="0" xfId="0" applyBorder="1" applyFont="1"/>
    <xf borderId="201" fillId="8" fontId="148" numFmtId="0" xfId="0" applyAlignment="1" applyBorder="1" applyFont="1">
      <alignment horizontal="center" readingOrder="0" vertical="center"/>
    </xf>
    <xf borderId="198" fillId="0" fontId="148" numFmtId="0" xfId="0" applyAlignment="1" applyBorder="1" applyFont="1">
      <alignment horizontal="center" readingOrder="0" vertical="center"/>
    </xf>
    <xf borderId="203" fillId="0" fontId="148" numFmtId="0" xfId="0" applyAlignment="1" applyBorder="1" applyFont="1">
      <alignment horizontal="center" readingOrder="0" vertical="center"/>
    </xf>
    <xf borderId="219" fillId="0" fontId="148" numFmtId="0" xfId="0" applyAlignment="1" applyBorder="1" applyFont="1">
      <alignment horizontal="center" readingOrder="0" vertical="center"/>
    </xf>
    <xf borderId="220" fillId="0" fontId="8" numFmtId="0" xfId="0" applyBorder="1" applyFont="1"/>
    <xf borderId="221" fillId="6" fontId="83" numFmtId="0" xfId="0" applyBorder="1" applyFont="1"/>
    <xf borderId="222" fillId="0" fontId="8" numFmtId="0" xfId="0" applyBorder="1" applyFont="1"/>
    <xf borderId="205" fillId="6" fontId="74" numFmtId="184" xfId="0" applyAlignment="1" applyBorder="1" applyFont="1" applyNumberFormat="1">
      <alignment horizontal="center"/>
    </xf>
    <xf borderId="223" fillId="6" fontId="74" numFmtId="0" xfId="0" applyAlignment="1" applyBorder="1" applyFont="1">
      <alignment horizontal="center"/>
    </xf>
    <xf borderId="104" fillId="6" fontId="74" numFmtId="0" xfId="0" applyAlignment="1" applyBorder="1" applyFont="1">
      <alignment horizontal="center"/>
    </xf>
    <xf borderId="224" fillId="6" fontId="74" numFmtId="0" xfId="0" applyAlignment="1" applyBorder="1" applyFont="1">
      <alignment horizontal="center"/>
    </xf>
    <xf borderId="125" fillId="0" fontId="1" numFmtId="0" xfId="0" applyBorder="1" applyFont="1"/>
    <xf borderId="1" fillId="14" fontId="149" numFmtId="0" xfId="0" applyAlignment="1" applyBorder="1" applyFill="1" applyFont="1">
      <alignment horizontal="center" vertical="center"/>
    </xf>
    <xf borderId="225" fillId="0" fontId="1" numFmtId="0" xfId="0" applyBorder="1" applyFont="1"/>
    <xf borderId="107" fillId="0" fontId="1" numFmtId="0" xfId="0" applyBorder="1" applyFont="1"/>
    <xf borderId="106" fillId="0" fontId="1" numFmtId="0" xfId="0" applyBorder="1" applyFont="1"/>
    <xf borderId="107" fillId="4" fontId="150" numFmtId="0" xfId="0" applyAlignment="1" applyBorder="1" applyFont="1">
      <alignment horizontal="center" vertical="bottom"/>
    </xf>
    <xf borderId="0" fillId="4" fontId="151" numFmtId="0" xfId="0" applyFont="1"/>
    <xf borderId="226" fillId="0" fontId="17" numFmtId="0" xfId="0" applyAlignment="1" applyBorder="1" applyFont="1">
      <alignment horizontal="center" vertical="center"/>
    </xf>
    <xf borderId="0" fillId="0" fontId="152" numFmtId="0" xfId="0" applyFont="1"/>
    <xf borderId="198" fillId="0" fontId="17" numFmtId="0" xfId="0" applyAlignment="1" applyBorder="1" applyFont="1">
      <alignment horizontal="center" vertical="center"/>
    </xf>
    <xf borderId="0" fillId="0" fontId="153" numFmtId="0" xfId="0" applyFont="1"/>
    <xf borderId="76" fillId="14" fontId="1" numFmtId="0" xfId="0" applyBorder="1" applyFont="1"/>
    <xf borderId="76" fillId="14" fontId="154" numFmtId="0" xfId="0" applyAlignment="1" applyBorder="1" applyFont="1">
      <alignment vertical="center"/>
    </xf>
    <xf borderId="107" fillId="14" fontId="1" numFmtId="0" xfId="0" applyBorder="1" applyFont="1"/>
    <xf borderId="154" fillId="0" fontId="1" numFmtId="0" xfId="0" applyBorder="1" applyFont="1"/>
    <xf borderId="147" fillId="0" fontId="1" numFmtId="0" xfId="0" applyBorder="1" applyFont="1"/>
    <xf borderId="31" fillId="15" fontId="155" numFmtId="0" xfId="0" applyAlignment="1" applyBorder="1" applyFill="1" applyFont="1">
      <alignment horizontal="center" shrinkToFit="0" vertical="bottom" wrapText="1"/>
    </xf>
    <xf borderId="33" fillId="0" fontId="8" numFmtId="0" xfId="0" applyBorder="1" applyFont="1"/>
    <xf borderId="19" fillId="0" fontId="1" numFmtId="1" xfId="0" applyAlignment="1" applyBorder="1" applyFont="1" applyNumberFormat="1">
      <alignment horizontal="center" vertical="center"/>
    </xf>
    <xf borderId="227" fillId="0" fontId="8" numFmtId="0" xfId="0" applyBorder="1" applyFont="1"/>
    <xf borderId="20" fillId="0" fontId="1" numFmtId="0" xfId="0" applyBorder="1" applyFont="1"/>
    <xf borderId="0" fillId="8" fontId="156" numFmtId="0" xfId="0" applyAlignment="1" applyFont="1">
      <alignment shrinkToFit="0" vertical="center" wrapText="0"/>
    </xf>
    <xf borderId="0" fillId="4" fontId="157" numFmtId="0" xfId="0" applyAlignment="1" applyFont="1">
      <alignment horizontal="center" vertical="center"/>
    </xf>
    <xf borderId="0" fillId="4" fontId="22" numFmtId="0" xfId="0" applyAlignment="1" applyFont="1">
      <alignment horizontal="center" vertical="center"/>
    </xf>
    <xf borderId="0" fillId="4" fontId="158" numFmtId="0" xfId="0" applyAlignment="1" applyFont="1">
      <alignment horizontal="center" vertical="center"/>
    </xf>
    <xf borderId="0" fillId="4" fontId="144" numFmtId="0" xfId="0" applyAlignment="1" applyFont="1">
      <alignment horizontal="center" vertical="center"/>
    </xf>
    <xf borderId="0" fillId="4" fontId="159" numFmtId="0" xfId="0" applyAlignment="1" applyFont="1">
      <alignment horizontal="center" vertical="center"/>
    </xf>
    <xf borderId="21" fillId="0" fontId="1" numFmtId="0" xfId="0" applyBorder="1" applyFont="1"/>
    <xf borderId="153" fillId="0" fontId="1" numFmtId="0" xfId="0" applyBorder="1" applyFont="1"/>
    <xf borderId="40" fillId="0" fontId="8" numFmtId="0" xfId="0" applyBorder="1" applyFont="1"/>
    <xf borderId="42" fillId="0" fontId="8" numFmtId="0" xfId="0" applyBorder="1" applyFont="1"/>
    <xf borderId="228" fillId="0" fontId="8" numFmtId="0" xfId="0" applyBorder="1" applyFont="1"/>
    <xf borderId="229" fillId="0" fontId="8" numFmtId="0" xfId="0" applyBorder="1" applyFont="1"/>
    <xf borderId="18" fillId="0" fontId="1" numFmtId="0" xfId="0" applyBorder="1" applyFont="1"/>
    <xf borderId="0" fillId="4" fontId="160" numFmtId="0" xfId="0" applyFont="1"/>
    <xf borderId="0" fillId="4" fontId="159" numFmtId="0" xfId="0" applyAlignment="1" applyFont="1">
      <alignment horizontal="left" vertical="center"/>
    </xf>
    <xf borderId="0" fillId="4" fontId="144" numFmtId="0" xfId="0" applyAlignment="1" applyFont="1">
      <alignment horizontal="left" vertical="center"/>
    </xf>
    <xf borderId="0" fillId="4" fontId="158" numFmtId="0" xfId="0" applyAlignment="1" applyFont="1">
      <alignment horizontal="left" vertical="center"/>
    </xf>
    <xf borderId="0" fillId="4" fontId="22" numFmtId="0" xfId="0" applyAlignment="1" applyFont="1">
      <alignment horizontal="left" vertical="center"/>
    </xf>
    <xf borderId="0" fillId="4" fontId="157" numFmtId="0" xfId="0" applyAlignment="1" applyFont="1">
      <alignment horizontal="left" vertical="center"/>
    </xf>
    <xf borderId="0" fillId="0" fontId="161" numFmtId="0" xfId="0" applyFont="1"/>
    <xf borderId="32" fillId="0" fontId="17" numFmtId="0" xfId="0" applyAlignment="1" applyBorder="1" applyFont="1">
      <alignment horizontal="left" vertical="bottom"/>
    </xf>
    <xf borderId="190" fillId="0" fontId="17" numFmtId="0" xfId="0" applyAlignment="1" applyBorder="1" applyFont="1">
      <alignment horizontal="left" vertical="bottom"/>
    </xf>
    <xf borderId="190" fillId="0" fontId="1" numFmtId="0" xfId="0" applyBorder="1" applyFont="1"/>
    <xf borderId="203" fillId="0" fontId="17" numFmtId="0" xfId="0" applyAlignment="1" applyBorder="1" applyFont="1">
      <alignment horizontal="left" vertical="bottom"/>
    </xf>
    <xf borderId="204" fillId="16" fontId="93" numFmtId="0" xfId="0" applyAlignment="1" applyBorder="1" applyFill="1" applyFont="1">
      <alignment horizontal="left" vertical="center"/>
    </xf>
    <xf borderId="230" fillId="0" fontId="8" numFmtId="0" xfId="0" applyBorder="1" applyFont="1"/>
    <xf borderId="107" fillId="0" fontId="17" numFmtId="0" xfId="0" applyAlignment="1" applyBorder="1" applyFont="1">
      <alignment horizontal="left" vertical="bottom"/>
    </xf>
    <xf borderId="125" fillId="0" fontId="39" numFmtId="0" xfId="0" applyAlignment="1" applyBorder="1" applyFont="1">
      <alignment vertical="center"/>
    </xf>
    <xf borderId="204" fillId="16" fontId="93" numFmtId="49" xfId="0" applyAlignment="1" applyBorder="1" applyFont="1" applyNumberFormat="1">
      <alignment horizontal="left" vertical="center"/>
    </xf>
    <xf borderId="19" fillId="0" fontId="17" numFmtId="0" xfId="0" applyAlignment="1" applyBorder="1" applyFont="1">
      <alignment horizontal="left" vertical="bottom"/>
    </xf>
    <xf borderId="125" fillId="0" fontId="121" numFmtId="0" xfId="0" applyBorder="1" applyFont="1"/>
    <xf borderId="0" fillId="4" fontId="17" numFmtId="0" xfId="0" applyAlignment="1" applyFont="1">
      <alignment horizontal="left"/>
    </xf>
    <xf borderId="104" fillId="0" fontId="17" numFmtId="0" xfId="0" applyAlignment="1" applyBorder="1" applyFont="1">
      <alignment horizontal="left" vertical="bottom"/>
    </xf>
    <xf borderId="106" fillId="0" fontId="17" numFmtId="0" xfId="0" applyAlignment="1" applyBorder="1" applyFont="1">
      <alignment horizontal="left" vertical="bottom"/>
    </xf>
    <xf borderId="231" fillId="16" fontId="82" numFmtId="1" xfId="0" applyAlignment="1" applyBorder="1" applyFont="1" applyNumberFormat="1">
      <alignment horizontal="center" vertical="center"/>
    </xf>
    <xf borderId="232" fillId="0" fontId="8" numFmtId="0" xfId="0" applyBorder="1" applyFont="1"/>
    <xf borderId="104" fillId="16" fontId="93" numFmtId="0" xfId="0" applyAlignment="1" applyBorder="1" applyFont="1">
      <alignment horizontal="left" vertical="center"/>
    </xf>
    <xf borderId="104" fillId="0" fontId="121" numFmtId="0" xfId="0" applyBorder="1" applyFont="1"/>
    <xf borderId="204" fillId="16" fontId="93" numFmtId="189" xfId="0" applyAlignment="1" applyBorder="1" applyFont="1" applyNumberFormat="1">
      <alignment horizontal="left" vertical="center"/>
    </xf>
    <xf borderId="76" fillId="0" fontId="17" numFmtId="0" xfId="0" applyAlignment="1" applyBorder="1" applyFont="1">
      <alignment horizontal="left" vertical="bottom"/>
    </xf>
    <xf borderId="125" fillId="4" fontId="121" numFmtId="0" xfId="0" applyBorder="1" applyFont="1"/>
    <xf borderId="233" fillId="16" fontId="93" numFmtId="0" xfId="0" applyAlignment="1" applyBorder="1" applyFont="1">
      <alignment horizontal="left" shrinkToFit="0" vertical="center" wrapText="1"/>
    </xf>
    <xf borderId="234" fillId="0" fontId="8" numFmtId="0" xfId="0" applyBorder="1" applyFont="1"/>
    <xf borderId="20" fillId="0" fontId="39" numFmtId="0" xfId="0" applyAlignment="1" applyBorder="1" applyFont="1">
      <alignment shrinkToFit="0" vertical="center" wrapText="1"/>
    </xf>
    <xf borderId="235" fillId="0" fontId="8" numFmtId="0" xfId="0" applyBorder="1" applyFont="1"/>
    <xf borderId="236" fillId="0" fontId="8" numFmtId="0" xfId="0" applyBorder="1" applyFont="1"/>
    <xf borderId="221" fillId="0" fontId="8" numFmtId="0" xfId="0" applyBorder="1" applyFont="1"/>
    <xf borderId="237" fillId="0" fontId="8" numFmtId="0" xfId="0" applyBorder="1" applyFont="1"/>
    <xf borderId="195" fillId="4" fontId="9" numFmtId="0" xfId="0" applyAlignment="1" applyBorder="1" applyFont="1">
      <alignment vertical="top"/>
    </xf>
    <xf borderId="195" fillId="4" fontId="1" numFmtId="0" xfId="0" applyBorder="1" applyFont="1"/>
    <xf borderId="195" fillId="0" fontId="1" numFmtId="0" xfId="0" applyBorder="1" applyFont="1"/>
    <xf borderId="76" fillId="0" fontId="1" numFmtId="0" xfId="0" applyBorder="1" applyFont="1"/>
    <xf borderId="154" fillId="4" fontId="39" numFmtId="0" xfId="0" applyAlignment="1" applyBorder="1" applyFont="1">
      <alignment horizontal="center" vertical="center"/>
    </xf>
    <xf borderId="154" fillId="4" fontId="9" numFmtId="0" xfId="0" applyAlignment="1" applyBorder="1" applyFont="1">
      <alignment vertical="top"/>
    </xf>
    <xf borderId="154" fillId="4" fontId="1" numFmtId="0" xfId="0" applyBorder="1" applyFont="1"/>
    <xf borderId="77" fillId="0" fontId="1" numFmtId="0" xfId="0" applyBorder="1" applyFont="1"/>
    <xf borderId="231" fillId="16" fontId="93" numFmtId="1" xfId="0" applyAlignment="1" applyBorder="1" applyFont="1" applyNumberFormat="1">
      <alignment horizontal="center" vertical="center"/>
    </xf>
    <xf borderId="0" fillId="0" fontId="162" numFmtId="0" xfId="0" applyFont="1"/>
    <xf borderId="0" fillId="0" fontId="162" numFmtId="0" xfId="0" applyAlignment="1" applyFont="1">
      <alignment vertical="top"/>
    </xf>
    <xf borderId="78" fillId="0" fontId="163" numFmtId="0" xfId="0" applyAlignment="1" applyBorder="1" applyFont="1">
      <alignment horizontal="left" shrinkToFit="0" vertical="top" wrapText="1"/>
    </xf>
    <xf borderId="238" fillId="0" fontId="164" numFmtId="0" xfId="0" applyAlignment="1" applyBorder="1" applyFont="1">
      <alignment horizontal="left" shrinkToFit="0" vertical="top" wrapText="1"/>
    </xf>
    <xf borderId="80" fillId="0" fontId="163" numFmtId="0" xfId="0" applyAlignment="1" applyBorder="1" applyFont="1">
      <alignment horizontal="left" shrinkToFit="0" vertical="top" wrapText="1"/>
    </xf>
    <xf borderId="80" fillId="0" fontId="164" numFmtId="0" xfId="0" applyAlignment="1" applyBorder="1" applyFont="1">
      <alignment horizontal="left" shrinkToFit="0" vertical="top" wrapText="1"/>
    </xf>
    <xf borderId="238" fillId="0" fontId="163" numFmtId="0" xfId="0" applyAlignment="1" applyBorder="1" applyFont="1">
      <alignment horizontal="left" shrinkToFit="0" vertical="top" wrapText="1"/>
    </xf>
    <xf borderId="13" fillId="0" fontId="165" numFmtId="172" xfId="0" applyAlignment="1" applyBorder="1" applyFont="1" applyNumberFormat="1">
      <alignment horizontal="center" shrinkToFit="0" vertical="top" wrapText="1"/>
    </xf>
    <xf borderId="0" fillId="0" fontId="162" numFmtId="172" xfId="0" applyFont="1" applyNumberFormat="1"/>
    <xf borderId="0" fillId="0" fontId="162" numFmtId="174" xfId="0" applyFont="1" applyNumberFormat="1"/>
    <xf borderId="78" fillId="0" fontId="59" numFmtId="0" xfId="0" applyAlignment="1" applyBorder="1" applyFont="1">
      <alignment horizontal="center" vertical="center"/>
    </xf>
    <xf borderId="48" fillId="0" fontId="166" numFmtId="0" xfId="0" applyAlignment="1" applyBorder="1" applyFont="1">
      <alignment horizontal="center" vertical="center"/>
    </xf>
    <xf borderId="48" fillId="0" fontId="11" numFmtId="0" xfId="0" applyAlignment="1" applyBorder="1" applyFont="1">
      <alignment horizontal="left"/>
    </xf>
    <xf borderId="4" fillId="0" fontId="167" numFmtId="0" xfId="0" applyAlignment="1" applyBorder="1" applyFont="1">
      <alignment horizontal="right" vertical="center"/>
    </xf>
    <xf borderId="0" fillId="0" fontId="42" numFmtId="0" xfId="0" applyAlignment="1" applyFont="1">
      <alignment horizontal="center" vertical="center"/>
    </xf>
    <xf borderId="0" fillId="0" fontId="167" numFmtId="0" xfId="0" applyAlignment="1" applyFont="1">
      <alignment horizontal="right" vertical="center"/>
    </xf>
    <xf borderId="0" fillId="0" fontId="168" numFmtId="0" xfId="0" applyAlignment="1" applyFont="1">
      <alignment horizontal="center" vertical="center"/>
    </xf>
    <xf borderId="0" fillId="0" fontId="169" numFmtId="0" xfId="0" applyAlignment="1" applyFont="1">
      <alignment horizontal="center" vertical="center"/>
    </xf>
    <xf borderId="0" fillId="0" fontId="167" numFmtId="0" xfId="0" applyAlignment="1" applyFont="1">
      <alignment horizontal="center" vertical="center"/>
    </xf>
    <xf borderId="239" fillId="0" fontId="42" numFmtId="190" xfId="0" applyAlignment="1" applyBorder="1" applyFont="1" applyNumberFormat="1">
      <alignment horizontal="center" vertical="center"/>
    </xf>
    <xf borderId="240" fillId="0" fontId="8" numFmtId="0" xfId="0" applyBorder="1" applyFont="1"/>
    <xf borderId="241" fillId="0" fontId="170" numFmtId="0" xfId="0" applyAlignment="1" applyBorder="1" applyFont="1">
      <alignment horizontal="center" vertical="bottom"/>
    </xf>
    <xf borderId="242" fillId="0" fontId="8" numFmtId="0" xfId="0" applyBorder="1" applyFont="1"/>
    <xf borderId="243" fillId="0" fontId="170" numFmtId="0" xfId="0" applyAlignment="1" applyBorder="1" applyFont="1">
      <alignment horizontal="center" vertical="bottom"/>
    </xf>
    <xf borderId="243" fillId="0" fontId="8" numFmtId="0" xfId="0" applyBorder="1" applyFont="1"/>
    <xf borderId="244" fillId="0" fontId="170" numFmtId="0" xfId="0" applyAlignment="1" applyBorder="1" applyFont="1">
      <alignment horizontal="center" vertical="bottom"/>
    </xf>
    <xf borderId="244" fillId="0" fontId="8" numFmtId="0" xfId="0" applyBorder="1" applyFont="1"/>
    <xf borderId="242" fillId="0" fontId="170" numFmtId="0" xfId="0" applyAlignment="1" applyBorder="1" applyFont="1">
      <alignment horizontal="center" vertical="bottom"/>
    </xf>
    <xf borderId="245" fillId="0" fontId="8" numFmtId="0" xfId="0" applyBorder="1" applyFont="1"/>
    <xf borderId="246" fillId="0" fontId="169" numFmtId="0" xfId="0" applyAlignment="1" applyBorder="1" applyFont="1">
      <alignment horizontal="right" vertical="top"/>
    </xf>
    <xf borderId="239" fillId="0" fontId="171" numFmtId="191" xfId="0" applyAlignment="1" applyBorder="1" applyFont="1" applyNumberFormat="1">
      <alignment horizontal="center" vertical="top"/>
    </xf>
    <xf borderId="247" fillId="0" fontId="169" numFmtId="0" xfId="0" applyAlignment="1" applyBorder="1" applyFont="1">
      <alignment horizontal="right" vertical="top"/>
    </xf>
    <xf borderId="247" fillId="0" fontId="171" numFmtId="191" xfId="0" applyAlignment="1" applyBorder="1" applyFont="1" applyNumberFormat="1">
      <alignment horizontal="center" vertical="top"/>
    </xf>
    <xf borderId="248" fillId="0" fontId="169" numFmtId="0" xfId="0" applyAlignment="1" applyBorder="1" applyFont="1">
      <alignment horizontal="right" vertical="top"/>
    </xf>
    <xf borderId="248" fillId="0" fontId="171" numFmtId="191" xfId="0" applyAlignment="1" applyBorder="1" applyFont="1" applyNumberFormat="1">
      <alignment horizontal="center" vertical="top"/>
    </xf>
    <xf borderId="239" fillId="0" fontId="169" numFmtId="0" xfId="0" applyAlignment="1" applyBorder="1" applyFont="1">
      <alignment horizontal="right" vertical="top"/>
    </xf>
    <xf borderId="240" fillId="0" fontId="171" numFmtId="191" xfId="0" applyAlignment="1" applyBorder="1" applyFont="1" applyNumberFormat="1">
      <alignment horizontal="center" vertical="top"/>
    </xf>
    <xf borderId="80" fillId="0" fontId="134" numFmtId="0" xfId="0" applyAlignment="1" applyBorder="1" applyFont="1">
      <alignment horizontal="left" vertical="center"/>
    </xf>
    <xf borderId="4" fillId="0" fontId="134" numFmtId="0" xfId="0" applyAlignment="1" applyBorder="1" applyFont="1">
      <alignment horizontal="left" vertical="center"/>
    </xf>
    <xf borderId="87" fillId="0" fontId="70" numFmtId="0" xfId="0" applyAlignment="1" applyBorder="1" applyFont="1">
      <alignment horizontal="center" vertical="bottom"/>
    </xf>
    <xf borderId="2" fillId="0" fontId="9" numFmtId="0" xfId="0" applyAlignment="1" applyBorder="1" applyFont="1">
      <alignment horizontal="center" vertical="center"/>
    </xf>
    <xf borderId="1" fillId="0" fontId="163" numFmtId="0" xfId="0" applyAlignment="1" applyBorder="1" applyFont="1">
      <alignment horizontal="center" shrinkToFit="0" vertical="top" wrapText="1"/>
    </xf>
    <xf borderId="0" fillId="17" fontId="173" numFmtId="0" xfId="0" applyAlignment="1" applyFont="1" applyFill="1">
      <alignment horizontal="center" readingOrder="0" vertical="center"/>
    </xf>
    <xf borderId="1" fillId="18" fontId="174" numFmtId="0" xfId="0" applyAlignment="1" applyBorder="1" applyFont="1" applyFill="1">
      <alignment horizontal="center" readingOrder="0" vertical="center"/>
    </xf>
    <xf borderId="5" fillId="18" fontId="172" numFmtId="0" xfId="0" applyAlignment="1" applyBorder="1" applyFont="1" applyFill="1">
      <alignment horizontal="left" readingOrder="0" vertical="bottom"/>
    </xf>
    <xf borderId="1" fillId="20" fontId="172" numFmtId="0" xfId="0" applyAlignment="1" applyBorder="1" applyFont="1" applyFill="1">
      <alignment horizontal="center" readingOrder="0" vertical="center"/>
    </xf>
    <xf borderId="1" fillId="20" fontId="172" numFmtId="0" xfId="0" applyAlignment="1" applyBorder="1" applyFont="1" applyFill="1">
      <alignment horizontal="center" vertical="center"/>
    </xf>
    <xf borderId="14" fillId="19" fontId="175" numFmtId="0" xfId="0" applyAlignment="1" applyBorder="1" applyFont="1" applyFill="1">
      <alignment horizontal="center" vertical="bottom"/>
    </xf>
    <xf borderId="14" fillId="19" fontId="175" numFmtId="0" xfId="0" applyAlignment="1" applyBorder="1" applyFont="1" applyFill="1">
      <alignment horizontal="center"/>
    </xf>
    <xf borderId="32" fillId="18" fontId="175" numFmtId="0" xfId="0" applyAlignment="1" applyBorder="1" applyFont="1" applyFill="1">
      <alignment horizontal="center" vertical="top"/>
    </xf>
    <xf borderId="69" fillId="19" fontId="175" numFmtId="0" xfId="0" applyAlignment="1" applyBorder="1" applyFont="1" applyFill="1">
      <alignment horizontal="center" vertical="bottom"/>
    </xf>
    <xf borderId="1" fillId="18" fontId="176" numFmtId="0" xfId="0" applyAlignment="1" applyBorder="1" applyFont="1" applyFill="1">
      <alignment horizontal="left" readingOrder="0" shrinkToFit="0" vertical="top" wrapText="1"/>
    </xf>
  </cellXfs>
  <cellStyles count="1">
    <cellStyle xfId="0" name="Normal" builtinId="0"/>
  </cellStyles>
  <dxfs count="35">
    <dxf>
      <font>
        <color rgb="FFCCCCCC"/>
      </font>
      <fill>
        <patternFill patternType="none"/>
      </fill>
      <border/>
    </dxf>
    <dxf>
      <font>
        <color rgb="FFCC0000"/>
      </font>
      <fill>
        <patternFill patternType="none"/>
      </fill>
      <border/>
    </dxf>
    <dxf>
      <font>
        <color rgb="FFE69138"/>
      </font>
      <fill>
        <patternFill patternType="none"/>
      </fill>
      <border/>
    </dxf>
    <dxf>
      <font>
        <color rgb="FFF1C232"/>
      </font>
      <fill>
        <patternFill patternType="none"/>
      </fill>
      <border/>
    </dxf>
    <dxf>
      <font>
        <color rgb="FF6AA84F"/>
      </font>
      <fill>
        <patternFill patternType="none"/>
      </fill>
      <border/>
    </dxf>
    <dxf>
      <font>
        <color rgb="FF29B3BB"/>
      </font>
      <fill>
        <patternFill patternType="none"/>
      </fill>
      <border/>
    </dxf>
    <dxf>
      <font>
        <color rgb="FF3C78D8"/>
      </font>
      <fill>
        <patternFill patternType="none"/>
      </fill>
      <border/>
    </dxf>
    <dxf>
      <font>
        <color rgb="FFC2175A"/>
      </font>
      <fill>
        <patternFill patternType="none"/>
      </fill>
      <border/>
    </dxf>
    <dxf>
      <font>
        <color rgb="FFC136A1"/>
      </font>
      <fill>
        <patternFill patternType="none"/>
      </fill>
      <border/>
    </dxf>
    <dxf>
      <font>
        <color rgb="FF999999"/>
      </font>
      <fill>
        <patternFill patternType="none"/>
      </fill>
      <border/>
    </dxf>
    <dxf>
      <font>
        <color rgb="FF990000"/>
      </font>
      <fill>
        <patternFill patternType="none"/>
      </fill>
      <border/>
    </dxf>
    <dxf>
      <font>
        <color rgb="FF660000"/>
      </font>
      <fill>
        <patternFill patternType="none"/>
      </fill>
      <border/>
    </dxf>
    <dxf>
      <font>
        <color rgb="FFB45F06"/>
      </font>
      <fill>
        <patternFill patternType="none"/>
      </fill>
      <border/>
    </dxf>
    <dxf>
      <font>
        <color rgb="FFBF9000"/>
      </font>
      <fill>
        <patternFill patternType="none"/>
      </fill>
      <border/>
    </dxf>
    <dxf>
      <font>
        <color rgb="FF38761D"/>
      </font>
      <fill>
        <patternFill patternType="none"/>
      </fill>
      <border/>
    </dxf>
    <dxf>
      <font>
        <color rgb="FF0B959D"/>
      </font>
      <fill>
        <patternFill patternType="none"/>
      </fill>
      <border/>
    </dxf>
    <dxf>
      <font>
        <color rgb="FF1C4587"/>
      </font>
      <fill>
        <patternFill patternType="none"/>
      </fill>
      <border/>
    </dxf>
    <dxf>
      <font>
        <color rgb="FF870E4E"/>
      </font>
      <fill>
        <patternFill patternType="none"/>
      </fill>
      <border/>
    </dxf>
    <dxf>
      <font>
        <color rgb="FF9E137F"/>
      </font>
      <fill>
        <patternFill patternType="none"/>
      </fill>
      <border/>
    </dxf>
    <dxf>
      <font>
        <color rgb="FF0B8043"/>
      </font>
      <fill>
        <patternFill patternType="none"/>
      </fill>
      <border/>
    </dxf>
    <dxf>
      <font>
        <color rgb="FFDE654D"/>
      </font>
      <fill>
        <patternFill patternType="none"/>
      </fill>
      <border/>
    </dxf>
    <dxf>
      <font>
        <color rgb="FFCC4125"/>
      </font>
      <fill>
        <patternFill patternType="none"/>
      </fill>
      <border/>
    </dxf>
    <dxf>
      <font>
        <color rgb="FF980000"/>
      </font>
      <fill>
        <patternFill patternType="none"/>
      </fill>
      <border/>
    </dxf>
    <dxf>
      <font>
        <color rgb="FF787878"/>
      </font>
      <fill>
        <patternFill patternType="none"/>
      </fill>
      <border/>
    </dxf>
    <dxf>
      <font>
        <color rgb="FF0B5394"/>
      </font>
      <fill>
        <patternFill patternType="none"/>
      </fill>
      <border/>
    </dxf>
    <dxf>
      <font>
        <color rgb="FF7636C2"/>
      </font>
      <fill>
        <patternFill patternType="none"/>
      </fill>
      <border/>
    </dxf>
    <dxf>
      <font>
        <color rgb="FF53149F"/>
      </font>
      <fill>
        <patternFill patternType="none"/>
      </fill>
      <border/>
    </dxf>
    <dxf>
      <font>
        <i/>
        <color rgb="FFFFFFFF"/>
      </font>
      <fill>
        <patternFill patternType="solid">
          <fgColor rgb="FFB45F06"/>
          <bgColor rgb="FFB45F06"/>
        </patternFill>
      </fill>
      <border/>
    </dxf>
    <dxf>
      <font>
        <i/>
      </font>
      <fill>
        <patternFill patternType="solid">
          <fgColor rgb="FFD9EAD3"/>
          <bgColor rgb="FFD9EAD3"/>
        </patternFill>
      </fill>
      <border/>
    </dxf>
    <dxf>
      <font>
        <i/>
        <color rgb="FFFFFFFF"/>
      </font>
      <fill>
        <patternFill patternType="solid">
          <fgColor rgb="FF38761D"/>
          <bgColor rgb="FF38761D"/>
        </patternFill>
      </fill>
      <border/>
    </dxf>
    <dxf>
      <font>
        <i/>
        <color rgb="FFFFFFFF"/>
      </font>
      <fill>
        <patternFill patternType="solid">
          <fgColor rgb="FF45818E"/>
          <bgColor rgb="FF45818E"/>
        </patternFill>
      </fill>
      <border/>
    </dxf>
    <dxf>
      <font>
        <i/>
        <color rgb="FFFFFFFF"/>
      </font>
      <fill>
        <patternFill patternType="solid">
          <fgColor theme="4"/>
          <bgColor theme="4"/>
        </patternFill>
      </fill>
      <border/>
    </dxf>
    <dxf>
      <font>
        <i/>
        <color rgb="FFFFFFFF"/>
      </font>
      <fill>
        <patternFill patternType="solid">
          <fgColor rgb="FF990000"/>
          <bgColor rgb="FF990000"/>
        </patternFill>
      </fill>
      <border/>
    </dxf>
    <dxf>
      <font/>
      <fill>
        <patternFill patternType="solid">
          <fgColor rgb="FFB7E1CD"/>
          <bgColor rgb="FFB7E1CD"/>
        </patternFill>
      </fill>
      <border/>
    </dxf>
    <dxf>
      <font/>
      <fill>
        <patternFill patternType="solid">
          <fgColor rgb="FFE6E7E7"/>
          <bgColor rgb="FFE6E7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42</xdr:col>
      <xdr:colOff>0</xdr:colOff>
      <xdr:row>10</xdr:row>
      <xdr:rowOff>0</xdr:rowOff>
    </xdr:from>
    <xdr:ext cx="2000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42</xdr:col>
      <xdr:colOff>0</xdr:colOff>
      <xdr:row>13</xdr:row>
      <xdr:rowOff>0</xdr:rowOff>
    </xdr:from>
    <xdr:ext cx="200025" cy="2000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0</xdr:rowOff>
    </xdr:from>
    <xdr:ext cx="4876800" cy="752475"/>
    <xdr:grpSp>
      <xdr:nvGrpSpPr>
        <xdr:cNvPr id="2" name="Shape 2" title="Desenho"/>
        <xdr:cNvGrpSpPr/>
      </xdr:nvGrpSpPr>
      <xdr:grpSpPr>
        <a:xfrm>
          <a:off x="2921888" y="3408525"/>
          <a:ext cx="4848225" cy="742950"/>
          <a:chOff x="2921888" y="3408525"/>
          <a:chExt cx="4848225" cy="742950"/>
        </a:xfrm>
      </xdr:grpSpPr>
      <xdr:grpSp>
        <xdr:nvGrpSpPr>
          <xdr:cNvPr id="3" name="Shape 3"/>
          <xdr:cNvGrpSpPr/>
        </xdr:nvGrpSpPr>
        <xdr:grpSpPr>
          <a:xfrm>
            <a:off x="2921888" y="3408525"/>
            <a:ext cx="4848225" cy="742950"/>
            <a:chOff x="2921888" y="3408525"/>
            <a:chExt cx="4848225" cy="742950"/>
          </a:xfrm>
        </xdr:grpSpPr>
        <xdr:sp>
          <xdr:nvSpPr>
            <xdr:cNvPr id="4" name="Shape 4"/>
            <xdr:cNvSpPr/>
          </xdr:nvSpPr>
          <xdr:spPr>
            <a:xfrm>
              <a:off x="2921888" y="3408525"/>
              <a:ext cx="48482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2921888" y="3408525"/>
              <a:ext cx="4848225" cy="742950"/>
              <a:chOff x="2921888" y="3408525"/>
              <a:chExt cx="4848225" cy="742950"/>
            </a:xfrm>
          </xdr:grpSpPr>
          <xdr:sp>
            <xdr:nvSpPr>
              <xdr:cNvPr id="6" name="Shape 6"/>
              <xdr:cNvSpPr/>
            </xdr:nvSpPr>
            <xdr:spPr>
              <a:xfrm>
                <a:off x="2921888" y="3408525"/>
                <a:ext cx="48482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esenho"/>
              <xdr:cNvGrpSpPr/>
            </xdr:nvGrpSpPr>
            <xdr:grpSpPr>
              <a:xfrm>
                <a:off x="2921888" y="3408525"/>
                <a:ext cx="4848225" cy="742950"/>
                <a:chOff x="152400" y="152400"/>
                <a:chExt cx="6451600" cy="1657175"/>
              </a:xfrm>
            </xdr:grpSpPr>
            <xdr:sp>
              <xdr:nvSpPr>
                <xdr:cNvPr id="8" name="Shape 8"/>
                <xdr:cNvSpPr/>
              </xdr:nvSpPr>
              <xdr:spPr>
                <a:xfrm>
                  <a:off x="152400" y="152400"/>
                  <a:ext cx="6451600" cy="165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Teste de Fichas (1).jpg" id="9" name="Shape 9"/>
                <xdr:cNvPicPr preferRelativeResize="0"/>
              </xdr:nvPicPr>
              <xdr:blipFill rotWithShape="1">
                <a:blip r:embed="rId1">
                  <a:alphaModFix/>
                </a:blip>
                <a:srcRect b="65751" l="0" r="0" t="0"/>
                <a:stretch/>
              </xdr:blipFill>
              <xdr:spPr>
                <a:xfrm>
                  <a:off x="152400" y="152400"/>
                  <a:ext cx="6451600" cy="1657175"/>
                </a:xfrm>
                <a:prstGeom prst="rect">
                  <a:avLst/>
                </a:prstGeom>
                <a:noFill/>
                <a:ln>
                  <a:noFill/>
                </a:ln>
              </xdr:spPr>
            </xdr:pic>
          </xdr:grp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pinimg.com/originals/1d/5d/78/1d5d78835aa500ef0903db57be2eaacf.png" TargetMode="External"/><Relationship Id="rId3" Type="http://schemas.openxmlformats.org/officeDocument/2006/relationships/hyperlink" Target="https://i.pinimg.com/originals/51/ad/1f/51ad1f6f545421e9fc05aa30ec108004.png" TargetMode="External"/><Relationship Id="rId4" Type="http://schemas.openxmlformats.org/officeDocument/2006/relationships/hyperlink" Target="https://i.pinimg.com/originals/07/a5/5c/07a55cb489421a6023a0af605f5b8403.png"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cdn.discordapp.com/attachments/1485358224113795122/1485366166234071182/Espelho_refletindo_o_rosto_de_uma_bela_mulher.webp?ex=6a19ef0a&amp;is=6a189d8a&amp;hm=f18092f29b46fb605a96dac609d35fcf4a44ebf5a5ddffa2420021268ead0aef&amp;" TargetMode="External"/><Relationship Id="rId5" Type="http://schemas.openxmlformats.org/officeDocument/2006/relationships/hyperlink" Target="https://i.pinimg.com/736x/c9/bd/29/c9bd29d3d1410e20c4ef78fbe67ca131.jpg" TargetMode="External"/><Relationship Id="rId6" Type="http://schemas.openxmlformats.org/officeDocument/2006/relationships/hyperlink" Target="https://i.pinimg.com/originals/16/7c/bc/167cbc22252bdc491686e427bd2198af.png" TargetMode="External"/><Relationship Id="rId7" Type="http://schemas.openxmlformats.org/officeDocument/2006/relationships/hyperlink" Target="https://i.pinimg.com/originals/e7/81/36/e781362eb9bfa4630a293e4ca259c92e.png" TargetMode="External"/><Relationship Id="rId8" Type="http://schemas.openxmlformats.org/officeDocument/2006/relationships/hyperlink" Target="https://i.imgur.com/5CGQfk5.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i.imgur.com/pDLyws9.png" TargetMode="External"/><Relationship Id="rId20" Type="http://schemas.openxmlformats.org/officeDocument/2006/relationships/hyperlink" Target="http://i.imgur.com/pDLyws9.png" TargetMode="External"/><Relationship Id="rId41" Type="http://schemas.openxmlformats.org/officeDocument/2006/relationships/drawing" Target="../drawings/drawing4.xml"/><Relationship Id="rId22" Type="http://schemas.openxmlformats.org/officeDocument/2006/relationships/hyperlink" Target="http://i.imgur.com/pDLyws9.png" TargetMode="External"/><Relationship Id="rId21" Type="http://schemas.openxmlformats.org/officeDocument/2006/relationships/hyperlink" Target="https://i.imgur.com/lqUQ6YL.png" TargetMode="External"/><Relationship Id="rId24" Type="http://schemas.openxmlformats.org/officeDocument/2006/relationships/hyperlink" Target="http://i.imgur.com/pDLyws9.png" TargetMode="External"/><Relationship Id="rId23" Type="http://schemas.openxmlformats.org/officeDocument/2006/relationships/hyperlink" Target="https://i.imgur.com/uSFG6vd.png" TargetMode="External"/><Relationship Id="rId1" Type="http://schemas.openxmlformats.org/officeDocument/2006/relationships/hyperlink" Target="http://i.imgur.com/3GVZzam.png" TargetMode="External"/><Relationship Id="rId2" Type="http://schemas.openxmlformats.org/officeDocument/2006/relationships/hyperlink" Target="http://i.imgur.com/miU7se3.png" TargetMode="External"/><Relationship Id="rId3" Type="http://schemas.openxmlformats.org/officeDocument/2006/relationships/hyperlink" Target="http://i.imgur.com/Yw2rhH6.png" TargetMode="External"/><Relationship Id="rId4" Type="http://schemas.openxmlformats.org/officeDocument/2006/relationships/hyperlink" Target="http://i.imgur.com/pDLyws9.png" TargetMode="External"/><Relationship Id="rId9" Type="http://schemas.openxmlformats.org/officeDocument/2006/relationships/hyperlink" Target="https://i.imgur.com/tVDSt3v.png" TargetMode="External"/><Relationship Id="rId26" Type="http://schemas.openxmlformats.org/officeDocument/2006/relationships/hyperlink" Target="http://i.imgur.com/pDLyws9.png" TargetMode="External"/><Relationship Id="rId25" Type="http://schemas.openxmlformats.org/officeDocument/2006/relationships/hyperlink" Target="https://i.imgur.com/x6BHYTe.png" TargetMode="External"/><Relationship Id="rId28" Type="http://schemas.openxmlformats.org/officeDocument/2006/relationships/hyperlink" Target="http://i.imgur.com/pDLyws9.png" TargetMode="External"/><Relationship Id="rId27" Type="http://schemas.openxmlformats.org/officeDocument/2006/relationships/hyperlink" Target="https://i.imgur.com/3llLqBB.png" TargetMode="External"/><Relationship Id="rId5" Type="http://schemas.openxmlformats.org/officeDocument/2006/relationships/hyperlink" Target="http://i.imgur.com/Pnzh0Lq.png" TargetMode="External"/><Relationship Id="rId6" Type="http://schemas.openxmlformats.org/officeDocument/2006/relationships/hyperlink" Target="http://i.imgur.com/pDLyws9.png" TargetMode="External"/><Relationship Id="rId29" Type="http://schemas.openxmlformats.org/officeDocument/2006/relationships/hyperlink" Target="https://i.imgur.com/ssrZYbl.png" TargetMode="External"/><Relationship Id="rId7" Type="http://schemas.openxmlformats.org/officeDocument/2006/relationships/hyperlink" Target="http://i.imgur.com/4GdhXW2.png" TargetMode="External"/><Relationship Id="rId8" Type="http://schemas.openxmlformats.org/officeDocument/2006/relationships/hyperlink" Target="http://i.imgur.com/pDLyws9.png" TargetMode="External"/><Relationship Id="rId31" Type="http://schemas.openxmlformats.org/officeDocument/2006/relationships/hyperlink" Target="https://i.imgur.com/QBhqRiG.png" TargetMode="External"/><Relationship Id="rId30" Type="http://schemas.openxmlformats.org/officeDocument/2006/relationships/hyperlink" Target="http://i.imgur.com/pDLyws9.png" TargetMode="External"/><Relationship Id="rId11" Type="http://schemas.openxmlformats.org/officeDocument/2006/relationships/hyperlink" Target="https://i.imgur.com/gjtfTEm.png" TargetMode="External"/><Relationship Id="rId33" Type="http://schemas.openxmlformats.org/officeDocument/2006/relationships/hyperlink" Target="https://i.imgur.com/EOiSGxi.png" TargetMode="External"/><Relationship Id="rId10" Type="http://schemas.openxmlformats.org/officeDocument/2006/relationships/hyperlink" Target="http://i.imgur.com/pDLyws9.png" TargetMode="External"/><Relationship Id="rId32" Type="http://schemas.openxmlformats.org/officeDocument/2006/relationships/hyperlink" Target="http://i.imgur.com/pDLyws9.png" TargetMode="External"/><Relationship Id="rId13" Type="http://schemas.openxmlformats.org/officeDocument/2006/relationships/hyperlink" Target="https://i.imgur.com/5HYYXoz.png" TargetMode="External"/><Relationship Id="rId35" Type="http://schemas.openxmlformats.org/officeDocument/2006/relationships/hyperlink" Target="https://i.imgur.com/VyFvlcw.png" TargetMode="External"/><Relationship Id="rId12" Type="http://schemas.openxmlformats.org/officeDocument/2006/relationships/hyperlink" Target="http://i.imgur.com/pDLyws9.png" TargetMode="External"/><Relationship Id="rId34" Type="http://schemas.openxmlformats.org/officeDocument/2006/relationships/hyperlink" Target="http://i.imgur.com/pDLyws9.png" TargetMode="External"/><Relationship Id="rId15" Type="http://schemas.openxmlformats.org/officeDocument/2006/relationships/hyperlink" Target="https://i.imgur.com/hOgeNi7.png" TargetMode="External"/><Relationship Id="rId37" Type="http://schemas.openxmlformats.org/officeDocument/2006/relationships/hyperlink" Target="https://i.imgur.com/Nh6zWQZ.png" TargetMode="External"/><Relationship Id="rId14" Type="http://schemas.openxmlformats.org/officeDocument/2006/relationships/hyperlink" Target="http://i.imgur.com/pDLyws9.png" TargetMode="External"/><Relationship Id="rId36" Type="http://schemas.openxmlformats.org/officeDocument/2006/relationships/hyperlink" Target="http://i.imgur.com/pDLyws9.png" TargetMode="External"/><Relationship Id="rId17" Type="http://schemas.openxmlformats.org/officeDocument/2006/relationships/hyperlink" Target="https://i.imgur.com/5ZZQ7Jh.png" TargetMode="External"/><Relationship Id="rId39" Type="http://schemas.openxmlformats.org/officeDocument/2006/relationships/hyperlink" Target="https://i.imgur.com/iDgWYL1.png" TargetMode="External"/><Relationship Id="rId16" Type="http://schemas.openxmlformats.org/officeDocument/2006/relationships/hyperlink" Target="http://i.imgur.com/pDLyws9.png" TargetMode="External"/><Relationship Id="rId38" Type="http://schemas.openxmlformats.org/officeDocument/2006/relationships/hyperlink" Target="http://i.imgur.com/pDLyws9.png" TargetMode="External"/><Relationship Id="rId19" Type="http://schemas.openxmlformats.org/officeDocument/2006/relationships/hyperlink" Target="https://i.imgur.com/UI4mejB.png" TargetMode="External"/><Relationship Id="rId18" Type="http://schemas.openxmlformats.org/officeDocument/2006/relationships/hyperlink" Target="http://i.imgur.com/pDLyws9.png"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edia.discordapp.net/attachments/915292109089677392/1123828121515343873/2a66af7d26ba92de33a3ac97b321b16f.jpg?width=430&amp;height=646" TargetMode="External"/><Relationship Id="rId2" Type="http://schemas.openxmlformats.org/officeDocument/2006/relationships/hyperlink" Target="https://media.discordapp.net/attachments/915292109089677392/1123828179442868355/6e79ff2ecfa69dd45f893c451c408544.jpg?width=469&amp;height=461" TargetMode="External"/><Relationship Id="rId3" Type="http://schemas.openxmlformats.org/officeDocument/2006/relationships/hyperlink" Target="https://cdn.discordapp.com/attachments/735636320499793951/1124092872430461049/Eradan.png" TargetMode="External"/><Relationship Id="rId4" Type="http://schemas.openxmlformats.org/officeDocument/2006/relationships/hyperlink" Target="https://media.discordapp.net/attachments/915292109089677392/1123828121058164756/6ec72047ce7ebb77870d119a5b4082e0.jpg?width=507&amp;height=507" TargetMode="External"/><Relationship Id="rId9" Type="http://schemas.openxmlformats.org/officeDocument/2006/relationships/drawing" Target="../drawings/drawing8.xml"/><Relationship Id="rId5" Type="http://schemas.openxmlformats.org/officeDocument/2006/relationships/hyperlink" Target="https://media.discordapp.net/attachments/915292109089677392/1123828179442868355/6e79ff2ecfa69dd45f893c451c408544.jpg?width=469&amp;height=461" TargetMode="External"/><Relationship Id="rId6" Type="http://schemas.openxmlformats.org/officeDocument/2006/relationships/hyperlink" Target="https://media.discordapp.net/attachments/915292109089677392/1123828178922786956/276b633e62b6131dc24cf17ae3e607ab.jpg?width=507&amp;height=507" TargetMode="External"/><Relationship Id="rId7" Type="http://schemas.openxmlformats.org/officeDocument/2006/relationships/hyperlink" Target="https://media.discordapp.net/attachments/915292109089677392/1123828122794606653/f1770eb877e4754b77f73748f548d19b.jpg?width=507&amp;height=511" TargetMode="External"/><Relationship Id="rId8" Type="http://schemas.openxmlformats.org/officeDocument/2006/relationships/hyperlink" Target="https://media.discordapp.net/attachments/915292109089677392/1123828123033669673/c034b73c4ead3468cc762751c5bf3913.jpg?width=646&amp;height=646"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6C8"/>
    <outlinePr summaryBelow="0" summaryRight="0"/>
  </sheetPr>
  <sheetViews>
    <sheetView showGridLines="0" workbookViewId="0"/>
  </sheetViews>
  <sheetFormatPr customHeight="1" defaultColWidth="11.22" defaultRowHeight="15.0"/>
  <cols>
    <col customWidth="1" min="1" max="8" width="2.33"/>
    <col customWidth="1" min="9" max="9" width="2.11"/>
    <col customWidth="1" min="10" max="12" width="2.33"/>
    <col customWidth="1" min="13" max="13" width="3.67"/>
    <col customWidth="1" min="14" max="14" width="2.33"/>
    <col customWidth="1" min="15" max="15" width="2.56"/>
    <col customWidth="1" min="16" max="17" width="2.33"/>
    <col customWidth="1" min="18" max="18" width="3.67"/>
    <col customWidth="1" min="19" max="23" width="2.33"/>
    <col customWidth="1" min="24" max="24" width="3.22"/>
    <col customWidth="1" min="25" max="27" width="2.33"/>
    <col customWidth="1" min="28" max="28" width="3.11"/>
    <col customWidth="1" min="29" max="29" width="3.22"/>
    <col customWidth="1" min="30" max="30" width="3.0"/>
    <col customWidth="1" min="31" max="31" width="4.78"/>
    <col customWidth="1" min="32" max="32" width="5.33"/>
    <col customWidth="1" min="33" max="44" width="2.33"/>
    <col customWidth="1" hidden="1" min="45" max="45" width="2.89"/>
    <col customWidth="1" hidden="1" min="46" max="54" width="2.33"/>
  </cols>
  <sheetData>
    <row r="1" ht="1.5" customHeight="1">
      <c r="A1" s="1"/>
      <c r="B1" s="1"/>
      <c r="AS1" s="2"/>
      <c r="AU1" s="2"/>
      <c r="AV1" s="2"/>
      <c r="AW1" s="2"/>
      <c r="AX1" s="2"/>
      <c r="AY1" s="2"/>
      <c r="AZ1" s="2"/>
      <c r="BA1" s="2"/>
      <c r="BB1" s="2"/>
    </row>
    <row r="2" ht="15.75" customHeight="1">
      <c r="A2" s="3"/>
      <c r="D2" s="840" t="s">
        <v>0</v>
      </c>
      <c r="S2" s="5"/>
      <c r="T2" s="6"/>
      <c r="U2" s="7"/>
      <c r="V2" s="7"/>
      <c r="W2" s="7"/>
      <c r="X2" s="7"/>
      <c r="Y2" s="7"/>
      <c r="Z2" s="7"/>
      <c r="AA2" s="7"/>
      <c r="AB2" s="7"/>
      <c r="AC2" s="7"/>
      <c r="AD2" s="7"/>
      <c r="AE2" s="7"/>
      <c r="AF2" s="7"/>
      <c r="AG2" s="7"/>
      <c r="AH2" s="7"/>
      <c r="AI2" s="7"/>
      <c r="AJ2" s="7"/>
      <c r="AK2" s="7"/>
      <c r="AL2" s="7"/>
      <c r="AM2" s="7"/>
      <c r="AN2" s="7"/>
      <c r="AO2" s="7"/>
      <c r="AP2" s="6"/>
      <c r="AQ2" s="6"/>
      <c r="AR2" s="6"/>
      <c r="AS2" s="8" t="s">
        <v>1</v>
      </c>
      <c r="AW2" s="8"/>
      <c r="AX2" s="8"/>
      <c r="AY2" s="8"/>
      <c r="AZ2" s="8"/>
      <c r="BA2" s="8"/>
      <c r="BB2" s="8"/>
    </row>
    <row r="3" ht="15.75" customHeight="1">
      <c r="S3" s="5"/>
      <c r="T3" s="9"/>
      <c r="U3" s="10"/>
      <c r="V3" s="10"/>
      <c r="W3" s="10"/>
      <c r="X3" s="10"/>
      <c r="Y3" s="10"/>
      <c r="Z3" s="10"/>
      <c r="AA3" s="10"/>
      <c r="AB3" s="10"/>
      <c r="AC3" s="10"/>
      <c r="AD3" s="10"/>
      <c r="AE3" s="10"/>
      <c r="AF3" s="10"/>
      <c r="AG3" s="11"/>
      <c r="AH3" s="11"/>
      <c r="AI3" s="11"/>
      <c r="AJ3" s="11"/>
      <c r="AK3" s="11"/>
      <c r="AL3" s="11"/>
      <c r="AM3" s="12" t="s">
        <v>2</v>
      </c>
      <c r="AN3" s="13"/>
      <c r="AO3" s="13"/>
      <c r="AP3" s="14"/>
      <c r="AQ3" s="6"/>
      <c r="AR3" s="6"/>
      <c r="AW3" s="8"/>
      <c r="AX3" s="8"/>
      <c r="AY3" s="8"/>
      <c r="AZ3" s="8"/>
      <c r="BA3" s="8"/>
      <c r="BB3" s="8"/>
    </row>
    <row r="4" ht="15.75" customHeight="1">
      <c r="S4" s="5"/>
      <c r="T4" s="15"/>
      <c r="U4" s="842" t="s">
        <v>3</v>
      </c>
      <c r="V4" s="17"/>
      <c r="W4" s="17"/>
      <c r="X4" s="17"/>
      <c r="Y4" s="17"/>
      <c r="Z4" s="17"/>
      <c r="AB4" s="18" t="s">
        <v>4</v>
      </c>
      <c r="AC4" s="17"/>
      <c r="AD4" s="17"/>
      <c r="AE4" s="17"/>
      <c r="AF4" s="17"/>
      <c r="AG4" s="19" t="str">
        <f>IF(AM4&lt;5,IMAGE(AU19,1),IF(AM4&lt;9,IMAGE(AU20,2),IF(AM4&lt;13,IMAGE(AU21,1),IF(AM4&lt;17,IMAGE(AU22,2),IF(AM4&lt;21,IMAGE(AU23,2))))))</f>
        <v/>
      </c>
      <c r="AM4" s="20">
        <f>IF(AND(AM6&gt;=AV19,AM6&lt;AV20),2,IF(AND(AM6&gt;=AV20,AM6&lt;AV21),3,IF(AND(AM6&gt;=AV21,AM6&lt;AV22),4,IF(AND(AM6&gt;=AV22,AM6&lt;AV23),5,IF(AND(AM6&gt;=AV23,AM6&lt;AV24),6,IF(AND(AM6&gt;=AV24,AM6&lt;AV25),7,IF(AND(AM6&gt;=AV25,AM6&lt;AV26),8,IF(AND(AM6&gt;=AV26,AM6&lt;AV27),9,IF(AND(AM6&gt;=AV27,AM6&lt;AV28),10,IF(AND(AM6&gt;=AV28,AM6&lt;AV29),11,IF(AND(AM6&gt;=AV29,AM6&lt;AV30),12,IF(AND(AM6&gt;=AV30,AM6&lt;AV31),13,IF(AND(AM6&gt;=AV31,AM6&lt;AV32),14,IF(AND(AM6&gt;=AV32,AM6&lt;AV33),15,IF(AND(AM6&gt;=AV33,AM6&lt;AV34),16,IF(AND(AM6&gt;=AV34,AM6&lt;AV35),17,IF(AND(AM6&gt;=AV35,AM6&lt;AV36),18,IF(AND(AM6&gt;=AV36,AM6&lt;AW19),19,IF(AND(AM6&gt;=AW19,AM6&lt;AW20),20,IF(AND(AM6&gt;=AW20,AM6&lt;AW21),20,IF(AND(AM6&gt;=AW21),20,2)))))))))))))))))))))</f>
        <v>2</v>
      </c>
      <c r="AN4" s="21"/>
      <c r="AO4" s="22"/>
      <c r="AP4" s="23"/>
      <c r="AQ4" s="6"/>
      <c r="AR4" s="6"/>
      <c r="AS4" s="24" t="s">
        <v>5</v>
      </c>
      <c r="AT4" s="24"/>
      <c r="AU4" s="24"/>
      <c r="AV4" s="24"/>
      <c r="AW4" s="24"/>
      <c r="AX4" s="24"/>
      <c r="AY4" s="24"/>
      <c r="AZ4" s="24"/>
      <c r="BA4" s="24"/>
      <c r="BB4" s="24"/>
    </row>
    <row r="5" ht="15.75" customHeight="1">
      <c r="A5" s="5"/>
      <c r="B5" s="5"/>
      <c r="C5" s="5"/>
      <c r="D5" s="841" t="s">
        <v>6</v>
      </c>
      <c r="E5" s="13"/>
      <c r="F5" s="13"/>
      <c r="G5" s="13"/>
      <c r="H5" s="13"/>
      <c r="I5" s="13"/>
      <c r="J5" s="13"/>
      <c r="K5" s="13"/>
      <c r="L5" s="13"/>
      <c r="M5" s="13"/>
      <c r="N5" s="13"/>
      <c r="O5" s="13"/>
      <c r="P5" s="13"/>
      <c r="Q5" s="13"/>
      <c r="R5" s="13"/>
      <c r="S5" s="26"/>
      <c r="T5" s="27"/>
      <c r="U5" s="28" t="s">
        <v>7</v>
      </c>
      <c r="AB5" s="28" t="s">
        <v>8</v>
      </c>
      <c r="AM5" s="29"/>
      <c r="AN5" s="30"/>
      <c r="AO5" s="31"/>
      <c r="AP5" s="32"/>
      <c r="AQ5" s="6"/>
      <c r="AR5" s="6"/>
      <c r="AS5" s="24"/>
      <c r="AT5" s="33"/>
      <c r="AV5" s="24"/>
      <c r="AW5" s="24"/>
      <c r="AX5" s="24"/>
      <c r="AY5" s="24"/>
      <c r="AZ5" s="24"/>
      <c r="BA5" s="24"/>
      <c r="BB5" s="24"/>
    </row>
    <row r="6" ht="15.75" customHeight="1">
      <c r="A6" s="34"/>
      <c r="B6" s="34" t="str">
        <f>if(and(D6="",U4="",U6="",AN4="",D15="",D20="",D25="",D30="",D35="",D40=""),"Click [File] then [Make a copy...] to use the sheet for yourself.","")</f>
        <v/>
      </c>
      <c r="C6" s="35"/>
      <c r="D6" s="36"/>
      <c r="S6" s="32"/>
      <c r="T6" s="37"/>
      <c r="U6" s="38" t="s">
        <v>9</v>
      </c>
      <c r="V6" s="17"/>
      <c r="W6" s="17"/>
      <c r="X6" s="17"/>
      <c r="Y6" s="17"/>
      <c r="Z6" s="17"/>
      <c r="AB6" s="38" t="s">
        <v>10</v>
      </c>
      <c r="AC6" s="17"/>
      <c r="AD6" s="17"/>
      <c r="AE6" s="17"/>
      <c r="AF6" s="17"/>
      <c r="AM6" s="39">
        <f>'Missões'!F1</f>
        <v>0</v>
      </c>
      <c r="AP6" s="32"/>
      <c r="AQ6" s="40"/>
      <c r="AR6" s="40"/>
      <c r="AS6" s="41"/>
      <c r="AT6" s="42"/>
      <c r="AU6" s="42"/>
      <c r="AV6" s="41"/>
      <c r="AW6" s="41"/>
      <c r="AX6" s="41"/>
      <c r="AY6" s="41"/>
      <c r="AZ6" s="41"/>
      <c r="BA6" s="41"/>
      <c r="BB6" s="41"/>
    </row>
    <row r="7" ht="15.75" customHeight="1">
      <c r="A7" s="6"/>
      <c r="B7" s="6" t="str">
        <f>if(and(D6="",U4="",U6="",AN4="",D15="",D20="",D25="",D30="",D35="",D40=""),"oi.","")</f>
        <v/>
      </c>
      <c r="D7" s="43"/>
      <c r="E7" s="44"/>
      <c r="F7" s="44"/>
      <c r="G7" s="44"/>
      <c r="H7" s="44"/>
      <c r="I7" s="44"/>
      <c r="J7" s="44"/>
      <c r="K7" s="44"/>
      <c r="L7" s="44"/>
      <c r="M7" s="44"/>
      <c r="N7" s="44"/>
      <c r="O7" s="44"/>
      <c r="P7" s="44"/>
      <c r="Q7" s="44"/>
      <c r="R7" s="44"/>
      <c r="S7" s="45"/>
      <c r="T7" s="37"/>
      <c r="U7" s="28" t="s">
        <v>11</v>
      </c>
      <c r="AB7" s="28" t="s">
        <v>12</v>
      </c>
      <c r="AM7" s="46" t="s">
        <v>13</v>
      </c>
      <c r="AP7" s="32"/>
      <c r="AQ7" s="40"/>
      <c r="AR7" s="40"/>
      <c r="AS7" s="47"/>
      <c r="AT7" s="42"/>
      <c r="AU7" s="42"/>
      <c r="AV7" s="47"/>
      <c r="AW7" s="47"/>
      <c r="AX7" s="47"/>
      <c r="AY7" s="47"/>
      <c r="AZ7" s="47"/>
      <c r="BA7" s="47"/>
      <c r="BB7" s="47"/>
    </row>
    <row r="8" ht="15.75" customHeight="1">
      <c r="A8" s="48"/>
      <c r="B8" s="49" t="s">
        <v>14</v>
      </c>
      <c r="T8" s="50"/>
      <c r="U8" s="51" t="s">
        <v>15</v>
      </c>
      <c r="V8" s="17"/>
      <c r="W8" s="17"/>
      <c r="X8" s="17"/>
      <c r="Y8" s="17"/>
      <c r="Z8" s="17"/>
      <c r="AB8" s="52" t="str">
        <f>IF(AM4&lt;5,"Recruta",IF(AM4&lt;9,"Aprendiz",IF(AM4&lt;13,"Oficial",IF(AM4&lt;17,"Sentinela",IF(AM4&lt;21,"Arauto","Sem Rank")))))</f>
        <v>Recruta</v>
      </c>
      <c r="AC8" s="17"/>
      <c r="AD8" s="17"/>
      <c r="AE8" s="17"/>
      <c r="AF8" s="17"/>
      <c r="AM8" s="53">
        <f>IF(AM4=2,AV20-AM6,IF(AM4=3,AV21-AM6,IF(AM4=4,AV22-AM6,IF(AM4=5,AV23-AM6,IF(AM4=6,AV24-AM6,IF(AM4=7,AV25-AM6,IF(AM4=8,AV26-AM6,IF(AM4=9,AV27-AM6,IF(AM4=10,AV28-AM6,IF(AM4=11,AV29-AM6,IF(AM4=12,AV30-AM6,IF(AM4=13,AV31-AM6,IF(AM4=14,AV32-AM6,IF(AM4=15,AV33-AM6,IF(AM4=16,AV34-AM6,IF(AM4=17,AV35-AM6,IF(AM4=18,AV36-AM6,IF(AM4=19,AW19-AM6,IF(AM4=20,AW20-AM6,IF(AM4=20,AM6-AW21,""))))))))))))))))))))</f>
        <v>10</v>
      </c>
      <c r="AN8" s="54"/>
      <c r="AO8" s="54"/>
      <c r="AP8" s="55"/>
      <c r="AQ8" s="40"/>
      <c r="AR8" s="40"/>
      <c r="AS8" s="47"/>
      <c r="AT8" s="42"/>
      <c r="AU8" s="42"/>
      <c r="AV8" s="42"/>
      <c r="AW8" s="42"/>
      <c r="AX8" s="42"/>
      <c r="AY8" s="42"/>
      <c r="AZ8" s="42"/>
      <c r="BA8" s="42"/>
      <c r="BB8" s="42"/>
    </row>
    <row r="9" ht="15.75" customHeight="1">
      <c r="A9" s="48"/>
      <c r="B9" s="56"/>
      <c r="C9" s="56"/>
      <c r="D9" s="56"/>
      <c r="E9" s="56"/>
      <c r="F9" s="56"/>
      <c r="G9" s="56"/>
      <c r="H9" s="56"/>
      <c r="I9" s="56"/>
      <c r="J9" s="56"/>
      <c r="K9" s="56"/>
      <c r="L9" s="56"/>
      <c r="M9" s="56"/>
      <c r="N9" s="56"/>
      <c r="O9" s="56"/>
      <c r="P9" s="56"/>
      <c r="Q9" s="56"/>
      <c r="R9" s="56"/>
      <c r="S9" s="56"/>
      <c r="T9" s="57"/>
      <c r="U9" s="58" t="s">
        <v>16</v>
      </c>
      <c r="V9" s="44"/>
      <c r="W9" s="44"/>
      <c r="X9" s="44"/>
      <c r="Y9" s="59"/>
      <c r="Z9" s="59"/>
      <c r="AA9" s="59"/>
      <c r="AB9" s="60" t="s">
        <v>17</v>
      </c>
      <c r="AC9" s="44"/>
      <c r="AD9" s="44"/>
      <c r="AE9" s="59"/>
      <c r="AF9" s="59"/>
      <c r="AG9" s="44"/>
      <c r="AH9" s="44"/>
      <c r="AI9" s="44"/>
      <c r="AJ9" s="44"/>
      <c r="AK9" s="44"/>
      <c r="AL9" s="44"/>
      <c r="AM9" s="61" t="str">
        <f>IF(AM4=20,"Herói de Atlas", "PRÓX. NÍVEL")</f>
        <v>PRÓX. NÍVEL</v>
      </c>
      <c r="AN9" s="44"/>
      <c r="AO9" s="44"/>
      <c r="AP9" s="62"/>
      <c r="AQ9" s="40"/>
      <c r="AR9" s="40"/>
      <c r="AS9" s="47"/>
      <c r="AT9" s="42"/>
      <c r="AU9" s="42"/>
      <c r="AV9" s="42"/>
      <c r="AW9" s="42"/>
      <c r="AX9" s="42"/>
      <c r="AY9" s="42"/>
      <c r="AZ9" s="42"/>
      <c r="BA9" s="42"/>
      <c r="BB9" s="42"/>
    </row>
    <row r="10" ht="15.75" customHeight="1">
      <c r="A10" s="63"/>
      <c r="B10" s="64"/>
      <c r="C10" s="65"/>
      <c r="D10" s="66"/>
      <c r="E10" s="66"/>
      <c r="F10" s="67"/>
      <c r="K10" s="27"/>
      <c r="L10" s="68"/>
      <c r="M10" s="68"/>
      <c r="N10" s="68"/>
      <c r="O10" s="68"/>
      <c r="P10" s="27" t="s">
        <v>18</v>
      </c>
      <c r="R10" s="69"/>
      <c r="S10" s="66"/>
      <c r="T10" s="66"/>
      <c r="U10" s="66"/>
      <c r="V10" s="66"/>
      <c r="W10" s="66"/>
      <c r="X10" s="66"/>
      <c r="Y10" s="66"/>
      <c r="Z10" s="66"/>
      <c r="AA10" s="66"/>
      <c r="AB10" s="66"/>
      <c r="AC10" s="67"/>
      <c r="AD10" s="63"/>
      <c r="AE10" s="70"/>
      <c r="AF10" s="63"/>
      <c r="AG10" s="63"/>
      <c r="AH10" s="27"/>
      <c r="AI10" s="27"/>
      <c r="AJ10" s="27"/>
      <c r="AK10" s="27"/>
      <c r="AL10" s="27"/>
      <c r="AP10" s="64"/>
      <c r="AQ10" s="63"/>
      <c r="AR10" s="63"/>
      <c r="AS10" s="47"/>
      <c r="AT10" s="47"/>
      <c r="AU10" s="47"/>
      <c r="AV10" s="47"/>
      <c r="AW10" s="47"/>
      <c r="AX10" s="47"/>
      <c r="AY10" s="47"/>
      <c r="AZ10" s="47"/>
      <c r="BA10" s="47"/>
      <c r="BB10" s="47"/>
    </row>
    <row r="11" ht="15.75" customHeight="1">
      <c r="A11" s="63"/>
      <c r="B11" s="64"/>
      <c r="C11" s="71"/>
      <c r="D11" s="72"/>
      <c r="E11" s="73"/>
      <c r="F11" s="74"/>
      <c r="I11" s="75"/>
      <c r="J11" s="76"/>
      <c r="L11" s="77" t="s">
        <v>19</v>
      </c>
      <c r="M11" s="13"/>
      <c r="N11" s="13"/>
      <c r="O11" s="26"/>
      <c r="R11" s="78"/>
      <c r="S11" s="79"/>
      <c r="T11" s="80"/>
      <c r="U11" s="81"/>
      <c r="V11" s="82"/>
      <c r="W11" s="79"/>
      <c r="X11" s="80"/>
      <c r="Y11" s="81"/>
      <c r="Z11" s="82"/>
      <c r="AA11" s="79"/>
      <c r="AB11" s="80"/>
      <c r="AC11" s="83"/>
      <c r="AE11" s="843" t="s">
        <v>20</v>
      </c>
      <c r="AF11" s="13"/>
      <c r="AG11" s="13"/>
      <c r="AH11" s="13"/>
      <c r="AI11" s="13"/>
      <c r="AJ11" s="13"/>
      <c r="AK11" s="13"/>
      <c r="AL11" s="26"/>
      <c r="AM11" s="85"/>
      <c r="AN11" s="86">
        <f>Mercado!Q2</f>
        <v>48</v>
      </c>
      <c r="AO11" s="13"/>
      <c r="AP11" s="26"/>
      <c r="AQ11" s="87"/>
      <c r="AS11" s="2"/>
      <c r="AT11" s="2"/>
      <c r="AU11" s="2" t="str">
        <f>SE(AB16=1;MULT(SE('Habilidades Adicionais'!AW3 = 'Sorcerer/ Feiticeiro';);1);0)</f>
        <v>#ERROR!</v>
      </c>
      <c r="AV11" s="2"/>
      <c r="AW11" s="2"/>
      <c r="AX11" s="2"/>
      <c r="AY11" s="2"/>
      <c r="AZ11" s="2"/>
      <c r="BA11" s="2"/>
      <c r="BB11" s="2"/>
    </row>
    <row r="12" ht="15.75" customHeight="1">
      <c r="A12" s="63"/>
      <c r="B12" s="63"/>
      <c r="C12" s="88"/>
      <c r="D12" s="847" t="s">
        <v>21</v>
      </c>
      <c r="E12" s="90"/>
      <c r="F12" s="91"/>
      <c r="I12" s="92"/>
      <c r="J12" s="93"/>
      <c r="L12" s="43"/>
      <c r="M12" s="44"/>
      <c r="N12" s="44"/>
      <c r="O12" s="45"/>
      <c r="R12" s="94"/>
      <c r="S12" s="95" t="s">
        <v>22</v>
      </c>
      <c r="U12" s="96"/>
      <c r="V12" s="97"/>
      <c r="W12" s="98">
        <v>-1.0</v>
      </c>
      <c r="Y12" s="96"/>
      <c r="Z12" s="97"/>
      <c r="AA12" s="99" t="s">
        <v>23</v>
      </c>
      <c r="AC12" s="100"/>
      <c r="AE12" s="43"/>
      <c r="AF12" s="44"/>
      <c r="AG12" s="44"/>
      <c r="AH12" s="44"/>
      <c r="AI12" s="44"/>
      <c r="AJ12" s="44"/>
      <c r="AK12" s="44"/>
      <c r="AL12" s="45"/>
      <c r="AM12" s="85"/>
      <c r="AN12" s="43"/>
      <c r="AO12" s="44"/>
      <c r="AP12" s="45"/>
      <c r="AS12" s="2"/>
      <c r="AT12" s="2"/>
      <c r="AU12" s="2" t="str">
        <f>IFERROR(__xludf.DUMMYFUNCTION("QUERY('Habilidades Adicionais'!C18:H31, ""SELECT D where E = 'Artificer'"")"),"#N/A")</f>
        <v>#N/A</v>
      </c>
      <c r="AV12" s="2"/>
      <c r="AW12" s="2"/>
      <c r="AX12" s="2"/>
      <c r="AY12" s="2"/>
      <c r="AZ12" s="2"/>
      <c r="BA12" s="2"/>
      <c r="BB12" s="2"/>
    </row>
    <row r="13" ht="15.75" customHeight="1">
      <c r="A13" s="63"/>
      <c r="B13" s="63"/>
      <c r="C13" s="101"/>
      <c r="D13" s="102">
        <f>if(D15="","",INT((D15-10)/2))</f>
        <v>2</v>
      </c>
      <c r="E13" s="13"/>
      <c r="F13" s="103"/>
      <c r="L13" s="68"/>
      <c r="M13" s="68"/>
      <c r="N13" s="68"/>
      <c r="O13" s="68"/>
      <c r="R13" s="94"/>
      <c r="S13" s="44"/>
      <c r="T13" s="44"/>
      <c r="U13" s="96"/>
      <c r="V13" s="97"/>
      <c r="W13" s="44"/>
      <c r="X13" s="44"/>
      <c r="Y13" s="96"/>
      <c r="Z13" s="97"/>
      <c r="AA13" s="44"/>
      <c r="AB13" s="44"/>
      <c r="AC13" s="100"/>
      <c r="AS13" s="2"/>
      <c r="AT13" s="2"/>
      <c r="AU13" s="2"/>
      <c r="AV13" s="2"/>
      <c r="AW13" s="2"/>
      <c r="AX13" s="2"/>
      <c r="AY13" s="2"/>
      <c r="AZ13" s="2"/>
      <c r="BA13" s="2"/>
      <c r="BB13" s="2"/>
    </row>
    <row r="14" ht="15.75" customHeight="1">
      <c r="A14" s="63"/>
      <c r="B14" s="63"/>
      <c r="C14" s="101"/>
      <c r="D14" s="44"/>
      <c r="E14" s="44"/>
      <c r="F14" s="103"/>
      <c r="I14" s="104">
        <f>if(AM4="","",CHOOSE(AM4,2,2,2,2,3,3,3,3,4,4,4,4,5,5,5,5,6,6,6,6))</f>
        <v>2</v>
      </c>
      <c r="J14" s="76"/>
      <c r="L14" s="105" t="s">
        <v>24</v>
      </c>
      <c r="M14" s="13"/>
      <c r="N14" s="13"/>
      <c r="O14" s="26"/>
      <c r="R14" s="106" t="s">
        <v>25</v>
      </c>
      <c r="U14" s="107"/>
      <c r="V14" s="108" t="s">
        <v>26</v>
      </c>
      <c r="Y14" s="107"/>
      <c r="Z14" s="106" t="s">
        <v>27</v>
      </c>
      <c r="AC14" s="107"/>
      <c r="AE14" s="844" t="s">
        <v>28</v>
      </c>
      <c r="AF14" s="13"/>
      <c r="AG14" s="13"/>
      <c r="AH14" s="13"/>
      <c r="AI14" s="13"/>
      <c r="AJ14" s="13"/>
      <c r="AK14" s="13"/>
      <c r="AL14" s="26"/>
      <c r="AN14" s="110">
        <f>'Missões'!W2</f>
        <v>0</v>
      </c>
      <c r="AO14" s="13"/>
      <c r="AP14" s="26"/>
      <c r="AQ14" s="111"/>
      <c r="AS14" s="41" t="s">
        <v>29</v>
      </c>
      <c r="AW14" s="41"/>
      <c r="AX14" s="41"/>
      <c r="AY14" s="41"/>
      <c r="AZ14" s="41"/>
      <c r="BA14" s="41"/>
      <c r="BB14" s="41"/>
    </row>
    <row r="15" ht="15.75" customHeight="1">
      <c r="A15" s="63"/>
      <c r="B15" s="63"/>
      <c r="C15" s="112"/>
      <c r="D15" s="113">
        <v>15.0</v>
      </c>
      <c r="E15" s="114"/>
      <c r="F15" s="115"/>
      <c r="G15" s="63"/>
      <c r="I15" s="92"/>
      <c r="J15" s="93"/>
      <c r="L15" s="43"/>
      <c r="M15" s="44"/>
      <c r="N15" s="44"/>
      <c r="O15" s="45"/>
      <c r="R15" s="94"/>
      <c r="S15" s="116"/>
      <c r="U15" s="117"/>
      <c r="V15" s="118"/>
      <c r="W15" s="119"/>
      <c r="X15" s="44"/>
      <c r="Y15" s="120"/>
      <c r="Z15" s="121"/>
      <c r="AA15" s="122"/>
      <c r="AB15" s="123"/>
      <c r="AC15" s="124"/>
      <c r="AE15" s="43"/>
      <c r="AF15" s="44"/>
      <c r="AG15" s="44"/>
      <c r="AH15" s="44"/>
      <c r="AI15" s="44"/>
      <c r="AJ15" s="44"/>
      <c r="AK15" s="44"/>
      <c r="AL15" s="45"/>
      <c r="AN15" s="43"/>
      <c r="AO15" s="44"/>
      <c r="AP15" s="45"/>
      <c r="AS15" s="2" t="s">
        <v>30</v>
      </c>
      <c r="AW15" s="2"/>
      <c r="AX15" s="2"/>
      <c r="AY15" s="2"/>
      <c r="AZ15" s="2"/>
      <c r="BA15" s="2"/>
      <c r="BB15" s="2"/>
    </row>
    <row r="16" ht="17.25" customHeight="1">
      <c r="A16" s="63"/>
      <c r="B16" s="64"/>
      <c r="C16" s="125"/>
      <c r="D16" s="126"/>
      <c r="F16" s="127"/>
      <c r="G16" s="70"/>
      <c r="J16" s="59"/>
      <c r="L16" s="68"/>
      <c r="M16" s="68"/>
      <c r="N16" s="68"/>
      <c r="O16" s="68"/>
      <c r="R16" s="128">
        <v>1.0</v>
      </c>
      <c r="S16" s="129" t="s">
        <v>31</v>
      </c>
      <c r="T16" s="13"/>
      <c r="U16" s="13"/>
      <c r="V16" s="130">
        <f>AT17+AS16</f>
        <v>21</v>
      </c>
      <c r="W16" s="131"/>
      <c r="X16" s="131"/>
      <c r="Y16" s="131"/>
      <c r="Z16" s="131"/>
      <c r="AA16" s="131"/>
      <c r="AB16" s="131"/>
      <c r="AC16" s="132"/>
      <c r="AS16" s="2">
        <f>IF(R16=1,(AM4*2),IF(R16=2,(AM4+40),IF(R16=3,((AM4*2)+(AM4+40)),IF(R16=4,(AM4*1),IF(R16=5,((AM4*2)+(AM4*1)),IF(R16=6,(((AM4*2)+(AM4+20)+(AM4*1))),""))))))</f>
        <v>4</v>
      </c>
      <c r="AT16" s="2"/>
      <c r="AU16" s="2"/>
      <c r="AV16" s="2"/>
      <c r="AW16" s="2"/>
      <c r="AX16" s="2"/>
      <c r="AY16" s="2"/>
      <c r="AZ16" s="2"/>
      <c r="BA16" s="2"/>
      <c r="BB16" s="2"/>
    </row>
    <row r="17" ht="15.75" customHeight="1">
      <c r="A17" s="63"/>
      <c r="B17" s="63"/>
      <c r="C17" s="88"/>
      <c r="D17" s="847" t="s">
        <v>32</v>
      </c>
      <c r="E17" s="134"/>
      <c r="F17" s="91"/>
      <c r="G17" s="135"/>
      <c r="I17" s="136">
        <v>0.0</v>
      </c>
      <c r="J17" s="137">
        <f>if($I$14&lt;&gt;"",if(I17&lt;&gt;0,$I$14,0)+D13,"")</f>
        <v>2</v>
      </c>
      <c r="K17" s="138" t="s">
        <v>33</v>
      </c>
      <c r="L17" s="13"/>
      <c r="M17" s="13"/>
      <c r="N17" s="13"/>
      <c r="O17" s="26"/>
      <c r="R17" s="128">
        <v>0.0</v>
      </c>
      <c r="S17" s="139">
        <f>(V16)</f>
        <v>21</v>
      </c>
      <c r="AC17" s="140"/>
      <c r="AE17" s="141" t="str">
        <f>IF(Y133="","[251x335+]",IMAGE(Y133))</f>
        <v/>
      </c>
      <c r="AS17" s="142">
        <f>IF(Or(U4=AT38,U4=AT40,U4=AT42,U4=AT43,U4=AT44,U4=AT46,U4=AT49,U4=AT51),AS38+D23+(O93-1)*(AZ38+D23),IF(OR(U4=AT41,U4=AT45,U4=AT47,U4=AT48),AS41+D23+(O93-1)*(AZ41+D23),IF(OR(U4=AT50,U4=AT52),AS50+D23+(O93-1)*(AZ50+D23),if(U4=AT39,AS39+D23+(O93-1)*(AZ39+D23),0))))</f>
        <v>17</v>
      </c>
      <c r="AT17" s="143">
        <f>SUM(AS19:AS33)+AS17</f>
        <v>17</v>
      </c>
      <c r="AU17" s="41"/>
      <c r="AV17" s="41"/>
      <c r="AW17" s="41"/>
      <c r="AX17" s="41"/>
      <c r="AY17" s="41"/>
      <c r="AZ17" s="41"/>
      <c r="BA17" s="41"/>
      <c r="BB17" s="41"/>
    </row>
    <row r="18" ht="15.75" customHeight="1">
      <c r="A18" s="63"/>
      <c r="B18" s="63"/>
      <c r="C18" s="101"/>
      <c r="D18" s="144">
        <f>if(D20="","",INT((D20-10)/2))</f>
        <v>-1</v>
      </c>
      <c r="F18" s="103"/>
      <c r="G18" s="63"/>
      <c r="I18" s="136">
        <v>0.0</v>
      </c>
      <c r="J18" s="145">
        <f>if($I$14&lt;&gt;"",if(I18&lt;&gt;0,$I$14,0)+D18,"")</f>
        <v>-1</v>
      </c>
      <c r="K18" s="146" t="s">
        <v>34</v>
      </c>
      <c r="O18" s="32"/>
      <c r="R18" s="147"/>
      <c r="AC18" s="140"/>
      <c r="AS18" s="148" t="s">
        <v>35</v>
      </c>
      <c r="AT18" s="148"/>
      <c r="AU18" s="41"/>
      <c r="AV18" s="41"/>
      <c r="AW18" s="41"/>
      <c r="AX18" s="41"/>
      <c r="AY18" s="41"/>
      <c r="AZ18" s="41"/>
      <c r="BA18" s="41"/>
      <c r="BB18" s="41"/>
    </row>
    <row r="19" ht="15.75" customHeight="1">
      <c r="A19" s="63"/>
      <c r="B19" s="63"/>
      <c r="C19" s="101"/>
      <c r="F19" s="103"/>
      <c r="G19" s="63"/>
      <c r="I19" s="136">
        <v>0.0</v>
      </c>
      <c r="J19" s="145">
        <f>IF($I$14&lt;&gt;"",IF(I19&lt;&gt;0,$I$14,0)+D23,"")</f>
        <v>2</v>
      </c>
      <c r="K19" s="149" t="s">
        <v>36</v>
      </c>
      <c r="O19" s="32"/>
      <c r="R19" s="150"/>
      <c r="S19" s="846" t="s">
        <v>37</v>
      </c>
      <c r="T19" s="44"/>
      <c r="U19" s="44"/>
      <c r="V19" s="44"/>
      <c r="W19" s="44"/>
      <c r="X19" s="44"/>
      <c r="Y19" s="44"/>
      <c r="Z19" s="44"/>
      <c r="AA19" s="44"/>
      <c r="AB19" s="44"/>
      <c r="AC19" s="152"/>
      <c r="AS19" s="2" t="str">
        <f t="shared" ref="AS19:AS33" si="1">IFERROR(VLOOKUP(AT38,$D$94:$R$106,12, false)*(AZ38+$D$23),"")</f>
        <v/>
      </c>
      <c r="AT19" s="153" t="s">
        <v>38</v>
      </c>
      <c r="AU19" s="154" t="s">
        <v>39</v>
      </c>
      <c r="AV19" s="155">
        <v>0.0</v>
      </c>
      <c r="AW19" s="155">
        <v>500.0</v>
      </c>
      <c r="AX19" s="2"/>
      <c r="AY19" s="2"/>
      <c r="AZ19" s="2"/>
      <c r="BA19" s="2"/>
      <c r="BB19" s="2"/>
    </row>
    <row r="20" ht="15.75" customHeight="1">
      <c r="A20" s="63"/>
      <c r="B20" s="63"/>
      <c r="C20" s="112"/>
      <c r="D20" s="156">
        <v>8.0</v>
      </c>
      <c r="E20" s="157"/>
      <c r="F20" s="115"/>
      <c r="G20" s="63"/>
      <c r="I20" s="136">
        <v>0.0</v>
      </c>
      <c r="J20" s="145">
        <f>if($I$14&lt;&gt;"",if(I20&lt;&gt;0,$I$14,0)+D28,"")</f>
        <v>1</v>
      </c>
      <c r="K20" s="149" t="s">
        <v>40</v>
      </c>
      <c r="O20" s="32"/>
      <c r="R20" s="147"/>
      <c r="S20" s="129" t="s">
        <v>41</v>
      </c>
      <c r="T20" s="13"/>
      <c r="U20" s="13"/>
      <c r="V20" s="130"/>
      <c r="W20" s="131"/>
      <c r="X20" s="131"/>
      <c r="Y20" s="131"/>
      <c r="Z20" s="131"/>
      <c r="AA20" s="131"/>
      <c r="AB20" s="131"/>
      <c r="AC20" s="140"/>
      <c r="AS20" s="2" t="str">
        <f t="shared" si="1"/>
        <v/>
      </c>
      <c r="AT20" s="153" t="s">
        <v>42</v>
      </c>
      <c r="AU20" s="158" t="s">
        <v>43</v>
      </c>
      <c r="AV20" s="155">
        <v>10.0</v>
      </c>
      <c r="AW20" s="155">
        <v>550.0</v>
      </c>
      <c r="AX20" s="2"/>
      <c r="AY20" s="2"/>
      <c r="AZ20" s="2"/>
      <c r="BA20" s="2"/>
      <c r="BB20" s="2"/>
    </row>
    <row r="21" ht="15.75" customHeight="1">
      <c r="A21" s="63"/>
      <c r="B21" s="63"/>
      <c r="C21" s="125"/>
      <c r="D21" s="126"/>
      <c r="F21" s="127"/>
      <c r="G21" s="159"/>
      <c r="I21" s="160">
        <v>1.0</v>
      </c>
      <c r="J21" s="145">
        <f>if($I$14&lt;&gt;"",if(I21&lt;&gt;0,$I$14,0)+D33,"")</f>
        <v>5</v>
      </c>
      <c r="K21" s="149" t="s">
        <v>44</v>
      </c>
      <c r="O21" s="32"/>
      <c r="R21" s="147"/>
      <c r="S21" s="161"/>
      <c r="AC21" s="140"/>
      <c r="AS21" s="2" t="str">
        <f t="shared" si="1"/>
        <v/>
      </c>
      <c r="AT21" s="153" t="s">
        <v>45</v>
      </c>
      <c r="AU21" s="162" t="s">
        <v>46</v>
      </c>
      <c r="AV21" s="155">
        <v>22.0</v>
      </c>
      <c r="AW21" s="155"/>
      <c r="AX21" s="2"/>
      <c r="AY21" s="2"/>
      <c r="AZ21" s="2"/>
      <c r="BA21" s="2"/>
      <c r="BB21" s="2"/>
    </row>
    <row r="22" ht="15.75" customHeight="1">
      <c r="A22" s="63"/>
      <c r="B22" s="63"/>
      <c r="C22" s="88"/>
      <c r="D22" s="847" t="s">
        <v>47</v>
      </c>
      <c r="E22" s="134"/>
      <c r="F22" s="91"/>
      <c r="I22" s="160">
        <v>1.0</v>
      </c>
      <c r="J22" s="145">
        <f>if($I$14&lt;&gt;"",if(I22&lt;&gt;0,$I$14,0)+D38,"")</f>
        <v>1</v>
      </c>
      <c r="K22" s="149" t="s">
        <v>48</v>
      </c>
      <c r="O22" s="32"/>
      <c r="R22" s="147"/>
      <c r="AC22" s="140"/>
      <c r="AS22" s="2" t="str">
        <f t="shared" si="1"/>
        <v/>
      </c>
      <c r="AT22" s="153" t="s">
        <v>49</v>
      </c>
      <c r="AU22" s="164" t="s">
        <v>50</v>
      </c>
      <c r="AV22" s="155">
        <v>36.0</v>
      </c>
      <c r="AW22" s="2"/>
      <c r="AX22" s="2"/>
      <c r="AY22" s="2"/>
      <c r="AZ22" s="2"/>
      <c r="BA22" s="2"/>
      <c r="BB22" s="2"/>
    </row>
    <row r="23" ht="15.75" customHeight="1">
      <c r="A23" s="63"/>
      <c r="B23" s="63"/>
      <c r="C23" s="101"/>
      <c r="D23" s="144">
        <f>if(D25="","",INT((D25-10)/2))</f>
        <v>2</v>
      </c>
      <c r="F23" s="103"/>
      <c r="I23" s="165" t="s">
        <v>51</v>
      </c>
      <c r="J23" s="44"/>
      <c r="K23" s="44"/>
      <c r="L23" s="44"/>
      <c r="M23" s="44"/>
      <c r="N23" s="44"/>
      <c r="O23" s="45"/>
      <c r="R23" s="150"/>
      <c r="S23" s="846" t="s">
        <v>52</v>
      </c>
      <c r="T23" s="44"/>
      <c r="U23" s="44"/>
      <c r="V23" s="44"/>
      <c r="W23" s="44"/>
      <c r="X23" s="44"/>
      <c r="Y23" s="44"/>
      <c r="Z23" s="44"/>
      <c r="AA23" s="44"/>
      <c r="AB23" s="44"/>
      <c r="AC23" s="152"/>
      <c r="AS23" s="2" t="str">
        <f t="shared" si="1"/>
        <v/>
      </c>
      <c r="AT23" s="153" t="s">
        <v>53</v>
      </c>
      <c r="AU23" s="158" t="s">
        <v>54</v>
      </c>
      <c r="AV23" s="155">
        <v>51.0</v>
      </c>
      <c r="AW23" s="2"/>
      <c r="AX23" s="2"/>
      <c r="AY23" s="2"/>
      <c r="AZ23" s="2"/>
      <c r="BA23" s="2"/>
      <c r="BB23" s="2"/>
    </row>
    <row r="24" ht="15.75" customHeight="1">
      <c r="A24" s="63"/>
      <c r="B24" s="63"/>
      <c r="C24" s="101"/>
      <c r="F24" s="103"/>
      <c r="I24" s="167">
        <v>0.0</v>
      </c>
      <c r="J24" s="168" t="s">
        <v>55</v>
      </c>
      <c r="K24" s="169"/>
      <c r="L24" s="169"/>
      <c r="M24" s="169"/>
      <c r="N24" s="169"/>
      <c r="O24" s="169"/>
      <c r="R24" s="170"/>
      <c r="S24" s="116"/>
      <c r="T24" s="116"/>
      <c r="U24" s="116"/>
      <c r="V24" s="116"/>
      <c r="W24" s="116"/>
      <c r="X24" s="116"/>
      <c r="Y24" s="116"/>
      <c r="Z24" s="116"/>
      <c r="AA24" s="116"/>
      <c r="AB24" s="116"/>
      <c r="AC24" s="171"/>
      <c r="AS24" s="2" t="str">
        <f t="shared" si="1"/>
        <v/>
      </c>
      <c r="AT24" s="153" t="s">
        <v>56</v>
      </c>
      <c r="AU24" s="158" t="s">
        <v>57</v>
      </c>
      <c r="AV24" s="155">
        <v>68.0</v>
      </c>
      <c r="AW24" s="2"/>
      <c r="AX24" s="2"/>
      <c r="AY24" s="2"/>
      <c r="AZ24" s="2"/>
      <c r="BA24" s="2"/>
      <c r="BB24" s="2"/>
    </row>
    <row r="25" ht="15.75" customHeight="1">
      <c r="A25" s="63"/>
      <c r="B25" s="63"/>
      <c r="C25" s="112"/>
      <c r="D25" s="156">
        <v>15.0</v>
      </c>
      <c r="E25" s="157"/>
      <c r="F25" s="115"/>
      <c r="I25" s="172">
        <v>0.0</v>
      </c>
      <c r="J25" s="137">
        <f>IF(I25=1,$D$18+$I$14,IF(I25="e",$D$18+$I$14*2,IF(AND(I25=0, $I$24="h"),FLOOR(0.5*$I$14+$D$18,1),$D$18)))</f>
        <v>-1</v>
      </c>
      <c r="K25" s="173" t="s">
        <v>58</v>
      </c>
      <c r="L25" s="174"/>
      <c r="M25" s="174"/>
      <c r="N25" s="175" t="s">
        <v>59</v>
      </c>
      <c r="O25" s="176"/>
      <c r="R25" s="177"/>
      <c r="S25" s="178"/>
      <c r="T25" s="179"/>
      <c r="U25" s="179"/>
      <c r="V25" s="179"/>
      <c r="W25" s="179"/>
      <c r="X25" s="179"/>
      <c r="Y25" s="179"/>
      <c r="Z25" s="179"/>
      <c r="AA25" s="179"/>
      <c r="AB25" s="179"/>
      <c r="AC25" s="180"/>
      <c r="AD25" s="181"/>
      <c r="AS25" s="2" t="str">
        <f t="shared" si="1"/>
        <v/>
      </c>
      <c r="AT25" s="2"/>
      <c r="AU25" s="2"/>
      <c r="AV25" s="155">
        <v>87.0</v>
      </c>
      <c r="AW25" s="2"/>
      <c r="AX25" s="2"/>
      <c r="AY25" s="2"/>
      <c r="AZ25" s="2"/>
      <c r="BA25" s="2"/>
      <c r="BB25" s="2"/>
    </row>
    <row r="26" ht="15.75" customHeight="1">
      <c r="A26" s="63"/>
      <c r="B26" s="63"/>
      <c r="C26" s="125"/>
      <c r="D26" s="126"/>
      <c r="F26" s="127"/>
      <c r="I26" s="172">
        <v>0.0</v>
      </c>
      <c r="J26" s="137">
        <f>IF(I26=1,$D$33+$I$14,IF(I26="e",$D$33+$I$14*2,IF(AND(I26=0, $I$24="h"),FLOOR(0.5*$I$14+$D$33,1),$D$33)))</f>
        <v>3</v>
      </c>
      <c r="K26" s="182" t="s">
        <v>60</v>
      </c>
      <c r="L26" s="183"/>
      <c r="M26" s="183"/>
      <c r="N26" s="183"/>
      <c r="O26" s="184" t="s">
        <v>61</v>
      </c>
      <c r="R26" s="185"/>
      <c r="S26" s="186"/>
      <c r="T26" s="187"/>
      <c r="U26" s="187"/>
      <c r="V26" s="187"/>
      <c r="W26" s="187"/>
      <c r="X26" s="187"/>
      <c r="Y26" s="187"/>
      <c r="Z26" s="187"/>
      <c r="AA26" s="187"/>
      <c r="AB26" s="187"/>
      <c r="AC26" s="188"/>
      <c r="AS26" s="2" t="str">
        <f t="shared" si="1"/>
        <v/>
      </c>
      <c r="AT26" s="2"/>
      <c r="AU26" s="2"/>
      <c r="AV26" s="155">
        <v>108.0</v>
      </c>
      <c r="AW26" s="2"/>
      <c r="AX26" s="2"/>
      <c r="AY26" s="2"/>
      <c r="AZ26" s="2"/>
      <c r="BA26" s="2"/>
      <c r="BB26" s="2"/>
    </row>
    <row r="27" ht="15.75" customHeight="1">
      <c r="A27" s="63"/>
      <c r="B27" s="63"/>
      <c r="C27" s="88"/>
      <c r="D27" s="847" t="s">
        <v>62</v>
      </c>
      <c r="E27" s="134"/>
      <c r="F27" s="91"/>
      <c r="I27" s="172">
        <v>0.0</v>
      </c>
      <c r="J27" s="137">
        <f>IF(I27=1,$D$28+$I$14,IF(I27="e",$D$28+$I$14*2,IF(AND(I27=0, $I$24="h"),FLOOR(0.5*$I$14+$D$28,1),$D$28)))</f>
        <v>1</v>
      </c>
      <c r="K27" s="189" t="s">
        <v>63</v>
      </c>
      <c r="L27" s="183"/>
      <c r="N27" s="190" t="s">
        <v>64</v>
      </c>
      <c r="O27" s="191"/>
      <c r="R27" s="185"/>
      <c r="S27" s="119"/>
      <c r="T27" s="44"/>
      <c r="U27" s="44"/>
      <c r="V27" s="44"/>
      <c r="W27" s="44"/>
      <c r="X27" s="44"/>
      <c r="Y27" s="44"/>
      <c r="Z27" s="44"/>
      <c r="AA27" s="44"/>
      <c r="AB27" s="44"/>
      <c r="AC27" s="188"/>
      <c r="AQ27" s="63"/>
      <c r="AR27" s="63"/>
      <c r="AS27" s="2" t="str">
        <f t="shared" si="1"/>
        <v/>
      </c>
      <c r="AT27" s="2"/>
      <c r="AU27" s="2"/>
      <c r="AV27" s="155">
        <v>132.0</v>
      </c>
      <c r="AW27" s="2"/>
      <c r="AX27" s="2"/>
      <c r="AY27" s="2"/>
      <c r="AZ27" s="2"/>
      <c r="BA27" s="2"/>
      <c r="BB27" s="2"/>
    </row>
    <row r="28" ht="15.75" customHeight="1">
      <c r="A28" s="63"/>
      <c r="B28" s="63"/>
      <c r="C28" s="101"/>
      <c r="D28" s="144">
        <f>if(D30="","",INT((D30-10)/2))</f>
        <v>1</v>
      </c>
      <c r="F28" s="103"/>
      <c r="I28" s="192">
        <v>0.0</v>
      </c>
      <c r="J28" s="137">
        <f>IF(I28=1,$D$13+$I$14,IF(I28="e",$D$13+$I$14*2,IF(AND(I28=0, $I$24="h"),FLOOR(0.5*$I$14+$D$13,1),$D$13)))</f>
        <v>2</v>
      </c>
      <c r="K28" s="193" t="s">
        <v>65</v>
      </c>
      <c r="L28" s="194"/>
      <c r="M28" s="195"/>
      <c r="N28" s="190" t="s">
        <v>66</v>
      </c>
      <c r="O28" s="196"/>
      <c r="R28" s="197"/>
      <c r="S28" s="198"/>
      <c r="T28" s="845" t="s">
        <v>67</v>
      </c>
      <c r="U28" s="200"/>
      <c r="V28" s="200"/>
      <c r="W28" s="200"/>
      <c r="X28" s="200"/>
      <c r="Y28" s="200"/>
      <c r="Z28" s="200"/>
      <c r="AA28" s="200"/>
      <c r="AB28" s="198"/>
      <c r="AC28" s="201"/>
      <c r="AQ28" s="63"/>
      <c r="AR28" s="63"/>
      <c r="AS28" s="2" t="str">
        <f t="shared" si="1"/>
        <v/>
      </c>
      <c r="AT28" s="2"/>
      <c r="AU28" s="2"/>
      <c r="AV28" s="155">
        <v>158.0</v>
      </c>
      <c r="AW28" s="2"/>
      <c r="AX28" s="2"/>
      <c r="AY28" s="2"/>
      <c r="AZ28" s="2"/>
      <c r="BA28" s="2"/>
      <c r="BB28" s="2"/>
    </row>
    <row r="29" ht="15.75" customHeight="1">
      <c r="A29" s="63"/>
      <c r="B29" s="63"/>
      <c r="C29" s="101"/>
      <c r="F29" s="103"/>
      <c r="I29" s="172">
        <v>0.0</v>
      </c>
      <c r="J29" s="137">
        <f>IF(I29=1,$D$38+$I$14,IF(I29="e",$D$38+$I$14*2,IF(AND(I29=0, $I$24="h"),FLOOR(0.5*$I$14+$D$38,1),$D$38)))</f>
        <v>-1</v>
      </c>
      <c r="K29" s="189" t="s">
        <v>68</v>
      </c>
      <c r="L29" s="194"/>
      <c r="M29" s="194"/>
      <c r="N29" s="190" t="s">
        <v>69</v>
      </c>
      <c r="O29" s="196"/>
      <c r="R29" s="202"/>
      <c r="AC29" s="203"/>
      <c r="AE29" s="845" t="s">
        <v>70</v>
      </c>
      <c r="AF29" s="44"/>
      <c r="AG29" s="44"/>
      <c r="AH29" s="44"/>
      <c r="AI29" s="44"/>
      <c r="AJ29" s="44"/>
      <c r="AK29" s="44"/>
      <c r="AL29" s="44"/>
      <c r="AM29" s="44"/>
      <c r="AN29" s="44"/>
      <c r="AO29" s="44"/>
      <c r="AP29" s="44"/>
      <c r="AQ29" s="63"/>
      <c r="AR29" s="63"/>
      <c r="AS29" s="2" t="str">
        <f t="shared" si="1"/>
        <v/>
      </c>
      <c r="AT29" s="2"/>
      <c r="AU29" s="2"/>
      <c r="AV29" s="155">
        <v>187.0</v>
      </c>
      <c r="AW29" s="2"/>
      <c r="AX29" s="2"/>
      <c r="AY29" s="2"/>
      <c r="AZ29" s="2"/>
      <c r="BA29" s="2"/>
      <c r="BB29" s="2"/>
    </row>
    <row r="30" ht="15.75" customHeight="1">
      <c r="A30" s="63"/>
      <c r="B30" s="63"/>
      <c r="C30" s="112"/>
      <c r="D30" s="156">
        <v>12.0</v>
      </c>
      <c r="E30" s="157"/>
      <c r="F30" s="115"/>
      <c r="I30" s="192">
        <v>1.0</v>
      </c>
      <c r="J30" s="137">
        <f>IF(I30=1,$D$28+$I$14,IF(I30="e",$D$28+$I$14*2,IF(AND(I30=0, $I$24="h"),FLOOR(0.5*$I$14+$D$28,1),$D$28)))</f>
        <v>3</v>
      </c>
      <c r="K30" s="189" t="s">
        <v>71</v>
      </c>
      <c r="L30" s="194"/>
      <c r="M30" s="195" t="s">
        <v>72</v>
      </c>
      <c r="N30" s="194"/>
      <c r="O30" s="196"/>
      <c r="R30" s="205"/>
      <c r="S30" s="206"/>
      <c r="T30" s="206"/>
      <c r="U30" s="206"/>
      <c r="V30" s="206"/>
      <c r="W30" s="206"/>
      <c r="X30" s="206"/>
      <c r="Y30" s="206"/>
      <c r="Z30" s="206"/>
      <c r="AA30" s="206"/>
      <c r="AB30" s="206"/>
      <c r="AC30" s="206"/>
      <c r="AD30" s="206"/>
      <c r="AE30" s="206"/>
      <c r="AF30" s="206"/>
      <c r="AG30" s="206"/>
      <c r="AH30" s="205"/>
      <c r="AI30" s="205"/>
      <c r="AJ30" s="206"/>
      <c r="AK30" s="206"/>
      <c r="AL30" s="206"/>
      <c r="AM30" s="206"/>
      <c r="AN30" s="206"/>
      <c r="AO30" s="206"/>
      <c r="AP30" s="207"/>
      <c r="AQ30" s="63"/>
      <c r="AR30" s="63"/>
      <c r="AS30" s="2" t="str">
        <f t="shared" si="1"/>
        <v/>
      </c>
      <c r="AT30" s="2"/>
      <c r="AU30" s="2"/>
      <c r="AV30" s="155">
        <v>217.0</v>
      </c>
      <c r="AW30" s="2"/>
      <c r="AX30" s="2"/>
      <c r="AY30" s="2"/>
      <c r="AZ30" s="2"/>
      <c r="BA30" s="2"/>
      <c r="BB30" s="2"/>
    </row>
    <row r="31" ht="15.75" customHeight="1">
      <c r="A31" s="63"/>
      <c r="B31" s="63"/>
      <c r="C31" s="125"/>
      <c r="D31" s="126"/>
      <c r="F31" s="127"/>
      <c r="I31" s="192">
        <v>1.0</v>
      </c>
      <c r="J31" s="137">
        <f>IF(I31=1,$D$33+$I$14,IF(I31="e",$D$33+$I$14*2,IF(AND(I31=0, $I$24="h"),FLOOR(0.5*$I$14+$D$33,1),$D$33)))</f>
        <v>5</v>
      </c>
      <c r="K31" s="182" t="s">
        <v>73</v>
      </c>
      <c r="L31" s="194"/>
      <c r="M31" s="190" t="s">
        <v>74</v>
      </c>
      <c r="O31" s="196"/>
      <c r="R31" s="208"/>
      <c r="S31" s="209" t="s">
        <v>75</v>
      </c>
      <c r="T31" s="210"/>
      <c r="U31" s="210"/>
      <c r="V31" s="210"/>
      <c r="W31" s="210"/>
      <c r="X31" s="210"/>
      <c r="Y31" s="210"/>
      <c r="Z31" s="211"/>
      <c r="AA31" s="209" t="s">
        <v>76</v>
      </c>
      <c r="AB31" s="210"/>
      <c r="AC31" s="210"/>
      <c r="AD31" s="210"/>
      <c r="AE31" s="210"/>
      <c r="AF31" s="210"/>
      <c r="AG31" s="210"/>
      <c r="AH31" s="211"/>
      <c r="AI31" s="209" t="s">
        <v>77</v>
      </c>
      <c r="AJ31" s="210"/>
      <c r="AK31" s="210"/>
      <c r="AL31" s="210"/>
      <c r="AM31" s="210"/>
      <c r="AN31" s="210"/>
      <c r="AO31" s="210"/>
      <c r="AP31" s="140"/>
      <c r="AQ31" s="63"/>
      <c r="AR31" s="63"/>
      <c r="AS31" s="2" t="str">
        <f t="shared" si="1"/>
        <v/>
      </c>
      <c r="AT31" s="2"/>
      <c r="AU31" s="2"/>
      <c r="AV31" s="155">
        <v>251.0</v>
      </c>
      <c r="AW31" s="2"/>
      <c r="AX31" s="2"/>
      <c r="AY31" s="2"/>
      <c r="AZ31" s="2"/>
      <c r="BA31" s="2"/>
      <c r="BB31" s="2"/>
    </row>
    <row r="32" ht="15.75" customHeight="1">
      <c r="A32" s="63"/>
      <c r="B32" s="63"/>
      <c r="C32" s="88"/>
      <c r="D32" s="847" t="s">
        <v>78</v>
      </c>
      <c r="E32" s="134"/>
      <c r="F32" s="91"/>
      <c r="I32" s="172">
        <v>0.0</v>
      </c>
      <c r="J32" s="137">
        <f>IF(I32=1,$D$38+$I$14,IF(I32="e",$D$38+$I$14*2,IF(AND(I32=0, $I$24="h"),FLOOR(0.5*$I$14+$D$38,1),$D$38)))</f>
        <v>-1</v>
      </c>
      <c r="K32" s="189" t="s">
        <v>79</v>
      </c>
      <c r="L32" s="194"/>
      <c r="M32" s="194"/>
      <c r="N32" s="195" t="s">
        <v>80</v>
      </c>
      <c r="O32" s="212"/>
      <c r="R32" s="208"/>
      <c r="S32" s="209" t="s">
        <v>81</v>
      </c>
      <c r="T32" s="210"/>
      <c r="U32" s="210"/>
      <c r="V32" s="210"/>
      <c r="W32" s="210"/>
      <c r="X32" s="210"/>
      <c r="Y32" s="210"/>
      <c r="Z32" s="211"/>
      <c r="AA32" s="213"/>
      <c r="AB32" s="214"/>
      <c r="AC32" s="214"/>
      <c r="AD32" s="214"/>
      <c r="AE32" s="214"/>
      <c r="AF32" s="214"/>
      <c r="AG32" s="214"/>
      <c r="AH32" s="211"/>
      <c r="AI32" s="215"/>
      <c r="AJ32" s="214"/>
      <c r="AK32" s="214"/>
      <c r="AL32" s="214"/>
      <c r="AM32" s="214"/>
      <c r="AN32" s="214"/>
      <c r="AO32" s="214"/>
      <c r="AP32" s="140"/>
      <c r="AQ32" s="63"/>
      <c r="AR32" s="63"/>
      <c r="AS32" s="2" t="str">
        <f t="shared" si="1"/>
        <v/>
      </c>
      <c r="AT32" s="2"/>
      <c r="AU32" s="2"/>
      <c r="AV32" s="155">
        <v>287.0</v>
      </c>
      <c r="AW32" s="2"/>
      <c r="AX32" s="2"/>
      <c r="AY32" s="2"/>
      <c r="AZ32" s="2"/>
      <c r="BA32" s="2"/>
      <c r="BB32" s="2"/>
    </row>
    <row r="33" ht="15.75" customHeight="1">
      <c r="A33" s="63"/>
      <c r="B33" s="63"/>
      <c r="C33" s="101"/>
      <c r="D33" s="144">
        <f>if(D35="","",INT((D35-10)/2))</f>
        <v>3</v>
      </c>
      <c r="F33" s="103"/>
      <c r="I33" s="172">
        <v>0.0</v>
      </c>
      <c r="J33" s="137">
        <f>IF(I33=1,$D$28+$I$14,IF(I33="e",$D$28+$I$14*2,IF(AND(I33=0, $I$24="h"),FLOOR(0.5*$I$14+$D$28,1),$D$28)))</f>
        <v>1</v>
      </c>
      <c r="K33" s="189" t="s">
        <v>82</v>
      </c>
      <c r="L33" s="194"/>
      <c r="M33" s="194"/>
      <c r="N33" s="195" t="s">
        <v>83</v>
      </c>
      <c r="O33" s="212"/>
      <c r="R33" s="208"/>
      <c r="S33" s="209"/>
      <c r="T33" s="210"/>
      <c r="U33" s="210"/>
      <c r="V33" s="210"/>
      <c r="W33" s="210"/>
      <c r="X33" s="210"/>
      <c r="Y33" s="210"/>
      <c r="Z33" s="211"/>
      <c r="AA33" s="213"/>
      <c r="AB33" s="214"/>
      <c r="AC33" s="214"/>
      <c r="AD33" s="214"/>
      <c r="AE33" s="214"/>
      <c r="AF33" s="214"/>
      <c r="AG33" s="214"/>
      <c r="AH33" s="211"/>
      <c r="AI33" s="215"/>
      <c r="AJ33" s="214"/>
      <c r="AK33" s="214"/>
      <c r="AL33" s="214"/>
      <c r="AM33" s="214"/>
      <c r="AN33" s="214"/>
      <c r="AO33" s="214"/>
      <c r="AP33" s="140"/>
      <c r="AQ33" s="63"/>
      <c r="AR33" s="63"/>
      <c r="AS33" s="2" t="str">
        <f t="shared" si="1"/>
        <v/>
      </c>
      <c r="AT33" s="2"/>
      <c r="AU33" s="2"/>
      <c r="AV33" s="155">
        <v>325.0</v>
      </c>
      <c r="AW33" s="2"/>
      <c r="AX33" s="2"/>
      <c r="AY33" s="2"/>
      <c r="AZ33" s="2"/>
      <c r="BA33" s="2"/>
      <c r="BB33" s="2"/>
    </row>
    <row r="34" ht="15.75" customHeight="1">
      <c r="A34" s="63"/>
      <c r="B34" s="63"/>
      <c r="C34" s="101"/>
      <c r="D34" s="44"/>
      <c r="E34" s="44"/>
      <c r="F34" s="103"/>
      <c r="I34" s="192">
        <v>1.0</v>
      </c>
      <c r="J34" s="137">
        <f>IF(I34=1,$D$33+$I$14,IF(I34="e",$D$33+$I$14*2,IF(AND(I34=0, $I$24="h"),FLOOR(0.5*$I$14+$D$33,1),$D$33)))</f>
        <v>5</v>
      </c>
      <c r="K34" s="189" t="s">
        <v>84</v>
      </c>
      <c r="L34" s="194"/>
      <c r="M34" s="195"/>
      <c r="N34" s="190" t="s">
        <v>85</v>
      </c>
      <c r="O34" s="196"/>
      <c r="R34" s="208"/>
      <c r="S34" s="215"/>
      <c r="T34" s="214"/>
      <c r="U34" s="214"/>
      <c r="V34" s="214"/>
      <c r="W34" s="214"/>
      <c r="X34" s="214"/>
      <c r="Y34" s="214"/>
      <c r="Z34" s="211"/>
      <c r="AA34" s="213"/>
      <c r="AB34" s="214"/>
      <c r="AC34" s="214"/>
      <c r="AD34" s="214"/>
      <c r="AE34" s="214"/>
      <c r="AF34" s="214"/>
      <c r="AG34" s="214"/>
      <c r="AH34" s="211"/>
      <c r="AI34" s="213"/>
      <c r="AJ34" s="214"/>
      <c r="AK34" s="214"/>
      <c r="AL34" s="214"/>
      <c r="AM34" s="214"/>
      <c r="AN34" s="214"/>
      <c r="AO34" s="214"/>
      <c r="AP34" s="140"/>
      <c r="AQ34" s="63"/>
      <c r="AR34" s="63"/>
      <c r="AS34" s="155"/>
      <c r="AT34" s="2"/>
      <c r="AU34" s="2"/>
      <c r="AV34" s="155">
        <v>365.0</v>
      </c>
      <c r="AW34" s="2"/>
      <c r="AX34" s="2"/>
      <c r="AY34" s="2"/>
      <c r="AZ34" s="2"/>
      <c r="BA34" s="2"/>
      <c r="BB34" s="2"/>
    </row>
    <row r="35" ht="15.75" customHeight="1">
      <c r="A35" s="63"/>
      <c r="B35" s="63"/>
      <c r="C35" s="112"/>
      <c r="D35" s="113">
        <v>16.0</v>
      </c>
      <c r="E35" s="114"/>
      <c r="F35" s="115"/>
      <c r="I35" s="216">
        <v>0.0</v>
      </c>
      <c r="J35" s="217">
        <f>IF(I35=1,$D$28+$I$14,IF(I35="e",$D$28+$I$14*2,IF(AND(I35=0, $I$24="h"),FLOOR(0.5*$I$14+$D$28,1),$D$28)))</f>
        <v>1</v>
      </c>
      <c r="K35" s="182" t="s">
        <v>86</v>
      </c>
      <c r="L35" s="194"/>
      <c r="M35" s="195" t="s">
        <v>83</v>
      </c>
      <c r="N35" s="190"/>
      <c r="O35" s="196"/>
      <c r="R35" s="208"/>
      <c r="S35" s="213"/>
      <c r="T35" s="214"/>
      <c r="U35" s="214"/>
      <c r="V35" s="214"/>
      <c r="W35" s="214"/>
      <c r="X35" s="214"/>
      <c r="Y35" s="214"/>
      <c r="Z35" s="211"/>
      <c r="AA35" s="218"/>
      <c r="AB35" s="210"/>
      <c r="AC35" s="210"/>
      <c r="AD35" s="210"/>
      <c r="AE35" s="210"/>
      <c r="AF35" s="210"/>
      <c r="AG35" s="210"/>
      <c r="AH35" s="211"/>
      <c r="AI35" s="213"/>
      <c r="AJ35" s="214"/>
      <c r="AK35" s="214"/>
      <c r="AL35" s="214"/>
      <c r="AM35" s="214"/>
      <c r="AN35" s="214"/>
      <c r="AO35" s="214"/>
      <c r="AP35" s="140"/>
      <c r="AQ35" s="63"/>
      <c r="AR35" s="63"/>
      <c r="AS35" s="2"/>
      <c r="AT35" s="2"/>
      <c r="AU35" s="2"/>
      <c r="AV35" s="155">
        <v>408.0</v>
      </c>
      <c r="AW35" s="2"/>
      <c r="AX35" s="2"/>
      <c r="AY35" s="2"/>
      <c r="AZ35" s="2"/>
      <c r="BA35" s="2"/>
      <c r="BB35" s="2"/>
    </row>
    <row r="36" ht="15.75" customHeight="1">
      <c r="A36" s="63"/>
      <c r="B36" s="63"/>
      <c r="C36" s="125"/>
      <c r="D36" s="126"/>
      <c r="F36" s="127"/>
      <c r="I36" s="192">
        <v>1.0</v>
      </c>
      <c r="J36" s="137">
        <f>IF(I36=1,$D$33+$I$14,IF(I36="e",$D$33+$I$14*2,IF(AND(I36=0, $I$24="h"),FLOOR(0.5*$I$14+$D$33,1),$D$33)))</f>
        <v>5</v>
      </c>
      <c r="K36" s="189" t="s">
        <v>87</v>
      </c>
      <c r="L36" s="219"/>
      <c r="M36" s="219"/>
      <c r="N36" s="190" t="s">
        <v>74</v>
      </c>
      <c r="O36" s="220"/>
      <c r="R36" s="208"/>
      <c r="S36" s="213"/>
      <c r="T36" s="214"/>
      <c r="U36" s="214"/>
      <c r="V36" s="214"/>
      <c r="W36" s="214"/>
      <c r="X36" s="214"/>
      <c r="Y36" s="214"/>
      <c r="Z36" s="211"/>
      <c r="AA36" s="213"/>
      <c r="AB36" s="214"/>
      <c r="AC36" s="214"/>
      <c r="AD36" s="214"/>
      <c r="AE36" s="214"/>
      <c r="AF36" s="214"/>
      <c r="AG36" s="214"/>
      <c r="AH36" s="211"/>
      <c r="AI36" s="213"/>
      <c r="AJ36" s="214"/>
      <c r="AK36" s="214"/>
      <c r="AL36" s="214"/>
      <c r="AM36" s="214"/>
      <c r="AN36" s="214"/>
      <c r="AO36" s="214"/>
      <c r="AP36" s="140"/>
      <c r="AQ36" s="63"/>
      <c r="AR36" s="63"/>
      <c r="AS36" s="2"/>
      <c r="AT36" s="2"/>
      <c r="AU36" s="2"/>
      <c r="AV36" s="155">
        <v>453.0</v>
      </c>
      <c r="AW36" s="2"/>
      <c r="AX36" s="2"/>
      <c r="AY36" s="2"/>
      <c r="AZ36" s="2"/>
      <c r="BA36" s="2"/>
      <c r="BB36" s="2"/>
    </row>
    <row r="37" ht="18.0" customHeight="1">
      <c r="A37" s="63"/>
      <c r="B37" s="63"/>
      <c r="C37" s="88"/>
      <c r="D37" s="847" t="s">
        <v>88</v>
      </c>
      <c r="E37" s="134"/>
      <c r="F37" s="91"/>
      <c r="I37" s="192">
        <v>0.0</v>
      </c>
      <c r="J37" s="137">
        <f t="shared" ref="J37:J38" si="2">IF(I37=1,$D$38+$I$14,IF(I37="e",$D$38+$I$14*2,IF(AND(I37=0, $I$24="h"),FLOOR(0.5*$I$14+$D$38,1),$D$38)))</f>
        <v>-1</v>
      </c>
      <c r="K37" s="189" t="s">
        <v>89</v>
      </c>
      <c r="L37" s="194"/>
      <c r="M37" s="221" t="s">
        <v>90</v>
      </c>
      <c r="O37" s="222"/>
      <c r="R37" s="208"/>
      <c r="S37" s="213"/>
      <c r="T37" s="214"/>
      <c r="U37" s="214"/>
      <c r="V37" s="214"/>
      <c r="W37" s="214"/>
      <c r="X37" s="214"/>
      <c r="Y37" s="214"/>
      <c r="Z37" s="211"/>
      <c r="AA37" s="213"/>
      <c r="AB37" s="214"/>
      <c r="AC37" s="214"/>
      <c r="AD37" s="214"/>
      <c r="AE37" s="214"/>
      <c r="AF37" s="214"/>
      <c r="AG37" s="214"/>
      <c r="AH37" s="211"/>
      <c r="AI37" s="213"/>
      <c r="AJ37" s="214"/>
      <c r="AK37" s="214"/>
      <c r="AL37" s="214"/>
      <c r="AM37" s="214"/>
      <c r="AN37" s="214"/>
      <c r="AO37" s="214"/>
      <c r="AP37" s="140"/>
      <c r="AQ37" s="63"/>
      <c r="AR37" s="63"/>
      <c r="AS37" s="223" t="s">
        <v>35</v>
      </c>
      <c r="AT37" s="223" t="s">
        <v>91</v>
      </c>
      <c r="AU37" s="2"/>
      <c r="AV37" s="2"/>
      <c r="AW37" s="2"/>
      <c r="AX37" s="2"/>
      <c r="AY37" s="2"/>
      <c r="AZ37" s="223" t="s">
        <v>92</v>
      </c>
      <c r="BA37" s="223"/>
      <c r="BB37" s="223"/>
    </row>
    <row r="38" ht="15.75" customHeight="1">
      <c r="A38" s="63"/>
      <c r="B38" s="63"/>
      <c r="C38" s="101"/>
      <c r="D38" s="144">
        <f>if(D40="","",INT((D40-10)/2))</f>
        <v>-1</v>
      </c>
      <c r="F38" s="103"/>
      <c r="I38" s="172">
        <v>0.0</v>
      </c>
      <c r="J38" s="137">
        <f t="shared" si="2"/>
        <v>-1</v>
      </c>
      <c r="K38" s="189" t="s">
        <v>93</v>
      </c>
      <c r="L38" s="194"/>
      <c r="M38" s="194"/>
      <c r="N38" s="190" t="s">
        <v>94</v>
      </c>
      <c r="O38" s="196"/>
      <c r="R38" s="208"/>
      <c r="S38" s="213"/>
      <c r="T38" s="214"/>
      <c r="U38" s="214"/>
      <c r="V38" s="214"/>
      <c r="W38" s="214"/>
      <c r="X38" s="214"/>
      <c r="Y38" s="214"/>
      <c r="Z38" s="211"/>
      <c r="AA38" s="213"/>
      <c r="AB38" s="214"/>
      <c r="AC38" s="214"/>
      <c r="AD38" s="214"/>
      <c r="AE38" s="214"/>
      <c r="AF38" s="214"/>
      <c r="AG38" s="214"/>
      <c r="AH38" s="211"/>
      <c r="AI38" s="213"/>
      <c r="AJ38" s="214"/>
      <c r="AK38" s="214"/>
      <c r="AL38" s="214"/>
      <c r="AM38" s="214"/>
      <c r="AN38" s="214"/>
      <c r="AO38" s="214"/>
      <c r="AP38" s="140"/>
      <c r="AQ38" s="63"/>
      <c r="AR38" s="63"/>
      <c r="AS38" s="224">
        <v>8.0</v>
      </c>
      <c r="AT38" s="225" t="s">
        <v>95</v>
      </c>
      <c r="AU38" s="226"/>
      <c r="AV38" s="226"/>
      <c r="AW38" s="226"/>
      <c r="AX38" s="226"/>
      <c r="AY38" s="227"/>
      <c r="AZ38" s="225">
        <v>5.0</v>
      </c>
      <c r="BA38" s="228"/>
      <c r="BB38" s="229"/>
    </row>
    <row r="39" ht="15.75" customHeight="1">
      <c r="A39" s="63"/>
      <c r="B39" s="63"/>
      <c r="C39" s="101"/>
      <c r="F39" s="103"/>
      <c r="I39" s="192">
        <v>1.0</v>
      </c>
      <c r="J39" s="137">
        <f>IF(I39=1,$D$28+$I$14,IF(I39="e",$D$28+$I$14*2,IF(AND(I39=0, $I$24="h"),FLOOR(0.5*$I$14+$D$28,1),$D$28)))</f>
        <v>3</v>
      </c>
      <c r="K39" s="189" t="s">
        <v>96</v>
      </c>
      <c r="L39" s="194"/>
      <c r="M39" s="195" t="s">
        <v>97</v>
      </c>
      <c r="N39" s="190"/>
      <c r="O39" s="196"/>
      <c r="R39" s="208"/>
      <c r="S39" s="213"/>
      <c r="T39" s="214"/>
      <c r="U39" s="214"/>
      <c r="V39" s="214"/>
      <c r="W39" s="214"/>
      <c r="X39" s="214"/>
      <c r="Y39" s="214"/>
      <c r="Z39" s="211"/>
      <c r="AA39" s="213"/>
      <c r="AB39" s="214"/>
      <c r="AC39" s="214"/>
      <c r="AD39" s="214"/>
      <c r="AE39" s="214"/>
      <c r="AF39" s="214"/>
      <c r="AG39" s="214"/>
      <c r="AH39" s="211"/>
      <c r="AI39" s="213"/>
      <c r="AJ39" s="214"/>
      <c r="AK39" s="214"/>
      <c r="AL39" s="214"/>
      <c r="AM39" s="214"/>
      <c r="AN39" s="214"/>
      <c r="AO39" s="214"/>
      <c r="AP39" s="140"/>
      <c r="AQ39" s="63"/>
      <c r="AR39" s="63"/>
      <c r="AS39" s="230">
        <v>12.0</v>
      </c>
      <c r="AT39" s="231" t="s">
        <v>98</v>
      </c>
      <c r="AU39" s="169"/>
      <c r="AV39" s="169"/>
      <c r="AW39" s="169"/>
      <c r="AX39" s="169"/>
      <c r="AY39" s="232"/>
      <c r="AZ39" s="231">
        <v>7.0</v>
      </c>
      <c r="BA39" s="228"/>
      <c r="BB39" s="229"/>
    </row>
    <row r="40" ht="15.75" customHeight="1">
      <c r="A40" s="63"/>
      <c r="B40" s="63"/>
      <c r="C40" s="112"/>
      <c r="D40" s="156">
        <v>8.0</v>
      </c>
      <c r="E40" s="157"/>
      <c r="F40" s="115"/>
      <c r="I40" s="172">
        <v>0.0</v>
      </c>
      <c r="J40" s="137">
        <f t="shared" ref="J40:J41" si="3">IF(I40=1,$D$18+$I$14,IF(I40="e",$D$18+$I$14*2,IF(AND(I40=0, $I$24="h"),FLOOR(0.5*$I$14+$D$18,1),$D$18)))</f>
        <v>-1</v>
      </c>
      <c r="K40" s="233" t="s">
        <v>99</v>
      </c>
      <c r="L40" s="194"/>
      <c r="M40" s="194"/>
      <c r="N40" s="190" t="s">
        <v>100</v>
      </c>
      <c r="O40" s="222"/>
      <c r="R40" s="234"/>
      <c r="S40" s="235" t="s">
        <v>101</v>
      </c>
      <c r="T40" s="236"/>
      <c r="U40" s="236"/>
      <c r="V40" s="236"/>
      <c r="W40" s="236"/>
      <c r="X40" s="236"/>
      <c r="Y40" s="236"/>
      <c r="Z40" s="237"/>
      <c r="AA40" s="238" t="s">
        <v>102</v>
      </c>
      <c r="AB40" s="236"/>
      <c r="AC40" s="236"/>
      <c r="AD40" s="236"/>
      <c r="AE40" s="236"/>
      <c r="AF40" s="236"/>
      <c r="AG40" s="236"/>
      <c r="AH40" s="237"/>
      <c r="AI40" s="239" t="s">
        <v>103</v>
      </c>
      <c r="AJ40" s="236"/>
      <c r="AK40" s="236"/>
      <c r="AL40" s="236"/>
      <c r="AM40" s="236"/>
      <c r="AN40" s="236"/>
      <c r="AO40" s="236"/>
      <c r="AP40" s="152"/>
      <c r="AQ40" s="63"/>
      <c r="AR40" s="63"/>
      <c r="AS40" s="230">
        <v>8.0</v>
      </c>
      <c r="AT40" s="231" t="s">
        <v>104</v>
      </c>
      <c r="AU40" s="169"/>
      <c r="AV40" s="169"/>
      <c r="AW40" s="169"/>
      <c r="AX40" s="169"/>
      <c r="AY40" s="232"/>
      <c r="AZ40" s="231">
        <v>5.0</v>
      </c>
      <c r="BA40" s="228"/>
      <c r="BB40" s="229"/>
    </row>
    <row r="41" ht="15.75" customHeight="1">
      <c r="A41" s="63"/>
      <c r="B41" s="64"/>
      <c r="C41" s="240"/>
      <c r="D41" s="241"/>
      <c r="E41" s="242"/>
      <c r="F41" s="243"/>
      <c r="I41" s="192">
        <v>0.0</v>
      </c>
      <c r="J41" s="137">
        <f t="shared" si="3"/>
        <v>-1</v>
      </c>
      <c r="K41" s="189" t="s">
        <v>105</v>
      </c>
      <c r="L41" s="244"/>
      <c r="N41" s="195" t="s">
        <v>106</v>
      </c>
      <c r="O41" s="245"/>
      <c r="R41" s="246"/>
      <c r="S41" s="63"/>
      <c r="T41" s="63"/>
      <c r="U41" s="63"/>
      <c r="V41" s="63"/>
      <c r="W41" s="63"/>
      <c r="X41" s="63"/>
      <c r="Y41" s="63"/>
      <c r="Z41" s="63"/>
      <c r="AA41" s="63"/>
      <c r="AB41" s="63"/>
      <c r="AC41" s="63"/>
      <c r="AD41" s="63"/>
      <c r="AE41" s="63"/>
      <c r="AF41" s="63"/>
      <c r="AG41" s="63"/>
      <c r="AH41" s="63"/>
      <c r="AI41" s="63"/>
      <c r="AJ41" s="63"/>
      <c r="AK41" s="63"/>
      <c r="AL41" s="63"/>
      <c r="AM41" s="63"/>
      <c r="AN41" s="63"/>
      <c r="AO41" s="63"/>
      <c r="AP41" s="246"/>
      <c r="AQ41" s="63"/>
      <c r="AR41" s="63"/>
      <c r="AS41" s="230">
        <v>10.0</v>
      </c>
      <c r="AT41" s="231" t="s">
        <v>107</v>
      </c>
      <c r="AU41" s="169"/>
      <c r="AV41" s="169"/>
      <c r="AW41" s="169"/>
      <c r="AX41" s="169"/>
      <c r="AY41" s="232"/>
      <c r="AZ41" s="231">
        <v>6.0</v>
      </c>
      <c r="BA41" s="228"/>
      <c r="BB41" s="229"/>
    </row>
    <row r="42" ht="15.75" customHeight="1">
      <c r="A42" s="63"/>
      <c r="B42" s="64"/>
      <c r="C42" s="247"/>
      <c r="D42" s="56"/>
      <c r="E42" s="56"/>
      <c r="F42" s="248"/>
      <c r="I42" s="192">
        <v>0.0</v>
      </c>
      <c r="J42" s="137">
        <f>IF(I42=1,$D$33+$I$14,IF(I42="e",$D$33+$I$14*2,IF(AND(I42=0, $I$24="h"),FLOOR(0.5*$I$14+$D$33,1),$D$33)))</f>
        <v>3</v>
      </c>
      <c r="K42" s="182" t="s">
        <v>108</v>
      </c>
      <c r="L42" s="249"/>
      <c r="N42" s="195" t="s">
        <v>109</v>
      </c>
      <c r="O42" s="222"/>
      <c r="R42" s="15"/>
      <c r="S42" s="250" t="s">
        <v>110</v>
      </c>
      <c r="T42" s="131"/>
      <c r="U42" s="131"/>
      <c r="V42" s="131"/>
      <c r="W42" s="131"/>
      <c r="X42" s="131"/>
      <c r="Y42" s="131"/>
      <c r="Z42" s="251"/>
      <c r="AA42" s="252"/>
      <c r="AB42" s="131"/>
      <c r="AC42" s="131"/>
      <c r="AD42" s="131"/>
      <c r="AE42" s="131"/>
      <c r="AF42" s="131"/>
      <c r="AG42" s="131"/>
      <c r="AH42" s="251"/>
      <c r="AI42" s="253" t="s">
        <v>111</v>
      </c>
      <c r="AJ42" s="131"/>
      <c r="AK42" s="131"/>
      <c r="AL42" s="131"/>
      <c r="AM42" s="131"/>
      <c r="AN42" s="131"/>
      <c r="AO42" s="131"/>
      <c r="AP42" s="55"/>
      <c r="AQ42" s="63"/>
      <c r="AR42" s="63"/>
      <c r="AS42" s="230">
        <v>8.0</v>
      </c>
      <c r="AT42" s="231" t="s">
        <v>3</v>
      </c>
      <c r="AU42" s="169"/>
      <c r="AV42" s="169"/>
      <c r="AW42" s="169"/>
      <c r="AX42" s="169"/>
      <c r="AY42" s="232"/>
      <c r="AZ42" s="231">
        <v>5.0</v>
      </c>
      <c r="BA42" s="228"/>
      <c r="BB42" s="229"/>
    </row>
    <row r="43" ht="15.75" customHeight="1">
      <c r="A43" s="63"/>
      <c r="B43" s="63"/>
      <c r="D43" s="63"/>
      <c r="E43" s="63"/>
      <c r="F43" s="63"/>
      <c r="G43" s="63"/>
      <c r="I43" s="254" t="s">
        <v>112</v>
      </c>
      <c r="J43" s="44"/>
      <c r="K43" s="44"/>
      <c r="L43" s="44"/>
      <c r="M43" s="44"/>
      <c r="N43" s="44"/>
      <c r="O43" s="45"/>
      <c r="R43" s="36"/>
      <c r="S43" s="255" t="s">
        <v>113</v>
      </c>
      <c r="T43" s="214"/>
      <c r="U43" s="214"/>
      <c r="V43" s="214"/>
      <c r="W43" s="214"/>
      <c r="X43" s="214"/>
      <c r="Y43" s="214"/>
      <c r="Z43" s="211"/>
      <c r="AA43" s="256"/>
      <c r="AB43" s="214"/>
      <c r="AC43" s="214"/>
      <c r="AD43" s="214"/>
      <c r="AE43" s="214"/>
      <c r="AF43" s="214"/>
      <c r="AG43" s="214"/>
      <c r="AI43" s="257" t="s">
        <v>114</v>
      </c>
      <c r="AJ43" s="214"/>
      <c r="AK43" s="214"/>
      <c r="AL43" s="214"/>
      <c r="AM43" s="214"/>
      <c r="AN43" s="214"/>
      <c r="AO43" s="214"/>
      <c r="AP43" s="32"/>
      <c r="AQ43" s="63"/>
      <c r="AR43" s="63"/>
      <c r="AS43" s="230">
        <v>6.0</v>
      </c>
      <c r="AT43" s="231" t="s">
        <v>115</v>
      </c>
      <c r="AU43" s="169"/>
      <c r="AV43" s="169"/>
      <c r="AW43" s="169"/>
      <c r="AX43" s="169"/>
      <c r="AY43" s="232"/>
      <c r="AZ43" s="231">
        <v>5.0</v>
      </c>
      <c r="BA43" s="228"/>
      <c r="BB43" s="229"/>
    </row>
    <row r="44" ht="15.75" customHeight="1">
      <c r="A44" s="63"/>
      <c r="B44" s="63"/>
      <c r="I44" s="68"/>
      <c r="J44" s="68"/>
      <c r="K44" s="68"/>
      <c r="L44" s="258" t="s">
        <v>116</v>
      </c>
      <c r="M44" s="68"/>
      <c r="N44" s="68"/>
      <c r="O44" s="68"/>
      <c r="R44" s="36"/>
      <c r="S44" s="259" t="s">
        <v>117</v>
      </c>
      <c r="T44" s="214"/>
      <c r="U44" s="214"/>
      <c r="V44" s="214"/>
      <c r="W44" s="214"/>
      <c r="X44" s="214"/>
      <c r="Y44" s="214"/>
      <c r="Z44" s="211"/>
      <c r="AI44" s="257" t="s">
        <v>118</v>
      </c>
      <c r="AJ44" s="214"/>
      <c r="AK44" s="214"/>
      <c r="AL44" s="214"/>
      <c r="AM44" s="214"/>
      <c r="AN44" s="214"/>
      <c r="AO44" s="214"/>
      <c r="AP44" s="32"/>
      <c r="AQ44" s="63"/>
      <c r="AR44" s="63"/>
      <c r="AS44" s="230">
        <v>8.0</v>
      </c>
      <c r="AT44" s="231" t="s">
        <v>119</v>
      </c>
      <c r="AU44" s="169"/>
      <c r="AV44" s="169"/>
      <c r="AW44" s="169"/>
      <c r="AX44" s="169"/>
      <c r="AY44" s="232"/>
      <c r="AZ44" s="231">
        <v>5.0</v>
      </c>
      <c r="BA44" s="228"/>
      <c r="BB44" s="229"/>
    </row>
    <row r="45" ht="15.75" customHeight="1">
      <c r="A45" s="63"/>
      <c r="B45" s="63"/>
      <c r="D45" s="260">
        <f>if(D35="","",if(J36="",D33,J36)+10)</f>
        <v>15</v>
      </c>
      <c r="E45" s="26"/>
      <c r="G45" s="261" t="s">
        <v>120</v>
      </c>
      <c r="H45" s="13"/>
      <c r="I45" s="13"/>
      <c r="J45" s="13"/>
      <c r="K45" s="13"/>
      <c r="L45" s="13"/>
      <c r="M45" s="13"/>
      <c r="N45" s="13"/>
      <c r="O45" s="26"/>
      <c r="R45" s="36"/>
      <c r="S45" s="262" t="s">
        <v>121</v>
      </c>
      <c r="T45" s="214"/>
      <c r="U45" s="214"/>
      <c r="V45" s="214"/>
      <c r="W45" s="214"/>
      <c r="X45" s="214"/>
      <c r="Y45" s="214"/>
      <c r="Z45" s="211"/>
      <c r="AA45" s="256"/>
      <c r="AB45" s="214"/>
      <c r="AC45" s="214"/>
      <c r="AD45" s="214"/>
      <c r="AE45" s="214"/>
      <c r="AF45" s="214"/>
      <c r="AG45" s="214"/>
      <c r="AI45" s="257" t="s">
        <v>122</v>
      </c>
      <c r="AJ45" s="214"/>
      <c r="AK45" s="214"/>
      <c r="AL45" s="214"/>
      <c r="AM45" s="214"/>
      <c r="AN45" s="214"/>
      <c r="AO45" s="214"/>
      <c r="AP45" s="32"/>
      <c r="AQ45" s="63"/>
      <c r="AR45" s="63"/>
      <c r="AS45" s="230">
        <v>10.0</v>
      </c>
      <c r="AT45" s="231" t="s">
        <v>123</v>
      </c>
      <c r="AU45" s="169"/>
      <c r="AV45" s="169"/>
      <c r="AW45" s="169"/>
      <c r="AX45" s="169"/>
      <c r="AY45" s="232"/>
      <c r="AZ45" s="231">
        <v>6.0</v>
      </c>
      <c r="BA45" s="228"/>
      <c r="BB45" s="229"/>
    </row>
    <row r="46" ht="15.75" customHeight="1">
      <c r="A46" s="63"/>
      <c r="B46" s="63"/>
      <c r="D46" s="43"/>
      <c r="E46" s="45"/>
      <c r="G46" s="43"/>
      <c r="H46" s="44"/>
      <c r="I46" s="44"/>
      <c r="J46" s="44"/>
      <c r="K46" s="44"/>
      <c r="L46" s="44"/>
      <c r="M46" s="44"/>
      <c r="N46" s="44"/>
      <c r="O46" s="45"/>
      <c r="R46" s="36"/>
      <c r="S46" s="255" t="s">
        <v>124</v>
      </c>
      <c r="T46" s="214"/>
      <c r="U46" s="214"/>
      <c r="V46" s="214"/>
      <c r="W46" s="214"/>
      <c r="X46" s="214"/>
      <c r="Y46" s="214"/>
      <c r="Z46" s="211"/>
      <c r="AA46" s="256"/>
      <c r="AB46" s="214"/>
      <c r="AC46" s="214"/>
      <c r="AD46" s="214"/>
      <c r="AE46" s="214"/>
      <c r="AF46" s="214"/>
      <c r="AG46" s="214"/>
      <c r="AI46" s="257" t="s">
        <v>125</v>
      </c>
      <c r="AJ46" s="214"/>
      <c r="AK46" s="214"/>
      <c r="AL46" s="214"/>
      <c r="AM46" s="214"/>
      <c r="AN46" s="214"/>
      <c r="AO46" s="214"/>
      <c r="AP46" s="32"/>
      <c r="AQ46" s="63"/>
      <c r="AR46" s="63"/>
      <c r="AS46" s="230">
        <v>8.0</v>
      </c>
      <c r="AT46" s="231" t="s">
        <v>126</v>
      </c>
      <c r="AU46" s="169"/>
      <c r="AV46" s="169"/>
      <c r="AW46" s="169"/>
      <c r="AX46" s="169"/>
      <c r="AY46" s="232"/>
      <c r="AZ46" s="231">
        <v>5.0</v>
      </c>
      <c r="BA46" s="228"/>
      <c r="BB46" s="229"/>
    </row>
    <row r="47" ht="15.75" customHeight="1">
      <c r="A47" s="63"/>
      <c r="B47" s="63"/>
      <c r="G47" s="68"/>
      <c r="H47" s="68"/>
      <c r="I47" s="68"/>
      <c r="J47" s="68"/>
      <c r="K47" s="68"/>
      <c r="L47" s="68"/>
      <c r="M47" s="68"/>
      <c r="N47" s="68"/>
      <c r="O47" s="68"/>
      <c r="R47" s="36"/>
      <c r="S47" s="263"/>
      <c r="T47" s="214"/>
      <c r="U47" s="214"/>
      <c r="V47" s="214"/>
      <c r="W47" s="214"/>
      <c r="X47" s="214"/>
      <c r="Y47" s="214"/>
      <c r="Z47" s="211"/>
      <c r="AA47" s="256"/>
      <c r="AB47" s="214"/>
      <c r="AC47" s="214"/>
      <c r="AD47" s="214"/>
      <c r="AE47" s="214"/>
      <c r="AF47" s="214"/>
      <c r="AG47" s="214"/>
      <c r="AI47" s="256"/>
      <c r="AJ47" s="214"/>
      <c r="AK47" s="214"/>
      <c r="AL47" s="214"/>
      <c r="AM47" s="214"/>
      <c r="AN47" s="214"/>
      <c r="AO47" s="214"/>
      <c r="AP47" s="32"/>
      <c r="AQ47" s="63"/>
      <c r="AR47" s="63"/>
      <c r="AS47" s="230">
        <v>10.0</v>
      </c>
      <c r="AT47" s="231" t="s">
        <v>127</v>
      </c>
      <c r="AU47" s="169"/>
      <c r="AV47" s="169"/>
      <c r="AW47" s="169"/>
      <c r="AX47" s="169"/>
      <c r="AY47" s="232"/>
      <c r="AZ47" s="231">
        <v>6.0</v>
      </c>
      <c r="BA47" s="228"/>
      <c r="BB47" s="229"/>
    </row>
    <row r="48" ht="15.75" customHeight="1">
      <c r="A48" s="264"/>
      <c r="B48" s="264"/>
      <c r="D48" s="265"/>
      <c r="P48" s="264"/>
      <c r="R48" s="36"/>
      <c r="S48" s="215"/>
      <c r="T48" s="214"/>
      <c r="U48" s="214"/>
      <c r="V48" s="214"/>
      <c r="W48" s="214"/>
      <c r="X48" s="214"/>
      <c r="Y48" s="214"/>
      <c r="Z48" s="211"/>
      <c r="AA48" s="256"/>
      <c r="AB48" s="214"/>
      <c r="AC48" s="214"/>
      <c r="AD48" s="214"/>
      <c r="AE48" s="214"/>
      <c r="AF48" s="214"/>
      <c r="AG48" s="214"/>
      <c r="AI48" s="256"/>
      <c r="AJ48" s="214"/>
      <c r="AK48" s="214"/>
      <c r="AL48" s="214"/>
      <c r="AM48" s="214"/>
      <c r="AN48" s="214"/>
      <c r="AO48" s="214"/>
      <c r="AP48" s="32"/>
      <c r="AQ48" s="63"/>
      <c r="AR48" s="63"/>
      <c r="AS48" s="230">
        <v>10.0</v>
      </c>
      <c r="AT48" s="231" t="s">
        <v>128</v>
      </c>
      <c r="AU48" s="169"/>
      <c r="AV48" s="169"/>
      <c r="AW48" s="169"/>
      <c r="AX48" s="169"/>
      <c r="AY48" s="232"/>
      <c r="AZ48" s="231">
        <v>6.0</v>
      </c>
      <c r="BA48" s="228"/>
      <c r="BB48" s="229"/>
    </row>
    <row r="49" ht="15.75" customHeight="1">
      <c r="A49" s="264"/>
      <c r="D49" s="266" t="s">
        <v>129</v>
      </c>
      <c r="E49" s="131"/>
      <c r="F49" s="131"/>
      <c r="G49" s="131"/>
      <c r="H49" s="131"/>
      <c r="I49" s="131"/>
      <c r="J49" s="131"/>
      <c r="K49" s="131"/>
      <c r="L49" s="131"/>
      <c r="M49" s="131"/>
      <c r="N49" s="131"/>
      <c r="O49" s="267"/>
      <c r="R49" s="36"/>
      <c r="S49" s="215"/>
      <c r="T49" s="214"/>
      <c r="U49" s="214"/>
      <c r="V49" s="214"/>
      <c r="W49" s="214"/>
      <c r="X49" s="214"/>
      <c r="Y49" s="214"/>
      <c r="Z49" s="211"/>
      <c r="AA49" s="256"/>
      <c r="AB49" s="214"/>
      <c r="AC49" s="214"/>
      <c r="AD49" s="214"/>
      <c r="AE49" s="214"/>
      <c r="AF49" s="214"/>
      <c r="AG49" s="214"/>
      <c r="AI49" s="256"/>
      <c r="AJ49" s="214"/>
      <c r="AK49" s="214"/>
      <c r="AL49" s="214"/>
      <c r="AM49" s="214"/>
      <c r="AN49" s="214"/>
      <c r="AO49" s="214"/>
      <c r="AP49" s="32"/>
      <c r="AQ49" s="63"/>
      <c r="AR49" s="63"/>
      <c r="AS49" s="230">
        <v>8.0</v>
      </c>
      <c r="AT49" s="231" t="s">
        <v>130</v>
      </c>
      <c r="AU49" s="169"/>
      <c r="AV49" s="169"/>
      <c r="AW49" s="169"/>
      <c r="AX49" s="169"/>
      <c r="AY49" s="232"/>
      <c r="AZ49" s="231">
        <v>5.0</v>
      </c>
      <c r="BA49" s="228"/>
      <c r="BB49" s="229"/>
    </row>
    <row r="50" ht="15.75" customHeight="1">
      <c r="A50" s="264"/>
      <c r="D50" s="268" t="s">
        <v>131</v>
      </c>
      <c r="E50" s="210"/>
      <c r="F50" s="210"/>
      <c r="G50" s="210"/>
      <c r="H50" s="210"/>
      <c r="I50" s="210"/>
      <c r="J50" s="210"/>
      <c r="K50" s="210"/>
      <c r="L50" s="210"/>
      <c r="M50" s="210"/>
      <c r="N50" s="210"/>
      <c r="O50" s="269"/>
      <c r="R50" s="36"/>
      <c r="S50" s="270"/>
      <c r="T50" s="214"/>
      <c r="U50" s="214"/>
      <c r="V50" s="214"/>
      <c r="W50" s="214"/>
      <c r="X50" s="214"/>
      <c r="Y50" s="214"/>
      <c r="Z50" s="211"/>
      <c r="AA50" s="256"/>
      <c r="AB50" s="214"/>
      <c r="AC50" s="214"/>
      <c r="AD50" s="214"/>
      <c r="AE50" s="214"/>
      <c r="AF50" s="214"/>
      <c r="AG50" s="214"/>
      <c r="AI50" s="256"/>
      <c r="AJ50" s="214"/>
      <c r="AK50" s="214"/>
      <c r="AL50" s="214"/>
      <c r="AM50" s="214"/>
      <c r="AN50" s="214"/>
      <c r="AO50" s="214"/>
      <c r="AP50" s="32"/>
      <c r="AQ50" s="63"/>
      <c r="AR50" s="63"/>
      <c r="AS50" s="230">
        <v>6.0</v>
      </c>
      <c r="AT50" s="231" t="s">
        <v>132</v>
      </c>
      <c r="AU50" s="169"/>
      <c r="AV50" s="169"/>
      <c r="AW50" s="169"/>
      <c r="AX50" s="169"/>
      <c r="AY50" s="232"/>
      <c r="AZ50" s="231">
        <v>4.0</v>
      </c>
      <c r="BA50" s="228"/>
      <c r="BB50" s="229"/>
    </row>
    <row r="51" ht="15.75" customHeight="1">
      <c r="A51" s="264"/>
      <c r="D51" s="268" t="s">
        <v>133</v>
      </c>
      <c r="E51" s="210"/>
      <c r="F51" s="210"/>
      <c r="G51" s="210"/>
      <c r="H51" s="210"/>
      <c r="I51" s="210"/>
      <c r="J51" s="210"/>
      <c r="K51" s="210"/>
      <c r="L51" s="210"/>
      <c r="M51" s="210"/>
      <c r="N51" s="210"/>
      <c r="O51" s="269"/>
      <c r="R51" s="36"/>
      <c r="S51" s="270"/>
      <c r="T51" s="214"/>
      <c r="U51" s="214"/>
      <c r="V51" s="214"/>
      <c r="W51" s="214"/>
      <c r="X51" s="214"/>
      <c r="Y51" s="214"/>
      <c r="Z51" s="211"/>
      <c r="AA51" s="256"/>
      <c r="AB51" s="214"/>
      <c r="AC51" s="214"/>
      <c r="AD51" s="214"/>
      <c r="AE51" s="214"/>
      <c r="AF51" s="214"/>
      <c r="AG51" s="214"/>
      <c r="AI51" s="256"/>
      <c r="AJ51" s="214"/>
      <c r="AK51" s="214"/>
      <c r="AL51" s="214"/>
      <c r="AM51" s="214"/>
      <c r="AN51" s="214"/>
      <c r="AO51" s="214"/>
      <c r="AP51" s="32"/>
      <c r="AQ51" s="63"/>
      <c r="AR51" s="63"/>
      <c r="AS51" s="230">
        <v>8.0</v>
      </c>
      <c r="AT51" s="231" t="s">
        <v>134</v>
      </c>
      <c r="AU51" s="169"/>
      <c r="AV51" s="169"/>
      <c r="AW51" s="169"/>
      <c r="AX51" s="169"/>
      <c r="AY51" s="232"/>
      <c r="AZ51" s="231">
        <v>5.0</v>
      </c>
      <c r="BA51" s="228"/>
      <c r="BB51" s="229"/>
    </row>
    <row r="52" ht="15.75" customHeight="1">
      <c r="A52" s="264"/>
      <c r="D52" s="268" t="s">
        <v>135</v>
      </c>
      <c r="E52" s="210"/>
      <c r="F52" s="210"/>
      <c r="G52" s="210"/>
      <c r="H52" s="210"/>
      <c r="I52" s="210"/>
      <c r="J52" s="210"/>
      <c r="K52" s="210"/>
      <c r="L52" s="210"/>
      <c r="M52" s="210"/>
      <c r="N52" s="210"/>
      <c r="O52" s="269"/>
      <c r="R52" s="36"/>
      <c r="S52" s="270"/>
      <c r="T52" s="214"/>
      <c r="U52" s="214"/>
      <c r="V52" s="214"/>
      <c r="W52" s="214"/>
      <c r="X52" s="214"/>
      <c r="Y52" s="214"/>
      <c r="Z52" s="211"/>
      <c r="AA52" s="256"/>
      <c r="AB52" s="214"/>
      <c r="AC52" s="214"/>
      <c r="AD52" s="214"/>
      <c r="AE52" s="214"/>
      <c r="AF52" s="214"/>
      <c r="AG52" s="214"/>
      <c r="AI52" s="256"/>
      <c r="AJ52" s="214"/>
      <c r="AK52" s="214"/>
      <c r="AL52" s="214"/>
      <c r="AM52" s="214"/>
      <c r="AN52" s="214"/>
      <c r="AO52" s="214"/>
      <c r="AP52" s="32"/>
      <c r="AQ52" s="63"/>
      <c r="AR52" s="63"/>
      <c r="AS52" s="271">
        <v>6.0</v>
      </c>
      <c r="AT52" s="272" t="s">
        <v>136</v>
      </c>
      <c r="AU52" s="273"/>
      <c r="AV52" s="273"/>
      <c r="AW52" s="273"/>
      <c r="AX52" s="273"/>
      <c r="AY52" s="274"/>
      <c r="AZ52" s="275">
        <v>4.0</v>
      </c>
      <c r="BA52" s="228"/>
      <c r="BB52" s="229"/>
    </row>
    <row r="53" ht="15.75" customHeight="1">
      <c r="A53" s="264"/>
      <c r="D53" s="276"/>
      <c r="E53" s="210"/>
      <c r="F53" s="210"/>
      <c r="G53" s="210"/>
      <c r="H53" s="210"/>
      <c r="I53" s="210"/>
      <c r="J53" s="210"/>
      <c r="K53" s="210"/>
      <c r="L53" s="210"/>
      <c r="M53" s="210"/>
      <c r="N53" s="210"/>
      <c r="O53" s="269"/>
      <c r="R53" s="36"/>
      <c r="S53" s="215"/>
      <c r="T53" s="214"/>
      <c r="U53" s="214"/>
      <c r="V53" s="214"/>
      <c r="W53" s="214"/>
      <c r="X53" s="214"/>
      <c r="Y53" s="214"/>
      <c r="Z53" s="211"/>
      <c r="AA53" s="256"/>
      <c r="AB53" s="214"/>
      <c r="AC53" s="214"/>
      <c r="AD53" s="214"/>
      <c r="AE53" s="214"/>
      <c r="AF53" s="214"/>
      <c r="AG53" s="214"/>
      <c r="AI53" s="256"/>
      <c r="AJ53" s="214"/>
      <c r="AK53" s="214"/>
      <c r="AL53" s="214"/>
      <c r="AM53" s="214"/>
      <c r="AN53" s="214"/>
      <c r="AO53" s="214"/>
      <c r="AP53" s="32"/>
      <c r="AQ53" s="63"/>
      <c r="AR53" s="63"/>
      <c r="AS53" s="2"/>
      <c r="AT53" s="2"/>
      <c r="AU53" s="2"/>
      <c r="AV53" s="2"/>
      <c r="AW53" s="2"/>
      <c r="AX53" s="2"/>
      <c r="AY53" s="2"/>
      <c r="AZ53" s="2"/>
      <c r="BA53" s="2"/>
      <c r="BB53" s="2"/>
    </row>
    <row r="54" ht="15.75" customHeight="1">
      <c r="A54" s="264"/>
      <c r="D54" s="276"/>
      <c r="E54" s="210"/>
      <c r="F54" s="210"/>
      <c r="G54" s="210"/>
      <c r="H54" s="210"/>
      <c r="I54" s="210"/>
      <c r="J54" s="210"/>
      <c r="K54" s="210"/>
      <c r="L54" s="210"/>
      <c r="M54" s="210"/>
      <c r="N54" s="210"/>
      <c r="O54" s="269"/>
      <c r="R54" s="36"/>
      <c r="S54" s="215"/>
      <c r="T54" s="214"/>
      <c r="U54" s="214"/>
      <c r="V54" s="214"/>
      <c r="W54" s="214"/>
      <c r="X54" s="214"/>
      <c r="Y54" s="214"/>
      <c r="Z54" s="211"/>
      <c r="AA54" s="256"/>
      <c r="AB54" s="214"/>
      <c r="AC54" s="214"/>
      <c r="AD54" s="214"/>
      <c r="AE54" s="214"/>
      <c r="AF54" s="214"/>
      <c r="AG54" s="214"/>
      <c r="AH54" s="211"/>
      <c r="AI54" s="256"/>
      <c r="AJ54" s="214"/>
      <c r="AK54" s="214"/>
      <c r="AL54" s="214"/>
      <c r="AM54" s="214"/>
      <c r="AN54" s="214"/>
      <c r="AO54" s="214"/>
      <c r="AP54" s="32"/>
      <c r="AQ54" s="63"/>
      <c r="AR54" s="63"/>
      <c r="AS54" s="2"/>
      <c r="AT54" s="2"/>
      <c r="AU54" s="2"/>
      <c r="AV54" s="2"/>
      <c r="AW54" s="2"/>
      <c r="AX54" s="2"/>
      <c r="AY54" s="2"/>
      <c r="AZ54" s="2"/>
      <c r="BA54" s="2"/>
      <c r="BB54" s="2"/>
    </row>
    <row r="55" ht="15.75" customHeight="1">
      <c r="A55" s="264"/>
      <c r="D55" s="276"/>
      <c r="E55" s="210"/>
      <c r="F55" s="210"/>
      <c r="G55" s="210"/>
      <c r="H55" s="210"/>
      <c r="I55" s="210"/>
      <c r="J55" s="210"/>
      <c r="K55" s="210"/>
      <c r="L55" s="210"/>
      <c r="M55" s="210"/>
      <c r="N55" s="210"/>
      <c r="O55" s="269"/>
      <c r="R55" s="36"/>
      <c r="S55" s="213"/>
      <c r="T55" s="214"/>
      <c r="U55" s="214"/>
      <c r="V55" s="214"/>
      <c r="W55" s="214"/>
      <c r="X55" s="214"/>
      <c r="Y55" s="214"/>
      <c r="Z55" s="211"/>
      <c r="AA55" s="256"/>
      <c r="AB55" s="214"/>
      <c r="AC55" s="214"/>
      <c r="AD55" s="214"/>
      <c r="AE55" s="214"/>
      <c r="AF55" s="214"/>
      <c r="AG55" s="214"/>
      <c r="AH55" s="211"/>
      <c r="AI55" s="256"/>
      <c r="AJ55" s="214"/>
      <c r="AK55" s="214"/>
      <c r="AL55" s="214"/>
      <c r="AM55" s="214"/>
      <c r="AN55" s="214"/>
      <c r="AO55" s="214"/>
      <c r="AP55" s="32"/>
      <c r="AQ55" s="63"/>
      <c r="AR55" s="63"/>
      <c r="AS55" s="2"/>
      <c r="AT55" s="2"/>
      <c r="AU55" s="2"/>
      <c r="AV55" s="2"/>
      <c r="AW55" s="2"/>
      <c r="AX55" s="2"/>
      <c r="AY55" s="2"/>
      <c r="AZ55" s="2"/>
      <c r="BA55" s="2"/>
      <c r="BB55" s="2"/>
    </row>
    <row r="56" ht="15.75" customHeight="1">
      <c r="A56" s="264"/>
      <c r="D56" s="277" t="s">
        <v>137</v>
      </c>
      <c r="E56" s="236"/>
      <c r="F56" s="236"/>
      <c r="G56" s="236"/>
      <c r="H56" s="236"/>
      <c r="I56" s="236"/>
      <c r="J56" s="236"/>
      <c r="K56" s="236"/>
      <c r="L56" s="236"/>
      <c r="M56" s="236"/>
      <c r="N56" s="236"/>
      <c r="O56" s="278"/>
      <c r="R56" s="36"/>
      <c r="S56" s="213"/>
      <c r="T56" s="214"/>
      <c r="U56" s="214"/>
      <c r="V56" s="214"/>
      <c r="W56" s="214"/>
      <c r="X56" s="214"/>
      <c r="Y56" s="214"/>
      <c r="Z56" s="211"/>
      <c r="AA56" s="256"/>
      <c r="AB56" s="214"/>
      <c r="AC56" s="214"/>
      <c r="AD56" s="214"/>
      <c r="AE56" s="214"/>
      <c r="AF56" s="214"/>
      <c r="AG56" s="214"/>
      <c r="AH56" s="211"/>
      <c r="AI56" s="256"/>
      <c r="AJ56" s="214"/>
      <c r="AK56" s="214"/>
      <c r="AL56" s="214"/>
      <c r="AM56" s="214"/>
      <c r="AN56" s="214"/>
      <c r="AO56" s="214"/>
      <c r="AP56" s="32"/>
      <c r="AQ56" s="63"/>
      <c r="AR56" s="63"/>
      <c r="AS56" s="2"/>
      <c r="AT56" s="2"/>
      <c r="AU56" s="2"/>
      <c r="AV56" s="2"/>
      <c r="AW56" s="2"/>
      <c r="AX56" s="2"/>
      <c r="AY56" s="2"/>
      <c r="AZ56" s="2"/>
      <c r="BA56" s="2"/>
      <c r="BB56" s="2"/>
    </row>
    <row r="57" ht="15.75" customHeight="1">
      <c r="A57" s="264"/>
      <c r="D57" s="279"/>
      <c r="R57" s="43"/>
      <c r="S57" s="845" t="s">
        <v>138</v>
      </c>
      <c r="T57" s="44"/>
      <c r="U57" s="44"/>
      <c r="V57" s="44"/>
      <c r="W57" s="44"/>
      <c r="X57" s="44"/>
      <c r="Y57" s="44"/>
      <c r="Z57" s="44"/>
      <c r="AA57" s="44"/>
      <c r="AB57" s="44"/>
      <c r="AC57" s="44"/>
      <c r="AD57" s="44"/>
      <c r="AE57" s="44"/>
      <c r="AF57" s="44"/>
      <c r="AG57" s="44"/>
      <c r="AH57" s="281"/>
      <c r="AI57" s="238" t="s">
        <v>139</v>
      </c>
      <c r="AJ57" s="236"/>
      <c r="AK57" s="236"/>
      <c r="AL57" s="236"/>
      <c r="AM57" s="236"/>
      <c r="AN57" s="236"/>
      <c r="AO57" s="236"/>
      <c r="AP57" s="32"/>
      <c r="AQ57" s="63"/>
      <c r="AR57" s="63"/>
      <c r="AS57" s="2"/>
      <c r="AT57" s="2"/>
      <c r="AU57" s="2"/>
      <c r="AV57" s="2"/>
      <c r="AW57" s="2"/>
      <c r="AX57" s="2"/>
      <c r="AY57" s="2"/>
      <c r="AZ57" s="2"/>
      <c r="BA57" s="2"/>
      <c r="BB57" s="2"/>
    </row>
    <row r="58" ht="15.75" customHeight="1">
      <c r="A58" s="63"/>
      <c r="B58" s="63"/>
      <c r="C58" s="63"/>
      <c r="D58" s="63"/>
      <c r="E58" s="68"/>
      <c r="F58" s="68"/>
      <c r="G58" s="282"/>
      <c r="H58" s="68"/>
      <c r="I58" s="68"/>
      <c r="J58" s="68"/>
      <c r="K58" s="68"/>
      <c r="L58" s="68"/>
      <c r="M58" s="68"/>
      <c r="N58" s="68"/>
      <c r="O58" s="68"/>
      <c r="P58" s="68"/>
      <c r="Q58" s="68"/>
      <c r="R58" s="283"/>
      <c r="S58" s="68"/>
      <c r="T58" s="282"/>
      <c r="U58" s="68"/>
      <c r="V58" s="68"/>
      <c r="W58" s="68"/>
      <c r="X58" s="68"/>
      <c r="Y58" s="264"/>
      <c r="Z58" s="264"/>
      <c r="AA58" s="85"/>
      <c r="AB58" s="85"/>
      <c r="AC58" s="284"/>
      <c r="AD58" s="284"/>
      <c r="AE58" s="285"/>
      <c r="AF58" s="285"/>
      <c r="AG58" s="68"/>
      <c r="AH58" s="286"/>
      <c r="AI58" s="68"/>
      <c r="AJ58" s="68"/>
      <c r="AK58" s="68"/>
      <c r="AL58" s="68"/>
      <c r="AM58" s="68"/>
      <c r="AN58" s="68"/>
      <c r="AO58" s="68"/>
      <c r="AP58" s="287"/>
      <c r="AQ58" s="63"/>
      <c r="AR58" s="63"/>
      <c r="AS58" s="2"/>
      <c r="AT58" s="2"/>
      <c r="AU58" s="2"/>
      <c r="AV58" s="2"/>
      <c r="AW58" s="2"/>
      <c r="AX58" s="2"/>
      <c r="AY58" s="2"/>
      <c r="AZ58" s="2"/>
      <c r="BA58" s="2"/>
      <c r="BB58" s="2"/>
    </row>
    <row r="59" ht="15.75" customHeight="1">
      <c r="A59" s="63"/>
      <c r="B59" s="63"/>
      <c r="C59" s="63"/>
      <c r="D59" s="63"/>
      <c r="E59" s="68"/>
      <c r="F59" s="68"/>
      <c r="G59" s="282"/>
      <c r="H59" s="68"/>
      <c r="I59" s="68"/>
      <c r="J59" s="68"/>
      <c r="K59" s="68"/>
      <c r="L59" s="68"/>
      <c r="M59" s="68"/>
      <c r="N59" s="68"/>
      <c r="O59" s="68"/>
      <c r="P59" s="68"/>
      <c r="Q59" s="68"/>
      <c r="R59" s="283"/>
      <c r="S59" s="68"/>
      <c r="T59" s="282"/>
      <c r="U59" s="68"/>
      <c r="V59" s="68"/>
      <c r="W59" s="68"/>
      <c r="X59" s="68"/>
      <c r="Y59" s="264"/>
      <c r="Z59" s="264"/>
      <c r="AA59" s="85"/>
      <c r="AB59" s="85"/>
      <c r="AC59" s="284"/>
      <c r="AD59" s="284"/>
      <c r="AE59" s="285"/>
      <c r="AF59" s="285"/>
      <c r="AG59" s="68"/>
      <c r="AH59" s="286"/>
      <c r="AI59" s="68"/>
      <c r="AJ59" s="68"/>
      <c r="AK59" s="68"/>
      <c r="AL59" s="68"/>
      <c r="AM59" s="68"/>
      <c r="AN59" s="68"/>
      <c r="AO59" s="68"/>
      <c r="AP59" s="264"/>
      <c r="AQ59" s="63"/>
      <c r="AR59" s="63"/>
      <c r="AS59" s="2"/>
      <c r="AT59" s="2"/>
      <c r="AU59" s="2"/>
      <c r="AV59" s="2"/>
      <c r="AW59" s="2"/>
      <c r="AX59" s="2"/>
      <c r="AY59" s="2"/>
      <c r="AZ59" s="2"/>
      <c r="BA59" s="2"/>
      <c r="BB59" s="2"/>
    </row>
    <row r="60" ht="15.75" customHeight="1">
      <c r="A60" s="63"/>
      <c r="B60" s="63"/>
      <c r="C60" s="63"/>
      <c r="D60" s="63"/>
      <c r="E60" s="68"/>
      <c r="F60" s="68"/>
      <c r="G60" s="282"/>
      <c r="H60" s="68"/>
      <c r="I60" s="68"/>
      <c r="J60" s="288" t="s">
        <v>140</v>
      </c>
      <c r="K60" s="68"/>
      <c r="L60" s="68"/>
      <c r="M60" s="68"/>
      <c r="N60" s="68"/>
      <c r="O60" s="68"/>
      <c r="P60" s="68"/>
      <c r="Q60" s="68"/>
      <c r="R60" s="283"/>
      <c r="S60" s="68"/>
      <c r="T60" s="282"/>
      <c r="U60" s="68"/>
      <c r="V60" s="68"/>
      <c r="W60" s="68"/>
      <c r="X60" s="68"/>
      <c r="Y60" s="264"/>
      <c r="Z60" s="264"/>
      <c r="AA60" s="85"/>
      <c r="AB60" s="85"/>
      <c r="AC60" s="284"/>
      <c r="AD60" s="284"/>
      <c r="AE60" s="285"/>
      <c r="AF60" s="285"/>
      <c r="AG60" s="68"/>
      <c r="AH60" s="288" t="str">
        <f>if(and(AA45="",AI45="",AI46=""),"Clique com o botão direito e depois em 'Inserir Nota' para adicionar detalhes às caixas.","")</f>
        <v/>
      </c>
      <c r="AI60" s="68"/>
      <c r="AJ60" s="68"/>
      <c r="AK60" s="68"/>
      <c r="AL60" s="68"/>
      <c r="AM60" s="68"/>
      <c r="AN60" s="68"/>
      <c r="AO60" s="68"/>
      <c r="AP60" s="264"/>
      <c r="AQ60" s="63"/>
      <c r="AR60" s="63"/>
      <c r="AS60" s="2"/>
      <c r="AT60" s="2"/>
      <c r="AU60" s="2"/>
      <c r="AV60" s="2"/>
      <c r="AW60" s="2"/>
      <c r="AX60" s="2"/>
      <c r="AY60" s="2"/>
      <c r="AZ60" s="2"/>
      <c r="BA60" s="2"/>
      <c r="BB60" s="2"/>
    </row>
    <row r="61" ht="15.75" customHeight="1">
      <c r="A61" s="63"/>
      <c r="B61" s="63"/>
      <c r="D61" s="289"/>
      <c r="E61" s="10"/>
      <c r="F61" s="290"/>
      <c r="G61" s="291" t="s">
        <v>141</v>
      </c>
      <c r="H61" s="292" t="s">
        <v>142</v>
      </c>
      <c r="I61" s="131"/>
      <c r="J61" s="131"/>
      <c r="K61" s="131"/>
      <c r="L61" s="131"/>
      <c r="M61" s="131"/>
      <c r="N61" s="131"/>
      <c r="O61" s="131"/>
      <c r="P61" s="293"/>
      <c r="Q61" s="131"/>
      <c r="R61" s="131"/>
      <c r="S61" s="294"/>
      <c r="T61" s="131"/>
      <c r="U61" s="131"/>
      <c r="V61" s="295"/>
      <c r="W61" s="295"/>
      <c r="X61" s="291" t="s">
        <v>141</v>
      </c>
      <c r="Y61" s="292" t="s">
        <v>142</v>
      </c>
      <c r="Z61" s="131"/>
      <c r="AA61" s="131"/>
      <c r="AB61" s="131"/>
      <c r="AC61" s="131"/>
      <c r="AD61" s="131"/>
      <c r="AE61" s="131"/>
      <c r="AF61" s="131"/>
      <c r="AG61" s="293"/>
      <c r="AH61" s="131"/>
      <c r="AI61" s="131"/>
      <c r="AJ61" s="294"/>
      <c r="AK61" s="131"/>
      <c r="AL61" s="131"/>
      <c r="AM61" s="287"/>
      <c r="AN61" s="10"/>
      <c r="AO61" s="10"/>
      <c r="AP61" s="296"/>
      <c r="AQ61" s="63"/>
      <c r="AR61" s="63"/>
      <c r="AS61" s="297" t="s">
        <v>143</v>
      </c>
      <c r="AT61" s="297" t="s">
        <v>144</v>
      </c>
      <c r="AU61" s="297" t="s">
        <v>143</v>
      </c>
      <c r="AV61" s="297" t="s">
        <v>144</v>
      </c>
      <c r="AW61" s="298"/>
      <c r="AX61" s="298"/>
      <c r="AY61" s="298"/>
      <c r="AZ61" s="298"/>
      <c r="BA61" s="298"/>
      <c r="BB61" s="298"/>
    </row>
    <row r="62" ht="15.75" customHeight="1">
      <c r="A62" s="63"/>
      <c r="B62" s="63"/>
      <c r="D62" s="50"/>
      <c r="F62" s="299"/>
      <c r="G62" s="300"/>
      <c r="H62" s="301" t="s">
        <v>145</v>
      </c>
      <c r="I62" s="214"/>
      <c r="J62" s="214"/>
      <c r="K62" s="214"/>
      <c r="L62" s="214"/>
      <c r="M62" s="214"/>
      <c r="N62" s="214"/>
      <c r="O62" s="214"/>
      <c r="P62" s="214"/>
      <c r="Q62" s="214"/>
      <c r="R62" s="214"/>
      <c r="S62" s="214"/>
      <c r="T62" s="214"/>
      <c r="U62" s="214"/>
      <c r="V62" s="302"/>
      <c r="W62" s="303"/>
      <c r="X62" s="300"/>
      <c r="Y62" s="304" t="s">
        <v>146</v>
      </c>
      <c r="Z62" s="214"/>
      <c r="AA62" s="214"/>
      <c r="AB62" s="214"/>
      <c r="AC62" s="214"/>
      <c r="AD62" s="214"/>
      <c r="AE62" s="214"/>
      <c r="AF62" s="214"/>
      <c r="AG62" s="214"/>
      <c r="AH62" s="214"/>
      <c r="AI62" s="214"/>
      <c r="AJ62" s="214"/>
      <c r="AK62" s="214"/>
      <c r="AL62" s="214"/>
      <c r="AM62" s="264"/>
      <c r="AP62" s="222"/>
      <c r="AQ62" s="63"/>
      <c r="AR62" s="63"/>
      <c r="AS62" s="305">
        <f t="shared" ref="AS62:AS63" si="4">if(OR(and(G62="",H62="",P62="",S62=""),P62="-"),"",  if(P62="",0, if(isnumber(find("pl",lower(P62))),  value(left(P62,find("pl",lower(P62))-1))*10  ,if(isnumber(find("pe",lower(P62))),  value(left(P62,find("pe",lower(P62))-1))*0.5  ,if(isnumber(find("pp",lower(P62))),  value(left(P62,find("pp",lower(P62))-1))*0.1  ,if(isnumber(find("po",lower(P62))),  value(left(P62,find("po",lower(P62))-1)),  if(isnumber(find("pc",lower(P62))),  value(left(P62,find("pc",lower(P62))-1))*0.01  ,P62)))))  *if(G62="",1,G62)))</f>
        <v>0</v>
      </c>
      <c r="AT62" s="306" t="str">
        <f t="shared" ref="AT62:AT63" si="5">if(OR(isnumber(find("~",$H$61)),S62="-"),0,if(and(G62="",H62="",P62="",S62=""),"",if(G62="",S62,G62*S62)))</f>
        <v/>
      </c>
      <c r="AU62" s="307">
        <f t="shared" ref="AU62:AU86" si="6">if(OR(and(X62="",Y62="",AG62="",AJ62=""),AG62="-"),"",  if(AG62="",0, if(isnumber(find("pl",lower(AG62))),  value(left(AG62,find("pl",lower(AG62))-1))*10  ,if(isnumber(find("pe",lower(AG62))),  value(left(AG62,find("pe",lower(AG62))-1))*0.5  ,if(isnumber(find("pp",lower(AG62))),  value(left(AG62,find("pp",lower(AG62))-1))*0.1  ,if(isnumber(find("po",lower(AG62))),  value(left(AG62,find("po",lower(AG62))-1)),  if(isnumber(find("pc",lower(AG62))),  value(left(AG62,find("pc",lower(AG62))-1))*0.01  ,AG62)))))  *if(X62="",1,X62)))</f>
        <v>0</v>
      </c>
      <c r="AV62" s="306" t="str">
        <f t="shared" ref="AV62:AV86" si="7">if(OR(isnumber(find("~",$Y$61)),AJ62="-"),0,if(and(X62="",Y62="",AG62="",AJ62=""),"",if(X62="",AJ62,X62*AJ62)))</f>
        <v/>
      </c>
      <c r="AW62" s="2"/>
      <c r="AX62" s="2"/>
      <c r="AY62" s="2"/>
      <c r="AZ62" s="2"/>
      <c r="BA62" s="2"/>
      <c r="BB62" s="2"/>
    </row>
    <row r="63" ht="15.75" customHeight="1">
      <c r="A63" s="63"/>
      <c r="B63" s="63"/>
      <c r="D63" s="50"/>
      <c r="F63" s="299"/>
      <c r="G63" s="300"/>
      <c r="H63" s="301" t="s">
        <v>147</v>
      </c>
      <c r="I63" s="214"/>
      <c r="J63" s="214"/>
      <c r="K63" s="214"/>
      <c r="L63" s="214"/>
      <c r="M63" s="214"/>
      <c r="N63" s="214"/>
      <c r="O63" s="214"/>
      <c r="P63" s="214"/>
      <c r="Q63" s="214"/>
      <c r="R63" s="214"/>
      <c r="S63" s="214"/>
      <c r="T63" s="214"/>
      <c r="U63" s="214"/>
      <c r="V63" s="302"/>
      <c r="W63" s="308"/>
      <c r="X63" s="300"/>
      <c r="Y63" s="301" t="s">
        <v>148</v>
      </c>
      <c r="Z63" s="214"/>
      <c r="AA63" s="214"/>
      <c r="AB63" s="214"/>
      <c r="AC63" s="214"/>
      <c r="AD63" s="214"/>
      <c r="AE63" s="214"/>
      <c r="AF63" s="214"/>
      <c r="AG63" s="214"/>
      <c r="AH63" s="214"/>
      <c r="AI63" s="214"/>
      <c r="AJ63" s="214"/>
      <c r="AK63" s="214"/>
      <c r="AL63" s="214"/>
      <c r="AM63" s="264"/>
      <c r="AP63" s="222"/>
      <c r="AQ63" s="63"/>
      <c r="AR63" s="63"/>
      <c r="AS63" s="309">
        <f t="shared" si="4"/>
        <v>0</v>
      </c>
      <c r="AT63" s="310" t="str">
        <f t="shared" si="5"/>
        <v/>
      </c>
      <c r="AU63" s="311">
        <f t="shared" si="6"/>
        <v>0</v>
      </c>
      <c r="AV63" s="310" t="str">
        <f t="shared" si="7"/>
        <v/>
      </c>
      <c r="AW63" s="2"/>
      <c r="AX63" s="2"/>
      <c r="AY63" s="2"/>
      <c r="AZ63" s="2"/>
      <c r="BA63" s="2"/>
      <c r="BB63" s="2"/>
    </row>
    <row r="64" ht="15.75" customHeight="1">
      <c r="A64" s="63"/>
      <c r="B64" s="63"/>
      <c r="D64" s="50"/>
      <c r="F64" s="299"/>
      <c r="G64" s="300"/>
      <c r="H64" s="301" t="s">
        <v>149</v>
      </c>
      <c r="I64" s="214"/>
      <c r="J64" s="214"/>
      <c r="K64" s="214"/>
      <c r="L64" s="214"/>
      <c r="M64" s="214"/>
      <c r="N64" s="214"/>
      <c r="O64" s="214"/>
      <c r="P64" s="214"/>
      <c r="Q64" s="214"/>
      <c r="R64" s="214"/>
      <c r="S64" s="214"/>
      <c r="T64" s="214"/>
      <c r="U64" s="214"/>
      <c r="V64" s="302"/>
      <c r="W64" s="308"/>
      <c r="X64" s="300"/>
      <c r="Y64" s="301" t="s">
        <v>150</v>
      </c>
      <c r="Z64" s="214"/>
      <c r="AA64" s="214"/>
      <c r="AB64" s="214"/>
      <c r="AC64" s="214"/>
      <c r="AD64" s="214"/>
      <c r="AE64" s="214"/>
      <c r="AF64" s="214"/>
      <c r="AG64" s="214"/>
      <c r="AH64" s="214"/>
      <c r="AI64" s="214"/>
      <c r="AJ64" s="214"/>
      <c r="AK64" s="214"/>
      <c r="AL64" s="214"/>
      <c r="AM64" s="264"/>
      <c r="AP64" s="222"/>
      <c r="AQ64" s="63"/>
      <c r="AR64" s="63"/>
      <c r="AS64" s="309">
        <f>if(OR(and(X69="",Y69="",AG69="",AJ69=""),AG69="-"),"",  if(AG69="",0, if(isnumber(find("pl",lower(AG69))),  value(left(AG69,find("pl",lower(AG69))-1))*10  ,if(isnumber(find("pe",lower(AG69))),  value(left(AG69,find("pe",lower(AG69))-1))*0.5  ,if(isnumber(find("pp",lower(AG69))),  value(left(AG69,find("pp",lower(AG69))-1))*0.1  ,if(isnumber(find("po",lower(AG69))),  value(left(AG69,find("po",lower(AG69))-1)),  if(isnumber(find("pc",lower(AG69))),  value(left(AG69,find("pc",lower(AG69))-1))*0.01  ,AG69)))))  *if(X69="",1,X69)))</f>
        <v>0</v>
      </c>
      <c r="AT64" s="310">
        <f>if(OR(isnumber(find("~",$H$61)),AJ69="-"),0,if(and(X69="",Y69="",AG69="",AJ69=""),"",if(X69="",AJ69,X69*AJ69)))</f>
        <v>0</v>
      </c>
      <c r="AU64" s="311">
        <f t="shared" si="6"/>
        <v>0</v>
      </c>
      <c r="AV64" s="310" t="str">
        <f t="shared" si="7"/>
        <v/>
      </c>
      <c r="AW64" s="2"/>
      <c r="AX64" s="2"/>
      <c r="AY64" s="2"/>
      <c r="AZ64" s="2"/>
      <c r="BA64" s="2"/>
      <c r="BB64" s="2"/>
    </row>
    <row r="65" ht="15.75" customHeight="1">
      <c r="A65" s="63"/>
      <c r="B65" s="63"/>
      <c r="D65" s="50"/>
      <c r="F65" s="299"/>
      <c r="G65" s="300"/>
      <c r="H65" s="301" t="s">
        <v>151</v>
      </c>
      <c r="I65" s="214"/>
      <c r="J65" s="214"/>
      <c r="K65" s="214"/>
      <c r="L65" s="214"/>
      <c r="M65" s="214"/>
      <c r="N65" s="214"/>
      <c r="O65" s="214"/>
      <c r="P65" s="214"/>
      <c r="Q65" s="214"/>
      <c r="R65" s="214"/>
      <c r="S65" s="214"/>
      <c r="T65" s="214"/>
      <c r="U65" s="214"/>
      <c r="V65" s="302"/>
      <c r="W65" s="308"/>
      <c r="X65" s="312"/>
      <c r="Y65" s="301" t="s">
        <v>152</v>
      </c>
      <c r="Z65" s="214"/>
      <c r="AA65" s="214"/>
      <c r="AB65" s="214"/>
      <c r="AC65" s="214"/>
      <c r="AD65" s="214"/>
      <c r="AE65" s="214"/>
      <c r="AF65" s="214"/>
      <c r="AG65" s="214"/>
      <c r="AH65" s="214"/>
      <c r="AI65" s="214"/>
      <c r="AJ65" s="214"/>
      <c r="AK65" s="214"/>
      <c r="AL65" s="214"/>
      <c r="AM65" s="264"/>
      <c r="AP65" s="222"/>
      <c r="AQ65" s="63"/>
      <c r="AR65" s="63"/>
      <c r="AS65" s="309">
        <f t="shared" ref="AS65:AS84" si="8">if(OR(and(G65="",H65="",P65="",S65=""),P65="-"),"",  if(P65="",0, if(isnumber(find("pl",lower(P65))),  value(left(P65,find("pl",lower(P65))-1))*10  ,if(isnumber(find("pe",lower(P65))),  value(left(P65,find("pe",lower(P65))-1))*0.5  ,if(isnumber(find("pp",lower(P65))),  value(left(P65,find("pp",lower(P65))-1))*0.1  ,if(isnumber(find("po",lower(P65))),  value(left(P65,find("po",lower(P65))-1)),  if(isnumber(find("pc",lower(P65))),  value(left(P65,find("pc",lower(P65))-1))*0.01  ,P65)))))  *if(G65="",1,G65)))</f>
        <v>0</v>
      </c>
      <c r="AT65" s="310" t="str">
        <f t="shared" ref="AT65:AT86" si="9">if(OR(isnumber(find("~",$H$61)),S65="-"),0,if(and(G65="",H65="",P65="",S65=""),"",if(G65="",S65,G65*S65)))</f>
        <v/>
      </c>
      <c r="AU65" s="311">
        <f t="shared" si="6"/>
        <v>0</v>
      </c>
      <c r="AV65" s="310" t="str">
        <f t="shared" si="7"/>
        <v/>
      </c>
      <c r="AW65" s="2"/>
      <c r="AX65" s="2"/>
      <c r="AY65" s="2"/>
      <c r="AZ65" s="2"/>
      <c r="BA65" s="2"/>
      <c r="BB65" s="2"/>
    </row>
    <row r="66" ht="15.75" customHeight="1">
      <c r="A66" s="63"/>
      <c r="B66" s="63"/>
      <c r="D66" s="50"/>
      <c r="F66" s="299"/>
      <c r="G66" s="300"/>
      <c r="H66" s="301"/>
      <c r="I66" s="214"/>
      <c r="J66" s="214"/>
      <c r="K66" s="214"/>
      <c r="L66" s="214"/>
      <c r="M66" s="214"/>
      <c r="N66" s="214"/>
      <c r="O66" s="214"/>
      <c r="P66" s="214"/>
      <c r="Q66" s="214"/>
      <c r="R66" s="214"/>
      <c r="S66" s="214"/>
      <c r="T66" s="214"/>
      <c r="U66" s="214"/>
      <c r="V66" s="302"/>
      <c r="W66" s="308"/>
      <c r="X66" s="300">
        <v>7.0</v>
      </c>
      <c r="Y66" s="301" t="s">
        <v>153</v>
      </c>
      <c r="Z66" s="214"/>
      <c r="AA66" s="214"/>
      <c r="AB66" s="214"/>
      <c r="AC66" s="214"/>
      <c r="AD66" s="214"/>
      <c r="AE66" s="214"/>
      <c r="AF66" s="214"/>
      <c r="AG66" s="214"/>
      <c r="AH66" s="214"/>
      <c r="AI66" s="214"/>
      <c r="AJ66" s="214"/>
      <c r="AK66" s="214"/>
      <c r="AL66" s="214"/>
      <c r="AM66" s="264"/>
      <c r="AP66" s="222"/>
      <c r="AQ66" s="63"/>
      <c r="AR66" s="63"/>
      <c r="AS66" s="309" t="str">
        <f t="shared" si="8"/>
        <v/>
      </c>
      <c r="AT66" s="310" t="str">
        <f t="shared" si="9"/>
        <v/>
      </c>
      <c r="AU66" s="311">
        <f t="shared" si="6"/>
        <v>0</v>
      </c>
      <c r="AV66" s="310">
        <f t="shared" si="7"/>
        <v>0</v>
      </c>
      <c r="AW66" s="2"/>
      <c r="AX66" s="2"/>
      <c r="AY66" s="2"/>
      <c r="AZ66" s="2"/>
      <c r="BA66" s="2"/>
      <c r="BB66" s="2"/>
    </row>
    <row r="67" ht="15.75" customHeight="1">
      <c r="A67" s="63"/>
      <c r="B67" s="63"/>
      <c r="D67" s="50"/>
      <c r="F67" s="299"/>
      <c r="G67" s="300"/>
      <c r="H67" s="301"/>
      <c r="I67" s="214"/>
      <c r="J67" s="214"/>
      <c r="K67" s="214"/>
      <c r="L67" s="214"/>
      <c r="M67" s="214"/>
      <c r="N67" s="214"/>
      <c r="O67" s="214"/>
      <c r="P67" s="214"/>
      <c r="Q67" s="214"/>
      <c r="R67" s="214"/>
      <c r="S67" s="214"/>
      <c r="T67" s="214"/>
      <c r="U67" s="214"/>
      <c r="V67" s="302"/>
      <c r="W67" s="308"/>
      <c r="X67" s="312"/>
      <c r="Y67" s="301" t="s">
        <v>154</v>
      </c>
      <c r="Z67" s="214"/>
      <c r="AA67" s="214"/>
      <c r="AB67" s="214"/>
      <c r="AC67" s="214"/>
      <c r="AD67" s="214"/>
      <c r="AE67" s="214"/>
      <c r="AF67" s="214"/>
      <c r="AG67" s="214"/>
      <c r="AH67" s="214"/>
      <c r="AI67" s="214"/>
      <c r="AJ67" s="214"/>
      <c r="AK67" s="214"/>
      <c r="AL67" s="214"/>
      <c r="AM67" s="264"/>
      <c r="AP67" s="222"/>
      <c r="AQ67" s="63"/>
      <c r="AR67" s="63"/>
      <c r="AS67" s="309" t="str">
        <f t="shared" si="8"/>
        <v/>
      </c>
      <c r="AT67" s="310" t="str">
        <f t="shared" si="9"/>
        <v/>
      </c>
      <c r="AU67" s="311">
        <f t="shared" si="6"/>
        <v>0</v>
      </c>
      <c r="AV67" s="310" t="str">
        <f t="shared" si="7"/>
        <v/>
      </c>
      <c r="AW67" s="2"/>
      <c r="AX67" s="2"/>
      <c r="AY67" s="2"/>
      <c r="AZ67" s="2"/>
      <c r="BA67" s="2"/>
      <c r="BB67" s="2"/>
    </row>
    <row r="68" ht="15.75" customHeight="1">
      <c r="A68" s="63"/>
      <c r="B68" s="63"/>
      <c r="D68" s="50"/>
      <c r="F68" s="299"/>
      <c r="G68" s="312"/>
      <c r="H68" s="313"/>
      <c r="I68" s="214"/>
      <c r="J68" s="214"/>
      <c r="K68" s="214"/>
      <c r="L68" s="214"/>
      <c r="M68" s="214"/>
      <c r="N68" s="214"/>
      <c r="O68" s="214"/>
      <c r="P68" s="214"/>
      <c r="Q68" s="214"/>
      <c r="R68" s="214"/>
      <c r="S68" s="214"/>
      <c r="T68" s="214"/>
      <c r="U68" s="214"/>
      <c r="V68" s="302"/>
      <c r="W68" s="308"/>
      <c r="X68" s="312"/>
      <c r="Y68" s="301" t="s">
        <v>155</v>
      </c>
      <c r="Z68" s="214"/>
      <c r="AA68" s="214"/>
      <c r="AB68" s="214"/>
      <c r="AC68" s="214"/>
      <c r="AD68" s="214"/>
      <c r="AE68" s="214"/>
      <c r="AF68" s="214"/>
      <c r="AG68" s="214"/>
      <c r="AH68" s="214"/>
      <c r="AI68" s="214"/>
      <c r="AJ68" s="214"/>
      <c r="AK68" s="214"/>
      <c r="AL68" s="214"/>
      <c r="AM68" s="264"/>
      <c r="AP68" s="222"/>
      <c r="AQ68" s="63"/>
      <c r="AR68" s="63"/>
      <c r="AS68" s="309" t="str">
        <f t="shared" si="8"/>
        <v/>
      </c>
      <c r="AT68" s="310" t="str">
        <f t="shared" si="9"/>
        <v/>
      </c>
      <c r="AU68" s="311">
        <f t="shared" si="6"/>
        <v>0</v>
      </c>
      <c r="AV68" s="310" t="str">
        <f t="shared" si="7"/>
        <v/>
      </c>
      <c r="AW68" s="2"/>
      <c r="AX68" s="2"/>
      <c r="AY68" s="2"/>
      <c r="AZ68" s="2"/>
      <c r="BA68" s="2"/>
      <c r="BB68" s="2"/>
    </row>
    <row r="69" ht="15.75" customHeight="1">
      <c r="A69" s="63"/>
      <c r="B69" s="63"/>
      <c r="D69" s="50"/>
      <c r="F69" s="299"/>
      <c r="G69" s="312"/>
      <c r="H69" s="313"/>
      <c r="I69" s="214"/>
      <c r="J69" s="214"/>
      <c r="K69" s="214"/>
      <c r="L69" s="214"/>
      <c r="M69" s="214"/>
      <c r="N69" s="214"/>
      <c r="O69" s="214"/>
      <c r="P69" s="214"/>
      <c r="Q69" s="214"/>
      <c r="R69" s="214"/>
      <c r="S69" s="214"/>
      <c r="T69" s="214"/>
      <c r="U69" s="214"/>
      <c r="V69" s="302"/>
      <c r="W69" s="308"/>
      <c r="X69" s="300">
        <v>2.0</v>
      </c>
      <c r="Y69" s="301" t="s">
        <v>156</v>
      </c>
      <c r="Z69" s="214"/>
      <c r="AA69" s="214"/>
      <c r="AB69" s="214"/>
      <c r="AC69" s="214"/>
      <c r="AD69" s="214"/>
      <c r="AE69" s="214"/>
      <c r="AF69" s="214"/>
      <c r="AG69" s="214"/>
      <c r="AH69" s="214"/>
      <c r="AI69" s="214"/>
      <c r="AJ69" s="214"/>
      <c r="AK69" s="214"/>
      <c r="AL69" s="214"/>
      <c r="AM69" s="264"/>
      <c r="AP69" s="222"/>
      <c r="AQ69" s="63"/>
      <c r="AR69" s="63"/>
      <c r="AS69" s="309" t="str">
        <f t="shared" si="8"/>
        <v/>
      </c>
      <c r="AT69" s="310" t="str">
        <f t="shared" si="9"/>
        <v/>
      </c>
      <c r="AU69" s="311">
        <f t="shared" si="6"/>
        <v>0</v>
      </c>
      <c r="AV69" s="310">
        <f t="shared" si="7"/>
        <v>0</v>
      </c>
      <c r="AW69" s="2"/>
      <c r="AX69" s="2"/>
      <c r="AY69" s="2"/>
      <c r="AZ69" s="2"/>
      <c r="BA69" s="2"/>
      <c r="BB69" s="2"/>
    </row>
    <row r="70" ht="15.75" customHeight="1">
      <c r="A70" s="63"/>
      <c r="B70" s="63"/>
      <c r="D70" s="50"/>
      <c r="F70" s="299"/>
      <c r="G70" s="312"/>
      <c r="H70" s="313"/>
      <c r="I70" s="214"/>
      <c r="J70" s="214"/>
      <c r="K70" s="214"/>
      <c r="L70" s="214"/>
      <c r="M70" s="214"/>
      <c r="N70" s="214"/>
      <c r="O70" s="214"/>
      <c r="P70" s="214"/>
      <c r="Q70" s="214"/>
      <c r="R70" s="214"/>
      <c r="S70" s="214"/>
      <c r="T70" s="214"/>
      <c r="U70" s="214"/>
      <c r="V70" s="302"/>
      <c r="W70" s="308"/>
      <c r="X70" s="312"/>
      <c r="Y70" s="313"/>
      <c r="Z70" s="214"/>
      <c r="AA70" s="214"/>
      <c r="AB70" s="214"/>
      <c r="AC70" s="214"/>
      <c r="AD70" s="214"/>
      <c r="AE70" s="214"/>
      <c r="AF70" s="214"/>
      <c r="AG70" s="214"/>
      <c r="AH70" s="214"/>
      <c r="AI70" s="214"/>
      <c r="AJ70" s="214"/>
      <c r="AK70" s="214"/>
      <c r="AL70" s="214"/>
      <c r="AM70" s="264"/>
      <c r="AP70" s="222"/>
      <c r="AQ70" s="63"/>
      <c r="AR70" s="63"/>
      <c r="AS70" s="309" t="str">
        <f t="shared" si="8"/>
        <v/>
      </c>
      <c r="AT70" s="310" t="str">
        <f t="shared" si="9"/>
        <v/>
      </c>
      <c r="AU70" s="311" t="str">
        <f t="shared" si="6"/>
        <v/>
      </c>
      <c r="AV70" s="310" t="str">
        <f t="shared" si="7"/>
        <v/>
      </c>
      <c r="AW70" s="2"/>
      <c r="AX70" s="2"/>
      <c r="AY70" s="2"/>
      <c r="AZ70" s="2"/>
      <c r="BA70" s="2"/>
      <c r="BB70" s="2"/>
    </row>
    <row r="71" ht="15.75" customHeight="1">
      <c r="A71" s="63"/>
      <c r="B71" s="63"/>
      <c r="D71" s="50"/>
      <c r="F71" s="299"/>
      <c r="G71" s="312"/>
      <c r="H71" s="313"/>
      <c r="I71" s="214"/>
      <c r="J71" s="214"/>
      <c r="K71" s="214"/>
      <c r="L71" s="214"/>
      <c r="M71" s="214"/>
      <c r="N71" s="214"/>
      <c r="O71" s="214"/>
      <c r="P71" s="214"/>
      <c r="Q71" s="214"/>
      <c r="R71" s="214"/>
      <c r="S71" s="214"/>
      <c r="T71" s="214"/>
      <c r="U71" s="214"/>
      <c r="V71" s="302"/>
      <c r="W71" s="308"/>
      <c r="X71" s="312"/>
      <c r="Y71" s="313"/>
      <c r="Z71" s="214"/>
      <c r="AA71" s="214"/>
      <c r="AB71" s="214"/>
      <c r="AC71" s="214"/>
      <c r="AD71" s="214"/>
      <c r="AE71" s="214"/>
      <c r="AF71" s="214"/>
      <c r="AG71" s="214"/>
      <c r="AH71" s="214"/>
      <c r="AI71" s="214"/>
      <c r="AJ71" s="214"/>
      <c r="AK71" s="214"/>
      <c r="AL71" s="214"/>
      <c r="AM71" s="264"/>
      <c r="AP71" s="222"/>
      <c r="AQ71" s="63"/>
      <c r="AR71" s="63"/>
      <c r="AS71" s="309" t="str">
        <f t="shared" si="8"/>
        <v/>
      </c>
      <c r="AT71" s="310" t="str">
        <f t="shared" si="9"/>
        <v/>
      </c>
      <c r="AU71" s="311" t="str">
        <f t="shared" si="6"/>
        <v/>
      </c>
      <c r="AV71" s="310" t="str">
        <f t="shared" si="7"/>
        <v/>
      </c>
      <c r="AW71" s="2"/>
      <c r="AX71" s="2"/>
      <c r="AY71" s="2"/>
      <c r="AZ71" s="2"/>
      <c r="BA71" s="2"/>
      <c r="BB71" s="2"/>
    </row>
    <row r="72" ht="15.75" customHeight="1">
      <c r="A72" s="63"/>
      <c r="B72" s="63"/>
      <c r="D72" s="50"/>
      <c r="F72" s="299"/>
      <c r="G72" s="312"/>
      <c r="H72" s="313"/>
      <c r="I72" s="214"/>
      <c r="J72" s="214"/>
      <c r="K72" s="214"/>
      <c r="L72" s="214"/>
      <c r="M72" s="214"/>
      <c r="N72" s="214"/>
      <c r="O72" s="214"/>
      <c r="P72" s="214"/>
      <c r="Q72" s="214"/>
      <c r="R72" s="214"/>
      <c r="S72" s="214"/>
      <c r="T72" s="214"/>
      <c r="U72" s="214"/>
      <c r="V72" s="302"/>
      <c r="W72" s="308"/>
      <c r="X72" s="312"/>
      <c r="Y72" s="313"/>
      <c r="Z72" s="214"/>
      <c r="AA72" s="214"/>
      <c r="AB72" s="214"/>
      <c r="AC72" s="214"/>
      <c r="AD72" s="214"/>
      <c r="AE72" s="214"/>
      <c r="AF72" s="214"/>
      <c r="AG72" s="214"/>
      <c r="AH72" s="214"/>
      <c r="AI72" s="214"/>
      <c r="AJ72" s="214"/>
      <c r="AK72" s="214"/>
      <c r="AL72" s="214"/>
      <c r="AM72" s="264"/>
      <c r="AP72" s="222"/>
      <c r="AQ72" s="63"/>
      <c r="AR72" s="63"/>
      <c r="AS72" s="309" t="str">
        <f t="shared" si="8"/>
        <v/>
      </c>
      <c r="AT72" s="310" t="str">
        <f t="shared" si="9"/>
        <v/>
      </c>
      <c r="AU72" s="311" t="str">
        <f t="shared" si="6"/>
        <v/>
      </c>
      <c r="AV72" s="314" t="str">
        <f t="shared" si="7"/>
        <v/>
      </c>
      <c r="AW72" s="315"/>
      <c r="AX72" s="315"/>
      <c r="AY72" s="315"/>
      <c r="AZ72" s="315"/>
      <c r="BA72" s="315"/>
      <c r="BB72" s="315"/>
    </row>
    <row r="73" ht="15.75" customHeight="1">
      <c r="A73" s="63"/>
      <c r="B73" s="63"/>
      <c r="D73" s="50"/>
      <c r="F73" s="299"/>
      <c r="G73" s="312"/>
      <c r="H73" s="313"/>
      <c r="I73" s="214"/>
      <c r="J73" s="214"/>
      <c r="K73" s="214"/>
      <c r="L73" s="214"/>
      <c r="M73" s="214"/>
      <c r="N73" s="214"/>
      <c r="O73" s="214"/>
      <c r="P73" s="214"/>
      <c r="Q73" s="214"/>
      <c r="R73" s="214"/>
      <c r="S73" s="214"/>
      <c r="T73" s="214"/>
      <c r="U73" s="214"/>
      <c r="V73" s="302"/>
      <c r="W73" s="308"/>
      <c r="X73" s="312"/>
      <c r="Y73" s="313"/>
      <c r="Z73" s="214"/>
      <c r="AA73" s="214"/>
      <c r="AB73" s="214"/>
      <c r="AC73" s="214"/>
      <c r="AD73" s="214"/>
      <c r="AE73" s="214"/>
      <c r="AF73" s="214"/>
      <c r="AG73" s="214"/>
      <c r="AH73" s="214"/>
      <c r="AI73" s="214"/>
      <c r="AJ73" s="214"/>
      <c r="AK73" s="214"/>
      <c r="AL73" s="214"/>
      <c r="AM73" s="264"/>
      <c r="AP73" s="222"/>
      <c r="AQ73" s="63"/>
      <c r="AR73" s="63"/>
      <c r="AS73" s="309" t="str">
        <f t="shared" si="8"/>
        <v/>
      </c>
      <c r="AT73" s="310" t="str">
        <f t="shared" si="9"/>
        <v/>
      </c>
      <c r="AU73" s="311" t="str">
        <f t="shared" si="6"/>
        <v/>
      </c>
      <c r="AV73" s="310" t="str">
        <f t="shared" si="7"/>
        <v/>
      </c>
      <c r="AW73" s="2"/>
      <c r="AX73" s="2"/>
      <c r="AY73" s="2"/>
      <c r="AZ73" s="2"/>
      <c r="BA73" s="2"/>
      <c r="BB73" s="2"/>
    </row>
    <row r="74" ht="15.75" customHeight="1">
      <c r="A74" s="63"/>
      <c r="B74" s="63"/>
      <c r="D74" s="50"/>
      <c r="F74" s="299"/>
      <c r="G74" s="312"/>
      <c r="H74" s="313"/>
      <c r="I74" s="214"/>
      <c r="J74" s="214"/>
      <c r="K74" s="214"/>
      <c r="L74" s="214"/>
      <c r="M74" s="214"/>
      <c r="N74" s="214"/>
      <c r="O74" s="214"/>
      <c r="P74" s="214"/>
      <c r="Q74" s="214"/>
      <c r="R74" s="214"/>
      <c r="S74" s="214"/>
      <c r="T74" s="214"/>
      <c r="U74" s="214"/>
      <c r="V74" s="302"/>
      <c r="W74" s="308"/>
      <c r="X74" s="312"/>
      <c r="Y74" s="313"/>
      <c r="Z74" s="214"/>
      <c r="AA74" s="214"/>
      <c r="AB74" s="214"/>
      <c r="AC74" s="214"/>
      <c r="AD74" s="214"/>
      <c r="AE74" s="214"/>
      <c r="AF74" s="214"/>
      <c r="AG74" s="214"/>
      <c r="AH74" s="214"/>
      <c r="AI74" s="214"/>
      <c r="AJ74" s="214"/>
      <c r="AK74" s="214"/>
      <c r="AL74" s="214"/>
      <c r="AM74" s="264"/>
      <c r="AP74" s="222"/>
      <c r="AQ74" s="63"/>
      <c r="AR74" s="63"/>
      <c r="AS74" s="309" t="str">
        <f t="shared" si="8"/>
        <v/>
      </c>
      <c r="AT74" s="310" t="str">
        <f t="shared" si="9"/>
        <v/>
      </c>
      <c r="AU74" s="311" t="str">
        <f t="shared" si="6"/>
        <v/>
      </c>
      <c r="AV74" s="310" t="str">
        <f t="shared" si="7"/>
        <v/>
      </c>
      <c r="AW74" s="2"/>
      <c r="AX74" s="2"/>
      <c r="AY74" s="2"/>
      <c r="AZ74" s="2"/>
      <c r="BA74" s="2"/>
      <c r="BB74" s="2"/>
    </row>
    <row r="75" ht="15.75" customHeight="1">
      <c r="A75" s="63"/>
      <c r="B75" s="63"/>
      <c r="D75" s="50"/>
      <c r="F75" s="299"/>
      <c r="G75" s="312"/>
      <c r="H75" s="313"/>
      <c r="I75" s="214"/>
      <c r="J75" s="214"/>
      <c r="K75" s="214"/>
      <c r="L75" s="214"/>
      <c r="M75" s="214"/>
      <c r="N75" s="214"/>
      <c r="O75" s="214"/>
      <c r="P75" s="214"/>
      <c r="Q75" s="214"/>
      <c r="R75" s="214"/>
      <c r="S75" s="214"/>
      <c r="T75" s="214"/>
      <c r="U75" s="214"/>
      <c r="V75" s="302"/>
      <c r="W75" s="308"/>
      <c r="X75" s="312"/>
      <c r="Y75" s="313"/>
      <c r="Z75" s="214"/>
      <c r="AA75" s="214"/>
      <c r="AB75" s="214"/>
      <c r="AC75" s="214"/>
      <c r="AD75" s="214"/>
      <c r="AE75" s="214"/>
      <c r="AF75" s="214"/>
      <c r="AG75" s="214"/>
      <c r="AH75" s="214"/>
      <c r="AI75" s="214"/>
      <c r="AJ75" s="214"/>
      <c r="AK75" s="214"/>
      <c r="AL75" s="214"/>
      <c r="AM75" s="264"/>
      <c r="AP75" s="222"/>
      <c r="AQ75" s="63"/>
      <c r="AR75" s="63"/>
      <c r="AS75" s="309" t="str">
        <f t="shared" si="8"/>
        <v/>
      </c>
      <c r="AT75" s="310" t="str">
        <f t="shared" si="9"/>
        <v/>
      </c>
      <c r="AU75" s="311" t="str">
        <f t="shared" si="6"/>
        <v/>
      </c>
      <c r="AV75" s="310" t="str">
        <f t="shared" si="7"/>
        <v/>
      </c>
      <c r="AW75" s="2"/>
      <c r="AX75" s="2"/>
      <c r="AY75" s="2"/>
      <c r="AZ75" s="2"/>
      <c r="BA75" s="2"/>
      <c r="BB75" s="2"/>
    </row>
    <row r="76" ht="15.75" customHeight="1">
      <c r="A76" s="63"/>
      <c r="B76" s="63"/>
      <c r="D76" s="50"/>
      <c r="F76" s="299"/>
      <c r="G76" s="312"/>
      <c r="H76" s="313"/>
      <c r="I76" s="214"/>
      <c r="J76" s="214"/>
      <c r="K76" s="214"/>
      <c r="L76" s="214"/>
      <c r="M76" s="214"/>
      <c r="N76" s="214"/>
      <c r="O76" s="214"/>
      <c r="P76" s="214"/>
      <c r="Q76" s="214"/>
      <c r="R76" s="214"/>
      <c r="S76" s="214"/>
      <c r="T76" s="214"/>
      <c r="U76" s="214"/>
      <c r="V76" s="302"/>
      <c r="W76" s="308"/>
      <c r="X76" s="312"/>
      <c r="Y76" s="313"/>
      <c r="Z76" s="214"/>
      <c r="AA76" s="214"/>
      <c r="AB76" s="214"/>
      <c r="AC76" s="214"/>
      <c r="AD76" s="214"/>
      <c r="AE76" s="214"/>
      <c r="AF76" s="214"/>
      <c r="AG76" s="214"/>
      <c r="AH76" s="214"/>
      <c r="AI76" s="214"/>
      <c r="AJ76" s="214"/>
      <c r="AK76" s="214"/>
      <c r="AL76" s="214"/>
      <c r="AM76" s="264"/>
      <c r="AP76" s="222"/>
      <c r="AQ76" s="63"/>
      <c r="AR76" s="63"/>
      <c r="AS76" s="309" t="str">
        <f t="shared" si="8"/>
        <v/>
      </c>
      <c r="AT76" s="310" t="str">
        <f t="shared" si="9"/>
        <v/>
      </c>
      <c r="AU76" s="311" t="str">
        <f t="shared" si="6"/>
        <v/>
      </c>
      <c r="AV76" s="310" t="str">
        <f t="shared" si="7"/>
        <v/>
      </c>
      <c r="AW76" s="2"/>
      <c r="AX76" s="2"/>
      <c r="AY76" s="2"/>
      <c r="AZ76" s="2"/>
      <c r="BA76" s="2"/>
      <c r="BB76" s="2"/>
    </row>
    <row r="77" ht="15.75" customHeight="1">
      <c r="A77" s="63"/>
      <c r="B77" s="63"/>
      <c r="D77" s="50"/>
      <c r="F77" s="316"/>
      <c r="G77" s="312"/>
      <c r="H77" s="313"/>
      <c r="I77" s="214"/>
      <c r="J77" s="214"/>
      <c r="K77" s="214"/>
      <c r="L77" s="214"/>
      <c r="M77" s="214"/>
      <c r="N77" s="214"/>
      <c r="O77" s="214"/>
      <c r="P77" s="214"/>
      <c r="Q77" s="214"/>
      <c r="R77" s="214"/>
      <c r="S77" s="214"/>
      <c r="T77" s="214"/>
      <c r="U77" s="214"/>
      <c r="V77" s="302"/>
      <c r="W77" s="308"/>
      <c r="X77" s="312"/>
      <c r="Y77" s="313"/>
      <c r="Z77" s="214"/>
      <c r="AA77" s="214"/>
      <c r="AB77" s="214"/>
      <c r="AC77" s="214"/>
      <c r="AD77" s="214"/>
      <c r="AE77" s="214"/>
      <c r="AF77" s="214"/>
      <c r="AG77" s="214"/>
      <c r="AH77" s="214"/>
      <c r="AI77" s="214"/>
      <c r="AJ77" s="214"/>
      <c r="AK77" s="214"/>
      <c r="AL77" s="214"/>
      <c r="AM77" s="264"/>
      <c r="AP77" s="222"/>
      <c r="AQ77" s="63"/>
      <c r="AR77" s="63"/>
      <c r="AS77" s="309" t="str">
        <f t="shared" si="8"/>
        <v/>
      </c>
      <c r="AT77" s="310" t="str">
        <f t="shared" si="9"/>
        <v/>
      </c>
      <c r="AU77" s="311" t="str">
        <f t="shared" si="6"/>
        <v/>
      </c>
      <c r="AV77" s="310" t="str">
        <f t="shared" si="7"/>
        <v/>
      </c>
      <c r="AW77" s="2"/>
      <c r="AX77" s="2"/>
      <c r="AY77" s="2"/>
      <c r="AZ77" s="2"/>
      <c r="BA77" s="2"/>
      <c r="BB77" s="2"/>
    </row>
    <row r="78" ht="15.75" customHeight="1">
      <c r="A78" s="63"/>
      <c r="B78" s="63"/>
      <c r="D78" s="50"/>
      <c r="F78" s="316"/>
      <c r="G78" s="312"/>
      <c r="H78" s="313"/>
      <c r="I78" s="214"/>
      <c r="J78" s="214"/>
      <c r="K78" s="214"/>
      <c r="L78" s="214"/>
      <c r="M78" s="214"/>
      <c r="N78" s="214"/>
      <c r="O78" s="214"/>
      <c r="P78" s="214"/>
      <c r="Q78" s="214"/>
      <c r="R78" s="214"/>
      <c r="S78" s="214"/>
      <c r="T78" s="214"/>
      <c r="U78" s="214"/>
      <c r="V78" s="302"/>
      <c r="W78" s="308"/>
      <c r="X78" s="312"/>
      <c r="Y78" s="313"/>
      <c r="Z78" s="214"/>
      <c r="AA78" s="214"/>
      <c r="AB78" s="214"/>
      <c r="AC78" s="214"/>
      <c r="AD78" s="214"/>
      <c r="AE78" s="214"/>
      <c r="AF78" s="214"/>
      <c r="AG78" s="214"/>
      <c r="AH78" s="214"/>
      <c r="AI78" s="214"/>
      <c r="AJ78" s="214"/>
      <c r="AK78" s="214"/>
      <c r="AL78" s="214"/>
      <c r="AM78" s="264"/>
      <c r="AP78" s="222"/>
      <c r="AQ78" s="63"/>
      <c r="AR78" s="63"/>
      <c r="AS78" s="309" t="str">
        <f t="shared" si="8"/>
        <v/>
      </c>
      <c r="AT78" s="310" t="str">
        <f t="shared" si="9"/>
        <v/>
      </c>
      <c r="AU78" s="311" t="str">
        <f t="shared" si="6"/>
        <v/>
      </c>
      <c r="AV78" s="310" t="str">
        <f t="shared" si="7"/>
        <v/>
      </c>
      <c r="AW78" s="2"/>
      <c r="AX78" s="2"/>
      <c r="AY78" s="2"/>
      <c r="AZ78" s="2"/>
      <c r="BA78" s="2"/>
      <c r="BB78" s="2"/>
    </row>
    <row r="79" ht="15.75" customHeight="1">
      <c r="A79" s="63"/>
      <c r="B79" s="63"/>
      <c r="D79" s="50"/>
      <c r="F79" s="316"/>
      <c r="G79" s="312"/>
      <c r="H79" s="313"/>
      <c r="I79" s="214"/>
      <c r="J79" s="214"/>
      <c r="K79" s="214"/>
      <c r="L79" s="214"/>
      <c r="M79" s="214"/>
      <c r="N79" s="214"/>
      <c r="O79" s="214"/>
      <c r="P79" s="214"/>
      <c r="Q79" s="214"/>
      <c r="R79" s="214"/>
      <c r="S79" s="214"/>
      <c r="T79" s="214"/>
      <c r="U79" s="214"/>
      <c r="V79" s="302"/>
      <c r="W79" s="308"/>
      <c r="X79" s="312"/>
      <c r="Y79" s="313"/>
      <c r="Z79" s="214"/>
      <c r="AA79" s="214"/>
      <c r="AB79" s="214"/>
      <c r="AC79" s="214"/>
      <c r="AD79" s="214"/>
      <c r="AE79" s="214"/>
      <c r="AF79" s="214"/>
      <c r="AG79" s="214"/>
      <c r="AH79" s="214"/>
      <c r="AI79" s="214"/>
      <c r="AJ79" s="214"/>
      <c r="AK79" s="214"/>
      <c r="AL79" s="214"/>
      <c r="AM79" s="264"/>
      <c r="AP79" s="222"/>
      <c r="AQ79" s="63"/>
      <c r="AR79" s="63"/>
      <c r="AS79" s="309" t="str">
        <f t="shared" si="8"/>
        <v/>
      </c>
      <c r="AT79" s="310" t="str">
        <f t="shared" si="9"/>
        <v/>
      </c>
      <c r="AU79" s="311" t="str">
        <f t="shared" si="6"/>
        <v/>
      </c>
      <c r="AV79" s="310" t="str">
        <f t="shared" si="7"/>
        <v/>
      </c>
      <c r="AW79" s="2"/>
      <c r="AX79" s="2"/>
      <c r="AY79" s="2"/>
      <c r="AZ79" s="2"/>
      <c r="BA79" s="2"/>
      <c r="BB79" s="2"/>
    </row>
    <row r="80" ht="15.75" customHeight="1">
      <c r="A80" s="63"/>
      <c r="B80" s="63"/>
      <c r="D80" s="50"/>
      <c r="F80" s="316"/>
      <c r="G80" s="312"/>
      <c r="H80" s="313"/>
      <c r="I80" s="214"/>
      <c r="J80" s="214"/>
      <c r="K80" s="214"/>
      <c r="L80" s="214"/>
      <c r="M80" s="214"/>
      <c r="N80" s="214"/>
      <c r="O80" s="214"/>
      <c r="P80" s="214"/>
      <c r="Q80" s="214"/>
      <c r="R80" s="214"/>
      <c r="S80" s="214"/>
      <c r="T80" s="214"/>
      <c r="U80" s="214"/>
      <c r="V80" s="302"/>
      <c r="W80" s="308"/>
      <c r="X80" s="312"/>
      <c r="Y80" s="313"/>
      <c r="Z80" s="214"/>
      <c r="AA80" s="214"/>
      <c r="AB80" s="214"/>
      <c r="AC80" s="214"/>
      <c r="AD80" s="214"/>
      <c r="AE80" s="214"/>
      <c r="AF80" s="214"/>
      <c r="AG80" s="214"/>
      <c r="AH80" s="214"/>
      <c r="AI80" s="214"/>
      <c r="AJ80" s="214"/>
      <c r="AK80" s="214"/>
      <c r="AL80" s="214"/>
      <c r="AM80" s="264"/>
      <c r="AP80" s="222"/>
      <c r="AQ80" s="63"/>
      <c r="AR80" s="63"/>
      <c r="AS80" s="309" t="str">
        <f t="shared" si="8"/>
        <v/>
      </c>
      <c r="AT80" s="314" t="str">
        <f t="shared" si="9"/>
        <v/>
      </c>
      <c r="AU80" s="311" t="str">
        <f t="shared" si="6"/>
        <v/>
      </c>
      <c r="AV80" s="310" t="str">
        <f t="shared" si="7"/>
        <v/>
      </c>
      <c r="AW80" s="2"/>
      <c r="AX80" s="2"/>
      <c r="AY80" s="2"/>
      <c r="AZ80" s="2"/>
      <c r="BA80" s="2"/>
      <c r="BB80" s="2"/>
    </row>
    <row r="81" ht="15.75" customHeight="1">
      <c r="A81" s="63"/>
      <c r="B81" s="63"/>
      <c r="D81" s="50"/>
      <c r="F81" s="316"/>
      <c r="G81" s="312"/>
      <c r="H81" s="313"/>
      <c r="I81" s="214"/>
      <c r="J81" s="214"/>
      <c r="K81" s="214"/>
      <c r="L81" s="214"/>
      <c r="M81" s="214"/>
      <c r="N81" s="214"/>
      <c r="O81" s="214"/>
      <c r="P81" s="214"/>
      <c r="Q81" s="214"/>
      <c r="R81" s="214"/>
      <c r="S81" s="214"/>
      <c r="T81" s="214"/>
      <c r="U81" s="214"/>
      <c r="V81" s="302"/>
      <c r="W81" s="308"/>
      <c r="X81" s="312"/>
      <c r="Y81" s="313"/>
      <c r="Z81" s="214"/>
      <c r="AA81" s="214"/>
      <c r="AB81" s="214"/>
      <c r="AC81" s="214"/>
      <c r="AD81" s="214"/>
      <c r="AE81" s="214"/>
      <c r="AF81" s="214"/>
      <c r="AG81" s="214"/>
      <c r="AH81" s="214"/>
      <c r="AI81" s="214"/>
      <c r="AJ81" s="214"/>
      <c r="AK81" s="214"/>
      <c r="AL81" s="214"/>
      <c r="AM81" s="264"/>
      <c r="AP81" s="222"/>
      <c r="AQ81" s="63"/>
      <c r="AR81" s="63"/>
      <c r="AS81" s="309" t="str">
        <f t="shared" si="8"/>
        <v/>
      </c>
      <c r="AT81" s="310" t="str">
        <f t="shared" si="9"/>
        <v/>
      </c>
      <c r="AU81" s="311" t="str">
        <f t="shared" si="6"/>
        <v/>
      </c>
      <c r="AV81" s="310" t="str">
        <f t="shared" si="7"/>
        <v/>
      </c>
      <c r="AW81" s="2"/>
      <c r="AX81" s="2"/>
      <c r="AY81" s="2"/>
      <c r="AZ81" s="2"/>
      <c r="BA81" s="2"/>
      <c r="BB81" s="2"/>
    </row>
    <row r="82" ht="15.75" customHeight="1">
      <c r="A82" s="63"/>
      <c r="B82" s="63"/>
      <c r="D82" s="50"/>
      <c r="F82" s="316"/>
      <c r="G82" s="312"/>
      <c r="H82" s="313"/>
      <c r="I82" s="214"/>
      <c r="J82" s="214"/>
      <c r="K82" s="214"/>
      <c r="L82" s="214"/>
      <c r="M82" s="214"/>
      <c r="N82" s="214"/>
      <c r="O82" s="214"/>
      <c r="P82" s="214"/>
      <c r="Q82" s="214"/>
      <c r="R82" s="214"/>
      <c r="S82" s="214"/>
      <c r="T82" s="214"/>
      <c r="U82" s="214"/>
      <c r="V82" s="302"/>
      <c r="W82" s="308"/>
      <c r="X82" s="312"/>
      <c r="Y82" s="313"/>
      <c r="Z82" s="214"/>
      <c r="AA82" s="214"/>
      <c r="AB82" s="214"/>
      <c r="AC82" s="214"/>
      <c r="AD82" s="214"/>
      <c r="AE82" s="214"/>
      <c r="AF82" s="214"/>
      <c r="AG82" s="214"/>
      <c r="AH82" s="214"/>
      <c r="AI82" s="214"/>
      <c r="AJ82" s="214"/>
      <c r="AK82" s="214"/>
      <c r="AL82" s="214"/>
      <c r="AM82" s="264"/>
      <c r="AP82" s="222"/>
      <c r="AQ82" s="63"/>
      <c r="AR82" s="63"/>
      <c r="AS82" s="309" t="str">
        <f t="shared" si="8"/>
        <v/>
      </c>
      <c r="AT82" s="310" t="str">
        <f t="shared" si="9"/>
        <v/>
      </c>
      <c r="AU82" s="311" t="str">
        <f t="shared" si="6"/>
        <v/>
      </c>
      <c r="AV82" s="310" t="str">
        <f t="shared" si="7"/>
        <v/>
      </c>
      <c r="AW82" s="2"/>
      <c r="AX82" s="2"/>
      <c r="AY82" s="2"/>
      <c r="AZ82" s="2"/>
      <c r="BA82" s="2"/>
      <c r="BB82" s="2"/>
    </row>
    <row r="83" ht="15.75" customHeight="1">
      <c r="A83" s="63"/>
      <c r="B83" s="63"/>
      <c r="D83" s="50"/>
      <c r="G83" s="312"/>
      <c r="H83" s="313"/>
      <c r="I83" s="214"/>
      <c r="J83" s="214"/>
      <c r="K83" s="214"/>
      <c r="L83" s="214"/>
      <c r="M83" s="214"/>
      <c r="N83" s="214"/>
      <c r="O83" s="214"/>
      <c r="P83" s="214"/>
      <c r="Q83" s="214"/>
      <c r="R83" s="214"/>
      <c r="S83" s="214"/>
      <c r="T83" s="214"/>
      <c r="U83" s="214"/>
      <c r="V83" s="302"/>
      <c r="W83" s="308"/>
      <c r="X83" s="312"/>
      <c r="Y83" s="313"/>
      <c r="Z83" s="214"/>
      <c r="AA83" s="214"/>
      <c r="AB83" s="214"/>
      <c r="AC83" s="214"/>
      <c r="AD83" s="214"/>
      <c r="AE83" s="214"/>
      <c r="AF83" s="214"/>
      <c r="AG83" s="214"/>
      <c r="AH83" s="214"/>
      <c r="AI83" s="214"/>
      <c r="AJ83" s="214"/>
      <c r="AK83" s="214"/>
      <c r="AL83" s="214"/>
      <c r="AM83" s="264"/>
      <c r="AP83" s="222"/>
      <c r="AQ83" s="63"/>
      <c r="AR83" s="63"/>
      <c r="AS83" s="309" t="str">
        <f t="shared" si="8"/>
        <v/>
      </c>
      <c r="AT83" s="310" t="str">
        <f t="shared" si="9"/>
        <v/>
      </c>
      <c r="AU83" s="311" t="str">
        <f t="shared" si="6"/>
        <v/>
      </c>
      <c r="AV83" s="310" t="str">
        <f t="shared" si="7"/>
        <v/>
      </c>
      <c r="AW83" s="2"/>
      <c r="AX83" s="2"/>
      <c r="AY83" s="2"/>
      <c r="AZ83" s="2"/>
      <c r="BA83" s="2"/>
      <c r="BB83" s="2"/>
    </row>
    <row r="84" ht="15.75" customHeight="1">
      <c r="A84" s="63"/>
      <c r="B84" s="63"/>
      <c r="D84" s="50"/>
      <c r="G84" s="312"/>
      <c r="H84" s="313"/>
      <c r="I84" s="214"/>
      <c r="J84" s="214"/>
      <c r="K84" s="214"/>
      <c r="L84" s="214"/>
      <c r="M84" s="214"/>
      <c r="N84" s="214"/>
      <c r="O84" s="214"/>
      <c r="P84" s="214"/>
      <c r="Q84" s="214"/>
      <c r="R84" s="214"/>
      <c r="S84" s="214"/>
      <c r="T84" s="214"/>
      <c r="U84" s="214"/>
      <c r="V84" s="302"/>
      <c r="W84" s="308"/>
      <c r="X84" s="312"/>
      <c r="Y84" s="313"/>
      <c r="Z84" s="214"/>
      <c r="AA84" s="214"/>
      <c r="AB84" s="214"/>
      <c r="AC84" s="214"/>
      <c r="AD84" s="214"/>
      <c r="AE84" s="214"/>
      <c r="AF84" s="214"/>
      <c r="AG84" s="214"/>
      <c r="AH84" s="214"/>
      <c r="AI84" s="214"/>
      <c r="AJ84" s="214"/>
      <c r="AK84" s="214"/>
      <c r="AL84" s="214"/>
      <c r="AM84" s="264"/>
      <c r="AP84" s="222"/>
      <c r="AQ84" s="63"/>
      <c r="AR84" s="63"/>
      <c r="AS84" s="309" t="str">
        <f t="shared" si="8"/>
        <v/>
      </c>
      <c r="AT84" s="310" t="str">
        <f t="shared" si="9"/>
        <v/>
      </c>
      <c r="AU84" s="311" t="str">
        <f t="shared" si="6"/>
        <v/>
      </c>
      <c r="AV84" s="310" t="str">
        <f t="shared" si="7"/>
        <v/>
      </c>
      <c r="AW84" s="2"/>
      <c r="AX84" s="2"/>
      <c r="AY84" s="2"/>
      <c r="AZ84" s="2"/>
      <c r="BA84" s="2"/>
      <c r="BB84" s="2"/>
    </row>
    <row r="85" ht="15.75" customHeight="1">
      <c r="A85" s="63"/>
      <c r="B85" s="63"/>
      <c r="D85" s="50"/>
      <c r="G85" s="312"/>
      <c r="H85" s="313"/>
      <c r="I85" s="214"/>
      <c r="J85" s="214"/>
      <c r="K85" s="214"/>
      <c r="L85" s="214"/>
      <c r="M85" s="214"/>
      <c r="N85" s="214"/>
      <c r="O85" s="214"/>
      <c r="P85" s="214"/>
      <c r="Q85" s="214"/>
      <c r="R85" s="214"/>
      <c r="S85" s="214"/>
      <c r="T85" s="214"/>
      <c r="U85" s="214"/>
      <c r="V85" s="302"/>
      <c r="W85" s="308"/>
      <c r="X85" s="312"/>
      <c r="Y85" s="313"/>
      <c r="Z85" s="214"/>
      <c r="AA85" s="214"/>
      <c r="AB85" s="214"/>
      <c r="AC85" s="214"/>
      <c r="AD85" s="214"/>
      <c r="AE85" s="214"/>
      <c r="AF85" s="214"/>
      <c r="AG85" s="214"/>
      <c r="AH85" s="214"/>
      <c r="AI85" s="214"/>
      <c r="AJ85" s="214"/>
      <c r="AK85" s="214"/>
      <c r="AL85" s="214"/>
      <c r="AM85" s="264"/>
      <c r="AP85" s="222"/>
      <c r="AQ85" s="63"/>
      <c r="AR85" s="63"/>
      <c r="AS85" s="309" t="str">
        <f>if(OR(and(G84="",H84="",P84="",S84=""),P84="-"),"",  if(P84="",0, if(isnumber(find("pl",lower(P84))),  value(left(P84,find("pl",lower(P84))-1))*10  ,if(isnumber(find("pe",lower(P84))),  value(left(P84,find("pe",lower(P84))-1))*0.5  ,if(isnumber(find("pp",lower(P84))),  value(left(P84,find("pp",lower(P84))-1))*0.1  ,if(isnumber(find("po",lower(P84))),  value(left(P84,find("po",lower(P84))-1)),  if(isnumber(find("pc",lower(P84))),  value(left(P84,find("pc",lower(P84))-1))*0.01  ,P84)))))  *if(G84="",1,G84)))</f>
        <v/>
      </c>
      <c r="AT85" s="310" t="str">
        <f t="shared" si="9"/>
        <v/>
      </c>
      <c r="AU85" s="311" t="str">
        <f t="shared" si="6"/>
        <v/>
      </c>
      <c r="AV85" s="310" t="str">
        <f t="shared" si="7"/>
        <v/>
      </c>
      <c r="AW85" s="2"/>
      <c r="AX85" s="2"/>
      <c r="AY85" s="2"/>
      <c r="AZ85" s="2"/>
      <c r="BA85" s="2"/>
      <c r="BB85" s="2"/>
    </row>
    <row r="86" ht="15.75" customHeight="1">
      <c r="A86" s="63"/>
      <c r="B86" s="63"/>
      <c r="D86" s="50"/>
      <c r="G86" s="312"/>
      <c r="H86" s="313"/>
      <c r="I86" s="214"/>
      <c r="J86" s="214"/>
      <c r="K86" s="214"/>
      <c r="L86" s="214"/>
      <c r="M86" s="214"/>
      <c r="N86" s="214"/>
      <c r="O86" s="214"/>
      <c r="P86" s="214"/>
      <c r="Q86" s="214"/>
      <c r="R86" s="214"/>
      <c r="S86" s="214"/>
      <c r="T86" s="214"/>
      <c r="U86" s="214"/>
      <c r="V86" s="302"/>
      <c r="W86" s="308"/>
      <c r="X86" s="300"/>
      <c r="Y86" s="301"/>
      <c r="Z86" s="214"/>
      <c r="AA86" s="214"/>
      <c r="AB86" s="214"/>
      <c r="AC86" s="214"/>
      <c r="AD86" s="214"/>
      <c r="AE86" s="214"/>
      <c r="AF86" s="214"/>
      <c r="AG86" s="214"/>
      <c r="AH86" s="214"/>
      <c r="AI86" s="214"/>
      <c r="AJ86" s="214"/>
      <c r="AK86" s="214"/>
      <c r="AL86" s="214"/>
      <c r="AM86" s="264"/>
      <c r="AP86" s="222"/>
      <c r="AQ86" s="63"/>
      <c r="AR86" s="63"/>
      <c r="AS86" s="317" t="str">
        <f>if(OR(and(G86="",H86="",P86="",S86=""),P86="-"),"",  if(P86="",0, if(isnumber(find("pp",lower(P86))),  value(left(P86,find("pp",lower(P86))-1))*10  ,if(isnumber(find("ep",lower(P86))),  value(left(P86,find("ep",lower(P86))-1))*0.5  ,if(isnumber(find("sp",lower(P86))),  value(left(P86,find("sp",lower(P86))-1))*0.1  ,if(isnumber(find("gp",lower(P86))),  value(left(P86,find("gp",lower(P86))-1)),  if(isnumber(find("cp",lower(P86))),  value(left(P86,find("cp",lower(P86))-1))*0.01  ,P86)))))  *if(G86="",1,G86)))</f>
        <v/>
      </c>
      <c r="AT86" s="318" t="str">
        <f t="shared" si="9"/>
        <v/>
      </c>
      <c r="AU86" s="319" t="str">
        <f t="shared" si="6"/>
        <v/>
      </c>
      <c r="AV86" s="318" t="str">
        <f t="shared" si="7"/>
        <v/>
      </c>
      <c r="AW86" s="2"/>
      <c r="AX86" s="2"/>
      <c r="AY86" s="2"/>
      <c r="AZ86" s="2"/>
      <c r="BA86" s="2"/>
      <c r="BB86" s="2"/>
    </row>
    <row r="87" ht="15.75" customHeight="1">
      <c r="A87" s="63"/>
      <c r="B87" s="63"/>
      <c r="D87" s="50"/>
      <c r="F87" s="316"/>
      <c r="G87" s="320"/>
      <c r="H87" s="320"/>
      <c r="I87" s="320"/>
      <c r="J87" s="320"/>
      <c r="K87" s="320"/>
      <c r="L87" s="320"/>
      <c r="M87" s="320"/>
      <c r="N87" s="320"/>
      <c r="O87" s="320"/>
      <c r="P87" s="320"/>
      <c r="Q87" s="320"/>
      <c r="R87" s="320"/>
      <c r="S87" s="320"/>
      <c r="T87" s="320"/>
      <c r="U87" s="320"/>
      <c r="V87" s="320"/>
      <c r="W87" s="320"/>
      <c r="X87" s="320"/>
      <c r="Y87" s="320"/>
      <c r="Z87" s="320"/>
      <c r="AA87" s="321"/>
      <c r="AB87" s="321"/>
      <c r="AC87" s="321"/>
      <c r="AD87" s="321"/>
      <c r="AE87" s="321"/>
      <c r="AF87" s="321"/>
      <c r="AG87" s="321"/>
      <c r="AH87" s="321"/>
      <c r="AI87" s="321"/>
      <c r="AJ87" s="321"/>
      <c r="AK87" s="321"/>
      <c r="AL87" s="321"/>
      <c r="AM87" s="264"/>
      <c r="AP87" s="222"/>
      <c r="AQ87" s="63"/>
      <c r="AR87" s="63"/>
      <c r="AS87" s="322"/>
      <c r="AT87" s="322"/>
      <c r="AU87" s="322"/>
      <c r="AV87" s="322"/>
      <c r="AW87" s="322"/>
      <c r="AX87" s="322"/>
      <c r="AY87" s="322"/>
      <c r="AZ87" s="322"/>
      <c r="BA87" s="322"/>
      <c r="BB87" s="322"/>
    </row>
    <row r="88" ht="15.75" customHeight="1">
      <c r="A88" s="63"/>
      <c r="B88" s="63"/>
      <c r="D88" s="50"/>
      <c r="F88" s="316"/>
      <c r="G88" s="320"/>
      <c r="H88" s="320"/>
      <c r="I88" s="320"/>
      <c r="J88" s="320"/>
      <c r="K88" s="320"/>
      <c r="L88" s="320"/>
      <c r="M88" s="320"/>
      <c r="N88" s="320"/>
      <c r="O88" s="320"/>
      <c r="P88" s="320"/>
      <c r="Q88" s="320"/>
      <c r="R88" s="320"/>
      <c r="S88" s="320"/>
      <c r="T88" s="320"/>
      <c r="U88" s="320"/>
      <c r="V88" s="320"/>
      <c r="W88" s="320"/>
      <c r="X88" s="320"/>
      <c r="Y88" s="320"/>
      <c r="Z88" s="320"/>
      <c r="AA88" s="321"/>
      <c r="AB88" s="321"/>
      <c r="AC88" s="321"/>
      <c r="AD88" s="321"/>
      <c r="AE88" s="321"/>
      <c r="AF88" s="321"/>
      <c r="AG88" s="321"/>
      <c r="AH88" s="321"/>
      <c r="AI88" s="321"/>
      <c r="AJ88" s="321"/>
      <c r="AK88" s="321"/>
      <c r="AL88" s="321"/>
      <c r="AM88" s="264"/>
      <c r="AP88" s="222"/>
      <c r="AQ88" s="63"/>
      <c r="AR88" s="63"/>
      <c r="AS88" s="322"/>
      <c r="AT88" s="322"/>
      <c r="AU88" s="322"/>
      <c r="AV88" s="322"/>
      <c r="AW88" s="322"/>
      <c r="AX88" s="322"/>
      <c r="AY88" s="322"/>
      <c r="AZ88" s="322"/>
      <c r="BA88" s="322"/>
      <c r="BB88" s="322"/>
    </row>
    <row r="89" ht="15.75" customHeight="1">
      <c r="A89" s="63"/>
      <c r="B89" s="63"/>
      <c r="D89" s="323"/>
      <c r="E89" s="59"/>
      <c r="F89" s="281"/>
      <c r="G89" s="237"/>
      <c r="H89" s="237"/>
      <c r="I89" s="237"/>
      <c r="J89" s="237"/>
      <c r="K89" s="237"/>
      <c r="L89" s="237"/>
      <c r="M89" s="237"/>
      <c r="N89" s="237"/>
      <c r="O89" s="237"/>
      <c r="P89" s="237"/>
      <c r="Q89" s="237"/>
      <c r="R89" s="237"/>
      <c r="S89" s="237"/>
      <c r="T89" s="237"/>
      <c r="U89" s="324" t="s">
        <v>157</v>
      </c>
      <c r="V89" s="44"/>
      <c r="W89" s="44"/>
      <c r="X89" s="44"/>
      <c r="Y89" s="237"/>
      <c r="Z89" s="237"/>
      <c r="AA89" s="845" t="s">
        <v>158</v>
      </c>
      <c r="AB89" s="44"/>
      <c r="AC89" s="44"/>
      <c r="AD89" s="44"/>
      <c r="AE89" s="44"/>
      <c r="AF89" s="44"/>
      <c r="AG89" s="44"/>
      <c r="AH89" s="44"/>
      <c r="AI89" s="44"/>
      <c r="AJ89" s="44"/>
      <c r="AK89" s="44"/>
      <c r="AL89" s="44"/>
      <c r="AM89" s="207"/>
      <c r="AN89" s="59"/>
      <c r="AO89" s="59"/>
      <c r="AP89" s="326"/>
      <c r="AQ89" s="63"/>
      <c r="AR89" s="63"/>
      <c r="AS89" s="322"/>
      <c r="AT89" s="322"/>
      <c r="AU89" s="322"/>
      <c r="AV89" s="322"/>
      <c r="AW89" s="322"/>
      <c r="AX89" s="322"/>
      <c r="AY89" s="322"/>
      <c r="AZ89" s="322"/>
      <c r="BA89" s="322"/>
      <c r="BB89" s="322"/>
    </row>
    <row r="90" ht="15.75" customHeight="1">
      <c r="A90" s="63"/>
      <c r="B90" s="63"/>
      <c r="E90" s="327"/>
      <c r="F90" s="327"/>
      <c r="G90" s="327"/>
      <c r="H90" s="327"/>
      <c r="I90" s="327"/>
      <c r="J90" s="327"/>
      <c r="K90" s="327"/>
      <c r="L90" s="327"/>
      <c r="M90" s="327"/>
      <c r="N90" s="327"/>
      <c r="O90" s="327"/>
      <c r="P90" s="328"/>
      <c r="Q90" s="328"/>
      <c r="R90" s="328"/>
      <c r="S90" s="328"/>
      <c r="T90" s="328"/>
      <c r="U90" s="328"/>
      <c r="V90" s="328"/>
      <c r="W90" s="328"/>
      <c r="X90" s="328"/>
      <c r="Y90" s="328"/>
      <c r="Z90" s="328"/>
      <c r="AA90" s="328"/>
      <c r="AB90" s="328"/>
      <c r="AC90" s="328"/>
      <c r="AD90" s="328"/>
      <c r="AE90" s="328"/>
      <c r="AF90" s="328"/>
      <c r="AG90" s="328"/>
      <c r="AH90" s="328"/>
      <c r="AI90" s="327"/>
      <c r="AJ90" s="327"/>
      <c r="AK90" s="327"/>
      <c r="AL90" s="327"/>
      <c r="AM90" s="327"/>
      <c r="AN90" s="327"/>
      <c r="AO90" s="329"/>
      <c r="AP90" s="264"/>
      <c r="AQ90" s="63"/>
      <c r="AR90" s="63"/>
      <c r="AS90" s="330"/>
      <c r="AT90" s="330"/>
      <c r="AU90" s="2"/>
      <c r="AV90" s="2"/>
      <c r="AW90" s="2"/>
      <c r="AX90" s="2"/>
      <c r="AY90" s="2"/>
      <c r="AZ90" s="2"/>
      <c r="BA90" s="2"/>
      <c r="BB90" s="2"/>
    </row>
    <row r="91" ht="15.75" customHeight="1">
      <c r="C91" s="63"/>
      <c r="AS91" s="330"/>
      <c r="AT91" s="330"/>
      <c r="AU91" s="2"/>
      <c r="AV91" s="2"/>
      <c r="AW91" s="2"/>
      <c r="AX91" s="2"/>
      <c r="AY91" s="2"/>
      <c r="AZ91" s="2"/>
      <c r="BA91" s="2"/>
      <c r="BB91" s="2"/>
    </row>
    <row r="92" ht="15.75" customHeight="1">
      <c r="C92" s="331"/>
      <c r="D92" s="332" t="s">
        <v>7</v>
      </c>
      <c r="E92" s="13"/>
      <c r="F92" s="13"/>
      <c r="G92" s="13"/>
      <c r="H92" s="333"/>
      <c r="I92" s="333"/>
      <c r="J92" s="334" t="s">
        <v>159</v>
      </c>
      <c r="K92" s="13"/>
      <c r="L92" s="13"/>
      <c r="M92" s="13"/>
      <c r="N92" s="335"/>
      <c r="O92" s="336" t="s">
        <v>160</v>
      </c>
      <c r="P92" s="13"/>
      <c r="Q92" s="13"/>
      <c r="R92" s="13"/>
      <c r="S92" s="296"/>
      <c r="U92" s="337"/>
      <c r="V92" s="338" t="s">
        <v>161</v>
      </c>
      <c r="W92" s="339"/>
      <c r="X92" s="339"/>
      <c r="Y92" s="339"/>
      <c r="Z92" s="339"/>
      <c r="AA92" s="339"/>
      <c r="AB92" s="339"/>
      <c r="AC92" s="339"/>
      <c r="AD92" s="339"/>
      <c r="AE92" s="338" t="s">
        <v>162</v>
      </c>
      <c r="AF92" s="339"/>
      <c r="AG92" s="339"/>
      <c r="AH92" s="339"/>
      <c r="AI92" s="339"/>
      <c r="AJ92" s="339"/>
      <c r="AK92" s="339"/>
      <c r="AL92" s="339"/>
      <c r="AM92" s="339"/>
      <c r="AN92" s="339"/>
      <c r="AO92" s="339"/>
      <c r="AP92" s="340"/>
      <c r="AS92" s="330"/>
      <c r="AT92" s="330"/>
      <c r="AU92" s="2"/>
      <c r="AV92" s="2"/>
      <c r="AW92" s="2"/>
      <c r="AX92" s="2"/>
      <c r="AY92" s="2"/>
      <c r="AZ92" s="2"/>
      <c r="BA92" s="2"/>
      <c r="BB92" s="2"/>
    </row>
    <row r="93" ht="15.75" customHeight="1">
      <c r="C93" s="341"/>
      <c r="D93" s="342" t="str">
        <f>'Ficha de Personagem'!U4</f>
        <v>Cleric / Clérigo</v>
      </c>
      <c r="E93" s="343"/>
      <c r="F93" s="343"/>
      <c r="G93" s="343"/>
      <c r="H93" s="343"/>
      <c r="I93" s="343"/>
      <c r="J93" s="344"/>
      <c r="K93" s="343"/>
      <c r="L93" s="343"/>
      <c r="M93" s="343"/>
      <c r="N93" s="345"/>
      <c r="O93" s="346">
        <v>2.0</v>
      </c>
      <c r="P93" s="56"/>
      <c r="Q93" s="56"/>
      <c r="R93" s="56"/>
      <c r="S93" s="222"/>
      <c r="U93" s="347"/>
      <c r="V93" s="348"/>
      <c r="W93" s="343"/>
      <c r="X93" s="343"/>
      <c r="Y93" s="343"/>
      <c r="Z93" s="343"/>
      <c r="AA93" s="343"/>
      <c r="AB93" s="343"/>
      <c r="AC93" s="343"/>
      <c r="AD93" s="349"/>
      <c r="AE93" s="350"/>
      <c r="AF93" s="351"/>
      <c r="AG93" s="56"/>
      <c r="AH93" s="56"/>
      <c r="AI93" s="56"/>
      <c r="AJ93" s="56"/>
      <c r="AK93" s="56"/>
      <c r="AL93" s="56"/>
      <c r="AM93" s="56"/>
      <c r="AN93" s="56"/>
      <c r="AO93" s="56"/>
      <c r="AP93" s="352"/>
      <c r="AS93" s="330"/>
      <c r="AT93" s="330"/>
      <c r="AU93" s="2"/>
      <c r="AV93" s="2"/>
      <c r="AW93" s="2"/>
      <c r="AX93" s="2"/>
      <c r="AY93" s="2"/>
      <c r="AZ93" s="2"/>
      <c r="BA93" s="2"/>
      <c r="BB93" s="2"/>
    </row>
    <row r="94" ht="15.75" customHeight="1">
      <c r="C94" s="341"/>
      <c r="D94" s="353"/>
      <c r="E94" s="343"/>
      <c r="F94" s="343"/>
      <c r="G94" s="343"/>
      <c r="H94" s="343"/>
      <c r="I94" s="343"/>
      <c r="J94" s="344"/>
      <c r="K94" s="343"/>
      <c r="L94" s="343"/>
      <c r="M94" s="343"/>
      <c r="N94" s="345"/>
      <c r="O94" s="346"/>
      <c r="P94" s="56"/>
      <c r="Q94" s="56"/>
      <c r="R94" s="56"/>
      <c r="S94" s="222"/>
      <c r="U94" s="347"/>
      <c r="V94" s="348"/>
      <c r="W94" s="343"/>
      <c r="X94" s="343"/>
      <c r="Y94" s="343"/>
      <c r="Z94" s="343"/>
      <c r="AA94" s="343"/>
      <c r="AB94" s="343"/>
      <c r="AC94" s="343"/>
      <c r="AD94" s="349"/>
      <c r="AE94" s="350"/>
      <c r="AF94" s="351"/>
      <c r="AG94" s="56"/>
      <c r="AH94" s="56"/>
      <c r="AI94" s="56"/>
      <c r="AJ94" s="56"/>
      <c r="AK94" s="56"/>
      <c r="AL94" s="56"/>
      <c r="AM94" s="56"/>
      <c r="AN94" s="56"/>
      <c r="AO94" s="56"/>
      <c r="AP94" s="352"/>
      <c r="AS94" s="354" t="s">
        <v>33</v>
      </c>
      <c r="AW94" s="354"/>
      <c r="AX94" s="354"/>
      <c r="AY94" s="354"/>
      <c r="AZ94" s="354"/>
      <c r="BA94" s="354"/>
      <c r="BB94" s="354"/>
    </row>
    <row r="95" ht="15.75" customHeight="1">
      <c r="C95" s="341"/>
      <c r="D95" s="353"/>
      <c r="E95" s="343"/>
      <c r="F95" s="343"/>
      <c r="G95" s="343"/>
      <c r="H95" s="343"/>
      <c r="I95" s="343"/>
      <c r="J95" s="355"/>
      <c r="K95" s="343"/>
      <c r="L95" s="343"/>
      <c r="M95" s="343"/>
      <c r="N95" s="345"/>
      <c r="O95" s="346"/>
      <c r="P95" s="56"/>
      <c r="Q95" s="56"/>
      <c r="R95" s="56"/>
      <c r="S95" s="222"/>
      <c r="U95" s="347"/>
      <c r="V95" s="348"/>
      <c r="W95" s="343"/>
      <c r="X95" s="343"/>
      <c r="Y95" s="343"/>
      <c r="Z95" s="343"/>
      <c r="AA95" s="343"/>
      <c r="AB95" s="343"/>
      <c r="AC95" s="343"/>
      <c r="AD95" s="349"/>
      <c r="AE95" s="350"/>
      <c r="AF95" s="351"/>
      <c r="AG95" s="56"/>
      <c r="AH95" s="56"/>
      <c r="AI95" s="56"/>
      <c r="AJ95" s="56"/>
      <c r="AK95" s="56"/>
      <c r="AL95" s="56"/>
      <c r="AM95" s="56"/>
      <c r="AN95" s="56"/>
      <c r="AO95" s="56"/>
      <c r="AP95" s="352"/>
      <c r="AS95" s="354" t="s">
        <v>36</v>
      </c>
      <c r="AW95" s="354"/>
      <c r="AX95" s="354"/>
      <c r="AY95" s="354"/>
      <c r="AZ95" s="354"/>
      <c r="BA95" s="354"/>
      <c r="BB95" s="354"/>
    </row>
    <row r="96" ht="15.75" customHeight="1">
      <c r="C96" s="341"/>
      <c r="D96" s="356"/>
      <c r="E96" s="343"/>
      <c r="F96" s="343"/>
      <c r="G96" s="343"/>
      <c r="H96" s="343"/>
      <c r="I96" s="343"/>
      <c r="J96" s="355"/>
      <c r="K96" s="343"/>
      <c r="L96" s="343"/>
      <c r="M96" s="343"/>
      <c r="N96" s="345"/>
      <c r="O96" s="351"/>
      <c r="P96" s="56"/>
      <c r="Q96" s="56"/>
      <c r="R96" s="56"/>
      <c r="S96" s="222"/>
      <c r="U96" s="347"/>
      <c r="V96" s="348"/>
      <c r="W96" s="343"/>
      <c r="X96" s="343"/>
      <c r="Y96" s="343"/>
      <c r="Z96" s="343"/>
      <c r="AA96" s="343"/>
      <c r="AB96" s="343"/>
      <c r="AC96" s="343"/>
      <c r="AD96" s="349"/>
      <c r="AE96" s="350"/>
      <c r="AF96" s="351"/>
      <c r="AG96" s="56"/>
      <c r="AH96" s="56"/>
      <c r="AI96" s="56"/>
      <c r="AJ96" s="56"/>
      <c r="AK96" s="56"/>
      <c r="AL96" s="56"/>
      <c r="AM96" s="56"/>
      <c r="AN96" s="56"/>
      <c r="AO96" s="56"/>
      <c r="AP96" s="352"/>
      <c r="AS96" s="354" t="s">
        <v>40</v>
      </c>
      <c r="AW96" s="354"/>
      <c r="AX96" s="354"/>
      <c r="AY96" s="354"/>
      <c r="AZ96" s="354"/>
      <c r="BA96" s="354"/>
      <c r="BB96" s="354"/>
    </row>
    <row r="97" ht="15.75" customHeight="1">
      <c r="C97" s="357"/>
      <c r="D97" s="356"/>
      <c r="E97" s="343"/>
      <c r="F97" s="343"/>
      <c r="G97" s="343"/>
      <c r="H97" s="343"/>
      <c r="I97" s="343"/>
      <c r="J97" s="358"/>
      <c r="K97" s="56"/>
      <c r="L97" s="56"/>
      <c r="M97" s="56"/>
      <c r="N97" s="359"/>
      <c r="O97" s="351"/>
      <c r="P97" s="56"/>
      <c r="Q97" s="56"/>
      <c r="R97" s="56"/>
      <c r="S97" s="222"/>
      <c r="U97" s="347"/>
      <c r="V97" s="348"/>
      <c r="W97" s="343"/>
      <c r="X97" s="343"/>
      <c r="Y97" s="343"/>
      <c r="Z97" s="343"/>
      <c r="AA97" s="343"/>
      <c r="AB97" s="343"/>
      <c r="AC97" s="343"/>
      <c r="AD97" s="349"/>
      <c r="AE97" s="350"/>
      <c r="AF97" s="351"/>
      <c r="AG97" s="56"/>
      <c r="AH97" s="56"/>
      <c r="AI97" s="56"/>
      <c r="AJ97" s="56"/>
      <c r="AK97" s="56"/>
      <c r="AL97" s="56"/>
      <c r="AM97" s="56"/>
      <c r="AN97" s="56"/>
      <c r="AO97" s="56"/>
      <c r="AP97" s="352"/>
      <c r="AS97" s="354" t="s">
        <v>44</v>
      </c>
      <c r="AW97" s="354"/>
      <c r="AX97" s="354"/>
      <c r="AY97" s="354"/>
      <c r="AZ97" s="354"/>
      <c r="BA97" s="354"/>
      <c r="BB97" s="354"/>
    </row>
    <row r="98" ht="15.75" customHeight="1">
      <c r="C98" s="341"/>
      <c r="D98" s="356"/>
      <c r="E98" s="343"/>
      <c r="F98" s="343"/>
      <c r="G98" s="343"/>
      <c r="H98" s="343"/>
      <c r="I98" s="343"/>
      <c r="J98" s="355"/>
      <c r="K98" s="343"/>
      <c r="L98" s="343"/>
      <c r="M98" s="343"/>
      <c r="N98" s="360"/>
      <c r="O98" s="351"/>
      <c r="P98" s="56"/>
      <c r="Q98" s="56"/>
      <c r="R98" s="56"/>
      <c r="S98" s="222"/>
      <c r="U98" s="347"/>
      <c r="V98" s="348"/>
      <c r="W98" s="343"/>
      <c r="X98" s="343"/>
      <c r="Y98" s="343"/>
      <c r="Z98" s="343"/>
      <c r="AA98" s="343"/>
      <c r="AB98" s="343"/>
      <c r="AC98" s="343"/>
      <c r="AD98" s="349"/>
      <c r="AE98" s="361"/>
      <c r="AF98" s="351"/>
      <c r="AG98" s="56"/>
      <c r="AH98" s="56"/>
      <c r="AI98" s="56"/>
      <c r="AJ98" s="56"/>
      <c r="AK98" s="56"/>
      <c r="AL98" s="56"/>
      <c r="AM98" s="56"/>
      <c r="AN98" s="56"/>
      <c r="AO98" s="56"/>
      <c r="AP98" s="352"/>
      <c r="AS98" s="354" t="s">
        <v>48</v>
      </c>
      <c r="AW98" s="354"/>
      <c r="AX98" s="354"/>
      <c r="AY98" s="354"/>
      <c r="AZ98" s="354"/>
      <c r="BA98" s="354"/>
      <c r="BB98" s="354"/>
    </row>
    <row r="99" ht="15.75" customHeight="1">
      <c r="C99" s="341"/>
      <c r="D99" s="356"/>
      <c r="E99" s="343"/>
      <c r="F99" s="343"/>
      <c r="G99" s="343"/>
      <c r="H99" s="343"/>
      <c r="I99" s="343"/>
      <c r="J99" s="355"/>
      <c r="K99" s="343"/>
      <c r="L99" s="343"/>
      <c r="M99" s="343"/>
      <c r="N99" s="360"/>
      <c r="O99" s="351"/>
      <c r="P99" s="56"/>
      <c r="Q99" s="56"/>
      <c r="R99" s="56"/>
      <c r="S99" s="222"/>
      <c r="U99" s="347"/>
      <c r="V99" s="348"/>
      <c r="W99" s="343"/>
      <c r="X99" s="343"/>
      <c r="Y99" s="343"/>
      <c r="Z99" s="343"/>
      <c r="AA99" s="343"/>
      <c r="AB99" s="343"/>
      <c r="AC99" s="343"/>
      <c r="AD99" s="349"/>
      <c r="AE99" s="362"/>
      <c r="AF99" s="351"/>
      <c r="AG99" s="56"/>
      <c r="AH99" s="56"/>
      <c r="AI99" s="56"/>
      <c r="AJ99" s="56"/>
      <c r="AK99" s="56"/>
      <c r="AL99" s="56"/>
      <c r="AM99" s="56"/>
      <c r="AN99" s="56"/>
      <c r="AO99" s="56"/>
      <c r="AP99" s="352"/>
      <c r="AS99" s="330"/>
      <c r="AW99" s="330"/>
      <c r="AX99" s="330"/>
      <c r="AY99" s="330"/>
      <c r="AZ99" s="330"/>
      <c r="BA99" s="330"/>
      <c r="BB99" s="330"/>
    </row>
    <row r="100" ht="15.75" customHeight="1">
      <c r="C100" s="341"/>
      <c r="D100" s="356"/>
      <c r="E100" s="343"/>
      <c r="F100" s="343"/>
      <c r="G100" s="343"/>
      <c r="H100" s="343"/>
      <c r="I100" s="343"/>
      <c r="J100" s="355"/>
      <c r="K100" s="343"/>
      <c r="L100" s="343"/>
      <c r="M100" s="343"/>
      <c r="N100" s="345"/>
      <c r="O100" s="351"/>
      <c r="P100" s="56"/>
      <c r="Q100" s="56"/>
      <c r="R100" s="56"/>
      <c r="S100" s="222"/>
      <c r="U100" s="347"/>
      <c r="V100" s="348"/>
      <c r="W100" s="343"/>
      <c r="X100" s="343"/>
      <c r="Y100" s="343"/>
      <c r="Z100" s="343"/>
      <c r="AA100" s="343"/>
      <c r="AB100" s="343"/>
      <c r="AC100" s="343"/>
      <c r="AD100" s="349"/>
      <c r="AE100" s="350"/>
      <c r="AF100" s="351"/>
      <c r="AG100" s="56"/>
      <c r="AH100" s="56"/>
      <c r="AI100" s="56"/>
      <c r="AJ100" s="56"/>
      <c r="AK100" s="56"/>
      <c r="AL100" s="56"/>
      <c r="AM100" s="56"/>
      <c r="AN100" s="56"/>
      <c r="AO100" s="56"/>
      <c r="AP100" s="352"/>
      <c r="AS100" s="330"/>
      <c r="AT100" s="330"/>
      <c r="AU100" s="2"/>
      <c r="AV100" s="2"/>
      <c r="AW100" s="2"/>
      <c r="AX100" s="2"/>
      <c r="AY100" s="2"/>
      <c r="AZ100" s="2"/>
      <c r="BA100" s="2"/>
      <c r="BB100" s="2"/>
    </row>
    <row r="101" ht="15.75" customHeight="1">
      <c r="C101" s="341"/>
      <c r="D101" s="356"/>
      <c r="E101" s="343"/>
      <c r="F101" s="343"/>
      <c r="G101" s="343"/>
      <c r="H101" s="343"/>
      <c r="I101" s="343"/>
      <c r="J101" s="355"/>
      <c r="K101" s="343"/>
      <c r="L101" s="343"/>
      <c r="M101" s="343"/>
      <c r="N101" s="345"/>
      <c r="O101" s="351"/>
      <c r="P101" s="56"/>
      <c r="Q101" s="56"/>
      <c r="R101" s="56"/>
      <c r="S101" s="222"/>
      <c r="U101" s="347"/>
      <c r="V101" s="348"/>
      <c r="W101" s="343"/>
      <c r="X101" s="343"/>
      <c r="Y101" s="343"/>
      <c r="Z101" s="343"/>
      <c r="AA101" s="343"/>
      <c r="AB101" s="343"/>
      <c r="AC101" s="343"/>
      <c r="AD101" s="349"/>
      <c r="AE101" s="350"/>
      <c r="AF101" s="351"/>
      <c r="AG101" s="56"/>
      <c r="AH101" s="56"/>
      <c r="AI101" s="56"/>
      <c r="AJ101" s="56"/>
      <c r="AK101" s="56"/>
      <c r="AL101" s="56"/>
      <c r="AM101" s="56"/>
      <c r="AN101" s="56"/>
      <c r="AO101" s="56"/>
      <c r="AP101" s="352"/>
      <c r="AS101" s="330"/>
      <c r="AT101" s="330"/>
      <c r="AU101" s="2"/>
      <c r="AV101" s="2"/>
      <c r="AW101" s="2"/>
      <c r="AX101" s="2"/>
      <c r="AY101" s="2"/>
      <c r="AZ101" s="2"/>
      <c r="BA101" s="2"/>
      <c r="BB101" s="2"/>
    </row>
    <row r="102" ht="15.75" customHeight="1">
      <c r="C102" s="341"/>
      <c r="D102" s="356"/>
      <c r="E102" s="343"/>
      <c r="F102" s="343"/>
      <c r="G102" s="343"/>
      <c r="H102" s="343"/>
      <c r="I102" s="343"/>
      <c r="J102" s="355"/>
      <c r="K102" s="343"/>
      <c r="L102" s="343"/>
      <c r="M102" s="343"/>
      <c r="N102" s="345"/>
      <c r="O102" s="351"/>
      <c r="P102" s="56"/>
      <c r="Q102" s="56"/>
      <c r="R102" s="56"/>
      <c r="S102" s="222"/>
      <c r="U102" s="347"/>
      <c r="V102" s="348"/>
      <c r="W102" s="343"/>
      <c r="X102" s="343"/>
      <c r="Y102" s="343"/>
      <c r="Z102" s="343"/>
      <c r="AA102" s="343"/>
      <c r="AB102" s="343"/>
      <c r="AC102" s="343"/>
      <c r="AD102" s="349"/>
      <c r="AE102" s="350"/>
      <c r="AF102" s="351"/>
      <c r="AG102" s="56"/>
      <c r="AH102" s="56"/>
      <c r="AI102" s="56"/>
      <c r="AJ102" s="56"/>
      <c r="AK102" s="56"/>
      <c r="AL102" s="56"/>
      <c r="AM102" s="56"/>
      <c r="AN102" s="56"/>
      <c r="AO102" s="56"/>
      <c r="AP102" s="352"/>
      <c r="AS102" s="330"/>
      <c r="AT102" s="330"/>
      <c r="AU102" s="2"/>
      <c r="AV102" s="2"/>
      <c r="AW102" s="2"/>
      <c r="AX102" s="2"/>
      <c r="AY102" s="2"/>
      <c r="AZ102" s="2"/>
      <c r="BA102" s="2"/>
      <c r="BB102" s="2"/>
    </row>
    <row r="103" ht="15.75" customHeight="1">
      <c r="C103" s="341"/>
      <c r="D103" s="356"/>
      <c r="E103" s="343"/>
      <c r="F103" s="343"/>
      <c r="G103" s="343"/>
      <c r="H103" s="343"/>
      <c r="I103" s="343"/>
      <c r="J103" s="355"/>
      <c r="K103" s="343"/>
      <c r="L103" s="343"/>
      <c r="M103" s="343"/>
      <c r="N103" s="345"/>
      <c r="O103" s="351"/>
      <c r="P103" s="56"/>
      <c r="Q103" s="56"/>
      <c r="R103" s="56"/>
      <c r="S103" s="222"/>
      <c r="U103" s="347"/>
      <c r="V103" s="348"/>
      <c r="W103" s="343"/>
      <c r="X103" s="343"/>
      <c r="Y103" s="343"/>
      <c r="Z103" s="343"/>
      <c r="AA103" s="343"/>
      <c r="AB103" s="343"/>
      <c r="AC103" s="343"/>
      <c r="AD103" s="349"/>
      <c r="AE103" s="350"/>
      <c r="AF103" s="351"/>
      <c r="AG103" s="56"/>
      <c r="AH103" s="56"/>
      <c r="AI103" s="56"/>
      <c r="AJ103" s="56"/>
      <c r="AK103" s="56"/>
      <c r="AL103" s="56"/>
      <c r="AM103" s="56"/>
      <c r="AN103" s="56"/>
      <c r="AO103" s="56"/>
      <c r="AP103" s="352"/>
      <c r="AS103" s="330"/>
      <c r="AT103" s="330"/>
      <c r="AU103" s="2"/>
      <c r="AV103" s="2"/>
      <c r="AW103" s="2"/>
      <c r="AX103" s="2"/>
      <c r="AY103" s="2"/>
      <c r="AZ103" s="2"/>
      <c r="BA103" s="2"/>
      <c r="BB103" s="2"/>
    </row>
    <row r="104" ht="15.75" customHeight="1">
      <c r="C104" s="341"/>
      <c r="D104" s="356"/>
      <c r="E104" s="343"/>
      <c r="F104" s="343"/>
      <c r="G104" s="343"/>
      <c r="H104" s="343"/>
      <c r="I104" s="343"/>
      <c r="J104" s="355"/>
      <c r="K104" s="343"/>
      <c r="L104" s="343"/>
      <c r="M104" s="343"/>
      <c r="N104" s="345"/>
      <c r="O104" s="351"/>
      <c r="P104" s="56"/>
      <c r="Q104" s="56"/>
      <c r="R104" s="56"/>
      <c r="S104" s="222"/>
      <c r="U104" s="347"/>
      <c r="V104" s="348"/>
      <c r="W104" s="343"/>
      <c r="X104" s="343"/>
      <c r="Y104" s="343"/>
      <c r="Z104" s="343"/>
      <c r="AA104" s="343"/>
      <c r="AB104" s="343"/>
      <c r="AC104" s="343"/>
      <c r="AD104" s="349"/>
      <c r="AE104" s="350"/>
      <c r="AF104" s="351"/>
      <c r="AG104" s="56"/>
      <c r="AH104" s="56"/>
      <c r="AI104" s="56"/>
      <c r="AJ104" s="56"/>
      <c r="AK104" s="56"/>
      <c r="AL104" s="56"/>
      <c r="AM104" s="56"/>
      <c r="AN104" s="56"/>
      <c r="AO104" s="56"/>
      <c r="AP104" s="352"/>
      <c r="AS104" s="330"/>
      <c r="AT104" s="330"/>
      <c r="AU104" s="2"/>
      <c r="AV104" s="2"/>
      <c r="AW104" s="2"/>
      <c r="AX104" s="2"/>
      <c r="AY104" s="2"/>
      <c r="AZ104" s="2"/>
      <c r="BA104" s="2"/>
      <c r="BB104" s="2"/>
    </row>
    <row r="105" ht="15.75" customHeight="1">
      <c r="C105" s="341"/>
      <c r="D105" s="356"/>
      <c r="E105" s="343"/>
      <c r="F105" s="343"/>
      <c r="G105" s="343"/>
      <c r="H105" s="343"/>
      <c r="I105" s="343"/>
      <c r="J105" s="355"/>
      <c r="K105" s="343"/>
      <c r="L105" s="343"/>
      <c r="M105" s="343"/>
      <c r="N105" s="345"/>
      <c r="O105" s="351"/>
      <c r="P105" s="56"/>
      <c r="Q105" s="56"/>
      <c r="R105" s="56"/>
      <c r="S105" s="222"/>
      <c r="U105" s="347"/>
      <c r="V105" s="348"/>
      <c r="W105" s="343"/>
      <c r="X105" s="343"/>
      <c r="Y105" s="343"/>
      <c r="Z105" s="343"/>
      <c r="AA105" s="343"/>
      <c r="AB105" s="343"/>
      <c r="AC105" s="343"/>
      <c r="AD105" s="349"/>
      <c r="AE105" s="350"/>
      <c r="AF105" s="351"/>
      <c r="AG105" s="56"/>
      <c r="AH105" s="56"/>
      <c r="AI105" s="56"/>
      <c r="AJ105" s="56"/>
      <c r="AK105" s="56"/>
      <c r="AL105" s="56"/>
      <c r="AM105" s="56"/>
      <c r="AN105" s="56"/>
      <c r="AO105" s="56"/>
      <c r="AP105" s="352"/>
      <c r="AS105" s="330"/>
      <c r="AT105" s="330"/>
      <c r="AU105" s="2"/>
      <c r="AV105" s="2"/>
      <c r="AW105" s="2"/>
      <c r="AX105" s="2"/>
      <c r="AY105" s="2"/>
      <c r="AZ105" s="2"/>
      <c r="BA105" s="2"/>
      <c r="BB105" s="2"/>
    </row>
    <row r="106" ht="15.75" customHeight="1">
      <c r="A106" s="283"/>
      <c r="B106" s="283"/>
      <c r="C106" s="363"/>
      <c r="D106" s="356"/>
      <c r="E106" s="343"/>
      <c r="F106" s="343"/>
      <c r="G106" s="343"/>
      <c r="H106" s="343"/>
      <c r="I106" s="343"/>
      <c r="J106" s="364"/>
      <c r="K106" s="66"/>
      <c r="L106" s="66"/>
      <c r="M106" s="66"/>
      <c r="N106" s="365"/>
      <c r="O106" s="366"/>
      <c r="S106" s="222"/>
      <c r="U106" s="347"/>
      <c r="V106" s="348"/>
      <c r="W106" s="343"/>
      <c r="X106" s="343"/>
      <c r="Y106" s="343"/>
      <c r="Z106" s="343"/>
      <c r="AA106" s="343"/>
      <c r="AB106" s="343"/>
      <c r="AC106" s="343"/>
      <c r="AD106" s="349"/>
      <c r="AE106" s="367"/>
      <c r="AF106" s="351"/>
      <c r="AG106" s="56"/>
      <c r="AH106" s="56"/>
      <c r="AI106" s="56"/>
      <c r="AJ106" s="56"/>
      <c r="AK106" s="56"/>
      <c r="AL106" s="56"/>
      <c r="AM106" s="56"/>
      <c r="AN106" s="56"/>
      <c r="AO106" s="56"/>
      <c r="AP106" s="352"/>
      <c r="AS106" s="330"/>
      <c r="AT106" s="330"/>
      <c r="AU106" s="2"/>
      <c r="AV106" s="2"/>
      <c r="AW106" s="2"/>
      <c r="AX106" s="2"/>
      <c r="AY106" s="2"/>
      <c r="AZ106" s="2"/>
      <c r="BA106" s="2"/>
      <c r="BB106" s="2"/>
    </row>
    <row r="107" ht="15.75" customHeight="1">
      <c r="A107" s="283"/>
      <c r="B107" s="283"/>
      <c r="C107" s="368"/>
      <c r="D107" s="369" t="s">
        <v>163</v>
      </c>
      <c r="E107" s="370"/>
      <c r="F107" s="370"/>
      <c r="G107" s="370"/>
      <c r="H107" s="370"/>
      <c r="I107" s="370"/>
      <c r="J107" s="370"/>
      <c r="K107" s="370"/>
      <c r="L107" s="370"/>
      <c r="M107" s="370"/>
      <c r="N107" s="371"/>
      <c r="O107" s="372">
        <f>if((Sum(O93:R106)-'Ficha de Personagem'!AN4)=0,'Ficha de Personagem'!AN4,Sum(O93:R106)-'Ficha de Personagem'!AN4)</f>
        <v>2</v>
      </c>
      <c r="P107" s="370"/>
      <c r="Q107" s="370"/>
      <c r="R107" s="370"/>
      <c r="S107" s="373"/>
      <c r="U107" s="347"/>
      <c r="V107" s="348"/>
      <c r="W107" s="343"/>
      <c r="X107" s="343"/>
      <c r="Y107" s="343"/>
      <c r="Z107" s="343"/>
      <c r="AA107" s="343"/>
      <c r="AB107" s="343"/>
      <c r="AC107" s="343"/>
      <c r="AD107" s="349"/>
      <c r="AE107" s="367"/>
      <c r="AF107" s="366"/>
      <c r="AP107" s="352"/>
      <c r="AS107" s="330"/>
      <c r="AT107" s="330"/>
      <c r="AU107" s="2"/>
      <c r="AV107" s="2"/>
      <c r="AW107" s="2"/>
      <c r="AX107" s="2"/>
      <c r="AY107" s="2"/>
      <c r="AZ107" s="2"/>
      <c r="BA107" s="2"/>
      <c r="BB107" s="2"/>
    </row>
    <row r="108" ht="15.75" customHeight="1">
      <c r="A108" s="283"/>
      <c r="B108" s="283"/>
      <c r="C108" s="374"/>
      <c r="D108" s="59"/>
      <c r="E108" s="375"/>
      <c r="F108" s="375"/>
      <c r="G108" s="375"/>
      <c r="H108" s="375"/>
      <c r="I108" s="375"/>
      <c r="J108" s="375"/>
      <c r="K108" s="375"/>
      <c r="L108" s="375"/>
      <c r="M108" s="375"/>
      <c r="N108" s="375"/>
      <c r="O108" s="375"/>
      <c r="P108" s="375"/>
      <c r="Q108" s="375"/>
      <c r="R108" s="375"/>
      <c r="S108" s="326"/>
      <c r="U108" s="376"/>
      <c r="V108" s="377"/>
      <c r="W108" s="377"/>
      <c r="X108" s="378"/>
      <c r="Y108" s="378"/>
      <c r="Z108" s="379"/>
      <c r="AA108" s="379"/>
      <c r="AB108" s="379"/>
      <c r="AC108" s="379"/>
      <c r="AD108" s="379"/>
      <c r="AE108" s="379"/>
      <c r="AF108" s="379"/>
      <c r="AG108" s="379"/>
      <c r="AH108" s="380"/>
      <c r="AI108" s="380"/>
      <c r="AJ108" s="380"/>
      <c r="AK108" s="380"/>
      <c r="AL108" s="380"/>
      <c r="AM108" s="380"/>
      <c r="AN108" s="380"/>
      <c r="AO108" s="380"/>
      <c r="AP108" s="381"/>
      <c r="AS108" s="330"/>
      <c r="AT108" s="330"/>
      <c r="AU108" s="2"/>
      <c r="AV108" s="2"/>
      <c r="AW108" s="2"/>
      <c r="AX108" s="2"/>
      <c r="AY108" s="2"/>
      <c r="AZ108" s="2"/>
      <c r="BA108" s="2"/>
      <c r="BB108" s="2"/>
    </row>
    <row r="109" ht="15.75" customHeight="1">
      <c r="A109" s="283"/>
      <c r="B109" s="283"/>
      <c r="C109" s="283"/>
      <c r="M109" s="27"/>
      <c r="U109" s="382"/>
      <c r="V109" s="383"/>
      <c r="W109" s="383"/>
      <c r="X109" s="384"/>
      <c r="Y109" s="384"/>
      <c r="Z109" s="384"/>
      <c r="AA109" s="384"/>
      <c r="AB109" s="384"/>
      <c r="AC109" s="384"/>
      <c r="AD109" s="384"/>
      <c r="AE109" s="384"/>
      <c r="AF109" s="384"/>
      <c r="AG109" s="27"/>
      <c r="AS109" s="330"/>
      <c r="AT109" s="330"/>
      <c r="AU109" s="2"/>
      <c r="AV109" s="2"/>
      <c r="AW109" s="2"/>
      <c r="AX109" s="2"/>
      <c r="AY109" s="2"/>
      <c r="AZ109" s="2"/>
      <c r="BA109" s="2"/>
      <c r="BB109" s="2"/>
    </row>
    <row r="110" ht="15.75" customHeight="1">
      <c r="A110" s="63"/>
      <c r="B110" s="63"/>
      <c r="C110" s="385"/>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63"/>
      <c r="AR110" s="63"/>
      <c r="AS110" s="2"/>
      <c r="AT110" s="2"/>
      <c r="AU110" s="2"/>
      <c r="AV110" s="2"/>
      <c r="AW110" s="2"/>
      <c r="AX110" s="2"/>
      <c r="AY110" s="2"/>
      <c r="AZ110" s="2"/>
      <c r="BA110" s="2"/>
      <c r="BB110" s="2"/>
    </row>
    <row r="111" ht="15.75" customHeight="1">
      <c r="A111" s="386"/>
      <c r="B111" s="386"/>
      <c r="C111" s="68"/>
      <c r="D111" s="68"/>
      <c r="E111" s="68"/>
      <c r="F111" s="68"/>
      <c r="G111" s="68"/>
      <c r="H111" s="68"/>
      <c r="I111" s="68"/>
      <c r="J111" s="68"/>
      <c r="K111" s="68"/>
      <c r="L111" s="68"/>
      <c r="M111" s="68"/>
      <c r="N111" s="68"/>
      <c r="O111" s="68"/>
      <c r="P111" s="68"/>
      <c r="Q111" s="68"/>
      <c r="R111" s="264"/>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264"/>
      <c r="AQ111" s="63"/>
      <c r="AR111" s="63"/>
      <c r="AS111" s="2"/>
      <c r="AT111" s="2"/>
      <c r="AU111" s="2"/>
      <c r="AV111" s="2"/>
      <c r="AW111" s="2"/>
      <c r="AX111" s="2"/>
      <c r="AY111" s="2"/>
      <c r="AZ111" s="2"/>
      <c r="BA111" s="2"/>
      <c r="BB111" s="2"/>
    </row>
    <row r="112" ht="15.75" customHeight="1">
      <c r="A112" s="63"/>
      <c r="B112" s="63"/>
      <c r="C112" s="387"/>
      <c r="D112" s="13"/>
      <c r="E112" s="13"/>
      <c r="F112" s="13"/>
      <c r="G112" s="13"/>
      <c r="H112" s="13"/>
      <c r="I112" s="13"/>
      <c r="J112" s="13"/>
      <c r="K112" s="13"/>
      <c r="L112" s="13"/>
      <c r="M112" s="13"/>
      <c r="N112" s="13"/>
      <c r="O112" s="13"/>
      <c r="P112" s="26"/>
      <c r="R112" s="264"/>
      <c r="S112" s="388"/>
      <c r="T112" s="131"/>
      <c r="U112" s="131"/>
      <c r="V112" s="131"/>
      <c r="W112" s="131"/>
      <c r="X112" s="131"/>
      <c r="Y112" s="131"/>
      <c r="Z112" s="131"/>
      <c r="AA112" s="131"/>
      <c r="AB112" s="131"/>
      <c r="AC112" s="131"/>
      <c r="AD112" s="389"/>
      <c r="AE112" s="388"/>
      <c r="AF112" s="131"/>
      <c r="AG112" s="131"/>
      <c r="AH112" s="131"/>
      <c r="AI112" s="131"/>
      <c r="AJ112" s="131"/>
      <c r="AK112" s="131"/>
      <c r="AL112" s="131"/>
      <c r="AM112" s="131"/>
      <c r="AN112" s="131"/>
      <c r="AO112" s="131"/>
      <c r="AP112" s="264"/>
      <c r="AQ112" s="63"/>
      <c r="AR112" s="63"/>
      <c r="AS112" s="2"/>
      <c r="AT112" s="2"/>
      <c r="AU112" s="2"/>
      <c r="AV112" s="2"/>
      <c r="AW112" s="2"/>
      <c r="AX112" s="2"/>
      <c r="AY112" s="2"/>
      <c r="AZ112" s="2"/>
      <c r="BA112" s="2"/>
      <c r="BB112" s="2"/>
    </row>
    <row r="113" ht="15.75" customHeight="1">
      <c r="A113" s="63"/>
      <c r="B113" s="63"/>
      <c r="C113" s="208"/>
      <c r="D113" s="390"/>
      <c r="E113" s="17"/>
      <c r="F113" s="17"/>
      <c r="G113" s="391"/>
      <c r="H113" s="17"/>
      <c r="I113" s="17"/>
      <c r="J113" s="392"/>
      <c r="K113" s="17"/>
      <c r="L113" s="17"/>
      <c r="M113" s="393"/>
      <c r="N113" s="17"/>
      <c r="O113" s="17"/>
      <c r="P113" s="55"/>
      <c r="R113" s="264"/>
      <c r="S113" s="394"/>
      <c r="T113" s="214"/>
      <c r="U113" s="214"/>
      <c r="V113" s="214"/>
      <c r="W113" s="214"/>
      <c r="X113" s="214"/>
      <c r="Y113" s="214"/>
      <c r="Z113" s="214"/>
      <c r="AA113" s="214"/>
      <c r="AB113" s="214"/>
      <c r="AC113" s="214"/>
      <c r="AE113" s="40"/>
      <c r="AF113" s="395"/>
      <c r="AG113" s="396"/>
      <c r="AH113" s="56"/>
      <c r="AI113" s="56"/>
      <c r="AJ113" s="56"/>
      <c r="AK113" s="56"/>
      <c r="AL113" s="56"/>
      <c r="AM113" s="56"/>
      <c r="AN113" s="40"/>
      <c r="AO113" s="40"/>
      <c r="AP113" s="264"/>
      <c r="AQ113" s="63"/>
      <c r="AR113" s="63"/>
      <c r="AS113" s="2"/>
      <c r="AT113" s="2"/>
      <c r="AU113" s="2"/>
      <c r="AV113" s="2"/>
      <c r="AW113" s="2"/>
      <c r="AX113" s="2"/>
      <c r="AY113" s="2"/>
      <c r="AZ113" s="2"/>
      <c r="BA113" s="2"/>
      <c r="BB113" s="2"/>
    </row>
    <row r="114" ht="15.75" customHeight="1">
      <c r="A114" s="63"/>
      <c r="B114" s="63"/>
      <c r="C114" s="36"/>
      <c r="D114" s="28" t="s">
        <v>164</v>
      </c>
      <c r="G114" s="28" t="s">
        <v>165</v>
      </c>
      <c r="J114" s="28" t="s">
        <v>166</v>
      </c>
      <c r="M114" s="28" t="s">
        <v>167</v>
      </c>
      <c r="P114" s="32"/>
      <c r="R114" s="264"/>
      <c r="S114" s="394"/>
      <c r="T114" s="214"/>
      <c r="U114" s="214"/>
      <c r="V114" s="214"/>
      <c r="W114" s="214"/>
      <c r="X114" s="214"/>
      <c r="Y114" s="214"/>
      <c r="Z114" s="214"/>
      <c r="AA114" s="214"/>
      <c r="AB114" s="214"/>
      <c r="AC114" s="214"/>
      <c r="AF114" s="397" t="str">
        <f>if(AE133&lt;&gt;"",IMAGE(AE133), if(AG113="Harpers",IMAGE("http://i.imgur.com/spbk1zO.png"),if(AG113="Order of the Gauntlet",IMAGE("http://i.imgur.com/zmBYzRZ.png"),if(AG113="Emerald Enclave",IMAGE("http://i.imgur.com/tlMXGVU.png"),if(AG113="Lords' Alliance",IMAGE("http://i.imgur.com/PkmgEis.png"),if(AG113="Zhentarim",IMAGE("http://i.imgur.com/K4P91yD.png"),"[188x188+]"))))))</f>
        <v/>
      </c>
      <c r="AG114" s="66"/>
      <c r="AH114" s="66"/>
      <c r="AI114" s="66"/>
      <c r="AJ114" s="66"/>
      <c r="AK114" s="66"/>
      <c r="AL114" s="66"/>
      <c r="AM114" s="66"/>
      <c r="AN114" s="398"/>
      <c r="AP114" s="264"/>
      <c r="AQ114" s="63"/>
      <c r="AR114" s="63"/>
      <c r="AS114" s="2"/>
      <c r="AT114" s="2"/>
      <c r="AU114" s="2"/>
      <c r="AV114" s="2"/>
      <c r="AW114" s="2"/>
      <c r="AX114" s="2"/>
      <c r="AY114" s="2"/>
      <c r="AZ114" s="2"/>
      <c r="BA114" s="2"/>
      <c r="BB114" s="2"/>
    </row>
    <row r="115" ht="15.75" customHeight="1">
      <c r="A115" s="63"/>
      <c r="B115" s="63"/>
      <c r="C115" s="36"/>
      <c r="D115" s="393"/>
      <c r="E115" s="17"/>
      <c r="F115" s="17"/>
      <c r="G115" s="399"/>
      <c r="H115" s="17"/>
      <c r="I115" s="17"/>
      <c r="J115" s="399"/>
      <c r="K115" s="17"/>
      <c r="L115" s="17"/>
      <c r="M115" s="399"/>
      <c r="N115" s="17"/>
      <c r="O115" s="17"/>
      <c r="P115" s="32"/>
      <c r="R115" s="264"/>
      <c r="S115" s="394"/>
      <c r="T115" s="214"/>
      <c r="U115" s="214"/>
      <c r="V115" s="214"/>
      <c r="W115" s="214"/>
      <c r="X115" s="214"/>
      <c r="Y115" s="214"/>
      <c r="Z115" s="214"/>
      <c r="AA115" s="214"/>
      <c r="AB115" s="214"/>
      <c r="AC115" s="214"/>
      <c r="AN115" s="32"/>
      <c r="AP115" s="264"/>
      <c r="AQ115" s="63"/>
      <c r="AR115" s="63"/>
      <c r="AS115" s="2"/>
      <c r="AT115" s="2"/>
      <c r="AU115" s="2"/>
      <c r="AV115" s="2"/>
      <c r="AW115" s="2"/>
      <c r="AX115" s="2"/>
      <c r="AY115" s="2"/>
      <c r="AZ115" s="2"/>
      <c r="BA115" s="2"/>
      <c r="BB115" s="2"/>
    </row>
    <row r="116" ht="15.75" customHeight="1">
      <c r="A116" s="63"/>
      <c r="B116" s="63"/>
      <c r="C116" s="36"/>
      <c r="D116" s="28" t="s">
        <v>168</v>
      </c>
      <c r="G116" s="28" t="s">
        <v>169</v>
      </c>
      <c r="J116" s="28" t="s">
        <v>170</v>
      </c>
      <c r="M116" s="28" t="s">
        <v>171</v>
      </c>
      <c r="P116" s="32"/>
      <c r="R116" s="264"/>
      <c r="S116" s="394"/>
      <c r="T116" s="214"/>
      <c r="U116" s="214"/>
      <c r="V116" s="214"/>
      <c r="W116" s="214"/>
      <c r="X116" s="214"/>
      <c r="Y116" s="214"/>
      <c r="Z116" s="214"/>
      <c r="AA116" s="214"/>
      <c r="AB116" s="214"/>
      <c r="AC116" s="214"/>
      <c r="AN116" s="32"/>
      <c r="AP116" s="264"/>
      <c r="AQ116" s="63"/>
      <c r="AR116" s="63"/>
      <c r="AS116" s="2"/>
      <c r="AT116" s="2"/>
      <c r="AU116" s="2"/>
      <c r="AV116" s="2"/>
      <c r="AW116" s="2"/>
      <c r="AX116" s="2"/>
      <c r="AY116" s="2"/>
      <c r="AZ116" s="2"/>
      <c r="BA116" s="2"/>
      <c r="BB116" s="2"/>
    </row>
    <row r="117" ht="15.75" customHeight="1">
      <c r="A117" s="63"/>
      <c r="B117" s="63"/>
      <c r="C117" s="400"/>
      <c r="D117" s="44"/>
      <c r="E117" s="44"/>
      <c r="F117" s="44"/>
      <c r="G117" s="44"/>
      <c r="H117" s="44"/>
      <c r="I117" s="44"/>
      <c r="J117" s="44"/>
      <c r="K117" s="44"/>
      <c r="L117" s="44"/>
      <c r="M117" s="44"/>
      <c r="N117" s="44"/>
      <c r="O117" s="44"/>
      <c r="P117" s="45"/>
      <c r="R117" s="264"/>
      <c r="S117" s="394"/>
      <c r="T117" s="214"/>
      <c r="U117" s="214"/>
      <c r="V117" s="214"/>
      <c r="W117" s="214"/>
      <c r="X117" s="214"/>
      <c r="Y117" s="214"/>
      <c r="Z117" s="214"/>
      <c r="AA117" s="214"/>
      <c r="AB117" s="214"/>
      <c r="AC117" s="214"/>
      <c r="AN117" s="32"/>
      <c r="AP117" s="264"/>
      <c r="AQ117" s="63"/>
      <c r="AR117" s="63"/>
      <c r="AS117" s="2"/>
      <c r="AT117" s="2"/>
      <c r="AU117" s="2"/>
      <c r="AV117" s="2"/>
      <c r="AW117" s="2"/>
      <c r="AX117" s="2"/>
      <c r="AY117" s="2"/>
      <c r="AZ117" s="2"/>
      <c r="BA117" s="2"/>
      <c r="BB117" s="2"/>
    </row>
    <row r="118" ht="15.75" customHeight="1">
      <c r="A118" s="386"/>
      <c r="B118" s="386"/>
      <c r="C118" s="68"/>
      <c r="D118" s="68"/>
      <c r="E118" s="68"/>
      <c r="F118" s="68"/>
      <c r="G118" s="68"/>
      <c r="H118" s="68"/>
      <c r="I118" s="68"/>
      <c r="J118" s="68"/>
      <c r="K118" s="68"/>
      <c r="L118" s="68"/>
      <c r="M118" s="68"/>
      <c r="N118" s="68"/>
      <c r="O118" s="68"/>
      <c r="P118" s="68"/>
      <c r="Q118" s="386"/>
      <c r="R118" s="264"/>
      <c r="S118" s="394"/>
      <c r="T118" s="214"/>
      <c r="U118" s="214"/>
      <c r="V118" s="214"/>
      <c r="W118" s="214"/>
      <c r="X118" s="214"/>
      <c r="Y118" s="214"/>
      <c r="Z118" s="214"/>
      <c r="AA118" s="214"/>
      <c r="AB118" s="214"/>
      <c r="AC118" s="214"/>
      <c r="AN118" s="32"/>
      <c r="AP118" s="264"/>
      <c r="AQ118" s="63"/>
      <c r="AR118" s="63"/>
      <c r="AS118" s="2"/>
      <c r="AT118" s="2"/>
      <c r="AU118" s="2"/>
      <c r="AV118" s="2"/>
      <c r="AW118" s="2"/>
      <c r="AX118" s="2"/>
      <c r="AY118" s="2"/>
      <c r="AZ118" s="2"/>
      <c r="BA118" s="2"/>
      <c r="BB118" s="2"/>
    </row>
    <row r="119" ht="15.75" customHeight="1">
      <c r="A119" s="63"/>
      <c r="B119" s="63"/>
      <c r="C119" s="264"/>
      <c r="D119" s="265"/>
      <c r="P119" s="264"/>
      <c r="Q119" s="63"/>
      <c r="R119" s="264"/>
      <c r="S119" s="394"/>
      <c r="T119" s="214"/>
      <c r="U119" s="214"/>
      <c r="V119" s="214"/>
      <c r="W119" s="214"/>
      <c r="X119" s="214"/>
      <c r="Y119" s="214"/>
      <c r="Z119" s="214"/>
      <c r="AA119" s="214"/>
      <c r="AB119" s="214"/>
      <c r="AC119" s="214"/>
      <c r="AN119" s="32"/>
      <c r="AP119" s="264"/>
      <c r="AQ119" s="63"/>
      <c r="AR119" s="63"/>
      <c r="AS119" s="2"/>
      <c r="AT119" s="2"/>
      <c r="AU119" s="2"/>
      <c r="AV119" s="2"/>
      <c r="AW119" s="2"/>
      <c r="AX119" s="2"/>
      <c r="AY119" s="2"/>
      <c r="AZ119" s="2"/>
      <c r="BA119" s="2"/>
      <c r="BB119" s="2"/>
    </row>
    <row r="120" ht="15.75" customHeight="1">
      <c r="A120" s="63"/>
      <c r="B120" s="63"/>
      <c r="D120" s="401" t="str">
        <f>IF(Y133="","[251x335+]",IMAGE(Y133))</f>
        <v/>
      </c>
      <c r="E120" s="13"/>
      <c r="F120" s="13"/>
      <c r="G120" s="13"/>
      <c r="H120" s="13"/>
      <c r="I120" s="13"/>
      <c r="J120" s="13"/>
      <c r="K120" s="13"/>
      <c r="L120" s="13"/>
      <c r="M120" s="13"/>
      <c r="N120" s="13"/>
      <c r="O120" s="26"/>
      <c r="Q120" s="279"/>
      <c r="R120" s="264"/>
      <c r="S120" s="394"/>
      <c r="T120" s="214"/>
      <c r="U120" s="214"/>
      <c r="V120" s="214"/>
      <c r="W120" s="214"/>
      <c r="X120" s="214"/>
      <c r="Y120" s="214"/>
      <c r="Z120" s="214"/>
      <c r="AA120" s="214"/>
      <c r="AB120" s="214"/>
      <c r="AC120" s="214"/>
      <c r="AN120" s="32"/>
      <c r="AP120" s="264"/>
      <c r="AQ120" s="63"/>
      <c r="AR120" s="63"/>
      <c r="AS120" s="2"/>
      <c r="AT120" s="2"/>
      <c r="AU120" s="2"/>
      <c r="AV120" s="2"/>
      <c r="AW120" s="2"/>
      <c r="AX120" s="2"/>
      <c r="AY120" s="2"/>
      <c r="AZ120" s="2"/>
      <c r="BA120" s="2"/>
      <c r="BB120" s="2"/>
    </row>
    <row r="121" ht="15.75" customHeight="1">
      <c r="A121" s="63"/>
      <c r="B121" s="63"/>
      <c r="D121" s="36"/>
      <c r="O121" s="32"/>
      <c r="Q121" s="279"/>
      <c r="R121" s="264"/>
      <c r="S121" s="394"/>
      <c r="T121" s="214"/>
      <c r="U121" s="214"/>
      <c r="V121" s="214"/>
      <c r="W121" s="214"/>
      <c r="X121" s="214"/>
      <c r="Y121" s="214"/>
      <c r="Z121" s="214"/>
      <c r="AA121" s="214"/>
      <c r="AB121" s="214"/>
      <c r="AC121" s="214"/>
      <c r="AN121" s="32"/>
      <c r="AP121" s="264"/>
      <c r="AQ121" s="63"/>
      <c r="AR121" s="63"/>
      <c r="AS121" s="2"/>
      <c r="AT121" s="2"/>
      <c r="AU121" s="2"/>
      <c r="AV121" s="2"/>
      <c r="AW121" s="2"/>
      <c r="AX121" s="2"/>
      <c r="AY121" s="2"/>
      <c r="AZ121" s="2"/>
      <c r="BA121" s="2"/>
      <c r="BB121" s="2"/>
    </row>
    <row r="122" ht="15.75" customHeight="1">
      <c r="A122" s="63"/>
      <c r="B122" s="63"/>
      <c r="D122" s="36"/>
      <c r="O122" s="32"/>
      <c r="Q122" s="279"/>
      <c r="R122" s="264"/>
      <c r="S122" s="394"/>
      <c r="T122" s="214"/>
      <c r="U122" s="214"/>
      <c r="V122" s="214"/>
      <c r="W122" s="214"/>
      <c r="X122" s="214"/>
      <c r="Y122" s="214"/>
      <c r="Z122" s="214"/>
      <c r="AA122" s="214"/>
      <c r="AB122" s="214"/>
      <c r="AC122" s="214"/>
      <c r="AF122" s="56"/>
      <c r="AG122" s="56"/>
      <c r="AH122" s="56"/>
      <c r="AI122" s="56"/>
      <c r="AJ122" s="56"/>
      <c r="AK122" s="56"/>
      <c r="AL122" s="56"/>
      <c r="AM122" s="56"/>
      <c r="AN122" s="402"/>
      <c r="AP122" s="264"/>
      <c r="AQ122" s="63"/>
      <c r="AR122" s="63"/>
      <c r="AS122" s="2"/>
      <c r="AT122" s="2"/>
      <c r="AU122" s="2"/>
      <c r="AV122" s="2"/>
      <c r="AW122" s="2"/>
      <c r="AX122" s="2"/>
      <c r="AY122" s="2"/>
      <c r="AZ122" s="2"/>
      <c r="BA122" s="2"/>
      <c r="BB122" s="2"/>
    </row>
    <row r="123" ht="15.75" customHeight="1">
      <c r="A123" s="63"/>
      <c r="B123" s="63"/>
      <c r="D123" s="36"/>
      <c r="O123" s="32"/>
      <c r="Q123" s="279"/>
      <c r="R123" s="264"/>
      <c r="S123" s="394"/>
      <c r="T123" s="214"/>
      <c r="U123" s="214"/>
      <c r="V123" s="214"/>
      <c r="W123" s="214"/>
      <c r="X123" s="214"/>
      <c r="Y123" s="214"/>
      <c r="Z123" s="214"/>
      <c r="AA123" s="214"/>
      <c r="AB123" s="214"/>
      <c r="AC123" s="214"/>
      <c r="AE123" s="5"/>
      <c r="AF123" s="5"/>
      <c r="AG123" s="5"/>
      <c r="AH123" s="5"/>
      <c r="AI123" s="5"/>
      <c r="AJ123" s="5"/>
      <c r="AK123" s="5"/>
      <c r="AL123" s="5"/>
      <c r="AM123" s="5"/>
      <c r="AN123" s="5"/>
      <c r="AO123" s="5"/>
      <c r="AP123" s="264"/>
      <c r="AQ123" s="63"/>
      <c r="AR123" s="63"/>
      <c r="AS123" s="2"/>
      <c r="AT123" s="2"/>
      <c r="AU123" s="2"/>
      <c r="AV123" s="2"/>
      <c r="AW123" s="2"/>
      <c r="AX123" s="2"/>
      <c r="AY123" s="2"/>
      <c r="AZ123" s="2"/>
      <c r="BA123" s="2"/>
      <c r="BB123" s="2"/>
    </row>
    <row r="124" ht="15.75" customHeight="1">
      <c r="A124" s="63"/>
      <c r="B124" s="63"/>
      <c r="D124" s="36"/>
      <c r="O124" s="32"/>
      <c r="Q124" s="279"/>
      <c r="R124" s="264"/>
      <c r="S124" s="394"/>
      <c r="T124" s="214"/>
      <c r="U124" s="214"/>
      <c r="V124" s="214"/>
      <c r="W124" s="214"/>
      <c r="X124" s="214"/>
      <c r="Y124" s="214"/>
      <c r="Z124" s="214"/>
      <c r="AA124" s="214"/>
      <c r="AB124" s="214"/>
      <c r="AC124" s="214"/>
      <c r="AE124" s="403"/>
      <c r="AF124" s="210"/>
      <c r="AG124" s="210"/>
      <c r="AH124" s="210"/>
      <c r="AI124" s="210"/>
      <c r="AJ124" s="210"/>
      <c r="AK124" s="210"/>
      <c r="AL124" s="210"/>
      <c r="AM124" s="210"/>
      <c r="AN124" s="210"/>
      <c r="AO124" s="210"/>
      <c r="AP124" s="264"/>
      <c r="AQ124" s="63"/>
      <c r="AR124" s="63"/>
      <c r="AS124" s="2"/>
      <c r="AT124" s="2"/>
      <c r="AU124" s="2"/>
      <c r="AV124" s="2"/>
      <c r="AW124" s="2"/>
      <c r="AX124" s="2"/>
      <c r="AY124" s="2"/>
      <c r="AZ124" s="2"/>
      <c r="BA124" s="2"/>
      <c r="BB124" s="2"/>
    </row>
    <row r="125" ht="15.75" customHeight="1">
      <c r="A125" s="63"/>
      <c r="B125" s="63"/>
      <c r="D125" s="36"/>
      <c r="O125" s="32"/>
      <c r="Q125" s="279"/>
      <c r="R125" s="264"/>
      <c r="S125" s="394"/>
      <c r="T125" s="214"/>
      <c r="U125" s="214"/>
      <c r="V125" s="214"/>
      <c r="W125" s="214"/>
      <c r="X125" s="214"/>
      <c r="Y125" s="214"/>
      <c r="Z125" s="214"/>
      <c r="AA125" s="214"/>
      <c r="AB125" s="214"/>
      <c r="AC125" s="214"/>
      <c r="AE125" s="403"/>
      <c r="AF125" s="210"/>
      <c r="AG125" s="210"/>
      <c r="AH125" s="210"/>
      <c r="AI125" s="210"/>
      <c r="AJ125" s="210"/>
      <c r="AK125" s="210"/>
      <c r="AL125" s="210"/>
      <c r="AM125" s="210"/>
      <c r="AN125" s="210"/>
      <c r="AO125" s="210"/>
      <c r="AP125" s="264"/>
      <c r="AQ125" s="63"/>
      <c r="AR125" s="63"/>
      <c r="AS125" s="2"/>
      <c r="AT125" s="2"/>
      <c r="AU125" s="2"/>
      <c r="AV125" s="2"/>
      <c r="AW125" s="2"/>
      <c r="AX125" s="2"/>
      <c r="AY125" s="2"/>
      <c r="AZ125" s="2"/>
      <c r="BA125" s="2"/>
      <c r="BB125" s="2"/>
    </row>
    <row r="126" ht="15.75" customHeight="1">
      <c r="A126" s="63"/>
      <c r="B126" s="63"/>
      <c r="D126" s="36"/>
      <c r="O126" s="32"/>
      <c r="Q126" s="279"/>
      <c r="R126" s="264"/>
      <c r="S126" s="394"/>
      <c r="T126" s="214"/>
      <c r="U126" s="214"/>
      <c r="V126" s="214"/>
      <c r="W126" s="214"/>
      <c r="X126" s="214"/>
      <c r="Y126" s="214"/>
      <c r="Z126" s="214"/>
      <c r="AA126" s="214"/>
      <c r="AB126" s="214"/>
      <c r="AC126" s="214"/>
      <c r="AE126" s="403"/>
      <c r="AF126" s="210"/>
      <c r="AG126" s="210"/>
      <c r="AH126" s="210"/>
      <c r="AI126" s="210"/>
      <c r="AJ126" s="210"/>
      <c r="AK126" s="210"/>
      <c r="AL126" s="210"/>
      <c r="AM126" s="210"/>
      <c r="AN126" s="210"/>
      <c r="AO126" s="210"/>
      <c r="AP126" s="264"/>
      <c r="AQ126" s="63"/>
      <c r="AR126" s="63"/>
      <c r="AS126" s="2"/>
      <c r="AT126" s="2"/>
      <c r="AU126" s="2"/>
      <c r="AV126" s="2"/>
      <c r="AW126" s="2"/>
      <c r="AX126" s="2"/>
      <c r="AY126" s="2"/>
      <c r="AZ126" s="2"/>
      <c r="BA126" s="2"/>
      <c r="BB126" s="2"/>
    </row>
    <row r="127" ht="15.75" customHeight="1">
      <c r="A127" s="63"/>
      <c r="B127" s="63"/>
      <c r="D127" s="36"/>
      <c r="O127" s="32"/>
      <c r="Q127" s="279"/>
      <c r="R127" s="264"/>
      <c r="S127" s="394"/>
      <c r="T127" s="214"/>
      <c r="U127" s="214"/>
      <c r="V127" s="214"/>
      <c r="W127" s="214"/>
      <c r="X127" s="214"/>
      <c r="Y127" s="214"/>
      <c r="Z127" s="214"/>
      <c r="AA127" s="214"/>
      <c r="AB127" s="214"/>
      <c r="AC127" s="214"/>
      <c r="AE127" s="394"/>
      <c r="AF127" s="214"/>
      <c r="AG127" s="214"/>
      <c r="AH127" s="214"/>
      <c r="AI127" s="214"/>
      <c r="AJ127" s="214"/>
      <c r="AK127" s="214"/>
      <c r="AL127" s="214"/>
      <c r="AM127" s="214"/>
      <c r="AN127" s="214"/>
      <c r="AO127" s="214"/>
      <c r="AP127" s="264"/>
      <c r="AQ127" s="63"/>
      <c r="AR127" s="63"/>
      <c r="AS127" s="2"/>
      <c r="AT127" s="2"/>
      <c r="AU127" s="2"/>
      <c r="AV127" s="2"/>
      <c r="AW127" s="2"/>
      <c r="AX127" s="2"/>
      <c r="AY127" s="2"/>
      <c r="AZ127" s="2"/>
      <c r="BA127" s="2"/>
      <c r="BB127" s="2"/>
    </row>
    <row r="128" ht="15.75" customHeight="1">
      <c r="A128" s="63"/>
      <c r="B128" s="63"/>
      <c r="D128" s="36"/>
      <c r="O128" s="32"/>
      <c r="Q128" s="279"/>
      <c r="R128" s="264"/>
      <c r="S128" s="404" t="s">
        <v>172</v>
      </c>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264"/>
      <c r="AQ128" s="63"/>
      <c r="AR128" s="63"/>
      <c r="AS128" s="2"/>
      <c r="AT128" s="2"/>
      <c r="AU128" s="2"/>
      <c r="AV128" s="2"/>
      <c r="AW128" s="2"/>
      <c r="AX128" s="2"/>
      <c r="AY128" s="2"/>
      <c r="AZ128" s="2"/>
      <c r="BA128" s="2"/>
      <c r="BB128" s="2"/>
    </row>
    <row r="129" ht="15.75" customHeight="1">
      <c r="A129" s="63"/>
      <c r="B129" s="63"/>
      <c r="D129" s="36"/>
      <c r="O129" s="32"/>
      <c r="Q129" s="279"/>
      <c r="R129" s="264"/>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264"/>
      <c r="AQ129" s="63"/>
      <c r="AR129" s="63"/>
      <c r="AS129" s="2"/>
      <c r="AT129" s="2"/>
      <c r="AU129" s="2"/>
      <c r="AV129" s="2"/>
      <c r="AW129" s="2"/>
      <c r="AX129" s="2"/>
      <c r="AY129" s="2"/>
      <c r="AZ129" s="2"/>
      <c r="BA129" s="2"/>
      <c r="BB129" s="2"/>
    </row>
    <row r="130" ht="15.75" customHeight="1">
      <c r="A130" s="63"/>
      <c r="B130" s="63"/>
      <c r="D130" s="36"/>
      <c r="O130" s="32"/>
      <c r="Q130" s="279"/>
      <c r="Y130" s="68"/>
      <c r="Z130" s="68"/>
      <c r="AA130" s="68"/>
      <c r="AB130" s="68"/>
      <c r="AC130" s="68"/>
      <c r="AD130" s="68"/>
      <c r="AE130" s="68"/>
      <c r="AF130" s="68"/>
      <c r="AG130" s="68"/>
      <c r="AH130" s="68"/>
      <c r="AI130" s="68"/>
      <c r="AJ130" s="68"/>
      <c r="AQ130" s="63"/>
      <c r="AR130" s="63"/>
      <c r="AS130" s="2"/>
      <c r="AT130" s="2"/>
      <c r="AU130" s="2"/>
      <c r="AV130" s="2"/>
      <c r="AW130" s="2"/>
      <c r="AX130" s="2"/>
      <c r="AY130" s="2"/>
      <c r="AZ130" s="2"/>
      <c r="BA130" s="2"/>
      <c r="BB130" s="2"/>
    </row>
    <row r="131" ht="15.75" customHeight="1">
      <c r="D131" s="36"/>
      <c r="O131" s="32"/>
      <c r="Y131" s="405"/>
      <c r="Z131" s="131"/>
      <c r="AA131" s="131"/>
      <c r="AB131" s="131"/>
      <c r="AC131" s="131"/>
      <c r="AD131" s="131"/>
      <c r="AE131" s="406" t="s">
        <v>173</v>
      </c>
      <c r="AF131" s="131"/>
      <c r="AG131" s="131"/>
      <c r="AH131" s="131"/>
      <c r="AI131" s="131"/>
      <c r="AJ131" s="131"/>
      <c r="AQ131" s="63"/>
      <c r="AR131" s="63"/>
      <c r="AS131" s="2"/>
      <c r="AT131" s="2"/>
      <c r="AU131" s="2"/>
      <c r="AV131" s="2"/>
      <c r="AW131" s="2"/>
      <c r="AX131" s="2"/>
      <c r="AY131" s="2"/>
      <c r="AZ131" s="2"/>
      <c r="BA131" s="2"/>
      <c r="BB131" s="2"/>
    </row>
    <row r="132" ht="15.75" customHeight="1">
      <c r="D132" s="36"/>
      <c r="O132" s="32"/>
      <c r="Y132" s="28"/>
      <c r="AE132" s="407" t="s">
        <v>174</v>
      </c>
      <c r="AQ132" s="63"/>
      <c r="AR132" s="63"/>
      <c r="AS132" s="2"/>
      <c r="AT132" s="2"/>
      <c r="AU132" s="2"/>
      <c r="AV132" s="2"/>
      <c r="AW132" s="2"/>
      <c r="AX132" s="2"/>
      <c r="AY132" s="2"/>
      <c r="AZ132" s="2"/>
      <c r="BA132" s="2"/>
      <c r="BB132" s="2"/>
    </row>
    <row r="133" ht="15.75" customHeight="1">
      <c r="D133" s="36"/>
      <c r="O133" s="32"/>
      <c r="Y133" s="408" t="s">
        <v>175</v>
      </c>
      <c r="Z133" s="210"/>
      <c r="AA133" s="210"/>
      <c r="AB133" s="210"/>
      <c r="AC133" s="210"/>
      <c r="AD133" s="210"/>
      <c r="AE133" s="409" t="s">
        <v>176</v>
      </c>
      <c r="AF133" s="210"/>
      <c r="AG133" s="210"/>
      <c r="AH133" s="210"/>
      <c r="AI133" s="210"/>
      <c r="AJ133" s="210"/>
      <c r="AQ133" s="63"/>
      <c r="AR133" s="63"/>
      <c r="AS133" s="2"/>
      <c r="AT133" s="2"/>
      <c r="AU133" s="2"/>
      <c r="AV133" s="2"/>
      <c r="AW133" s="2"/>
      <c r="AX133" s="2"/>
      <c r="AY133" s="2"/>
      <c r="AZ133" s="2"/>
      <c r="BA133" s="2"/>
      <c r="BB133" s="2"/>
    </row>
    <row r="134" ht="15.75" customHeight="1">
      <c r="D134" s="36"/>
      <c r="O134" s="32"/>
      <c r="Y134" s="407" t="s">
        <v>177</v>
      </c>
      <c r="AE134" s="407" t="s">
        <v>178</v>
      </c>
      <c r="AQ134" s="63"/>
      <c r="AR134" s="63"/>
      <c r="AS134" s="42"/>
      <c r="AT134" s="42"/>
      <c r="AU134" s="42"/>
      <c r="AV134" s="2"/>
      <c r="AW134" s="2"/>
      <c r="AX134" s="2"/>
      <c r="AY134" s="2"/>
      <c r="AZ134" s="2"/>
      <c r="BA134" s="2"/>
      <c r="BB134" s="2"/>
    </row>
    <row r="135" ht="15.75" customHeight="1">
      <c r="D135" s="43"/>
      <c r="E135" s="44"/>
      <c r="F135" s="44"/>
      <c r="G135" s="44"/>
      <c r="H135" s="44"/>
      <c r="I135" s="44"/>
      <c r="J135" s="44"/>
      <c r="K135" s="44"/>
      <c r="L135" s="44"/>
      <c r="M135" s="44"/>
      <c r="N135" s="44"/>
      <c r="O135" s="45"/>
      <c r="Y135" s="404" t="s">
        <v>179</v>
      </c>
      <c r="Z135" s="44"/>
      <c r="AA135" s="44"/>
      <c r="AB135" s="44"/>
      <c r="AC135" s="44"/>
      <c r="AD135" s="44"/>
      <c r="AE135" s="44"/>
      <c r="AF135" s="44"/>
      <c r="AG135" s="44"/>
      <c r="AH135" s="44"/>
      <c r="AI135" s="44"/>
      <c r="AJ135" s="44"/>
      <c r="AQ135" s="63"/>
      <c r="AR135" s="63"/>
      <c r="AS135" s="42"/>
      <c r="AT135" s="42"/>
      <c r="AU135" s="42"/>
      <c r="AV135" s="2"/>
      <c r="AW135" s="2"/>
      <c r="AX135" s="2"/>
      <c r="AY135" s="2"/>
      <c r="AZ135" s="2"/>
      <c r="BA135" s="2"/>
      <c r="BB135" s="2"/>
    </row>
    <row r="136" ht="15.75" customHeight="1">
      <c r="D136" s="410" t="s">
        <v>70</v>
      </c>
      <c r="E136" s="44"/>
      <c r="F136" s="44"/>
      <c r="G136" s="44"/>
      <c r="H136" s="44"/>
      <c r="I136" s="44"/>
      <c r="J136" s="44"/>
      <c r="K136" s="44"/>
      <c r="L136" s="44"/>
      <c r="M136" s="44"/>
      <c r="N136" s="44"/>
      <c r="O136" s="44"/>
      <c r="AQ136" s="63"/>
      <c r="AR136" s="63"/>
      <c r="AS136" s="42"/>
      <c r="AT136" s="42"/>
      <c r="AU136" s="42"/>
      <c r="AV136" s="2"/>
      <c r="AW136" s="2"/>
      <c r="AX136" s="2"/>
      <c r="AY136" s="2"/>
      <c r="AZ136" s="2"/>
      <c r="BA136" s="2"/>
      <c r="BB136" s="2"/>
    </row>
    <row r="137" ht="15.75" customHeight="1">
      <c r="D137" s="279"/>
      <c r="AQ137" s="63"/>
      <c r="AR137" s="63"/>
      <c r="AS137" s="42"/>
      <c r="AT137" s="42"/>
      <c r="AU137" s="42"/>
      <c r="AV137" s="2"/>
      <c r="AW137" s="2"/>
      <c r="AX137" s="2"/>
      <c r="AY137" s="2"/>
      <c r="AZ137" s="2"/>
      <c r="BA137" s="2"/>
      <c r="BB137" s="2"/>
    </row>
    <row r="138" ht="15.75" customHeight="1">
      <c r="A138" s="63"/>
      <c r="B138" s="63"/>
      <c r="C138" s="264"/>
      <c r="AQ138" s="63"/>
      <c r="AR138" s="63"/>
      <c r="AS138" s="42"/>
      <c r="AT138" s="42"/>
      <c r="AU138" s="42"/>
      <c r="AV138" s="2"/>
      <c r="AW138" s="2"/>
      <c r="AX138" s="2"/>
      <c r="AY138" s="2"/>
      <c r="AZ138" s="2"/>
      <c r="BA138" s="2"/>
      <c r="BB138" s="2"/>
    </row>
    <row r="139" ht="15.75" customHeight="1">
      <c r="A139" s="63"/>
      <c r="B139" s="63"/>
      <c r="C139" s="264"/>
      <c r="AQ139" s="63"/>
      <c r="AR139" s="63"/>
      <c r="AS139" s="42"/>
      <c r="AT139" s="42"/>
      <c r="AU139" s="42"/>
      <c r="AV139" s="2"/>
      <c r="AW139" s="2"/>
      <c r="AX139" s="2"/>
      <c r="AY139" s="2"/>
      <c r="AZ139" s="2"/>
      <c r="BA139" s="2"/>
      <c r="BB139" s="2"/>
    </row>
    <row r="140" ht="15.75" customHeight="1">
      <c r="A140" s="63"/>
      <c r="B140" s="63"/>
      <c r="C140" s="264"/>
      <c r="L140" s="848" t="s">
        <v>180</v>
      </c>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232"/>
      <c r="AQ140" s="63"/>
      <c r="AR140" s="63"/>
      <c r="AS140" s="42"/>
      <c r="AT140" s="42"/>
      <c r="AU140" s="42"/>
      <c r="AV140" s="2"/>
      <c r="AW140" s="2"/>
      <c r="AX140" s="2"/>
      <c r="AY140" s="2"/>
      <c r="AZ140" s="2"/>
      <c r="BA140" s="2"/>
      <c r="BB140" s="2"/>
    </row>
    <row r="141" ht="15.75" customHeight="1">
      <c r="A141" s="63"/>
      <c r="B141" s="849" t="s">
        <v>181</v>
      </c>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26"/>
      <c r="AR141" s="63"/>
      <c r="AS141" s="42"/>
      <c r="AT141" s="42"/>
      <c r="AU141" s="42"/>
      <c r="AV141" s="2"/>
      <c r="AW141" s="2"/>
      <c r="AX141" s="2"/>
      <c r="AY141" s="2"/>
      <c r="AZ141" s="2"/>
      <c r="BA141" s="2"/>
      <c r="BB141" s="2"/>
    </row>
    <row r="142" ht="15.75" customHeight="1">
      <c r="A142" s="63"/>
      <c r="B142" s="36"/>
      <c r="AQ142" s="32"/>
      <c r="AR142" s="63"/>
      <c r="AS142" s="42"/>
      <c r="AT142" s="42"/>
      <c r="AU142" s="42"/>
      <c r="AV142" s="2"/>
      <c r="AW142" s="2"/>
      <c r="AX142" s="2"/>
      <c r="AY142" s="2"/>
      <c r="AZ142" s="2"/>
      <c r="BA142" s="2"/>
      <c r="BB142" s="2"/>
    </row>
    <row r="143" ht="15.75" customHeight="1">
      <c r="A143" s="63"/>
      <c r="B143" s="36"/>
      <c r="AQ143" s="32"/>
      <c r="AR143" s="63"/>
      <c r="AS143" s="42"/>
      <c r="AT143" s="42"/>
      <c r="AU143" s="42"/>
      <c r="AV143" s="2"/>
      <c r="AW143" s="2"/>
      <c r="AX143" s="2"/>
      <c r="AY143" s="2"/>
      <c r="AZ143" s="2"/>
      <c r="BA143" s="2"/>
      <c r="BB143" s="2"/>
    </row>
    <row r="144" ht="15.75" customHeight="1">
      <c r="A144" s="63"/>
      <c r="B144" s="36"/>
      <c r="AQ144" s="32"/>
      <c r="AR144" s="63"/>
      <c r="AS144" s="42"/>
      <c r="AT144" s="42"/>
      <c r="AU144" s="42"/>
      <c r="AV144" s="2"/>
      <c r="AW144" s="2"/>
      <c r="AX144" s="2"/>
      <c r="AY144" s="2"/>
      <c r="AZ144" s="2"/>
      <c r="BA144" s="2"/>
      <c r="BB144" s="2"/>
    </row>
    <row r="145" ht="15.75" customHeight="1">
      <c r="A145" s="63"/>
      <c r="B145" s="36"/>
      <c r="AQ145" s="32"/>
      <c r="AR145" s="63"/>
      <c r="AS145" s="42"/>
      <c r="AT145" s="42"/>
      <c r="AU145" s="42"/>
      <c r="AV145" s="2"/>
      <c r="AW145" s="2"/>
      <c r="AX145" s="2"/>
      <c r="AY145" s="2"/>
      <c r="AZ145" s="2"/>
      <c r="BA145" s="2"/>
      <c r="BB145" s="2"/>
    </row>
    <row r="146" ht="15.75" customHeight="1">
      <c r="B146" s="36"/>
      <c r="AQ146" s="32"/>
    </row>
    <row r="147" ht="15.75" customHeight="1">
      <c r="B147" s="36"/>
      <c r="AQ147" s="32"/>
    </row>
    <row r="148" ht="15.75" customHeight="1">
      <c r="B148" s="36"/>
      <c r="AQ148" s="32"/>
    </row>
    <row r="149" ht="15.75" customHeight="1">
      <c r="B149" s="36"/>
      <c r="AQ149" s="32"/>
    </row>
    <row r="150" ht="15.75" customHeight="1">
      <c r="B150" s="36"/>
      <c r="AQ150" s="32"/>
    </row>
    <row r="151" ht="15.75" customHeight="1">
      <c r="B151" s="36"/>
      <c r="AQ151" s="32"/>
    </row>
    <row r="152" ht="15.75" customHeight="1">
      <c r="B152" s="36"/>
      <c r="AQ152" s="32"/>
    </row>
    <row r="153" ht="15.75" customHeight="1">
      <c r="B153" s="36"/>
      <c r="AQ153" s="32"/>
    </row>
    <row r="154" ht="15.75" customHeight="1">
      <c r="B154" s="36"/>
      <c r="AQ154" s="32"/>
    </row>
    <row r="155" ht="15.75" customHeight="1">
      <c r="B155" s="36"/>
      <c r="AQ155" s="32"/>
    </row>
    <row r="156" ht="15.75" customHeight="1">
      <c r="B156" s="36"/>
      <c r="AQ156" s="32"/>
    </row>
    <row r="157" ht="15.75" customHeight="1">
      <c r="B157" s="36"/>
      <c r="AQ157" s="32"/>
    </row>
    <row r="158" ht="15.75" customHeight="1">
      <c r="B158" s="36"/>
      <c r="AQ158" s="32"/>
    </row>
    <row r="159" ht="15.75" customHeight="1">
      <c r="B159" s="36"/>
      <c r="AQ159" s="32"/>
    </row>
    <row r="160" ht="15.75" customHeight="1">
      <c r="B160" s="36"/>
      <c r="AQ160" s="32"/>
    </row>
    <row r="161" ht="15.75" customHeight="1">
      <c r="B161" s="36"/>
      <c r="AQ161" s="32"/>
    </row>
    <row r="162" ht="15.75" customHeight="1">
      <c r="B162" s="36"/>
      <c r="AQ162" s="32"/>
    </row>
    <row r="163" ht="15.75" customHeight="1">
      <c r="B163" s="36"/>
      <c r="AQ163" s="32"/>
    </row>
    <row r="164" ht="15.75" customHeight="1">
      <c r="B164" s="36"/>
      <c r="AQ164" s="32"/>
    </row>
    <row r="165" ht="15.75" customHeight="1">
      <c r="B165" s="36"/>
      <c r="AQ165" s="32"/>
    </row>
    <row r="166" ht="15.75" customHeight="1">
      <c r="B166" s="36"/>
      <c r="AQ166" s="32"/>
    </row>
    <row r="167" ht="15.75" customHeight="1">
      <c r="B167" s="36"/>
      <c r="AQ167" s="32"/>
    </row>
    <row r="168" ht="15.75" customHeight="1">
      <c r="B168" s="36"/>
      <c r="AQ168" s="32"/>
    </row>
    <row r="169" ht="15.75" customHeight="1">
      <c r="B169" s="36"/>
      <c r="AQ169" s="32"/>
    </row>
    <row r="170" ht="15.75" customHeight="1">
      <c r="B170" s="36"/>
      <c r="AQ170" s="32"/>
    </row>
    <row r="171" ht="15.75" customHeight="1">
      <c r="B171" s="36"/>
      <c r="AQ171" s="32"/>
    </row>
    <row r="172" ht="15.75" customHeight="1">
      <c r="B172" s="36"/>
      <c r="AQ172" s="32"/>
    </row>
    <row r="173" ht="15.75" customHeight="1">
      <c r="B173" s="36"/>
      <c r="AQ173" s="32"/>
    </row>
    <row r="174" ht="15.75" customHeight="1">
      <c r="B174" s="36"/>
      <c r="AQ174" s="32"/>
    </row>
    <row r="175" ht="15.75" customHeight="1">
      <c r="B175" s="36"/>
      <c r="AQ175" s="32"/>
    </row>
    <row r="176" ht="15.75" customHeight="1">
      <c r="B176" s="43"/>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5"/>
    </row>
    <row r="177" ht="15.75" customHeight="1"/>
    <row r="178" ht="15.75" customHeight="1">
      <c r="C178" s="413" t="s">
        <v>182</v>
      </c>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26"/>
    </row>
    <row r="179" ht="1.5" customHeight="1">
      <c r="C179" s="10"/>
      <c r="D179" s="10"/>
      <c r="E179" s="10"/>
      <c r="F179" s="10"/>
      <c r="G179" s="10"/>
      <c r="H179" s="10"/>
      <c r="I179" s="10"/>
      <c r="J179" s="10"/>
      <c r="K179" s="10"/>
      <c r="L179" s="10"/>
      <c r="M179" s="10"/>
      <c r="N179" s="50"/>
      <c r="AE179" s="222"/>
      <c r="AF179" s="10"/>
      <c r="AG179" s="10"/>
      <c r="AH179" s="10"/>
      <c r="AI179" s="10"/>
      <c r="AJ179" s="10"/>
      <c r="AK179" s="10"/>
      <c r="AL179" s="10"/>
      <c r="AM179" s="10"/>
      <c r="AN179" s="10"/>
      <c r="AO179" s="10"/>
      <c r="AP179" s="10"/>
    </row>
    <row r="180" ht="15.75" customHeight="1">
      <c r="N180" s="10"/>
      <c r="O180" s="10"/>
      <c r="P180" s="10"/>
      <c r="Q180" s="10"/>
      <c r="R180" s="10"/>
      <c r="S180" s="10"/>
      <c r="T180" s="10"/>
      <c r="U180" s="10"/>
      <c r="V180" s="10"/>
      <c r="W180" s="10"/>
      <c r="X180" s="10"/>
      <c r="Y180" s="10"/>
      <c r="Z180" s="10"/>
      <c r="AA180" s="10"/>
      <c r="AB180" s="10"/>
      <c r="AC180" s="10"/>
      <c r="AD180" s="10"/>
      <c r="AE180" s="10"/>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c r="N200" s="414" t="s">
        <v>183</v>
      </c>
      <c r="O200" s="13"/>
      <c r="P200" s="13"/>
      <c r="Q200" s="13"/>
      <c r="R200" s="13"/>
      <c r="S200" s="13"/>
      <c r="T200" s="13"/>
      <c r="U200" s="13"/>
      <c r="V200" s="13"/>
      <c r="W200" s="13"/>
      <c r="X200" s="13"/>
      <c r="Y200" s="13"/>
      <c r="Z200" s="13"/>
      <c r="AA200" s="13"/>
      <c r="AB200" s="13"/>
      <c r="AC200" s="13"/>
      <c r="AD200" s="13"/>
      <c r="AE200" s="13"/>
      <c r="AF200" s="13"/>
      <c r="AG200" s="13"/>
      <c r="AH200" s="13"/>
      <c r="AI200" s="13"/>
      <c r="AJ200" s="13"/>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28">
    <mergeCell ref="I14:J15"/>
    <mergeCell ref="L14:O15"/>
    <mergeCell ref="R14:U14"/>
    <mergeCell ref="V14:Y14"/>
    <mergeCell ref="S15:T15"/>
    <mergeCell ref="W15:X15"/>
    <mergeCell ref="K18:O18"/>
    <mergeCell ref="K19:O19"/>
    <mergeCell ref="K20:O20"/>
    <mergeCell ref="S20:U20"/>
    <mergeCell ref="K21:O21"/>
    <mergeCell ref="K22:O22"/>
    <mergeCell ref="I23:O23"/>
    <mergeCell ref="J24:O24"/>
    <mergeCell ref="S52:Y52"/>
    <mergeCell ref="S53:Y53"/>
    <mergeCell ref="S54:Y54"/>
    <mergeCell ref="S55:Y55"/>
    <mergeCell ref="S39:Y39"/>
    <mergeCell ref="S40:Y40"/>
    <mergeCell ref="R42:R57"/>
    <mergeCell ref="S42:Y42"/>
    <mergeCell ref="S43:Y43"/>
    <mergeCell ref="S44:Y44"/>
    <mergeCell ref="S45:Y45"/>
    <mergeCell ref="S56:Y56"/>
    <mergeCell ref="S16:U16"/>
    <mergeCell ref="K17:O17"/>
    <mergeCell ref="S31:Y31"/>
    <mergeCell ref="S32:Y32"/>
    <mergeCell ref="S33:Y33"/>
    <mergeCell ref="S34:Y34"/>
    <mergeCell ref="S35:Y35"/>
    <mergeCell ref="S36:Y36"/>
    <mergeCell ref="S37:Y37"/>
    <mergeCell ref="S38:Y38"/>
    <mergeCell ref="U4:Z4"/>
    <mergeCell ref="U5:Z5"/>
    <mergeCell ref="H10:H44"/>
    <mergeCell ref="K10:K16"/>
    <mergeCell ref="P10:P47"/>
    <mergeCell ref="I11:J12"/>
    <mergeCell ref="L11:O12"/>
    <mergeCell ref="I43:O43"/>
    <mergeCell ref="S50:Y50"/>
    <mergeCell ref="S51:Y51"/>
    <mergeCell ref="H61:O61"/>
    <mergeCell ref="P61:R61"/>
    <mergeCell ref="S61:U61"/>
    <mergeCell ref="H62:U62"/>
    <mergeCell ref="H63:U63"/>
    <mergeCell ref="D94:I94"/>
    <mergeCell ref="J94:M94"/>
    <mergeCell ref="D95:I95"/>
    <mergeCell ref="J95:M95"/>
    <mergeCell ref="D96:I96"/>
    <mergeCell ref="J96:M96"/>
    <mergeCell ref="J97:M97"/>
    <mergeCell ref="D97:I97"/>
    <mergeCell ref="D98:I98"/>
    <mergeCell ref="J98:M98"/>
    <mergeCell ref="D99:I99"/>
    <mergeCell ref="J99:M99"/>
    <mergeCell ref="D100:I100"/>
    <mergeCell ref="J100:M100"/>
    <mergeCell ref="D105:I105"/>
    <mergeCell ref="D106:I106"/>
    <mergeCell ref="J106:M106"/>
    <mergeCell ref="D107:M107"/>
    <mergeCell ref="D102:I102"/>
    <mergeCell ref="J102:M102"/>
    <mergeCell ref="D103:I103"/>
    <mergeCell ref="J103:M103"/>
    <mergeCell ref="D104:I104"/>
    <mergeCell ref="J104:M104"/>
    <mergeCell ref="J105:M105"/>
    <mergeCell ref="H64:U64"/>
    <mergeCell ref="H65:U65"/>
    <mergeCell ref="H66:U66"/>
    <mergeCell ref="H67:U67"/>
    <mergeCell ref="H68:U68"/>
    <mergeCell ref="H69:U69"/>
    <mergeCell ref="H70:U70"/>
    <mergeCell ref="H71:U71"/>
    <mergeCell ref="H72:U72"/>
    <mergeCell ref="H73:U73"/>
    <mergeCell ref="H74:U74"/>
    <mergeCell ref="H75:U75"/>
    <mergeCell ref="H76:U76"/>
    <mergeCell ref="H77:U77"/>
    <mergeCell ref="H78:U78"/>
    <mergeCell ref="H79:U79"/>
    <mergeCell ref="H80:U80"/>
    <mergeCell ref="H81:U81"/>
    <mergeCell ref="H82:U82"/>
    <mergeCell ref="H83:U83"/>
    <mergeCell ref="H84:U84"/>
    <mergeCell ref="H85:U85"/>
    <mergeCell ref="H86:U86"/>
    <mergeCell ref="U89:X89"/>
    <mergeCell ref="D92:G92"/>
    <mergeCell ref="J92:M92"/>
    <mergeCell ref="D93:I93"/>
    <mergeCell ref="J93:M93"/>
    <mergeCell ref="O92:R92"/>
    <mergeCell ref="O93:R93"/>
    <mergeCell ref="O94:R94"/>
    <mergeCell ref="O95:R95"/>
    <mergeCell ref="O96:R96"/>
    <mergeCell ref="O97:R97"/>
    <mergeCell ref="O98:R98"/>
    <mergeCell ref="D101:I101"/>
    <mergeCell ref="J101:M101"/>
    <mergeCell ref="O106:R106"/>
    <mergeCell ref="O107:R107"/>
    <mergeCell ref="O99:R99"/>
    <mergeCell ref="O100:R100"/>
    <mergeCell ref="O101:R101"/>
    <mergeCell ref="O102:R102"/>
    <mergeCell ref="O103:R103"/>
    <mergeCell ref="O104:R104"/>
    <mergeCell ref="O105:R105"/>
    <mergeCell ref="AI55:AO55"/>
    <mergeCell ref="AI56:AO56"/>
    <mergeCell ref="AI57:AO57"/>
    <mergeCell ref="AJ61:AL61"/>
    <mergeCell ref="AI39:AO39"/>
    <mergeCell ref="AI42:AO42"/>
    <mergeCell ref="AP42:AP57"/>
    <mergeCell ref="AI43:AO43"/>
    <mergeCell ref="AI44:AO44"/>
    <mergeCell ref="AI45:AO45"/>
    <mergeCell ref="AI46:AO46"/>
    <mergeCell ref="AA34:AG34"/>
    <mergeCell ref="AI34:AO34"/>
    <mergeCell ref="AA35:AG35"/>
    <mergeCell ref="AI35:AO35"/>
    <mergeCell ref="AI36:AO36"/>
    <mergeCell ref="AI37:AO37"/>
    <mergeCell ref="AI38:AO38"/>
    <mergeCell ref="AI47:AO47"/>
    <mergeCell ref="AI48:AO48"/>
    <mergeCell ref="AA48:AG48"/>
    <mergeCell ref="AA49:AG49"/>
    <mergeCell ref="AI49:AO49"/>
    <mergeCell ref="AI50:AO50"/>
    <mergeCell ref="AA50:AG50"/>
    <mergeCell ref="AA51:AG51"/>
    <mergeCell ref="AA54:AG54"/>
    <mergeCell ref="AA55:AG55"/>
    <mergeCell ref="AA56:AG56"/>
    <mergeCell ref="AI51:AO51"/>
    <mergeCell ref="AI52:AO52"/>
    <mergeCell ref="AI53:AO53"/>
    <mergeCell ref="AI54:AO54"/>
    <mergeCell ref="AA36:AG36"/>
    <mergeCell ref="AA39:AG39"/>
    <mergeCell ref="AH42:AH53"/>
    <mergeCell ref="AA43:AG43"/>
    <mergeCell ref="AA45:AG45"/>
    <mergeCell ref="AA46:AG46"/>
    <mergeCell ref="AA47:AG47"/>
    <mergeCell ref="AA52:AG52"/>
    <mergeCell ref="AA53:AG53"/>
    <mergeCell ref="Y61:AF61"/>
    <mergeCell ref="AG61:AI61"/>
    <mergeCell ref="Y62:AL62"/>
    <mergeCell ref="Y63:AL63"/>
    <mergeCell ref="Y64:AL64"/>
    <mergeCell ref="Y65:AL65"/>
    <mergeCell ref="Y66:AL66"/>
    <mergeCell ref="Y67:AL67"/>
    <mergeCell ref="Y68:AL68"/>
    <mergeCell ref="Y69:AL69"/>
    <mergeCell ref="Y70:AL70"/>
    <mergeCell ref="Y71:AL71"/>
    <mergeCell ref="Y72:AL72"/>
    <mergeCell ref="Y73:AL73"/>
    <mergeCell ref="Y74:AL74"/>
    <mergeCell ref="Y75:AL75"/>
    <mergeCell ref="Y76:AL76"/>
    <mergeCell ref="Y77:AL77"/>
    <mergeCell ref="Y78:AL78"/>
    <mergeCell ref="Y79:AL79"/>
    <mergeCell ref="Y80:AL80"/>
    <mergeCell ref="Y81:AL81"/>
    <mergeCell ref="Y82:AL82"/>
    <mergeCell ref="Y83:AL83"/>
    <mergeCell ref="Y84:AL84"/>
    <mergeCell ref="Y85:AL85"/>
    <mergeCell ref="AF94:AO94"/>
    <mergeCell ref="AS94:AV94"/>
    <mergeCell ref="Y86:AL86"/>
    <mergeCell ref="AA89:AL89"/>
    <mergeCell ref="V92:AD92"/>
    <mergeCell ref="AE92:AO92"/>
    <mergeCell ref="V93:AD93"/>
    <mergeCell ref="AF93:AO93"/>
    <mergeCell ref="V94:AD94"/>
    <mergeCell ref="AF104:AO104"/>
    <mergeCell ref="AF105:AO105"/>
    <mergeCell ref="AF106:AO106"/>
    <mergeCell ref="AF107:AO107"/>
    <mergeCell ref="V105:AD105"/>
    <mergeCell ref="V106:AD106"/>
    <mergeCell ref="V107:AD107"/>
    <mergeCell ref="C110:AP110"/>
    <mergeCell ref="C112:P112"/>
    <mergeCell ref="S112:AC112"/>
    <mergeCell ref="AE112:AO112"/>
    <mergeCell ref="D114:F114"/>
    <mergeCell ref="D115:F115"/>
    <mergeCell ref="G115:I115"/>
    <mergeCell ref="J115:L115"/>
    <mergeCell ref="D113:F113"/>
    <mergeCell ref="D116:F116"/>
    <mergeCell ref="C119:C137"/>
    <mergeCell ref="G116:I116"/>
    <mergeCell ref="J116:L116"/>
    <mergeCell ref="P119:P137"/>
    <mergeCell ref="D120:O135"/>
    <mergeCell ref="D136:O136"/>
    <mergeCell ref="D137:O137"/>
    <mergeCell ref="M116:O116"/>
    <mergeCell ref="C117:P117"/>
    <mergeCell ref="D119:O119"/>
    <mergeCell ref="C113:C116"/>
    <mergeCell ref="G113:I113"/>
    <mergeCell ref="J113:L113"/>
    <mergeCell ref="M113:O113"/>
    <mergeCell ref="P113:P116"/>
    <mergeCell ref="M114:O114"/>
    <mergeCell ref="M115:O115"/>
    <mergeCell ref="S119:AC119"/>
    <mergeCell ref="S120:AC120"/>
    <mergeCell ref="S121:AC121"/>
    <mergeCell ref="S122:AC122"/>
    <mergeCell ref="S123:AC123"/>
    <mergeCell ref="S124:AC124"/>
    <mergeCell ref="S125:AC125"/>
    <mergeCell ref="Y133:AD133"/>
    <mergeCell ref="Y134:AD134"/>
    <mergeCell ref="AE134:AJ134"/>
    <mergeCell ref="Y135:AJ135"/>
    <mergeCell ref="L140:AH140"/>
    <mergeCell ref="B141:AQ176"/>
    <mergeCell ref="C178:AP178"/>
    <mergeCell ref="N200:AJ212"/>
    <mergeCell ref="S126:AC126"/>
    <mergeCell ref="S127:AC127"/>
    <mergeCell ref="Y131:AD131"/>
    <mergeCell ref="AE131:AJ131"/>
    <mergeCell ref="Y132:AD132"/>
    <mergeCell ref="AE132:AJ132"/>
    <mergeCell ref="AE133:AJ133"/>
    <mergeCell ref="AS96:AV96"/>
    <mergeCell ref="AS97:AV97"/>
    <mergeCell ref="AS99:AV99"/>
    <mergeCell ref="V95:AD95"/>
    <mergeCell ref="AF95:AO95"/>
    <mergeCell ref="AS95:AV95"/>
    <mergeCell ref="V96:AD96"/>
    <mergeCell ref="AF96:AO96"/>
    <mergeCell ref="V97:AD97"/>
    <mergeCell ref="AS98:AV98"/>
    <mergeCell ref="AF97:AO97"/>
    <mergeCell ref="AF98:AO98"/>
    <mergeCell ref="AF99:AO99"/>
    <mergeCell ref="AF100:AO100"/>
    <mergeCell ref="AF101:AO101"/>
    <mergeCell ref="AF102:AO102"/>
    <mergeCell ref="AF103:AO103"/>
    <mergeCell ref="V98:AD98"/>
    <mergeCell ref="V99:AD99"/>
    <mergeCell ref="V100:AD100"/>
    <mergeCell ref="V101:AD101"/>
    <mergeCell ref="V102:AD102"/>
    <mergeCell ref="V103:AD103"/>
    <mergeCell ref="V104:AD104"/>
    <mergeCell ref="S113:AC113"/>
    <mergeCell ref="AG113:AM113"/>
    <mergeCell ref="G114:I114"/>
    <mergeCell ref="J114:L114"/>
    <mergeCell ref="S114:AC114"/>
    <mergeCell ref="S115:AC115"/>
    <mergeCell ref="S116:AC116"/>
    <mergeCell ref="S117:AC117"/>
    <mergeCell ref="S118:AC118"/>
    <mergeCell ref="AE127:AO127"/>
    <mergeCell ref="S128:AO128"/>
    <mergeCell ref="AD112:AD127"/>
    <mergeCell ref="AE113:AE122"/>
    <mergeCell ref="AO113:AO122"/>
    <mergeCell ref="AF114:AN122"/>
    <mergeCell ref="AE124:AO124"/>
    <mergeCell ref="AE125:AO125"/>
    <mergeCell ref="AE126:AO126"/>
    <mergeCell ref="AB9:AD9"/>
    <mergeCell ref="AA11:AB11"/>
    <mergeCell ref="B8:S9"/>
    <mergeCell ref="U8:Z8"/>
    <mergeCell ref="AB8:AF8"/>
    <mergeCell ref="U9:X9"/>
    <mergeCell ref="C10:F10"/>
    <mergeCell ref="R10:AC10"/>
    <mergeCell ref="D11:E11"/>
    <mergeCell ref="AM3:AO3"/>
    <mergeCell ref="AG4:AL9"/>
    <mergeCell ref="AM4:AO5"/>
    <mergeCell ref="AP4:AP7"/>
    <mergeCell ref="AM6:AO6"/>
    <mergeCell ref="AM7:AO7"/>
    <mergeCell ref="AM8:AO8"/>
    <mergeCell ref="AM9:AO9"/>
    <mergeCell ref="AS2:AV3"/>
    <mergeCell ref="AT5:AU5"/>
    <mergeCell ref="AB5:AE5"/>
    <mergeCell ref="U6:Z6"/>
    <mergeCell ref="AB6:AF6"/>
    <mergeCell ref="U7:Z7"/>
    <mergeCell ref="AB7:AF7"/>
    <mergeCell ref="B1:AR1"/>
    <mergeCell ref="AS1:AT1"/>
    <mergeCell ref="A2:C4"/>
    <mergeCell ref="D2:R4"/>
    <mergeCell ref="AB4:AF4"/>
    <mergeCell ref="D5:S7"/>
    <mergeCell ref="C6:C7"/>
    <mergeCell ref="AQ14:AR15"/>
    <mergeCell ref="AS14:AV14"/>
    <mergeCell ref="AS15:AV15"/>
    <mergeCell ref="Z14:AC14"/>
    <mergeCell ref="AA15:AB15"/>
    <mergeCell ref="S11:T11"/>
    <mergeCell ref="W11:X11"/>
    <mergeCell ref="AE11:AL12"/>
    <mergeCell ref="AN11:AP12"/>
    <mergeCell ref="AQ11:AR12"/>
    <mergeCell ref="D12:E12"/>
    <mergeCell ref="S12:T13"/>
    <mergeCell ref="W12:X13"/>
    <mergeCell ref="AA12:AB13"/>
    <mergeCell ref="D13:E14"/>
    <mergeCell ref="AE14:AL15"/>
    <mergeCell ref="AN14:AP15"/>
    <mergeCell ref="D15:E15"/>
    <mergeCell ref="S19:AB19"/>
    <mergeCell ref="V20:AB20"/>
    <mergeCell ref="D22:E22"/>
    <mergeCell ref="D23:E24"/>
    <mergeCell ref="D21:E21"/>
    <mergeCell ref="D25:E25"/>
    <mergeCell ref="D20:E20"/>
    <mergeCell ref="D26:E26"/>
    <mergeCell ref="D18:E19"/>
    <mergeCell ref="D27:E27"/>
    <mergeCell ref="AA40:AG40"/>
    <mergeCell ref="AA42:AG42"/>
    <mergeCell ref="AA37:AG37"/>
    <mergeCell ref="AA38:AG38"/>
    <mergeCell ref="AT38:AY38"/>
    <mergeCell ref="AT39:AY39"/>
    <mergeCell ref="AI40:AO40"/>
    <mergeCell ref="AT40:AY40"/>
    <mergeCell ref="AT41:AY41"/>
    <mergeCell ref="D49:O49"/>
    <mergeCell ref="D50:O50"/>
    <mergeCell ref="D51:O51"/>
    <mergeCell ref="D52:O52"/>
    <mergeCell ref="D53:O53"/>
    <mergeCell ref="D54:O54"/>
    <mergeCell ref="D55:O55"/>
    <mergeCell ref="D56:O56"/>
    <mergeCell ref="S57:AG57"/>
    <mergeCell ref="S46:Y46"/>
    <mergeCell ref="S47:Y47"/>
    <mergeCell ref="B48:C57"/>
    <mergeCell ref="D48:O48"/>
    <mergeCell ref="P48:P57"/>
    <mergeCell ref="S48:Y48"/>
    <mergeCell ref="S49:Y49"/>
    <mergeCell ref="D57:O57"/>
    <mergeCell ref="AT49:AY49"/>
    <mergeCell ref="AT50:AY50"/>
    <mergeCell ref="AT51:AY51"/>
    <mergeCell ref="AT52:AY52"/>
    <mergeCell ref="AT42:AY42"/>
    <mergeCell ref="AT43:AY43"/>
    <mergeCell ref="AT44:AY44"/>
    <mergeCell ref="AT45:AY45"/>
    <mergeCell ref="AT46:AY46"/>
    <mergeCell ref="AT47:AY47"/>
    <mergeCell ref="AT48:AY48"/>
    <mergeCell ref="S17:AB18"/>
    <mergeCell ref="S21:AB22"/>
    <mergeCell ref="D16:E16"/>
    <mergeCell ref="V16:AB16"/>
    <mergeCell ref="AE17:AP28"/>
    <mergeCell ref="S23:AB23"/>
    <mergeCell ref="S25:AB25"/>
    <mergeCell ref="S26:AB26"/>
    <mergeCell ref="S27:AB27"/>
    <mergeCell ref="AI32:AO32"/>
    <mergeCell ref="AI33:AO33"/>
    <mergeCell ref="T28:AA28"/>
    <mergeCell ref="R29:AC29"/>
    <mergeCell ref="AE29:AP29"/>
    <mergeCell ref="AA31:AG31"/>
    <mergeCell ref="AI31:AO31"/>
    <mergeCell ref="AA32:AG32"/>
    <mergeCell ref="AA33:AG33"/>
    <mergeCell ref="D17:E17"/>
    <mergeCell ref="D28:E29"/>
    <mergeCell ref="D30:E30"/>
    <mergeCell ref="D31:E31"/>
    <mergeCell ref="D32:E32"/>
    <mergeCell ref="D33:E34"/>
    <mergeCell ref="D35:E35"/>
    <mergeCell ref="F44:F47"/>
    <mergeCell ref="D45:E46"/>
    <mergeCell ref="G45:O46"/>
    <mergeCell ref="D36:E36"/>
    <mergeCell ref="D37:E37"/>
    <mergeCell ref="D38:E39"/>
    <mergeCell ref="D40:E40"/>
    <mergeCell ref="D41:E41"/>
    <mergeCell ref="C42:F42"/>
    <mergeCell ref="C44:C47"/>
  </mergeCells>
  <conditionalFormatting sqref="M109 N107:N108 W109 Y108 AG109 AH108">
    <cfRule type="expression" dxfId="0" priority="1">
      <formula>O107=""</formula>
    </cfRule>
  </conditionalFormatting>
  <conditionalFormatting sqref="E108 G108">
    <cfRule type="expression" dxfId="1" priority="2">
      <formula>#REF!="Red"</formula>
    </cfRule>
  </conditionalFormatting>
  <conditionalFormatting sqref="E108 G108">
    <cfRule type="expression" dxfId="2" priority="3">
      <formula>#REF!="Orange"</formula>
    </cfRule>
  </conditionalFormatting>
  <conditionalFormatting sqref="E108 G108">
    <cfRule type="expression" dxfId="3" priority="4">
      <formula>#REF!="Yellow"</formula>
    </cfRule>
  </conditionalFormatting>
  <conditionalFormatting sqref="E108 G108">
    <cfRule type="expression" dxfId="4" priority="5">
      <formula>#REF!="Green"</formula>
    </cfRule>
  </conditionalFormatting>
  <conditionalFormatting sqref="E108 G108">
    <cfRule type="expression" dxfId="5" priority="6">
      <formula>#REF!="Cyan"</formula>
    </cfRule>
  </conditionalFormatting>
  <conditionalFormatting sqref="E108 G108">
    <cfRule type="expression" dxfId="6" priority="7">
      <formula>#REF!="Blue"</formula>
    </cfRule>
  </conditionalFormatting>
  <conditionalFormatting sqref="E108 G108">
    <cfRule type="expression" dxfId="7" priority="8" stopIfTrue="1">
      <formula>#REF!="Purple"</formula>
    </cfRule>
  </conditionalFormatting>
  <conditionalFormatting sqref="E108 G108">
    <cfRule type="expression" dxfId="8" priority="9">
      <formula>#REF!="Magenta"</formula>
    </cfRule>
  </conditionalFormatting>
  <conditionalFormatting sqref="X69:AL69">
    <cfRule type="expression" dxfId="0" priority="10">
      <formula>AND($X69=0,$X69&lt;&gt;"")</formula>
    </cfRule>
  </conditionalFormatting>
  <conditionalFormatting sqref="G72:U73 X62:X68 X70:X86 Y62:AL86">
    <cfRule type="expression" dxfId="0" priority="11">
      <formula>AND($X62=0,$X62&lt;&gt;"")</formula>
    </cfRule>
  </conditionalFormatting>
  <conditionalFormatting sqref="G62:U86 X68:AL68 X70:AL70 X72:AL72">
    <cfRule type="expression" dxfId="0" priority="12">
      <formula>AND($G62=0,$G62&lt;&gt;"")</formula>
    </cfRule>
  </conditionalFormatting>
  <conditionalFormatting sqref="J17:J22 J24:J42">
    <cfRule type="expression" dxfId="9" priority="13">
      <formula>I17=0</formula>
    </cfRule>
  </conditionalFormatting>
  <conditionalFormatting sqref="S17">
    <cfRule type="cellIs" dxfId="1" priority="14" operator="equal">
      <formula>0</formula>
    </cfRule>
  </conditionalFormatting>
  <conditionalFormatting sqref="S17">
    <cfRule type="expression" dxfId="10" priority="15">
      <formula>S17&lt;(V16/4)</formula>
    </cfRule>
  </conditionalFormatting>
  <conditionalFormatting sqref="S17:AB18">
    <cfRule type="expression" dxfId="11" priority="16">
      <formula>S17&lt;(V16/2)</formula>
    </cfRule>
  </conditionalFormatting>
  <conditionalFormatting sqref="L11 AN11 D12 L14 AN14 D17 S19 D22 I23 S23 D27 AE29 D32 D37 S40 AA40 I43 D56 S57 AI57 G87:G89 S128 AE131 Y135 L140">
    <cfRule type="expression" dxfId="1" priority="17">
      <formula>$AE$131="Red"</formula>
    </cfRule>
  </conditionalFormatting>
  <conditionalFormatting sqref="D114:O114 D116:O116 G45 U5 U7 U9 Y132 Y134 AB5 AB7 AB9 AE11 AE14 AE131:AE132 AE134 AM7 AM9 AT5">
    <cfRule type="expression" dxfId="10" priority="18">
      <formula>$AE$131="Red"</formula>
    </cfRule>
  </conditionalFormatting>
  <conditionalFormatting sqref="L11 AN11 D12 L14 AN14 D17 S19 D22 I23 S23 D27 AE29 D32 D37 S40 AA40 I43 D56 S57 AI57 G87:G89 S128 AE131 Y135 L140">
    <cfRule type="expression" dxfId="2" priority="19">
      <formula>$AE$131="Orange"</formula>
    </cfRule>
  </conditionalFormatting>
  <conditionalFormatting sqref="D114:O114 D116:O116 G45 U5 U7 U9 Y132 Y134 AB5 AB7 AB9 AE11 AE14 AE131:AE132 AE134 AM7 AM9 AT5">
    <cfRule type="expression" dxfId="12" priority="20">
      <formula>$AE$131="Orange"</formula>
    </cfRule>
  </conditionalFormatting>
  <conditionalFormatting sqref="L11 AN11 D12 AN14 D17 S19 D22 I23 S23 D27 AE29 D32 D37 S40 AA40 I43 D56 S57 AI57 G87:G89 S128 AE131 Y135 L140">
    <cfRule type="expression" dxfId="3" priority="21">
      <formula>$AE$131="Yellow"</formula>
    </cfRule>
  </conditionalFormatting>
  <conditionalFormatting sqref="D114:O114 D116:O116 G45 U5 U7 U9 Y132 Y134 AB5 AB7 AB9 AE11 AE14 AE131:AE132 AE134 AM7 AM9 AT5">
    <cfRule type="expression" dxfId="13" priority="22">
      <formula>$AE$131="Yellow"</formula>
    </cfRule>
  </conditionalFormatting>
  <conditionalFormatting sqref="L11 AN11 D12 L14 AN14 D17 S19 D22 I23 S23 D27 AE29 D32 D37 S40 AA40 I43 D56 S57 AI57 G87:G89 S128 AE131 Y135 L140">
    <cfRule type="expression" dxfId="4" priority="23">
      <formula>$AE$131="Green"</formula>
    </cfRule>
  </conditionalFormatting>
  <conditionalFormatting sqref="D114:O114 D116:O116 G45 U5 U7 U9 Y132 Y134 AB5 AB7 AB9 AE11 AE14 AE131:AE132 AE134 AM7 AM9 AT5">
    <cfRule type="expression" dxfId="14" priority="24">
      <formula>$AE$131="Green"</formula>
    </cfRule>
  </conditionalFormatting>
  <conditionalFormatting sqref="L11 AN11 D12 L14 AN14 D17 S19 D22 I23 S23 D27 AE29 D32 D37 S40 AA40 I43 D56 S57 AI57 G87:G89 S128 AE131 Y135 L140">
    <cfRule type="expression" dxfId="5" priority="25">
      <formula>$AE$131="Cyan"</formula>
    </cfRule>
  </conditionalFormatting>
  <conditionalFormatting sqref="D114:O114 D116:O116 G45 U5 U7 U9 Y132 Y134 AB5 AB7 AB9 AE11 AE14 AE131:AE132 AE134 AM7 AM9 AT5">
    <cfRule type="expression" dxfId="15" priority="26">
      <formula>$AE$131="Cyan"</formula>
    </cfRule>
  </conditionalFormatting>
  <conditionalFormatting sqref="L11 AN11 D12 L14 AN14 D17 S19 D22 I23 S23 D27 AE29 D32 D37 S40 AA40 I43 D56 S57 AI57 G87:G89 S128 AE131 Y135 L140">
    <cfRule type="expression" dxfId="6" priority="27">
      <formula>$AE$131="Blue"</formula>
    </cfRule>
  </conditionalFormatting>
  <conditionalFormatting sqref="D114:O114 D116:O116 G45 U5 U7 U9 Y132 Y134 AB5 AB7 AB9 AE11 AE14 AE131:AE132 AE134 AM7 AM9 AT5">
    <cfRule type="expression" dxfId="16" priority="28">
      <formula>$AE$131="Blue"</formula>
    </cfRule>
  </conditionalFormatting>
  <conditionalFormatting sqref="L11 AN11 D12 L14 AN14 D17 S19 D22 I23 S23 D27 AE29 D32 D37 S40 AA40 I43 D56 S57 AI57 G87:G89 S128 AE131 Y135 L140">
    <cfRule type="expression" dxfId="7" priority="29" stopIfTrue="1">
      <formula>$AE$131="Purple"</formula>
    </cfRule>
  </conditionalFormatting>
  <conditionalFormatting sqref="D114:O114 D116:O116 G45 U5 U7 U9 Y132 Y134 AB5 AB7 AB9 AE11 AE14 AE131:AE132 AE134 AM7 AM9 AT5">
    <cfRule type="expression" dxfId="17" priority="30" stopIfTrue="1">
      <formula>$AE$131="Purple"</formula>
    </cfRule>
  </conditionalFormatting>
  <conditionalFormatting sqref="L11 AN11 D12 L14 AN14 D17 S19 D22 I23 S23 D27 AE29 D32 D37 S40 AA40 I43 D56 S57 AI57 G87:G89 S128 AE131 Y135 L140">
    <cfRule type="expression" dxfId="8" priority="31">
      <formula>$AE$131="Magenta"</formula>
    </cfRule>
  </conditionalFormatting>
  <conditionalFormatting sqref="D114:O114 D116:O116 G45 U5 U7 U9 Y132 Y134 AB5 AB7 AB9 AE11 AE14 AE131:AE132 AE134 AM7 AM9 AT5">
    <cfRule type="expression" dxfId="18" priority="32">
      <formula>$AE$131="Magenta"</formula>
    </cfRule>
  </conditionalFormatting>
  <conditionalFormatting sqref="R16:R17 G17 I17:I42 AE131">
    <cfRule type="expression" dxfId="10" priority="33">
      <formula>AND($AE$131="Red",AC15="e")</formula>
    </cfRule>
  </conditionalFormatting>
  <conditionalFormatting sqref="R16:R17 G17 I17:I42 AE131">
    <cfRule type="expression" dxfId="12" priority="34">
      <formula>AND($AE$131="Orange",AC15="e")</formula>
    </cfRule>
  </conditionalFormatting>
  <conditionalFormatting sqref="R16:R17 G17 I17:I42 AE131">
    <cfRule type="expression" dxfId="13" priority="35">
      <formula>AND($AE$131="Yellow",AC15="e")</formula>
    </cfRule>
  </conditionalFormatting>
  <conditionalFormatting sqref="R16:R17 G17 I17:I42 AE131">
    <cfRule type="expression" dxfId="14" priority="36">
      <formula>AND($AE$131="Green",AC15="e")</formula>
    </cfRule>
  </conditionalFormatting>
  <conditionalFormatting sqref="R16:R17 G17 I17:I42 AE131">
    <cfRule type="expression" dxfId="15" priority="37">
      <formula>AND($AE$131="Cyan",AC15="e")</formula>
    </cfRule>
  </conditionalFormatting>
  <conditionalFormatting sqref="R16:R17 G17 I17:I42 AE131">
    <cfRule type="expression" dxfId="16" priority="38">
      <formula>AND($AE$131="Blue",AC15="e")</formula>
    </cfRule>
  </conditionalFormatting>
  <conditionalFormatting sqref="R16:R17 G17 I17:I42 AE131">
    <cfRule type="expression" dxfId="17" priority="39" stopIfTrue="1">
      <formula>AND($AE$131="Purple",AC15="e")</formula>
    </cfRule>
  </conditionalFormatting>
  <conditionalFormatting sqref="R16:R17 G17 I17:I42 AE131">
    <cfRule type="expression" dxfId="18" priority="40">
      <formula>AND($AE$131="Magenta",AC15="e")</formula>
    </cfRule>
  </conditionalFormatting>
  <conditionalFormatting sqref="R16:R17">
    <cfRule type="expression" dxfId="0" priority="41">
      <formula>Q16=0</formula>
    </cfRule>
  </conditionalFormatting>
  <conditionalFormatting sqref="R16:R17">
    <cfRule type="expression" dxfId="0" priority="42">
      <formula>S16=""</formula>
    </cfRule>
  </conditionalFormatting>
  <conditionalFormatting sqref="S17:AB18">
    <cfRule type="cellIs" dxfId="19" priority="43" operator="equal">
      <formula>V16</formula>
    </cfRule>
  </conditionalFormatting>
  <conditionalFormatting sqref="AS11:BB13">
    <cfRule type="colorScale" priority="44">
      <colorScale>
        <cfvo type="min"/>
        <cfvo type="max"/>
        <color rgb="FF57BB8A"/>
        <color rgb="FFFFFFFF"/>
      </colorScale>
    </cfRule>
  </conditionalFormatting>
  <conditionalFormatting sqref="AB8:AF8">
    <cfRule type="containsText" dxfId="20" priority="45" operator="containsText" text="Latão">
      <formula>NOT(ISERROR(SEARCH(("Latão"),(AB8))))</formula>
    </cfRule>
  </conditionalFormatting>
  <conditionalFormatting sqref="AB8:AF8">
    <cfRule type="containsText" dxfId="21" priority="46" operator="containsText" text="Cobre">
      <formula>NOT(ISERROR(SEARCH(("Cobre"),(AB8))))</formula>
    </cfRule>
  </conditionalFormatting>
  <conditionalFormatting sqref="AB8:AF8">
    <cfRule type="containsText" dxfId="22" priority="47" operator="containsText" text="Bronze">
      <formula>NOT(ISERROR(SEARCH(("Bronze"),(AB8))))</formula>
    </cfRule>
  </conditionalFormatting>
  <conditionalFormatting sqref="AB8:AF8">
    <cfRule type="containsText" dxfId="23" priority="48" operator="containsText" text="Prata">
      <formula>NOT(ISERROR(SEARCH(("Prata"),(AB8))))</formula>
    </cfRule>
  </conditionalFormatting>
  <conditionalFormatting sqref="AB8:AF8">
    <cfRule type="containsText" dxfId="13" priority="49" operator="containsText" text="Ouro">
      <formula>NOT(ISERROR(SEARCH(("Ouro"),(AB8))))</formula>
    </cfRule>
  </conditionalFormatting>
  <conditionalFormatting sqref="AB8:AF8">
    <cfRule type="containsText" dxfId="15" priority="50" operator="containsText" text="Platina">
      <formula>NOT(ISERROR(SEARCH(("Platina"),(AB8))))</formula>
    </cfRule>
  </conditionalFormatting>
  <conditionalFormatting sqref="I24">
    <cfRule type="containsText" dxfId="24" priority="51" operator="containsText" text="h">
      <formula>NOT(ISERROR(SEARCH(("h"),(I24))))</formula>
    </cfRule>
  </conditionalFormatting>
  <dataValidations>
    <dataValidation type="list" allowBlank="1" sqref="U4 D94:D106">
      <formula1>'Ficha de Personagem'!$AT$38:$AY$52</formula1>
    </dataValidation>
    <dataValidation type="list" allowBlank="1" showErrorMessage="1" sqref="AE131">
      <formula1>"Black,Red,Orange,Yellow,Green,Cyan,Blue,Purple,Magenta"</formula1>
    </dataValidation>
  </dataValidations>
  <hyperlinks>
    <hyperlink r:id="rId2" ref="AU19"/>
    <hyperlink r:id="rId3" ref="AU20"/>
    <hyperlink r:id="rId4" ref="AU21"/>
    <hyperlink r:id="rId5" ref="AU22"/>
    <hyperlink r:id="rId6" ref="AU23"/>
    <hyperlink r:id="rId7" ref="AU24"/>
    <hyperlink r:id="rId8" ref="Y133"/>
    <hyperlink r:id="rId9" ref="AE133"/>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2.33"/>
    <col customWidth="1" min="2" max="11" width="2.44"/>
    <col customWidth="1" min="12" max="12" width="2.22"/>
    <col customWidth="1" min="13" max="23" width="2.44"/>
  </cols>
  <sheetData>
    <row r="1" ht="15.75" customHeight="1">
      <c r="A1" s="415"/>
      <c r="B1" s="416" t="s">
        <v>184</v>
      </c>
      <c r="C1" s="13"/>
      <c r="D1" s="13"/>
      <c r="E1" s="13"/>
      <c r="F1" s="417">
        <f>SUM(B9+B24+B39+B54+B69+B84+B99+B114+B129+B144+B159+B174+B189+B204+B219+B234+B249+B264+B279+B294+B309+B324+B339+B354+B369+B384+B399+B414+B429+B444+B459+B474+B489+B504+B519+B534+B549+B564+B579+B594+B609+B624+B639+B654+B669+B684+B699+B714+B729+B744+B759+B774+B789+B804+B819+B834+B849+B864+B879+B894+B909+B924+B939+B954+B969+B984+B999+B1014+B1029+B1044+B1059+B1074+B1089+B1104+B1119+B1134+B1149+B1164+B1179+B1194+B1209+B1224+B1239+B1254+B1269+B1284+B1299+B1314+B1329+B1344+B1359+B1374+B1389+B1404+B1419+B1434+B1449+B1464+B1479+B1494)</f>
        <v>0</v>
      </c>
      <c r="G1" s="26"/>
      <c r="H1" s="417"/>
      <c r="I1" s="418" t="s">
        <v>185</v>
      </c>
      <c r="J1" s="13"/>
      <c r="K1" s="13"/>
      <c r="L1" s="13"/>
      <c r="M1" s="419">
        <f>SUM(M9+M24+M39+M54+M69+M84+M99+M114+M129+M144+M159+M174+M189+M204+M219+M234+M249+M264+M279+M294+M309+M324+M339+M354+M369+M384+M399+M414+M429+M444+M459+M474+M489+M504+M519+M534+M549+M564+M579+M594+M609+M624+M639+M654+M669+M684+M699+M714+M729+M744+M759+M774+M789+M804+M819+M834+M849+M864+M879+M894+M909+M924+M939+M954+M969+M984+M999+M1014+M1029+M1044+M1059+M1074+M1089+M1104+M1119+M1134+M1149+M1164+M1179+M1194+M1209+M1224+M1239+M1254+M1269+M1284+M1299+M1314+M1329+M1344+M1359+M1374+M1389+M1404+M1419+M1434+M1449+M1464+M1479+M1494)-(M17+M32+M47+M62+M77+M92+M107+M122+M137+M152+M167+M182+M197+M212+M227+M242+M257+M272+M287+M302+M317+M332+M347+M362+M377+M392+M407+M422+M437+M452+M467+M482+M497+M512+M527+M542+M557+M572+M587+M602+M617+M632+M647+M662+M677+M692+M707+M722+M737+M752+M767+M782+M797+M812+M827+M842+M857+M872+M887+M902+M917+M932+M947+M962+M977+M992+M1007+M1022+M1037+M1052+M1067+M1082+M1097+M1112+M1127+M1142+M1157+M1172+M1187+M1202+M1217+M1232+M1247+M1262+M1277+M1292+M1307+M1322+M1337+M1352+M1367+M1382+M1397+M1412+M1427+M1442+M1457+M1472+M1487+M1502)</f>
        <v>0</v>
      </c>
      <c r="N1" s="26"/>
      <c r="O1" s="420">
        <f>SUM(O9+O24+O39+O54+O69+O84+O99+O114+O129+O144+O159+O174+O189+O204+O219+O234+O249+O264+O279+O294+O309+O324+O339+O354+O369+O384+O399+O414+O429+O444+O459+O474+O489+O504+O519+O534+O549+O564+O579+O594+O609+O624+O639+O654+O669+O684+O699+O714+O729+O744+O759+O774+O789+O804+O819+O834+O849+O864+O879+O894+O909+O924+O939+O954+O969+O984+O999+O1014+O1029+O1044+O1059+O1074+O1089+O1104+O1119+O1134+O1149+O1164+O1179+O1194+O1209+O1224+O1239+O1254+O1269+O1284+O1299+O1314+O1329+O1344+O1359+O1374+O1389+O1404+O1419+O1434+O1449+O1464+O1479+O1494)-(O17+O32+O47+O62+O77+O92+O107+O122+O137+O152+O167+O182+O197+O212+O227+O242+O257+O272+O287+O302+O317+O332+O347+O362+O377+O392+O407+O422+O437+O452+O467+O482+O497+O512+O527+O542+O557+O572+O587+O602+O617+O632+O647+O662+O677+O692+O707+O722+O737+O752+O767+O782+O797+O812+O827+O842+O857+O872+O887+O902+O917+O932+O947+O962+O977+O992+O1007+O1022+O1037+O1052+O1067+O1082+O1097+O1112+O1127+O1142+O1157+O1172+O1187+O1202+O1217+O1232+O1247+O1262+O1277+O1292+O1307+O1322+O1337+O1352+O1367+O1382+O1397+O1412+O1427+O1442+O1457+O1472+O1487+O1502)</f>
        <v>0</v>
      </c>
      <c r="P1" s="26"/>
      <c r="Q1" s="421">
        <f>SUM(Q9+Q24+Q39+Q54+Q69+Q84+Q99+Q114+Q129+Q144+Q159+Q174+Q189+Q204+Q219+Q234+Q249+Q264+Q279+Q294+Q309+Q324+Q339+Q354+Q369+Q384+Q399+Q414+Q429+Q444+Q459+Q474+Q489+Q504+Q519+Q534+Q549+Q564+Q579+Q594+Q609+Q624+Q639+Q654+Q669+Q684+Q699+Q714+Q729+Q744+Q759+Q774+Q789+Q804+Q819+Q834+Q849+Q864+Q879+Q894+Q909+Q924+Q939+Q954+Q969+Q984+Q999+Q1014+Q1029+Q1044+Q1059+Q1074+Q1089+Q1104+Q1119+Q1134+Q1149+Q1164+Q1179+Q1194+Q1209+Q1224+Q1239+Q1254+Q1269+Q1284+Q1299+Q1314+Q1329+Q1344+Q1359+Q1374+Q1389+Q1404+Q1419+Q1434+Q1449+Q1464+Q1479+Q1494)-(Q17+Q32+Q47+Q62+Q77+Q92+Q107+Q122+Q137+Q152+Q167+Q182+Q197+Q212+Q227+Q242+Q257+Q272+Q287+Q302+Q317+Q332+Q347+Q362+Q377+Q392+Q407+Q422+Q437+Q452+Q467+Q482+Q497+Q512+Q527+Q542+Q557+Q572+Q587+Q602+Q617+Q632+Q647+Q662+Q677+Q692+Q707+Q722+Q737+Q752+Q767+Q782+Q797+Q812+Q827+Q842+Q857+Q872+Q887+Q902+Q917+Q932+Q947+Q962+Q977+Q992+Q1007+Q1022+Q1037+Q1052+Q1067+Q1082+Q1097+Q1112+Q1127+Q1142+Q1157+Q1172+Q1187+Q1202+Q1217+Q1232+Q1247+Q1262+Q1277+Q1292+Q1307+Q1322+Q1337+Q1352+Q1367+Q1382+Q1397+Q1412+Q1427+Q1442+Q1457+Q1472+Q1487+Q1502)</f>
        <v>0</v>
      </c>
      <c r="R1" s="26"/>
      <c r="S1" s="422">
        <f>SUM(S9+S24+S39+S54+S69+S84+S99+S114+S129+S144+S159+S174+S189+S204+S219+S234+S249+S264+S279+S294+S309+S324+S339+S354+S369+S384+S399+S414+S429+S444+S459+S474+S489+S504+S519+S534+S549+S564+S579+S594+S609+S624+S639+S654+S669+S684+S699+S714+S729+S744+S759+S774+S789+S804+S819+S834+S849+S864+S879+S894+S909+S924+S939+S954+S969+S984+S999+S1014+S1029+S1044+S1059+S1074+S1089+S1104+S1119+S1134+S1149+S1164+S1179+S1194+S1209+S1224+S1239+S1254+S1269+S1284+S1299+S1314+S1329+S1344+S1359+S1374+S1389+S1404+S1419+S1434+S1449+S1464+S1479+S1494)-(S17+S32+S47+S62+S77+S92+S107+S122+S137+S152+S167+S182+S197+S212+S227+S242+S257+S272+S287+S302+S317+S332+S347+S362+S377+S392+S407+S422+S437+S452+S467+S482+S497+S512+S527+S542+S557+S572+S587+S602+S617+S632+S647+S662+S677+S692+S707+S722+S737+S752+S767+S782+S797+S812+S827+S842+S857+S872+S887+S902+S917+S932+S947+S962+S977+S992+S1007+S1022+S1037+S1052+S1067+S1082+S1097+S1112+S1127+S1142+S1157+S1172+S1187+S1202+S1217+S1232+S1247+S1262+S1277+S1292+S1307+S1322+S1337+S1352+S1367+S1382+S1397+S1412+S1427+S1442+S1457+S1472+S1487+S1502)</f>
        <v>0</v>
      </c>
      <c r="T1" s="26"/>
      <c r="U1" s="423">
        <f>SUM(U9+U24+U39+U54+U69+U84+U99+U114+U129+U144+U159+U174+U189+U204+U219+U234+U249+U264+U279+U294+U309+U324+U339+U354+U369+U384+U399+U414+U429+U444+U459+U474+U489+U504+U519+U534+U549+U564+U579+U594+U609+U624+U639+U654+U669+U684+U699+U714+U729+U744+U759+U774+U789+U804+U819+U834+U849+U864+U879+U894+U909+U924+U939+U954+U969+U984+U999+U1014+U1029+U1044+U1059+U1074+U1089+U1104+U1119+U1134+U1149+U1164+U1179+U1194+U1209+U1224+U1239+U1254+U1269+U1284+U1299+U1314+U1329+U1344+U1359+U1374+U1389+U1404+U1419+U1434+U1449+U1464+U1479+U1494)-(U17+U32+U47+U62+U77+U92+U107+U122+U137+U152+U167+U182+U197+U212+U227+U242+U257+U272+U287+U302+U317+U332+U347+U362+U377+U392+U407+U422+U437+U452+U467+U482+U497+U512+U527+U542+U557+U572+U587+U602+U617+U632+U647+U662+U677+U692+U707+U722+U737+U752+U767+U782+U797+U812+U827+U842+U857+U872+U887+U902+U917+U932+U947+U962+U977+U992+U1007+U1022+U1037+U1052+U1067+U1082+U1097+U1112+U1127+U1142+U1157+U1172+U1187+U1202+U1217+U1232+U1247+U1262+U1277+U1292+U1307+U1322+U1337+U1352+U1367+U1382+U1397+U1412+U1427+U1442+U1457+U1472+U1487+U1502)</f>
        <v>0</v>
      </c>
      <c r="V1" s="26"/>
      <c r="W1" s="424"/>
    </row>
    <row r="2" ht="15.75" customHeight="1">
      <c r="A2" s="425"/>
      <c r="B2" s="43"/>
      <c r="C2" s="44"/>
      <c r="D2" s="44"/>
      <c r="E2" s="44"/>
      <c r="F2" s="44"/>
      <c r="G2" s="45"/>
      <c r="H2" s="44"/>
      <c r="I2" s="43"/>
      <c r="J2" s="44"/>
      <c r="K2" s="44"/>
      <c r="L2" s="44"/>
      <c r="M2" s="426" t="s">
        <v>186</v>
      </c>
      <c r="N2" s="45"/>
      <c r="O2" s="427" t="s">
        <v>187</v>
      </c>
      <c r="P2" s="45"/>
      <c r="Q2" s="428" t="s">
        <v>188</v>
      </c>
      <c r="R2" s="45"/>
      <c r="S2" s="429" t="s">
        <v>189</v>
      </c>
      <c r="T2" s="44"/>
      <c r="U2" s="430" t="s">
        <v>190</v>
      </c>
      <c r="V2" s="45"/>
      <c r="W2" s="431">
        <f>sum(W3:W1517)</f>
        <v>0</v>
      </c>
    </row>
    <row r="3" ht="15.0" customHeight="1">
      <c r="A3" s="432"/>
      <c r="B3" s="433"/>
      <c r="C3" s="169"/>
      <c r="D3" s="169"/>
      <c r="E3" s="169"/>
      <c r="F3" s="169"/>
      <c r="G3" s="169"/>
      <c r="H3" s="169"/>
      <c r="I3" s="169"/>
      <c r="J3" s="169"/>
      <c r="K3" s="169"/>
      <c r="L3" s="169"/>
      <c r="M3" s="169"/>
      <c r="N3" s="169"/>
      <c r="O3" s="169"/>
      <c r="P3" s="169"/>
      <c r="Q3" s="169"/>
      <c r="R3" s="169"/>
      <c r="S3" s="169"/>
      <c r="T3" s="169"/>
      <c r="U3" s="169"/>
      <c r="V3" s="169"/>
      <c r="W3" s="434" t="str">
        <f>if(ISBLANK(B5),"",1)</f>
        <v/>
      </c>
    </row>
    <row r="4" ht="15.0" customHeight="1">
      <c r="A4" s="425"/>
      <c r="B4" s="435" t="s">
        <v>191</v>
      </c>
      <c r="C4" s="169"/>
      <c r="D4" s="169"/>
      <c r="E4" s="169"/>
      <c r="F4" s="169"/>
      <c r="G4" s="169"/>
      <c r="H4" s="169"/>
      <c r="I4" s="169"/>
      <c r="J4" s="169"/>
      <c r="K4" s="436"/>
      <c r="L4" s="437"/>
      <c r="M4" s="438"/>
      <c r="N4" s="169"/>
      <c r="O4" s="169"/>
      <c r="P4" s="169"/>
      <c r="Q4" s="169"/>
      <c r="R4" s="169"/>
      <c r="S4" s="169"/>
      <c r="T4" s="169"/>
      <c r="U4" s="169"/>
      <c r="V4" s="232"/>
      <c r="W4" s="425"/>
    </row>
    <row r="5" ht="15.0" customHeight="1">
      <c r="A5" s="425"/>
      <c r="B5" s="439"/>
      <c r="C5" s="169"/>
      <c r="D5" s="169"/>
      <c r="E5" s="169"/>
      <c r="F5" s="169"/>
      <c r="G5" s="169"/>
      <c r="H5" s="169"/>
      <c r="I5" s="169"/>
      <c r="J5" s="169"/>
      <c r="K5" s="169"/>
      <c r="L5" s="169"/>
      <c r="M5" s="169"/>
      <c r="N5" s="169"/>
      <c r="O5" s="169"/>
      <c r="P5" s="169"/>
      <c r="Q5" s="169"/>
      <c r="R5" s="169"/>
      <c r="S5" s="169"/>
      <c r="T5" s="169"/>
      <c r="U5" s="169"/>
      <c r="V5" s="232"/>
      <c r="W5" s="425"/>
    </row>
    <row r="6" ht="15.0" customHeight="1">
      <c r="A6" s="425"/>
      <c r="B6" s="435" t="s">
        <v>192</v>
      </c>
      <c r="C6" s="169"/>
      <c r="D6" s="169"/>
      <c r="E6" s="169"/>
      <c r="F6" s="169"/>
      <c r="G6" s="169"/>
      <c r="H6" s="169"/>
      <c r="I6" s="169"/>
      <c r="J6" s="169"/>
      <c r="K6" s="169"/>
      <c r="L6" s="440"/>
      <c r="M6" s="441" t="s">
        <v>193</v>
      </c>
      <c r="N6" s="169"/>
      <c r="O6" s="169"/>
      <c r="P6" s="169"/>
      <c r="Q6" s="169"/>
      <c r="R6" s="169"/>
      <c r="S6" s="169"/>
      <c r="T6" s="169"/>
      <c r="U6" s="169"/>
      <c r="V6" s="232"/>
      <c r="W6" s="425"/>
    </row>
    <row r="7" ht="15.0" customHeight="1">
      <c r="A7" s="425"/>
      <c r="B7" s="442"/>
      <c r="C7" s="443"/>
      <c r="D7" s="443"/>
      <c r="E7" s="443"/>
      <c r="F7" s="443"/>
      <c r="G7" s="443"/>
      <c r="H7" s="443"/>
      <c r="I7" s="443"/>
      <c r="J7" s="443"/>
      <c r="K7" s="444"/>
      <c r="L7" s="445"/>
      <c r="M7" s="439"/>
      <c r="N7" s="169"/>
      <c r="O7" s="169"/>
      <c r="P7" s="169"/>
      <c r="Q7" s="169"/>
      <c r="R7" s="169"/>
      <c r="S7" s="169"/>
      <c r="T7" s="169"/>
      <c r="U7" s="169"/>
      <c r="V7" s="232"/>
      <c r="W7" s="425"/>
    </row>
    <row r="8" ht="15.0" customHeight="1">
      <c r="A8" s="425"/>
      <c r="B8" s="435" t="s">
        <v>194</v>
      </c>
      <c r="C8" s="169"/>
      <c r="D8" s="169"/>
      <c r="E8" s="169"/>
      <c r="F8" s="169"/>
      <c r="G8" s="169"/>
      <c r="H8" s="169"/>
      <c r="I8" s="169"/>
      <c r="J8" s="169"/>
      <c r="K8" s="169"/>
      <c r="L8" s="440"/>
      <c r="M8" s="441" t="s">
        <v>195</v>
      </c>
      <c r="N8" s="169"/>
      <c r="O8" s="169"/>
      <c r="P8" s="169"/>
      <c r="Q8" s="169"/>
      <c r="R8" s="169"/>
      <c r="S8" s="169"/>
      <c r="T8" s="169"/>
      <c r="U8" s="169"/>
      <c r="V8" s="232"/>
      <c r="W8" s="425"/>
    </row>
    <row r="9" ht="15.0" customHeight="1">
      <c r="A9" s="425"/>
      <c r="B9" s="446"/>
      <c r="C9" s="232"/>
      <c r="D9" s="447" t="str">
        <f>IF(ISBLANK(B5),"",IF(B9&gt;1,"Recompensas Adquiridas",IF(B9=1,"Recompensa Adquirida","Missão Sem Recompensa")))</f>
        <v/>
      </c>
      <c r="E9" s="169"/>
      <c r="F9" s="169"/>
      <c r="G9" s="169"/>
      <c r="H9" s="169"/>
      <c r="I9" s="169"/>
      <c r="J9" s="169"/>
      <c r="K9" s="232"/>
      <c r="L9" s="445"/>
      <c r="M9" s="448"/>
      <c r="N9" s="232"/>
      <c r="O9" s="449"/>
      <c r="P9" s="232"/>
      <c r="Q9" s="450"/>
      <c r="R9" s="232"/>
      <c r="S9" s="451"/>
      <c r="T9" s="232"/>
      <c r="U9" s="452"/>
      <c r="V9" s="232"/>
      <c r="W9" s="425"/>
    </row>
    <row r="10" ht="15.0" customHeight="1">
      <c r="A10" s="425"/>
      <c r="B10" s="435" t="s">
        <v>196</v>
      </c>
      <c r="C10" s="169"/>
      <c r="D10" s="169"/>
      <c r="E10" s="169"/>
      <c r="F10" s="169"/>
      <c r="G10" s="169"/>
      <c r="H10" s="169"/>
      <c r="I10" s="169"/>
      <c r="J10" s="169"/>
      <c r="K10" s="169"/>
      <c r="L10" s="440"/>
      <c r="M10" s="441" t="s">
        <v>197</v>
      </c>
      <c r="N10" s="169"/>
      <c r="O10" s="169"/>
      <c r="P10" s="169"/>
      <c r="Q10" s="169"/>
      <c r="R10" s="169"/>
      <c r="S10" s="169"/>
      <c r="T10" s="169"/>
      <c r="U10" s="169"/>
      <c r="V10" s="232"/>
      <c r="W10" s="425"/>
    </row>
    <row r="11" ht="15.0" customHeight="1">
      <c r="A11" s="425"/>
      <c r="B11" s="453"/>
      <c r="C11" s="13"/>
      <c r="D11" s="13"/>
      <c r="E11" s="13"/>
      <c r="F11" s="13"/>
      <c r="G11" s="13"/>
      <c r="H11" s="13"/>
      <c r="I11" s="13"/>
      <c r="J11" s="13"/>
      <c r="K11" s="26"/>
      <c r="L11" s="454"/>
      <c r="M11" s="453"/>
      <c r="N11" s="13"/>
      <c r="O11" s="13"/>
      <c r="P11" s="13"/>
      <c r="Q11" s="13"/>
      <c r="R11" s="13"/>
      <c r="S11" s="13"/>
      <c r="T11" s="13"/>
      <c r="U11" s="13"/>
      <c r="V11" s="26"/>
      <c r="W11" s="425"/>
    </row>
    <row r="12" ht="15.0" customHeight="1">
      <c r="A12" s="425"/>
      <c r="B12" s="36"/>
      <c r="K12" s="32"/>
      <c r="M12" s="36"/>
      <c r="V12" s="32"/>
      <c r="W12" s="425"/>
    </row>
    <row r="13" ht="15.0" customHeight="1">
      <c r="A13" s="425"/>
      <c r="B13" s="36"/>
      <c r="K13" s="32"/>
      <c r="M13" s="36"/>
      <c r="V13" s="32"/>
      <c r="W13" s="425"/>
    </row>
    <row r="14" ht="15.0" customHeight="1">
      <c r="A14" s="425"/>
      <c r="B14" s="36"/>
      <c r="K14" s="32"/>
      <c r="M14" s="36"/>
      <c r="V14" s="32"/>
      <c r="W14" s="425"/>
    </row>
    <row r="15" ht="15.0" customHeight="1">
      <c r="A15" s="425"/>
      <c r="B15" s="43"/>
      <c r="C15" s="44"/>
      <c r="D15" s="44"/>
      <c r="E15" s="44"/>
      <c r="F15" s="44"/>
      <c r="G15" s="44"/>
      <c r="H15" s="44"/>
      <c r="I15" s="44"/>
      <c r="J15" s="44"/>
      <c r="K15" s="45"/>
      <c r="M15" s="43"/>
      <c r="N15" s="44"/>
      <c r="O15" s="44"/>
      <c r="P15" s="44"/>
      <c r="Q15" s="44"/>
      <c r="R15" s="44"/>
      <c r="S15" s="44"/>
      <c r="T15" s="44"/>
      <c r="U15" s="44"/>
      <c r="V15" s="45"/>
      <c r="W15" s="425"/>
    </row>
    <row r="16" ht="15.0" customHeight="1">
      <c r="A16" s="425"/>
      <c r="B16" s="455"/>
      <c r="C16" s="456"/>
      <c r="D16" s="457"/>
      <c r="E16" s="457"/>
      <c r="F16" s="458"/>
      <c r="G16" s="458"/>
      <c r="H16" s="458"/>
      <c r="I16" s="458"/>
      <c r="J16" s="458"/>
      <c r="K16" s="459"/>
      <c r="L16" s="440"/>
      <c r="M16" s="460" t="s">
        <v>198</v>
      </c>
      <c r="N16" s="13"/>
      <c r="O16" s="13"/>
      <c r="P16" s="13"/>
      <c r="Q16" s="13"/>
      <c r="R16" s="13"/>
      <c r="S16" s="13"/>
      <c r="T16" s="13"/>
      <c r="U16" s="13"/>
      <c r="V16" s="26"/>
      <c r="W16" s="425"/>
    </row>
    <row r="17" ht="15.0" customHeight="1">
      <c r="A17" s="425"/>
      <c r="B17" s="461"/>
      <c r="C17" s="44"/>
      <c r="D17" s="44"/>
      <c r="E17" s="44"/>
      <c r="F17" s="44"/>
      <c r="G17" s="44"/>
      <c r="H17" s="44"/>
      <c r="I17" s="44"/>
      <c r="J17" s="44"/>
      <c r="K17" s="44"/>
      <c r="L17" s="445"/>
      <c r="M17" s="448"/>
      <c r="N17" s="232"/>
      <c r="O17" s="462"/>
      <c r="P17" s="232"/>
      <c r="Q17" s="450"/>
      <c r="R17" s="232"/>
      <c r="S17" s="451"/>
      <c r="T17" s="232"/>
      <c r="U17" s="463"/>
      <c r="V17" s="232"/>
      <c r="W17" s="425"/>
    </row>
    <row r="18" ht="15.0" customHeight="1">
      <c r="A18" s="432"/>
      <c r="B18" s="433"/>
      <c r="C18" s="169"/>
      <c r="D18" s="169"/>
      <c r="E18" s="169"/>
      <c r="F18" s="169"/>
      <c r="G18" s="169"/>
      <c r="H18" s="169"/>
      <c r="I18" s="169"/>
      <c r="J18" s="169"/>
      <c r="K18" s="169"/>
      <c r="L18" s="169"/>
      <c r="M18" s="169"/>
      <c r="N18" s="169"/>
      <c r="O18" s="169"/>
      <c r="P18" s="169"/>
      <c r="Q18" s="169"/>
      <c r="R18" s="169"/>
      <c r="S18" s="169"/>
      <c r="T18" s="169"/>
      <c r="U18" s="169"/>
      <c r="V18" s="169"/>
      <c r="W18" s="434" t="str">
        <f>if(ISBLANK(B20),"",1)</f>
        <v/>
      </c>
    </row>
    <row r="19" ht="15.0" customHeight="1">
      <c r="A19" s="425"/>
      <c r="B19" s="435" t="s">
        <v>191</v>
      </c>
      <c r="C19" s="169"/>
      <c r="D19" s="169"/>
      <c r="E19" s="169"/>
      <c r="F19" s="169"/>
      <c r="G19" s="169"/>
      <c r="H19" s="169"/>
      <c r="I19" s="169"/>
      <c r="J19" s="169"/>
      <c r="K19" s="436"/>
      <c r="L19" s="437"/>
      <c r="M19" s="438"/>
      <c r="N19" s="169"/>
      <c r="O19" s="169"/>
      <c r="P19" s="169"/>
      <c r="Q19" s="169"/>
      <c r="R19" s="169"/>
      <c r="S19" s="169"/>
      <c r="T19" s="169"/>
      <c r="U19" s="169"/>
      <c r="V19" s="232"/>
      <c r="W19" s="425"/>
    </row>
    <row r="20" ht="15.0" customHeight="1">
      <c r="A20" s="425"/>
      <c r="B20" s="439"/>
      <c r="C20" s="169"/>
      <c r="D20" s="169"/>
      <c r="E20" s="169"/>
      <c r="F20" s="169"/>
      <c r="G20" s="169"/>
      <c r="H20" s="169"/>
      <c r="I20" s="169"/>
      <c r="J20" s="169"/>
      <c r="K20" s="169"/>
      <c r="L20" s="169"/>
      <c r="M20" s="169"/>
      <c r="N20" s="169"/>
      <c r="O20" s="169"/>
      <c r="P20" s="169"/>
      <c r="Q20" s="169"/>
      <c r="R20" s="169"/>
      <c r="S20" s="169"/>
      <c r="T20" s="169"/>
      <c r="U20" s="169"/>
      <c r="V20" s="232"/>
      <c r="W20" s="425"/>
    </row>
    <row r="21" ht="15.0" customHeight="1">
      <c r="A21" s="425"/>
      <c r="B21" s="435" t="s">
        <v>192</v>
      </c>
      <c r="C21" s="169"/>
      <c r="D21" s="169"/>
      <c r="E21" s="169"/>
      <c r="F21" s="169"/>
      <c r="G21" s="169"/>
      <c r="H21" s="169"/>
      <c r="I21" s="169"/>
      <c r="J21" s="169"/>
      <c r="K21" s="169"/>
      <c r="L21" s="440"/>
      <c r="M21" s="441" t="s">
        <v>193</v>
      </c>
      <c r="N21" s="169"/>
      <c r="O21" s="169"/>
      <c r="P21" s="169"/>
      <c r="Q21" s="169"/>
      <c r="R21" s="169"/>
      <c r="S21" s="169"/>
      <c r="T21" s="169"/>
      <c r="U21" s="169"/>
      <c r="V21" s="232"/>
      <c r="W21" s="425"/>
    </row>
    <row r="22" ht="15.0" customHeight="1">
      <c r="A22" s="425"/>
      <c r="B22" s="464"/>
      <c r="C22" s="443"/>
      <c r="D22" s="443"/>
      <c r="E22" s="443"/>
      <c r="F22" s="443"/>
      <c r="G22" s="443"/>
      <c r="H22" s="443"/>
      <c r="I22" s="443"/>
      <c r="J22" s="443"/>
      <c r="K22" s="444"/>
      <c r="L22" s="445"/>
      <c r="M22" s="439"/>
      <c r="N22" s="169"/>
      <c r="O22" s="169"/>
      <c r="P22" s="169"/>
      <c r="Q22" s="169"/>
      <c r="R22" s="169"/>
      <c r="S22" s="169"/>
      <c r="T22" s="169"/>
      <c r="U22" s="169"/>
      <c r="V22" s="232"/>
      <c r="W22" s="425"/>
    </row>
    <row r="23" ht="15.0" customHeight="1">
      <c r="A23" s="425"/>
      <c r="B23" s="435" t="s">
        <v>194</v>
      </c>
      <c r="C23" s="169"/>
      <c r="D23" s="169"/>
      <c r="E23" s="169"/>
      <c r="F23" s="169"/>
      <c r="G23" s="169"/>
      <c r="H23" s="169"/>
      <c r="I23" s="169"/>
      <c r="J23" s="169"/>
      <c r="K23" s="169"/>
      <c r="L23" s="440"/>
      <c r="M23" s="441" t="s">
        <v>195</v>
      </c>
      <c r="N23" s="169"/>
      <c r="O23" s="169"/>
      <c r="P23" s="169"/>
      <c r="Q23" s="169"/>
      <c r="R23" s="169"/>
      <c r="S23" s="169"/>
      <c r="T23" s="169"/>
      <c r="U23" s="169"/>
      <c r="V23" s="232"/>
      <c r="W23" s="425"/>
    </row>
    <row r="24" ht="15.0" customHeight="1">
      <c r="A24" s="425"/>
      <c r="B24" s="465"/>
      <c r="C24" s="232"/>
      <c r="D24" s="447" t="str">
        <f>IF(ISBLANK(B20),"",IF(B24&gt;1,"Recompensas Adquiridas",IF(B24=1,"Recompensa Adquirida","Missão Sem Recompensa")))</f>
        <v/>
      </c>
      <c r="E24" s="169"/>
      <c r="F24" s="169"/>
      <c r="G24" s="169"/>
      <c r="H24" s="169"/>
      <c r="I24" s="169"/>
      <c r="J24" s="169"/>
      <c r="K24" s="232"/>
      <c r="L24" s="445"/>
      <c r="M24" s="448"/>
      <c r="N24" s="232"/>
      <c r="O24" s="466"/>
      <c r="P24" s="232"/>
      <c r="Q24" s="450"/>
      <c r="R24" s="232"/>
      <c r="S24" s="451"/>
      <c r="T24" s="232"/>
      <c r="U24" s="463"/>
      <c r="V24" s="232"/>
      <c r="W24" s="425"/>
    </row>
    <row r="25" ht="15.0" customHeight="1">
      <c r="A25" s="425"/>
      <c r="B25" s="435" t="s">
        <v>196</v>
      </c>
      <c r="C25" s="169"/>
      <c r="D25" s="169"/>
      <c r="E25" s="169"/>
      <c r="F25" s="169"/>
      <c r="G25" s="169"/>
      <c r="H25" s="169"/>
      <c r="I25" s="169"/>
      <c r="J25" s="169"/>
      <c r="K25" s="169"/>
      <c r="L25" s="440"/>
      <c r="M25" s="441" t="s">
        <v>197</v>
      </c>
      <c r="N25" s="169"/>
      <c r="O25" s="169"/>
      <c r="P25" s="169"/>
      <c r="Q25" s="169"/>
      <c r="R25" s="169"/>
      <c r="S25" s="169"/>
      <c r="T25" s="169"/>
      <c r="U25" s="169"/>
      <c r="V25" s="232"/>
      <c r="W25" s="425"/>
    </row>
    <row r="26" ht="15.0" customHeight="1">
      <c r="A26" s="425"/>
      <c r="B26" s="453"/>
      <c r="C26" s="13"/>
      <c r="D26" s="13"/>
      <c r="E26" s="13"/>
      <c r="F26" s="13"/>
      <c r="G26" s="13"/>
      <c r="H26" s="13"/>
      <c r="I26" s="13"/>
      <c r="J26" s="13"/>
      <c r="K26" s="26"/>
      <c r="L26" s="454"/>
      <c r="M26" s="453"/>
      <c r="N26" s="13"/>
      <c r="O26" s="13"/>
      <c r="P26" s="13"/>
      <c r="Q26" s="13"/>
      <c r="R26" s="13"/>
      <c r="S26" s="13"/>
      <c r="T26" s="13"/>
      <c r="U26" s="13"/>
      <c r="V26" s="26"/>
      <c r="W26" s="425"/>
    </row>
    <row r="27" ht="15.0" customHeight="1">
      <c r="A27" s="425"/>
      <c r="B27" s="36"/>
      <c r="K27" s="32"/>
      <c r="M27" s="36"/>
      <c r="V27" s="32"/>
      <c r="W27" s="425"/>
    </row>
    <row r="28" ht="15.0" customHeight="1">
      <c r="A28" s="425"/>
      <c r="B28" s="36"/>
      <c r="K28" s="32"/>
      <c r="M28" s="36"/>
      <c r="V28" s="32"/>
      <c r="W28" s="425"/>
    </row>
    <row r="29" ht="15.0" customHeight="1">
      <c r="A29" s="425"/>
      <c r="B29" s="36"/>
      <c r="K29" s="32"/>
      <c r="M29" s="36"/>
      <c r="V29" s="32"/>
      <c r="W29" s="425"/>
    </row>
    <row r="30" ht="15.0" customHeight="1">
      <c r="A30" s="425"/>
      <c r="B30" s="43"/>
      <c r="C30" s="44"/>
      <c r="D30" s="44"/>
      <c r="E30" s="44"/>
      <c r="F30" s="44"/>
      <c r="G30" s="44"/>
      <c r="H30" s="44"/>
      <c r="I30" s="44"/>
      <c r="J30" s="44"/>
      <c r="K30" s="45"/>
      <c r="M30" s="43"/>
      <c r="N30" s="44"/>
      <c r="O30" s="44"/>
      <c r="P30" s="44"/>
      <c r="Q30" s="44"/>
      <c r="R30" s="44"/>
      <c r="S30" s="44"/>
      <c r="T30" s="44"/>
      <c r="U30" s="44"/>
      <c r="V30" s="45"/>
      <c r="W30" s="425"/>
    </row>
    <row r="31" ht="15.0" customHeight="1">
      <c r="A31" s="425"/>
      <c r="B31" s="455"/>
      <c r="C31" s="456"/>
      <c r="D31" s="457"/>
      <c r="E31" s="457"/>
      <c r="F31" s="458"/>
      <c r="G31" s="458"/>
      <c r="H31" s="458"/>
      <c r="I31" s="458"/>
      <c r="J31" s="458"/>
      <c r="K31" s="459"/>
      <c r="L31" s="440"/>
      <c r="M31" s="460" t="s">
        <v>198</v>
      </c>
      <c r="N31" s="13"/>
      <c r="O31" s="13"/>
      <c r="P31" s="13"/>
      <c r="Q31" s="13"/>
      <c r="R31" s="13"/>
      <c r="S31" s="13"/>
      <c r="T31" s="13"/>
      <c r="U31" s="13"/>
      <c r="V31" s="26"/>
      <c r="W31" s="425"/>
    </row>
    <row r="32" ht="15.0" customHeight="1">
      <c r="A32" s="425"/>
      <c r="B32" s="461"/>
      <c r="C32" s="44"/>
      <c r="D32" s="44"/>
      <c r="E32" s="44"/>
      <c r="F32" s="44"/>
      <c r="G32" s="44"/>
      <c r="H32" s="44"/>
      <c r="I32" s="44"/>
      <c r="J32" s="44"/>
      <c r="K32" s="44"/>
      <c r="L32" s="445"/>
      <c r="M32" s="448"/>
      <c r="N32" s="232"/>
      <c r="O32" s="467"/>
      <c r="P32" s="232"/>
      <c r="Q32" s="450"/>
      <c r="R32" s="232"/>
      <c r="S32" s="451"/>
      <c r="T32" s="232"/>
      <c r="U32" s="463"/>
      <c r="V32" s="232"/>
      <c r="W32" s="425"/>
    </row>
    <row r="33" ht="15.0" customHeight="1">
      <c r="A33" s="432"/>
      <c r="B33" s="433"/>
      <c r="C33" s="169"/>
      <c r="D33" s="169"/>
      <c r="E33" s="169"/>
      <c r="F33" s="169"/>
      <c r="G33" s="169"/>
      <c r="H33" s="169"/>
      <c r="I33" s="169"/>
      <c r="J33" s="169"/>
      <c r="K33" s="169"/>
      <c r="L33" s="169"/>
      <c r="M33" s="169"/>
      <c r="N33" s="169"/>
      <c r="O33" s="169"/>
      <c r="P33" s="169"/>
      <c r="Q33" s="169"/>
      <c r="R33" s="169"/>
      <c r="S33" s="169"/>
      <c r="T33" s="169"/>
      <c r="U33" s="169"/>
      <c r="V33" s="169"/>
      <c r="W33" s="434" t="str">
        <f>if(ISBLANK(B35),"",1)</f>
        <v/>
      </c>
    </row>
    <row r="34" ht="15.0" customHeight="1">
      <c r="A34" s="425"/>
      <c r="B34" s="435" t="s">
        <v>191</v>
      </c>
      <c r="C34" s="169"/>
      <c r="D34" s="169"/>
      <c r="E34" s="169"/>
      <c r="F34" s="169"/>
      <c r="G34" s="169"/>
      <c r="H34" s="169"/>
      <c r="I34" s="169"/>
      <c r="J34" s="169"/>
      <c r="K34" s="436"/>
      <c r="L34" s="437"/>
      <c r="M34" s="438"/>
      <c r="N34" s="169"/>
      <c r="O34" s="169"/>
      <c r="P34" s="169"/>
      <c r="Q34" s="169"/>
      <c r="R34" s="169"/>
      <c r="S34" s="169"/>
      <c r="T34" s="169"/>
      <c r="U34" s="169"/>
      <c r="V34" s="232"/>
      <c r="W34" s="425"/>
    </row>
    <row r="35" ht="15.0" customHeight="1">
      <c r="A35" s="425"/>
      <c r="B35" s="439"/>
      <c r="C35" s="169"/>
      <c r="D35" s="169"/>
      <c r="E35" s="169"/>
      <c r="F35" s="169"/>
      <c r="G35" s="169"/>
      <c r="H35" s="169"/>
      <c r="I35" s="169"/>
      <c r="J35" s="169"/>
      <c r="K35" s="169"/>
      <c r="L35" s="169"/>
      <c r="M35" s="169"/>
      <c r="N35" s="169"/>
      <c r="O35" s="169"/>
      <c r="P35" s="169"/>
      <c r="Q35" s="169"/>
      <c r="R35" s="169"/>
      <c r="S35" s="169"/>
      <c r="T35" s="169"/>
      <c r="U35" s="169"/>
      <c r="V35" s="232"/>
      <c r="W35" s="425"/>
    </row>
    <row r="36" ht="15.0" customHeight="1">
      <c r="A36" s="425"/>
      <c r="B36" s="435" t="s">
        <v>192</v>
      </c>
      <c r="C36" s="169"/>
      <c r="D36" s="169"/>
      <c r="E36" s="169"/>
      <c r="F36" s="169"/>
      <c r="G36" s="169"/>
      <c r="H36" s="169"/>
      <c r="I36" s="169"/>
      <c r="J36" s="169"/>
      <c r="K36" s="169"/>
      <c r="L36" s="440"/>
      <c r="M36" s="441" t="s">
        <v>193</v>
      </c>
      <c r="N36" s="169"/>
      <c r="O36" s="169"/>
      <c r="P36" s="169"/>
      <c r="Q36" s="169"/>
      <c r="R36" s="169"/>
      <c r="S36" s="169"/>
      <c r="T36" s="169"/>
      <c r="U36" s="169"/>
      <c r="V36" s="232"/>
      <c r="W36" s="425"/>
    </row>
    <row r="37" ht="15.0" customHeight="1">
      <c r="A37" s="425"/>
      <c r="B37" s="468"/>
      <c r="C37" s="443"/>
      <c r="D37" s="443"/>
      <c r="E37" s="443"/>
      <c r="F37" s="443"/>
      <c r="G37" s="443"/>
      <c r="H37" s="443"/>
      <c r="I37" s="443"/>
      <c r="J37" s="443"/>
      <c r="K37" s="444"/>
      <c r="L37" s="445"/>
      <c r="M37" s="439"/>
      <c r="N37" s="169"/>
      <c r="O37" s="169"/>
      <c r="P37" s="169"/>
      <c r="Q37" s="169"/>
      <c r="R37" s="169"/>
      <c r="S37" s="169"/>
      <c r="T37" s="169"/>
      <c r="U37" s="169"/>
      <c r="V37" s="232"/>
      <c r="W37" s="425"/>
    </row>
    <row r="38" ht="15.0" customHeight="1">
      <c r="A38" s="425"/>
      <c r="B38" s="435" t="s">
        <v>194</v>
      </c>
      <c r="C38" s="169"/>
      <c r="D38" s="169"/>
      <c r="E38" s="169"/>
      <c r="F38" s="169"/>
      <c r="G38" s="169"/>
      <c r="H38" s="169"/>
      <c r="I38" s="169"/>
      <c r="J38" s="169"/>
      <c r="K38" s="169"/>
      <c r="L38" s="440"/>
      <c r="M38" s="441" t="s">
        <v>195</v>
      </c>
      <c r="N38" s="169"/>
      <c r="O38" s="169"/>
      <c r="P38" s="169"/>
      <c r="Q38" s="169"/>
      <c r="R38" s="169"/>
      <c r="S38" s="169"/>
      <c r="T38" s="169"/>
      <c r="U38" s="169"/>
      <c r="V38" s="232"/>
      <c r="W38" s="425"/>
    </row>
    <row r="39" ht="15.0" customHeight="1">
      <c r="A39" s="425"/>
      <c r="B39" s="465"/>
      <c r="C39" s="232"/>
      <c r="D39" s="447" t="str">
        <f>IF(ISBLANK(B35),"",IF(B39&gt;1,"Recompensas Adquiridas",IF(B39=1,"Recompensa Adquirida","Missão Sem Recompensa")))</f>
        <v/>
      </c>
      <c r="E39" s="169"/>
      <c r="F39" s="169"/>
      <c r="G39" s="169"/>
      <c r="H39" s="169"/>
      <c r="I39" s="169"/>
      <c r="J39" s="169"/>
      <c r="K39" s="232"/>
      <c r="L39" s="445"/>
      <c r="M39" s="448"/>
      <c r="N39" s="232"/>
      <c r="O39" s="466"/>
      <c r="P39" s="232"/>
      <c r="Q39" s="450"/>
      <c r="R39" s="232"/>
      <c r="S39" s="451"/>
      <c r="T39" s="232"/>
      <c r="U39" s="463"/>
      <c r="V39" s="232"/>
      <c r="W39" s="425"/>
    </row>
    <row r="40" ht="15.0" customHeight="1">
      <c r="A40" s="425"/>
      <c r="B40" s="435" t="s">
        <v>196</v>
      </c>
      <c r="C40" s="169"/>
      <c r="D40" s="169"/>
      <c r="E40" s="169"/>
      <c r="F40" s="169"/>
      <c r="G40" s="169"/>
      <c r="H40" s="169"/>
      <c r="I40" s="169"/>
      <c r="J40" s="169"/>
      <c r="K40" s="169"/>
      <c r="L40" s="440"/>
      <c r="M40" s="441" t="s">
        <v>197</v>
      </c>
      <c r="N40" s="169"/>
      <c r="O40" s="169"/>
      <c r="P40" s="169"/>
      <c r="Q40" s="169"/>
      <c r="R40" s="169"/>
      <c r="S40" s="169"/>
      <c r="T40" s="169"/>
      <c r="U40" s="169"/>
      <c r="V40" s="232"/>
      <c r="W40" s="425"/>
    </row>
    <row r="41" ht="15.0" customHeight="1">
      <c r="A41" s="425"/>
      <c r="B41" s="453"/>
      <c r="C41" s="13"/>
      <c r="D41" s="13"/>
      <c r="E41" s="13"/>
      <c r="F41" s="13"/>
      <c r="G41" s="13"/>
      <c r="H41" s="13"/>
      <c r="I41" s="13"/>
      <c r="J41" s="13"/>
      <c r="K41" s="26"/>
      <c r="L41" s="454"/>
      <c r="M41" s="453"/>
      <c r="N41" s="13"/>
      <c r="O41" s="13"/>
      <c r="P41" s="13"/>
      <c r="Q41" s="13"/>
      <c r="R41" s="13"/>
      <c r="S41" s="13"/>
      <c r="T41" s="13"/>
      <c r="U41" s="13"/>
      <c r="V41" s="26"/>
      <c r="W41" s="425"/>
    </row>
    <row r="42" ht="15.0" customHeight="1">
      <c r="A42" s="425"/>
      <c r="B42" s="36"/>
      <c r="K42" s="32"/>
      <c r="M42" s="36"/>
      <c r="V42" s="32"/>
      <c r="W42" s="425"/>
    </row>
    <row r="43" ht="15.0" customHeight="1">
      <c r="A43" s="425"/>
      <c r="B43" s="36"/>
      <c r="K43" s="32"/>
      <c r="M43" s="36"/>
      <c r="V43" s="32"/>
      <c r="W43" s="425"/>
    </row>
    <row r="44" ht="15.0" customHeight="1">
      <c r="A44" s="425"/>
      <c r="B44" s="36"/>
      <c r="K44" s="32"/>
      <c r="M44" s="36"/>
      <c r="V44" s="32"/>
      <c r="W44" s="425"/>
    </row>
    <row r="45" ht="15.0" customHeight="1">
      <c r="A45" s="425"/>
      <c r="B45" s="43"/>
      <c r="C45" s="44"/>
      <c r="D45" s="44"/>
      <c r="E45" s="44"/>
      <c r="F45" s="44"/>
      <c r="G45" s="44"/>
      <c r="H45" s="44"/>
      <c r="I45" s="44"/>
      <c r="J45" s="44"/>
      <c r="K45" s="45"/>
      <c r="M45" s="43"/>
      <c r="N45" s="44"/>
      <c r="O45" s="44"/>
      <c r="P45" s="44"/>
      <c r="Q45" s="44"/>
      <c r="R45" s="44"/>
      <c r="S45" s="44"/>
      <c r="T45" s="44"/>
      <c r="U45" s="44"/>
      <c r="V45" s="45"/>
      <c r="W45" s="425"/>
    </row>
    <row r="46" ht="15.0" customHeight="1">
      <c r="A46" s="425"/>
      <c r="B46" s="455"/>
      <c r="C46" s="456"/>
      <c r="D46" s="457"/>
      <c r="E46" s="457"/>
      <c r="F46" s="458"/>
      <c r="G46" s="458"/>
      <c r="H46" s="458"/>
      <c r="I46" s="458"/>
      <c r="J46" s="458"/>
      <c r="K46" s="459"/>
      <c r="L46" s="440"/>
      <c r="M46" s="460" t="s">
        <v>198</v>
      </c>
      <c r="N46" s="13"/>
      <c r="O46" s="13"/>
      <c r="P46" s="13"/>
      <c r="Q46" s="13"/>
      <c r="R46" s="13"/>
      <c r="S46" s="13"/>
      <c r="T46" s="13"/>
      <c r="U46" s="13"/>
      <c r="V46" s="26"/>
      <c r="W46" s="425"/>
    </row>
    <row r="47" ht="15.0" customHeight="1">
      <c r="A47" s="425"/>
      <c r="B47" s="461"/>
      <c r="C47" s="44"/>
      <c r="D47" s="44"/>
      <c r="E47" s="44"/>
      <c r="F47" s="44"/>
      <c r="G47" s="44"/>
      <c r="H47" s="44"/>
      <c r="I47" s="44"/>
      <c r="J47" s="44"/>
      <c r="K47" s="44"/>
      <c r="L47" s="445"/>
      <c r="M47" s="448"/>
      <c r="N47" s="232"/>
      <c r="O47" s="467"/>
      <c r="P47" s="232"/>
      <c r="Q47" s="450"/>
      <c r="R47" s="232"/>
      <c r="S47" s="451"/>
      <c r="T47" s="232"/>
      <c r="U47" s="463"/>
      <c r="V47" s="232"/>
      <c r="W47" s="425"/>
    </row>
    <row r="48" ht="15.0" customHeight="1">
      <c r="A48" s="432"/>
      <c r="B48" s="433"/>
      <c r="C48" s="169"/>
      <c r="D48" s="169"/>
      <c r="E48" s="169"/>
      <c r="F48" s="169"/>
      <c r="G48" s="169"/>
      <c r="H48" s="169"/>
      <c r="I48" s="169"/>
      <c r="J48" s="169"/>
      <c r="K48" s="169"/>
      <c r="L48" s="169"/>
      <c r="M48" s="169"/>
      <c r="N48" s="169"/>
      <c r="O48" s="169"/>
      <c r="P48" s="169"/>
      <c r="Q48" s="169"/>
      <c r="R48" s="169"/>
      <c r="S48" s="169"/>
      <c r="T48" s="169"/>
      <c r="U48" s="169"/>
      <c r="V48" s="169"/>
      <c r="W48" s="434" t="str">
        <f>if(ISBLANK(B50),"",1)</f>
        <v/>
      </c>
    </row>
    <row r="49" ht="15.0" customHeight="1">
      <c r="A49" s="425"/>
      <c r="B49" s="435" t="s">
        <v>191</v>
      </c>
      <c r="C49" s="169"/>
      <c r="D49" s="169"/>
      <c r="E49" s="169"/>
      <c r="F49" s="169"/>
      <c r="G49" s="169"/>
      <c r="H49" s="169"/>
      <c r="I49" s="169"/>
      <c r="J49" s="169"/>
      <c r="K49" s="436"/>
      <c r="L49" s="437"/>
      <c r="M49" s="438"/>
      <c r="N49" s="169"/>
      <c r="O49" s="169"/>
      <c r="P49" s="169"/>
      <c r="Q49" s="169"/>
      <c r="R49" s="169"/>
      <c r="S49" s="169"/>
      <c r="T49" s="169"/>
      <c r="U49" s="169"/>
      <c r="V49" s="232"/>
      <c r="W49" s="425"/>
    </row>
    <row r="50" ht="15.0" customHeight="1">
      <c r="A50" s="425"/>
      <c r="B50" s="439"/>
      <c r="C50" s="169"/>
      <c r="D50" s="169"/>
      <c r="E50" s="169"/>
      <c r="F50" s="169"/>
      <c r="G50" s="169"/>
      <c r="H50" s="169"/>
      <c r="I50" s="169"/>
      <c r="J50" s="169"/>
      <c r="K50" s="169"/>
      <c r="L50" s="169"/>
      <c r="M50" s="169"/>
      <c r="N50" s="169"/>
      <c r="O50" s="169"/>
      <c r="P50" s="169"/>
      <c r="Q50" s="169"/>
      <c r="R50" s="169"/>
      <c r="S50" s="169"/>
      <c r="T50" s="169"/>
      <c r="U50" s="169"/>
      <c r="V50" s="232"/>
      <c r="W50" s="425"/>
    </row>
    <row r="51" ht="15.0" customHeight="1">
      <c r="A51" s="425"/>
      <c r="B51" s="435" t="s">
        <v>192</v>
      </c>
      <c r="C51" s="169"/>
      <c r="D51" s="169"/>
      <c r="E51" s="169"/>
      <c r="F51" s="169"/>
      <c r="G51" s="169"/>
      <c r="H51" s="169"/>
      <c r="I51" s="169"/>
      <c r="J51" s="169"/>
      <c r="K51" s="169"/>
      <c r="L51" s="440"/>
      <c r="M51" s="441" t="s">
        <v>193</v>
      </c>
      <c r="N51" s="169"/>
      <c r="O51" s="169"/>
      <c r="P51" s="169"/>
      <c r="Q51" s="169"/>
      <c r="R51" s="169"/>
      <c r="S51" s="169"/>
      <c r="T51" s="169"/>
      <c r="U51" s="169"/>
      <c r="V51" s="232"/>
      <c r="W51" s="425"/>
    </row>
    <row r="52" ht="15.0" customHeight="1">
      <c r="A52" s="425"/>
      <c r="B52" s="468"/>
      <c r="C52" s="443"/>
      <c r="D52" s="443"/>
      <c r="E52" s="443"/>
      <c r="F52" s="443"/>
      <c r="G52" s="443"/>
      <c r="H52" s="443"/>
      <c r="I52" s="443"/>
      <c r="J52" s="443"/>
      <c r="K52" s="444"/>
      <c r="L52" s="445"/>
      <c r="M52" s="439"/>
      <c r="N52" s="169"/>
      <c r="O52" s="169"/>
      <c r="P52" s="169"/>
      <c r="Q52" s="169"/>
      <c r="R52" s="169"/>
      <c r="S52" s="169"/>
      <c r="T52" s="169"/>
      <c r="U52" s="169"/>
      <c r="V52" s="232"/>
      <c r="W52" s="425"/>
    </row>
    <row r="53" ht="15.0" customHeight="1">
      <c r="A53" s="425"/>
      <c r="B53" s="435" t="s">
        <v>194</v>
      </c>
      <c r="C53" s="169"/>
      <c r="D53" s="169"/>
      <c r="E53" s="169"/>
      <c r="F53" s="169"/>
      <c r="G53" s="169"/>
      <c r="H53" s="169"/>
      <c r="I53" s="169"/>
      <c r="J53" s="169"/>
      <c r="K53" s="169"/>
      <c r="L53" s="440"/>
      <c r="M53" s="441" t="s">
        <v>195</v>
      </c>
      <c r="N53" s="169"/>
      <c r="O53" s="169"/>
      <c r="P53" s="169"/>
      <c r="Q53" s="169"/>
      <c r="R53" s="169"/>
      <c r="S53" s="169"/>
      <c r="T53" s="169"/>
      <c r="U53" s="169"/>
      <c r="V53" s="232"/>
      <c r="W53" s="425"/>
    </row>
    <row r="54" ht="15.0" customHeight="1">
      <c r="A54" s="425"/>
      <c r="B54" s="465"/>
      <c r="C54" s="232"/>
      <c r="D54" s="447" t="str">
        <f>IF(ISBLANK(B50),"",IF(B54&gt;1,"Aventuras Adquiridas",IF(B54=1,"Aventura Adquirida","Missão Sem Aventura")))</f>
        <v/>
      </c>
      <c r="E54" s="169"/>
      <c r="F54" s="169"/>
      <c r="G54" s="169"/>
      <c r="H54" s="169"/>
      <c r="I54" s="169"/>
      <c r="J54" s="169"/>
      <c r="K54" s="232"/>
      <c r="L54" s="445"/>
      <c r="M54" s="448"/>
      <c r="N54" s="232"/>
      <c r="O54" s="466"/>
      <c r="P54" s="232"/>
      <c r="Q54" s="450"/>
      <c r="R54" s="232"/>
      <c r="S54" s="451"/>
      <c r="T54" s="232"/>
      <c r="U54" s="463"/>
      <c r="V54" s="232"/>
      <c r="W54" s="425"/>
    </row>
    <row r="55" ht="15.0" customHeight="1">
      <c r="A55" s="425"/>
      <c r="B55" s="435" t="s">
        <v>196</v>
      </c>
      <c r="C55" s="169"/>
      <c r="D55" s="169"/>
      <c r="E55" s="169"/>
      <c r="F55" s="169"/>
      <c r="G55" s="169"/>
      <c r="H55" s="169"/>
      <c r="I55" s="169"/>
      <c r="J55" s="169"/>
      <c r="K55" s="169"/>
      <c r="L55" s="440"/>
      <c r="M55" s="441" t="s">
        <v>197</v>
      </c>
      <c r="N55" s="169"/>
      <c r="O55" s="169"/>
      <c r="P55" s="169"/>
      <c r="Q55" s="169"/>
      <c r="R55" s="169"/>
      <c r="S55" s="169"/>
      <c r="T55" s="169"/>
      <c r="U55" s="169"/>
      <c r="V55" s="232"/>
      <c r="W55" s="425"/>
    </row>
    <row r="56" ht="15.0" customHeight="1">
      <c r="A56" s="425"/>
      <c r="B56" s="453"/>
      <c r="C56" s="13"/>
      <c r="D56" s="13"/>
      <c r="E56" s="13"/>
      <c r="F56" s="13"/>
      <c r="G56" s="13"/>
      <c r="H56" s="13"/>
      <c r="I56" s="13"/>
      <c r="J56" s="13"/>
      <c r="K56" s="26"/>
      <c r="L56" s="454"/>
      <c r="M56" s="453"/>
      <c r="N56" s="13"/>
      <c r="O56" s="13"/>
      <c r="P56" s="13"/>
      <c r="Q56" s="13"/>
      <c r="R56" s="13"/>
      <c r="S56" s="13"/>
      <c r="T56" s="13"/>
      <c r="U56" s="13"/>
      <c r="V56" s="26"/>
      <c r="W56" s="425"/>
    </row>
    <row r="57" ht="15.0" customHeight="1">
      <c r="A57" s="425"/>
      <c r="B57" s="36"/>
      <c r="K57" s="32"/>
      <c r="M57" s="36"/>
      <c r="V57" s="32"/>
      <c r="W57" s="425"/>
    </row>
    <row r="58" ht="15.0" customHeight="1">
      <c r="A58" s="425"/>
      <c r="B58" s="36"/>
      <c r="K58" s="32"/>
      <c r="M58" s="36"/>
      <c r="V58" s="32"/>
      <c r="W58" s="425"/>
    </row>
    <row r="59" ht="15.0" customHeight="1">
      <c r="A59" s="425"/>
      <c r="B59" s="36"/>
      <c r="K59" s="32"/>
      <c r="M59" s="36"/>
      <c r="V59" s="32"/>
      <c r="W59" s="425"/>
    </row>
    <row r="60" ht="15.0" customHeight="1">
      <c r="A60" s="425"/>
      <c r="B60" s="43"/>
      <c r="C60" s="44"/>
      <c r="D60" s="44"/>
      <c r="E60" s="44"/>
      <c r="F60" s="44"/>
      <c r="G60" s="44"/>
      <c r="H60" s="44"/>
      <c r="I60" s="44"/>
      <c r="J60" s="44"/>
      <c r="K60" s="45"/>
      <c r="M60" s="43"/>
      <c r="N60" s="44"/>
      <c r="O60" s="44"/>
      <c r="P60" s="44"/>
      <c r="Q60" s="44"/>
      <c r="R60" s="44"/>
      <c r="S60" s="44"/>
      <c r="T60" s="44"/>
      <c r="U60" s="44"/>
      <c r="V60" s="45"/>
      <c r="W60" s="425"/>
    </row>
    <row r="61" ht="15.0" customHeight="1">
      <c r="A61" s="425"/>
      <c r="B61" s="455"/>
      <c r="C61" s="456"/>
      <c r="D61" s="457"/>
      <c r="E61" s="457"/>
      <c r="F61" s="458"/>
      <c r="G61" s="458"/>
      <c r="H61" s="458"/>
      <c r="I61" s="458"/>
      <c r="J61" s="458"/>
      <c r="K61" s="459"/>
      <c r="L61" s="440"/>
      <c r="M61" s="460" t="s">
        <v>198</v>
      </c>
      <c r="N61" s="13"/>
      <c r="O61" s="13"/>
      <c r="P61" s="13"/>
      <c r="Q61" s="13"/>
      <c r="R61" s="13"/>
      <c r="S61" s="13"/>
      <c r="T61" s="13"/>
      <c r="U61" s="13"/>
      <c r="V61" s="26"/>
      <c r="W61" s="425"/>
    </row>
    <row r="62" ht="15.0" customHeight="1">
      <c r="A62" s="425"/>
      <c r="B62" s="461"/>
      <c r="C62" s="44"/>
      <c r="D62" s="44"/>
      <c r="E62" s="44"/>
      <c r="F62" s="44"/>
      <c r="G62" s="44"/>
      <c r="H62" s="44"/>
      <c r="I62" s="44"/>
      <c r="J62" s="44"/>
      <c r="K62" s="44"/>
      <c r="L62" s="445"/>
      <c r="M62" s="448"/>
      <c r="N62" s="232"/>
      <c r="O62" s="467"/>
      <c r="P62" s="232"/>
      <c r="Q62" s="450"/>
      <c r="R62" s="232"/>
      <c r="S62" s="451"/>
      <c r="T62" s="232"/>
      <c r="U62" s="463"/>
      <c r="V62" s="232"/>
      <c r="W62" s="425"/>
    </row>
    <row r="63" ht="15.0" customHeight="1">
      <c r="A63" s="432"/>
      <c r="B63" s="433"/>
      <c r="C63" s="169"/>
      <c r="D63" s="169"/>
      <c r="E63" s="169"/>
      <c r="F63" s="169"/>
      <c r="G63" s="169"/>
      <c r="H63" s="169"/>
      <c r="I63" s="169"/>
      <c r="J63" s="169"/>
      <c r="K63" s="169"/>
      <c r="L63" s="169"/>
      <c r="M63" s="169"/>
      <c r="N63" s="169"/>
      <c r="O63" s="169"/>
      <c r="P63" s="169"/>
      <c r="Q63" s="169"/>
      <c r="R63" s="169"/>
      <c r="S63" s="169"/>
      <c r="T63" s="169"/>
      <c r="U63" s="169"/>
      <c r="V63" s="169"/>
      <c r="W63" s="434" t="str">
        <f>if(ISBLANK(B65),"",1)</f>
        <v/>
      </c>
    </row>
    <row r="64" ht="15.0" customHeight="1">
      <c r="A64" s="425"/>
      <c r="B64" s="435" t="s">
        <v>191</v>
      </c>
      <c r="C64" s="169"/>
      <c r="D64" s="169"/>
      <c r="E64" s="169"/>
      <c r="F64" s="169"/>
      <c r="G64" s="169"/>
      <c r="H64" s="169"/>
      <c r="I64" s="169"/>
      <c r="J64" s="169"/>
      <c r="K64" s="436"/>
      <c r="L64" s="437"/>
      <c r="M64" s="438"/>
      <c r="N64" s="169"/>
      <c r="O64" s="169"/>
      <c r="P64" s="169"/>
      <c r="Q64" s="169"/>
      <c r="R64" s="169"/>
      <c r="S64" s="169"/>
      <c r="T64" s="169"/>
      <c r="U64" s="169"/>
      <c r="V64" s="232"/>
      <c r="W64" s="425"/>
    </row>
    <row r="65" ht="15.0" customHeight="1">
      <c r="A65" s="425"/>
      <c r="B65" s="439"/>
      <c r="C65" s="169"/>
      <c r="D65" s="169"/>
      <c r="E65" s="169"/>
      <c r="F65" s="169"/>
      <c r="G65" s="169"/>
      <c r="H65" s="169"/>
      <c r="I65" s="169"/>
      <c r="J65" s="169"/>
      <c r="K65" s="169"/>
      <c r="L65" s="169"/>
      <c r="M65" s="169"/>
      <c r="N65" s="169"/>
      <c r="O65" s="169"/>
      <c r="P65" s="169"/>
      <c r="Q65" s="169"/>
      <c r="R65" s="169"/>
      <c r="S65" s="169"/>
      <c r="T65" s="169"/>
      <c r="U65" s="169"/>
      <c r="V65" s="232"/>
      <c r="W65" s="425"/>
    </row>
    <row r="66" ht="15.0" customHeight="1">
      <c r="A66" s="425"/>
      <c r="B66" s="435" t="s">
        <v>192</v>
      </c>
      <c r="C66" s="169"/>
      <c r="D66" s="169"/>
      <c r="E66" s="169"/>
      <c r="F66" s="169"/>
      <c r="G66" s="169"/>
      <c r="H66" s="169"/>
      <c r="I66" s="169"/>
      <c r="J66" s="169"/>
      <c r="K66" s="169"/>
      <c r="L66" s="440"/>
      <c r="M66" s="441" t="s">
        <v>193</v>
      </c>
      <c r="N66" s="169"/>
      <c r="O66" s="169"/>
      <c r="P66" s="169"/>
      <c r="Q66" s="169"/>
      <c r="R66" s="169"/>
      <c r="S66" s="169"/>
      <c r="T66" s="169"/>
      <c r="U66" s="169"/>
      <c r="V66" s="232"/>
      <c r="W66" s="425"/>
    </row>
    <row r="67" ht="15.0" customHeight="1">
      <c r="A67" s="425"/>
      <c r="B67" s="468"/>
      <c r="C67" s="443"/>
      <c r="D67" s="443"/>
      <c r="E67" s="443"/>
      <c r="F67" s="443"/>
      <c r="G67" s="443"/>
      <c r="H67" s="443"/>
      <c r="I67" s="443"/>
      <c r="J67" s="443"/>
      <c r="K67" s="444"/>
      <c r="L67" s="445"/>
      <c r="M67" s="439"/>
      <c r="N67" s="169"/>
      <c r="O67" s="169"/>
      <c r="P67" s="169"/>
      <c r="Q67" s="169"/>
      <c r="R67" s="169"/>
      <c r="S67" s="169"/>
      <c r="T67" s="169"/>
      <c r="U67" s="169"/>
      <c r="V67" s="232"/>
      <c r="W67" s="425"/>
    </row>
    <row r="68" ht="15.0" customHeight="1">
      <c r="A68" s="425"/>
      <c r="B68" s="435" t="s">
        <v>194</v>
      </c>
      <c r="C68" s="169"/>
      <c r="D68" s="169"/>
      <c r="E68" s="169"/>
      <c r="F68" s="169"/>
      <c r="G68" s="169"/>
      <c r="H68" s="169"/>
      <c r="I68" s="169"/>
      <c r="J68" s="169"/>
      <c r="K68" s="169"/>
      <c r="L68" s="440"/>
      <c r="M68" s="441" t="s">
        <v>195</v>
      </c>
      <c r="N68" s="169"/>
      <c r="O68" s="169"/>
      <c r="P68" s="169"/>
      <c r="Q68" s="169"/>
      <c r="R68" s="169"/>
      <c r="S68" s="169"/>
      <c r="T68" s="169"/>
      <c r="U68" s="169"/>
      <c r="V68" s="232"/>
      <c r="W68" s="425"/>
    </row>
    <row r="69" ht="15.0" customHeight="1">
      <c r="A69" s="425"/>
      <c r="B69" s="465"/>
      <c r="C69" s="232"/>
      <c r="D69" s="447" t="str">
        <f>IF(ISBLANK(B65),"",IF(B69&gt;1,"Aventuras Adquiridas",IF(B69=1,"Aventura Adquirida","Missão Sem Aventura")))</f>
        <v/>
      </c>
      <c r="E69" s="169"/>
      <c r="F69" s="169"/>
      <c r="G69" s="169"/>
      <c r="H69" s="169"/>
      <c r="I69" s="169"/>
      <c r="J69" s="169"/>
      <c r="K69" s="232"/>
      <c r="L69" s="445"/>
      <c r="M69" s="448"/>
      <c r="N69" s="232"/>
      <c r="O69" s="466"/>
      <c r="P69" s="232"/>
      <c r="Q69" s="450"/>
      <c r="R69" s="232"/>
      <c r="S69" s="451"/>
      <c r="T69" s="232"/>
      <c r="U69" s="463"/>
      <c r="V69" s="232"/>
      <c r="W69" s="425"/>
    </row>
    <row r="70" ht="15.0" customHeight="1">
      <c r="A70" s="425"/>
      <c r="B70" s="435" t="s">
        <v>196</v>
      </c>
      <c r="C70" s="169"/>
      <c r="D70" s="169"/>
      <c r="E70" s="169"/>
      <c r="F70" s="169"/>
      <c r="G70" s="169"/>
      <c r="H70" s="169"/>
      <c r="I70" s="169"/>
      <c r="J70" s="169"/>
      <c r="K70" s="169"/>
      <c r="L70" s="440"/>
      <c r="M70" s="441" t="s">
        <v>197</v>
      </c>
      <c r="N70" s="169"/>
      <c r="O70" s="169"/>
      <c r="P70" s="169"/>
      <c r="Q70" s="169"/>
      <c r="R70" s="169"/>
      <c r="S70" s="169"/>
      <c r="T70" s="169"/>
      <c r="U70" s="169"/>
      <c r="V70" s="232"/>
      <c r="W70" s="425"/>
    </row>
    <row r="71" ht="15.0" customHeight="1">
      <c r="A71" s="425"/>
      <c r="B71" s="453"/>
      <c r="C71" s="13"/>
      <c r="D71" s="13"/>
      <c r="E71" s="13"/>
      <c r="F71" s="13"/>
      <c r="G71" s="13"/>
      <c r="H71" s="13"/>
      <c r="I71" s="13"/>
      <c r="J71" s="13"/>
      <c r="K71" s="26"/>
      <c r="L71" s="454"/>
      <c r="M71" s="453"/>
      <c r="N71" s="13"/>
      <c r="O71" s="13"/>
      <c r="P71" s="13"/>
      <c r="Q71" s="13"/>
      <c r="R71" s="13"/>
      <c r="S71" s="13"/>
      <c r="T71" s="13"/>
      <c r="U71" s="13"/>
      <c r="V71" s="26"/>
      <c r="W71" s="425"/>
    </row>
    <row r="72" ht="15.0" customHeight="1">
      <c r="A72" s="425"/>
      <c r="B72" s="36"/>
      <c r="K72" s="32"/>
      <c r="M72" s="36"/>
      <c r="V72" s="32"/>
      <c r="W72" s="425"/>
    </row>
    <row r="73" ht="15.0" customHeight="1">
      <c r="A73" s="425"/>
      <c r="B73" s="36"/>
      <c r="K73" s="32"/>
      <c r="M73" s="36"/>
      <c r="V73" s="32"/>
      <c r="W73" s="425"/>
    </row>
    <row r="74" ht="15.0" customHeight="1">
      <c r="A74" s="425"/>
      <c r="B74" s="36"/>
      <c r="K74" s="32"/>
      <c r="M74" s="36"/>
      <c r="V74" s="32"/>
      <c r="W74" s="425"/>
    </row>
    <row r="75" ht="15.0" customHeight="1">
      <c r="A75" s="425"/>
      <c r="B75" s="43"/>
      <c r="C75" s="44"/>
      <c r="D75" s="44"/>
      <c r="E75" s="44"/>
      <c r="F75" s="44"/>
      <c r="G75" s="44"/>
      <c r="H75" s="44"/>
      <c r="I75" s="44"/>
      <c r="J75" s="44"/>
      <c r="K75" s="45"/>
      <c r="M75" s="43"/>
      <c r="N75" s="44"/>
      <c r="O75" s="44"/>
      <c r="P75" s="44"/>
      <c r="Q75" s="44"/>
      <c r="R75" s="44"/>
      <c r="S75" s="44"/>
      <c r="T75" s="44"/>
      <c r="U75" s="44"/>
      <c r="V75" s="45"/>
      <c r="W75" s="425"/>
    </row>
    <row r="76" ht="15.0" customHeight="1">
      <c r="A76" s="425"/>
      <c r="B76" s="455"/>
      <c r="C76" s="456"/>
      <c r="D76" s="457"/>
      <c r="E76" s="457"/>
      <c r="F76" s="458"/>
      <c r="G76" s="458"/>
      <c r="H76" s="458"/>
      <c r="I76" s="458"/>
      <c r="J76" s="458"/>
      <c r="K76" s="459"/>
      <c r="L76" s="440"/>
      <c r="M76" s="460" t="s">
        <v>198</v>
      </c>
      <c r="N76" s="13"/>
      <c r="O76" s="13"/>
      <c r="P76" s="13"/>
      <c r="Q76" s="13"/>
      <c r="R76" s="13"/>
      <c r="S76" s="13"/>
      <c r="T76" s="13"/>
      <c r="U76" s="13"/>
      <c r="V76" s="26"/>
      <c r="W76" s="425"/>
    </row>
    <row r="77" ht="15.0" customHeight="1">
      <c r="A77" s="425"/>
      <c r="B77" s="461"/>
      <c r="C77" s="44"/>
      <c r="D77" s="44"/>
      <c r="E77" s="44"/>
      <c r="F77" s="44"/>
      <c r="G77" s="44"/>
      <c r="H77" s="44"/>
      <c r="I77" s="44"/>
      <c r="J77" s="44"/>
      <c r="K77" s="44"/>
      <c r="L77" s="445"/>
      <c r="M77" s="448"/>
      <c r="N77" s="232"/>
      <c r="O77" s="467"/>
      <c r="P77" s="232"/>
      <c r="Q77" s="450"/>
      <c r="R77" s="232"/>
      <c r="S77" s="451"/>
      <c r="T77" s="232"/>
      <c r="U77" s="463"/>
      <c r="V77" s="232"/>
      <c r="W77" s="425"/>
    </row>
    <row r="78" ht="15.0" customHeight="1">
      <c r="A78" s="432"/>
      <c r="B78" s="433"/>
      <c r="C78" s="169"/>
      <c r="D78" s="169"/>
      <c r="E78" s="169"/>
      <c r="F78" s="169"/>
      <c r="G78" s="169"/>
      <c r="H78" s="169"/>
      <c r="I78" s="169"/>
      <c r="J78" s="169"/>
      <c r="K78" s="169"/>
      <c r="L78" s="169"/>
      <c r="M78" s="169"/>
      <c r="N78" s="169"/>
      <c r="O78" s="169"/>
      <c r="P78" s="169"/>
      <c r="Q78" s="169"/>
      <c r="R78" s="169"/>
      <c r="S78" s="169"/>
      <c r="T78" s="169"/>
      <c r="U78" s="169"/>
      <c r="V78" s="169"/>
      <c r="W78" s="434" t="str">
        <f>if(ISBLANK(B80),"",1)</f>
        <v/>
      </c>
    </row>
    <row r="79" ht="15.0" customHeight="1">
      <c r="A79" s="425"/>
      <c r="B79" s="435" t="s">
        <v>191</v>
      </c>
      <c r="C79" s="169"/>
      <c r="D79" s="169"/>
      <c r="E79" s="169"/>
      <c r="F79" s="169"/>
      <c r="G79" s="169"/>
      <c r="H79" s="169"/>
      <c r="I79" s="169"/>
      <c r="J79" s="169"/>
      <c r="K79" s="436"/>
      <c r="L79" s="437"/>
      <c r="M79" s="438"/>
      <c r="N79" s="169"/>
      <c r="O79" s="169"/>
      <c r="P79" s="169"/>
      <c r="Q79" s="169"/>
      <c r="R79" s="169"/>
      <c r="S79" s="169"/>
      <c r="T79" s="169"/>
      <c r="U79" s="169"/>
      <c r="V79" s="232"/>
      <c r="W79" s="425"/>
    </row>
    <row r="80" ht="15.0" customHeight="1">
      <c r="A80" s="425"/>
      <c r="B80" s="439"/>
      <c r="C80" s="169"/>
      <c r="D80" s="169"/>
      <c r="E80" s="169"/>
      <c r="F80" s="169"/>
      <c r="G80" s="169"/>
      <c r="H80" s="169"/>
      <c r="I80" s="169"/>
      <c r="J80" s="169"/>
      <c r="K80" s="169"/>
      <c r="L80" s="169"/>
      <c r="M80" s="169"/>
      <c r="N80" s="169"/>
      <c r="O80" s="169"/>
      <c r="P80" s="169"/>
      <c r="Q80" s="169"/>
      <c r="R80" s="169"/>
      <c r="S80" s="169"/>
      <c r="T80" s="169"/>
      <c r="U80" s="169"/>
      <c r="V80" s="232"/>
      <c r="W80" s="425"/>
    </row>
    <row r="81" ht="15.0" customHeight="1">
      <c r="A81" s="425"/>
      <c r="B81" s="435" t="s">
        <v>192</v>
      </c>
      <c r="C81" s="169"/>
      <c r="D81" s="169"/>
      <c r="E81" s="169"/>
      <c r="F81" s="169"/>
      <c r="G81" s="169"/>
      <c r="H81" s="169"/>
      <c r="I81" s="169"/>
      <c r="J81" s="169"/>
      <c r="K81" s="169"/>
      <c r="L81" s="440"/>
      <c r="M81" s="441" t="s">
        <v>193</v>
      </c>
      <c r="N81" s="169"/>
      <c r="O81" s="169"/>
      <c r="P81" s="169"/>
      <c r="Q81" s="169"/>
      <c r="R81" s="169"/>
      <c r="S81" s="169"/>
      <c r="T81" s="169"/>
      <c r="U81" s="169"/>
      <c r="V81" s="232"/>
      <c r="W81" s="425"/>
    </row>
    <row r="82" ht="15.0" customHeight="1">
      <c r="A82" s="425"/>
      <c r="B82" s="468"/>
      <c r="C82" s="443"/>
      <c r="D82" s="443"/>
      <c r="E82" s="443"/>
      <c r="F82" s="443"/>
      <c r="G82" s="443"/>
      <c r="H82" s="443"/>
      <c r="I82" s="443"/>
      <c r="J82" s="443"/>
      <c r="K82" s="444"/>
      <c r="L82" s="445"/>
      <c r="M82" s="439"/>
      <c r="N82" s="169"/>
      <c r="O82" s="169"/>
      <c r="P82" s="169"/>
      <c r="Q82" s="169"/>
      <c r="R82" s="169"/>
      <c r="S82" s="169"/>
      <c r="T82" s="169"/>
      <c r="U82" s="169"/>
      <c r="V82" s="232"/>
      <c r="W82" s="425"/>
    </row>
    <row r="83" ht="15.0" customHeight="1">
      <c r="A83" s="425"/>
      <c r="B83" s="435" t="s">
        <v>194</v>
      </c>
      <c r="C83" s="169"/>
      <c r="D83" s="169"/>
      <c r="E83" s="169"/>
      <c r="F83" s="169"/>
      <c r="G83" s="169"/>
      <c r="H83" s="169"/>
      <c r="I83" s="169"/>
      <c r="J83" s="169"/>
      <c r="K83" s="169"/>
      <c r="L83" s="440"/>
      <c r="M83" s="441" t="s">
        <v>195</v>
      </c>
      <c r="N83" s="169"/>
      <c r="O83" s="169"/>
      <c r="P83" s="169"/>
      <c r="Q83" s="169"/>
      <c r="R83" s="169"/>
      <c r="S83" s="169"/>
      <c r="T83" s="169"/>
      <c r="U83" s="169"/>
      <c r="V83" s="232"/>
      <c r="W83" s="425"/>
    </row>
    <row r="84" ht="15.0" customHeight="1">
      <c r="A84" s="425"/>
      <c r="B84" s="465"/>
      <c r="C84" s="232"/>
      <c r="D84" s="447"/>
      <c r="E84" s="169"/>
      <c r="F84" s="169"/>
      <c r="G84" s="169"/>
      <c r="H84" s="169"/>
      <c r="I84" s="169"/>
      <c r="J84" s="169"/>
      <c r="K84" s="232"/>
      <c r="L84" s="445"/>
      <c r="M84" s="448"/>
      <c r="N84" s="232"/>
      <c r="O84" s="466"/>
      <c r="P84" s="232"/>
      <c r="Q84" s="450"/>
      <c r="R84" s="232"/>
      <c r="S84" s="451"/>
      <c r="T84" s="232"/>
      <c r="U84" s="463"/>
      <c r="V84" s="232"/>
      <c r="W84" s="425"/>
    </row>
    <row r="85" ht="15.0" customHeight="1">
      <c r="A85" s="425"/>
      <c r="B85" s="435" t="s">
        <v>196</v>
      </c>
      <c r="C85" s="169"/>
      <c r="D85" s="169"/>
      <c r="E85" s="169"/>
      <c r="F85" s="169"/>
      <c r="G85" s="169"/>
      <c r="H85" s="169"/>
      <c r="I85" s="169"/>
      <c r="J85" s="169"/>
      <c r="K85" s="169"/>
      <c r="L85" s="440"/>
      <c r="M85" s="441" t="s">
        <v>197</v>
      </c>
      <c r="N85" s="169"/>
      <c r="O85" s="169"/>
      <c r="P85" s="169"/>
      <c r="Q85" s="169"/>
      <c r="R85" s="169"/>
      <c r="S85" s="169"/>
      <c r="T85" s="169"/>
      <c r="U85" s="169"/>
      <c r="V85" s="232"/>
      <c r="W85" s="425"/>
    </row>
    <row r="86" ht="15.0" customHeight="1">
      <c r="A86" s="425"/>
      <c r="B86" s="453"/>
      <c r="C86" s="13"/>
      <c r="D86" s="13"/>
      <c r="E86" s="13"/>
      <c r="F86" s="13"/>
      <c r="G86" s="13"/>
      <c r="H86" s="13"/>
      <c r="I86" s="13"/>
      <c r="J86" s="13"/>
      <c r="K86" s="26"/>
      <c r="L86" s="454"/>
      <c r="M86" s="453"/>
      <c r="N86" s="13"/>
      <c r="O86" s="13"/>
      <c r="P86" s="13"/>
      <c r="Q86" s="13"/>
      <c r="R86" s="13"/>
      <c r="S86" s="13"/>
      <c r="T86" s="13"/>
      <c r="U86" s="13"/>
      <c r="V86" s="26"/>
      <c r="W86" s="425"/>
    </row>
    <row r="87" ht="15.0" customHeight="1">
      <c r="A87" s="425"/>
      <c r="B87" s="36"/>
      <c r="K87" s="32"/>
      <c r="M87" s="36"/>
      <c r="V87" s="32"/>
      <c r="W87" s="425"/>
    </row>
    <row r="88" ht="15.0" customHeight="1">
      <c r="A88" s="425"/>
      <c r="B88" s="36"/>
      <c r="K88" s="32"/>
      <c r="M88" s="36"/>
      <c r="V88" s="32"/>
      <c r="W88" s="425"/>
    </row>
    <row r="89" ht="15.0" customHeight="1">
      <c r="A89" s="425"/>
      <c r="B89" s="36"/>
      <c r="K89" s="32"/>
      <c r="M89" s="36"/>
      <c r="V89" s="32"/>
      <c r="W89" s="425"/>
    </row>
    <row r="90" ht="15.0" customHeight="1">
      <c r="A90" s="425"/>
      <c r="B90" s="43"/>
      <c r="C90" s="44"/>
      <c r="D90" s="44"/>
      <c r="E90" s="44"/>
      <c r="F90" s="44"/>
      <c r="G90" s="44"/>
      <c r="H90" s="44"/>
      <c r="I90" s="44"/>
      <c r="J90" s="44"/>
      <c r="K90" s="45"/>
      <c r="M90" s="43"/>
      <c r="N90" s="44"/>
      <c r="O90" s="44"/>
      <c r="P90" s="44"/>
      <c r="Q90" s="44"/>
      <c r="R90" s="44"/>
      <c r="S90" s="44"/>
      <c r="T90" s="44"/>
      <c r="U90" s="44"/>
      <c r="V90" s="45"/>
      <c r="W90" s="425"/>
    </row>
    <row r="91" ht="15.0" customHeight="1">
      <c r="A91" s="425"/>
      <c r="B91" s="455"/>
      <c r="C91" s="456"/>
      <c r="D91" s="457"/>
      <c r="E91" s="457"/>
      <c r="F91" s="458"/>
      <c r="G91" s="458"/>
      <c r="H91" s="458"/>
      <c r="I91" s="458"/>
      <c r="J91" s="458"/>
      <c r="K91" s="459"/>
      <c r="L91" s="440"/>
      <c r="M91" s="460" t="s">
        <v>198</v>
      </c>
      <c r="N91" s="13"/>
      <c r="O91" s="13"/>
      <c r="P91" s="13"/>
      <c r="Q91" s="13"/>
      <c r="R91" s="13"/>
      <c r="S91" s="13"/>
      <c r="T91" s="13"/>
      <c r="U91" s="13"/>
      <c r="V91" s="26"/>
      <c r="W91" s="425"/>
    </row>
    <row r="92" ht="15.0" customHeight="1">
      <c r="A92" s="425"/>
      <c r="B92" s="461"/>
      <c r="C92" s="44"/>
      <c r="D92" s="44"/>
      <c r="E92" s="44"/>
      <c r="F92" s="44"/>
      <c r="G92" s="44"/>
      <c r="H92" s="44"/>
      <c r="I92" s="44"/>
      <c r="J92" s="44"/>
      <c r="K92" s="44"/>
      <c r="L92" s="445"/>
      <c r="M92" s="448"/>
      <c r="N92" s="232"/>
      <c r="O92" s="467"/>
      <c r="P92" s="232"/>
      <c r="Q92" s="450"/>
      <c r="R92" s="232"/>
      <c r="S92" s="451"/>
      <c r="T92" s="232"/>
      <c r="U92" s="463"/>
      <c r="V92" s="232"/>
      <c r="W92" s="425"/>
    </row>
    <row r="93" ht="15.0" customHeight="1">
      <c r="A93" s="432"/>
      <c r="B93" s="433"/>
      <c r="C93" s="169"/>
      <c r="D93" s="169"/>
      <c r="E93" s="169"/>
      <c r="F93" s="169"/>
      <c r="G93" s="169"/>
      <c r="H93" s="169"/>
      <c r="I93" s="169"/>
      <c r="J93" s="169"/>
      <c r="K93" s="169"/>
      <c r="L93" s="169"/>
      <c r="M93" s="169"/>
      <c r="N93" s="169"/>
      <c r="O93" s="169"/>
      <c r="P93" s="169"/>
      <c r="Q93" s="169"/>
      <c r="R93" s="169"/>
      <c r="S93" s="169"/>
      <c r="T93" s="169"/>
      <c r="U93" s="169"/>
      <c r="V93" s="169"/>
      <c r="W93" s="434" t="str">
        <f>if(ISBLANK(B95),"",1)</f>
        <v/>
      </c>
    </row>
    <row r="94" ht="15.0" customHeight="1">
      <c r="A94" s="425"/>
      <c r="B94" s="435" t="s">
        <v>191</v>
      </c>
      <c r="C94" s="169"/>
      <c r="D94" s="169"/>
      <c r="E94" s="169"/>
      <c r="F94" s="169"/>
      <c r="G94" s="169"/>
      <c r="H94" s="169"/>
      <c r="I94" s="169"/>
      <c r="J94" s="169"/>
      <c r="K94" s="436"/>
      <c r="L94" s="437"/>
      <c r="M94" s="438"/>
      <c r="N94" s="169"/>
      <c r="O94" s="169"/>
      <c r="P94" s="169"/>
      <c r="Q94" s="169"/>
      <c r="R94" s="169"/>
      <c r="S94" s="169"/>
      <c r="T94" s="169"/>
      <c r="U94" s="169"/>
      <c r="V94" s="232"/>
      <c r="W94" s="425"/>
    </row>
    <row r="95" ht="15.0" customHeight="1">
      <c r="A95" s="425"/>
      <c r="B95" s="439"/>
      <c r="C95" s="169"/>
      <c r="D95" s="169"/>
      <c r="E95" s="169"/>
      <c r="F95" s="169"/>
      <c r="G95" s="169"/>
      <c r="H95" s="169"/>
      <c r="I95" s="169"/>
      <c r="J95" s="169"/>
      <c r="K95" s="169"/>
      <c r="L95" s="169"/>
      <c r="M95" s="169"/>
      <c r="N95" s="169"/>
      <c r="O95" s="169"/>
      <c r="P95" s="169"/>
      <c r="Q95" s="169"/>
      <c r="R95" s="169"/>
      <c r="S95" s="169"/>
      <c r="T95" s="169"/>
      <c r="U95" s="169"/>
      <c r="V95" s="232"/>
      <c r="W95" s="425"/>
    </row>
    <row r="96" ht="15.0" customHeight="1">
      <c r="A96" s="425"/>
      <c r="B96" s="435" t="s">
        <v>192</v>
      </c>
      <c r="C96" s="169"/>
      <c r="D96" s="169"/>
      <c r="E96" s="169"/>
      <c r="F96" s="169"/>
      <c r="G96" s="169"/>
      <c r="H96" s="169"/>
      <c r="I96" s="169"/>
      <c r="J96" s="169"/>
      <c r="K96" s="169"/>
      <c r="L96" s="440"/>
      <c r="M96" s="441" t="s">
        <v>193</v>
      </c>
      <c r="N96" s="169"/>
      <c r="O96" s="169"/>
      <c r="P96" s="169"/>
      <c r="Q96" s="169"/>
      <c r="R96" s="169"/>
      <c r="S96" s="169"/>
      <c r="T96" s="169"/>
      <c r="U96" s="169"/>
      <c r="V96" s="232"/>
      <c r="W96" s="425"/>
    </row>
    <row r="97" ht="15.0" customHeight="1">
      <c r="A97" s="425"/>
      <c r="B97" s="468"/>
      <c r="C97" s="443"/>
      <c r="D97" s="443"/>
      <c r="E97" s="443"/>
      <c r="F97" s="443"/>
      <c r="G97" s="443"/>
      <c r="H97" s="443"/>
      <c r="I97" s="443"/>
      <c r="J97" s="443"/>
      <c r="K97" s="444"/>
      <c r="L97" s="445"/>
      <c r="M97" s="439"/>
      <c r="N97" s="169"/>
      <c r="O97" s="169"/>
      <c r="P97" s="169"/>
      <c r="Q97" s="169"/>
      <c r="R97" s="169"/>
      <c r="S97" s="169"/>
      <c r="T97" s="169"/>
      <c r="U97" s="169"/>
      <c r="V97" s="232"/>
      <c r="W97" s="425"/>
    </row>
    <row r="98" ht="15.0" customHeight="1">
      <c r="A98" s="425"/>
      <c r="B98" s="435" t="s">
        <v>194</v>
      </c>
      <c r="C98" s="169"/>
      <c r="D98" s="169"/>
      <c r="E98" s="169"/>
      <c r="F98" s="169"/>
      <c r="G98" s="169"/>
      <c r="H98" s="169"/>
      <c r="I98" s="169"/>
      <c r="J98" s="169"/>
      <c r="K98" s="169"/>
      <c r="L98" s="440"/>
      <c r="M98" s="441" t="s">
        <v>195</v>
      </c>
      <c r="N98" s="169"/>
      <c r="O98" s="169"/>
      <c r="P98" s="169"/>
      <c r="Q98" s="169"/>
      <c r="R98" s="169"/>
      <c r="S98" s="169"/>
      <c r="T98" s="169"/>
      <c r="U98" s="169"/>
      <c r="V98" s="232"/>
      <c r="W98" s="425"/>
    </row>
    <row r="99" ht="15.0" customHeight="1">
      <c r="A99" s="425"/>
      <c r="B99" s="465"/>
      <c r="C99" s="232"/>
      <c r="D99" s="447" t="str">
        <f>IF(ISBLANK(B95),"",IF(B99&gt;1,"Aventuras Adquiridas",IF(B99=1,"Aventura Adquirida","Missão Sem Aventura")))</f>
        <v/>
      </c>
      <c r="E99" s="169"/>
      <c r="F99" s="169"/>
      <c r="G99" s="169"/>
      <c r="H99" s="169"/>
      <c r="I99" s="169"/>
      <c r="J99" s="169"/>
      <c r="K99" s="232"/>
      <c r="L99" s="445"/>
      <c r="M99" s="448"/>
      <c r="N99" s="232"/>
      <c r="O99" s="466"/>
      <c r="P99" s="232"/>
      <c r="Q99" s="450"/>
      <c r="R99" s="232"/>
      <c r="S99" s="451"/>
      <c r="T99" s="232"/>
      <c r="U99" s="463"/>
      <c r="V99" s="232"/>
      <c r="W99" s="425"/>
    </row>
    <row r="100" ht="15.0" customHeight="1">
      <c r="A100" s="425"/>
      <c r="B100" s="435" t="s">
        <v>196</v>
      </c>
      <c r="C100" s="169"/>
      <c r="D100" s="169"/>
      <c r="E100" s="169"/>
      <c r="F100" s="169"/>
      <c r="G100" s="169"/>
      <c r="H100" s="169"/>
      <c r="I100" s="169"/>
      <c r="J100" s="169"/>
      <c r="K100" s="169"/>
      <c r="L100" s="440"/>
      <c r="M100" s="441" t="s">
        <v>197</v>
      </c>
      <c r="N100" s="169"/>
      <c r="O100" s="169"/>
      <c r="P100" s="169"/>
      <c r="Q100" s="169"/>
      <c r="R100" s="169"/>
      <c r="S100" s="169"/>
      <c r="T100" s="169"/>
      <c r="U100" s="169"/>
      <c r="V100" s="232"/>
      <c r="W100" s="425"/>
    </row>
    <row r="101" ht="15.0" customHeight="1">
      <c r="A101" s="425"/>
      <c r="B101" s="453"/>
      <c r="C101" s="13"/>
      <c r="D101" s="13"/>
      <c r="E101" s="13"/>
      <c r="F101" s="13"/>
      <c r="G101" s="13"/>
      <c r="H101" s="13"/>
      <c r="I101" s="13"/>
      <c r="J101" s="13"/>
      <c r="K101" s="26"/>
      <c r="L101" s="454"/>
      <c r="M101" s="453"/>
      <c r="N101" s="13"/>
      <c r="O101" s="13"/>
      <c r="P101" s="13"/>
      <c r="Q101" s="13"/>
      <c r="R101" s="13"/>
      <c r="S101" s="13"/>
      <c r="T101" s="13"/>
      <c r="U101" s="13"/>
      <c r="V101" s="26"/>
      <c r="W101" s="425"/>
    </row>
    <row r="102" ht="15.0" customHeight="1">
      <c r="A102" s="425"/>
      <c r="B102" s="36"/>
      <c r="K102" s="32"/>
      <c r="M102" s="36"/>
      <c r="V102" s="32"/>
      <c r="W102" s="425"/>
    </row>
    <row r="103" ht="15.0" customHeight="1">
      <c r="A103" s="425"/>
      <c r="B103" s="36"/>
      <c r="K103" s="32"/>
      <c r="M103" s="36"/>
      <c r="V103" s="32"/>
      <c r="W103" s="425"/>
    </row>
    <row r="104" ht="15.0" customHeight="1">
      <c r="A104" s="425"/>
      <c r="B104" s="36"/>
      <c r="K104" s="32"/>
      <c r="M104" s="36"/>
      <c r="V104" s="32"/>
      <c r="W104" s="425"/>
    </row>
    <row r="105" ht="15.0" customHeight="1">
      <c r="A105" s="425"/>
      <c r="B105" s="43"/>
      <c r="C105" s="44"/>
      <c r="D105" s="44"/>
      <c r="E105" s="44"/>
      <c r="F105" s="44"/>
      <c r="G105" s="44"/>
      <c r="H105" s="44"/>
      <c r="I105" s="44"/>
      <c r="J105" s="44"/>
      <c r="K105" s="45"/>
      <c r="M105" s="43"/>
      <c r="N105" s="44"/>
      <c r="O105" s="44"/>
      <c r="P105" s="44"/>
      <c r="Q105" s="44"/>
      <c r="R105" s="44"/>
      <c r="S105" s="44"/>
      <c r="T105" s="44"/>
      <c r="U105" s="44"/>
      <c r="V105" s="45"/>
      <c r="W105" s="425"/>
    </row>
    <row r="106" ht="15.0" customHeight="1">
      <c r="A106" s="425"/>
      <c r="B106" s="455"/>
      <c r="C106" s="456"/>
      <c r="D106" s="457"/>
      <c r="E106" s="457"/>
      <c r="F106" s="458"/>
      <c r="G106" s="458"/>
      <c r="H106" s="458"/>
      <c r="I106" s="458"/>
      <c r="J106" s="458"/>
      <c r="K106" s="459"/>
      <c r="L106" s="440"/>
      <c r="M106" s="460" t="s">
        <v>198</v>
      </c>
      <c r="N106" s="13"/>
      <c r="O106" s="13"/>
      <c r="P106" s="13"/>
      <c r="Q106" s="13"/>
      <c r="R106" s="13"/>
      <c r="S106" s="13"/>
      <c r="T106" s="13"/>
      <c r="U106" s="13"/>
      <c r="V106" s="26"/>
      <c r="W106" s="425"/>
    </row>
    <row r="107" ht="15.0" customHeight="1">
      <c r="A107" s="425"/>
      <c r="B107" s="461"/>
      <c r="C107" s="44"/>
      <c r="D107" s="44"/>
      <c r="E107" s="44"/>
      <c r="F107" s="44"/>
      <c r="G107" s="44"/>
      <c r="H107" s="44"/>
      <c r="I107" s="44"/>
      <c r="J107" s="44"/>
      <c r="K107" s="44"/>
      <c r="L107" s="445"/>
      <c r="M107" s="448"/>
      <c r="N107" s="232"/>
      <c r="O107" s="467"/>
      <c r="P107" s="232"/>
      <c r="Q107" s="450"/>
      <c r="R107" s="232"/>
      <c r="S107" s="451"/>
      <c r="T107" s="232"/>
      <c r="U107" s="463"/>
      <c r="V107" s="232"/>
      <c r="W107" s="425"/>
    </row>
    <row r="108" ht="15.0" customHeight="1">
      <c r="A108" s="432"/>
      <c r="B108" s="433"/>
      <c r="C108" s="169"/>
      <c r="D108" s="169"/>
      <c r="E108" s="169"/>
      <c r="F108" s="169"/>
      <c r="G108" s="169"/>
      <c r="H108" s="169"/>
      <c r="I108" s="169"/>
      <c r="J108" s="169"/>
      <c r="K108" s="169"/>
      <c r="L108" s="169"/>
      <c r="M108" s="169"/>
      <c r="N108" s="169"/>
      <c r="O108" s="169"/>
      <c r="P108" s="169"/>
      <c r="Q108" s="169"/>
      <c r="R108" s="169"/>
      <c r="S108" s="169"/>
      <c r="T108" s="169"/>
      <c r="U108" s="169"/>
      <c r="V108" s="169"/>
      <c r="W108" s="434" t="str">
        <f>if(ISBLANK(B110),"",1)</f>
        <v/>
      </c>
    </row>
    <row r="109" ht="15.0" customHeight="1">
      <c r="A109" s="425"/>
      <c r="B109" s="435" t="s">
        <v>191</v>
      </c>
      <c r="C109" s="169"/>
      <c r="D109" s="169"/>
      <c r="E109" s="169"/>
      <c r="F109" s="169"/>
      <c r="G109" s="169"/>
      <c r="H109" s="169"/>
      <c r="I109" s="169"/>
      <c r="J109" s="169"/>
      <c r="K109" s="436"/>
      <c r="L109" s="437"/>
      <c r="M109" s="438"/>
      <c r="N109" s="169"/>
      <c r="O109" s="169"/>
      <c r="P109" s="169"/>
      <c r="Q109" s="169"/>
      <c r="R109" s="169"/>
      <c r="S109" s="169"/>
      <c r="T109" s="169"/>
      <c r="U109" s="169"/>
      <c r="V109" s="232"/>
      <c r="W109" s="425"/>
    </row>
    <row r="110" ht="15.0" customHeight="1">
      <c r="A110" s="425"/>
      <c r="B110" s="439"/>
      <c r="C110" s="169"/>
      <c r="D110" s="169"/>
      <c r="E110" s="169"/>
      <c r="F110" s="169"/>
      <c r="G110" s="169"/>
      <c r="H110" s="169"/>
      <c r="I110" s="169"/>
      <c r="J110" s="169"/>
      <c r="K110" s="169"/>
      <c r="L110" s="169"/>
      <c r="M110" s="169"/>
      <c r="N110" s="169"/>
      <c r="O110" s="169"/>
      <c r="P110" s="169"/>
      <c r="Q110" s="169"/>
      <c r="R110" s="169"/>
      <c r="S110" s="169"/>
      <c r="T110" s="169"/>
      <c r="U110" s="169"/>
      <c r="V110" s="232"/>
      <c r="W110" s="425"/>
    </row>
    <row r="111" ht="15.0" customHeight="1">
      <c r="A111" s="425"/>
      <c r="B111" s="435" t="s">
        <v>192</v>
      </c>
      <c r="C111" s="169"/>
      <c r="D111" s="169"/>
      <c r="E111" s="169"/>
      <c r="F111" s="169"/>
      <c r="G111" s="169"/>
      <c r="H111" s="169"/>
      <c r="I111" s="169"/>
      <c r="J111" s="169"/>
      <c r="K111" s="169"/>
      <c r="L111" s="440"/>
      <c r="M111" s="441" t="s">
        <v>193</v>
      </c>
      <c r="N111" s="169"/>
      <c r="O111" s="169"/>
      <c r="P111" s="169"/>
      <c r="Q111" s="169"/>
      <c r="R111" s="169"/>
      <c r="S111" s="169"/>
      <c r="T111" s="169"/>
      <c r="U111" s="169"/>
      <c r="V111" s="232"/>
      <c r="W111" s="425"/>
    </row>
    <row r="112" ht="15.0" customHeight="1">
      <c r="A112" s="425"/>
      <c r="B112" s="469"/>
      <c r="C112" s="443"/>
      <c r="D112" s="443"/>
      <c r="E112" s="443"/>
      <c r="F112" s="443"/>
      <c r="G112" s="443"/>
      <c r="H112" s="443"/>
      <c r="I112" s="443"/>
      <c r="J112" s="443"/>
      <c r="K112" s="444"/>
      <c r="L112" s="445"/>
      <c r="M112" s="439"/>
      <c r="N112" s="169"/>
      <c r="O112" s="169"/>
      <c r="P112" s="169"/>
      <c r="Q112" s="169"/>
      <c r="R112" s="169"/>
      <c r="S112" s="169"/>
      <c r="T112" s="169"/>
      <c r="U112" s="169"/>
      <c r="V112" s="232"/>
      <c r="W112" s="425"/>
    </row>
    <row r="113" ht="15.0" customHeight="1">
      <c r="A113" s="425"/>
      <c r="B113" s="435" t="s">
        <v>194</v>
      </c>
      <c r="C113" s="169"/>
      <c r="D113" s="169"/>
      <c r="E113" s="169"/>
      <c r="F113" s="169"/>
      <c r="G113" s="169"/>
      <c r="H113" s="169"/>
      <c r="I113" s="169"/>
      <c r="J113" s="169"/>
      <c r="K113" s="169"/>
      <c r="L113" s="440"/>
      <c r="M113" s="441" t="s">
        <v>195</v>
      </c>
      <c r="N113" s="169"/>
      <c r="O113" s="169"/>
      <c r="P113" s="169"/>
      <c r="Q113" s="169"/>
      <c r="R113" s="169"/>
      <c r="S113" s="169"/>
      <c r="T113" s="169"/>
      <c r="U113" s="169"/>
      <c r="V113" s="232"/>
      <c r="W113" s="425"/>
    </row>
    <row r="114" ht="15.0" customHeight="1">
      <c r="A114" s="425"/>
      <c r="B114" s="465"/>
      <c r="C114" s="232"/>
      <c r="D114" s="447" t="str">
        <f>IF(ISBLANK(B110),"",IF(B114&gt;1,"Aventuras Adquiridas",IF(B114=1,"Aventura Adquirida","Missão Sem Aventura")))</f>
        <v/>
      </c>
      <c r="E114" s="169"/>
      <c r="F114" s="169"/>
      <c r="G114" s="169"/>
      <c r="H114" s="169"/>
      <c r="I114" s="169"/>
      <c r="J114" s="169"/>
      <c r="K114" s="232"/>
      <c r="L114" s="445"/>
      <c r="M114" s="448"/>
      <c r="N114" s="232"/>
      <c r="O114" s="466"/>
      <c r="P114" s="232"/>
      <c r="Q114" s="450"/>
      <c r="R114" s="232"/>
      <c r="S114" s="451"/>
      <c r="T114" s="232"/>
      <c r="U114" s="463"/>
      <c r="V114" s="232"/>
      <c r="W114" s="425"/>
    </row>
    <row r="115" ht="15.0" customHeight="1">
      <c r="A115" s="425"/>
      <c r="B115" s="435" t="s">
        <v>196</v>
      </c>
      <c r="C115" s="169"/>
      <c r="D115" s="169"/>
      <c r="E115" s="169"/>
      <c r="F115" s="169"/>
      <c r="G115" s="169"/>
      <c r="H115" s="169"/>
      <c r="I115" s="169"/>
      <c r="J115" s="169"/>
      <c r="K115" s="169"/>
      <c r="L115" s="440"/>
      <c r="M115" s="441" t="s">
        <v>197</v>
      </c>
      <c r="N115" s="169"/>
      <c r="O115" s="169"/>
      <c r="P115" s="169"/>
      <c r="Q115" s="169"/>
      <c r="R115" s="169"/>
      <c r="S115" s="169"/>
      <c r="T115" s="169"/>
      <c r="U115" s="169"/>
      <c r="V115" s="232"/>
      <c r="W115" s="425"/>
    </row>
    <row r="116" ht="15.0" customHeight="1">
      <c r="A116" s="425"/>
      <c r="B116" s="453"/>
      <c r="C116" s="13"/>
      <c r="D116" s="13"/>
      <c r="E116" s="13"/>
      <c r="F116" s="13"/>
      <c r="G116" s="13"/>
      <c r="H116" s="13"/>
      <c r="I116" s="13"/>
      <c r="J116" s="13"/>
      <c r="K116" s="26"/>
      <c r="L116" s="454"/>
      <c r="M116" s="453"/>
      <c r="N116" s="13"/>
      <c r="O116" s="13"/>
      <c r="P116" s="13"/>
      <c r="Q116" s="13"/>
      <c r="R116" s="13"/>
      <c r="S116" s="13"/>
      <c r="T116" s="13"/>
      <c r="U116" s="13"/>
      <c r="V116" s="26"/>
      <c r="W116" s="425"/>
    </row>
    <row r="117" ht="15.0" customHeight="1">
      <c r="A117" s="425"/>
      <c r="B117" s="36"/>
      <c r="K117" s="32"/>
      <c r="M117" s="36"/>
      <c r="V117" s="32"/>
      <c r="W117" s="425"/>
    </row>
    <row r="118" ht="15.0" customHeight="1">
      <c r="A118" s="425"/>
      <c r="B118" s="36"/>
      <c r="K118" s="32"/>
      <c r="M118" s="36"/>
      <c r="V118" s="32"/>
      <c r="W118" s="425"/>
    </row>
    <row r="119" ht="15.0" customHeight="1">
      <c r="A119" s="425"/>
      <c r="B119" s="36"/>
      <c r="K119" s="32"/>
      <c r="M119" s="36"/>
      <c r="V119" s="32"/>
      <c r="W119" s="425"/>
    </row>
    <row r="120" ht="15.0" customHeight="1">
      <c r="A120" s="425"/>
      <c r="B120" s="43"/>
      <c r="C120" s="44"/>
      <c r="D120" s="44"/>
      <c r="E120" s="44"/>
      <c r="F120" s="44"/>
      <c r="G120" s="44"/>
      <c r="H120" s="44"/>
      <c r="I120" s="44"/>
      <c r="J120" s="44"/>
      <c r="K120" s="45"/>
      <c r="M120" s="43"/>
      <c r="N120" s="44"/>
      <c r="O120" s="44"/>
      <c r="P120" s="44"/>
      <c r="Q120" s="44"/>
      <c r="R120" s="44"/>
      <c r="S120" s="44"/>
      <c r="T120" s="44"/>
      <c r="U120" s="44"/>
      <c r="V120" s="45"/>
      <c r="W120" s="425"/>
    </row>
    <row r="121" ht="15.0" customHeight="1">
      <c r="A121" s="425"/>
      <c r="B121" s="455"/>
      <c r="C121" s="456"/>
      <c r="D121" s="457"/>
      <c r="E121" s="457"/>
      <c r="F121" s="458"/>
      <c r="G121" s="458"/>
      <c r="H121" s="458"/>
      <c r="I121" s="458"/>
      <c r="J121" s="458"/>
      <c r="K121" s="459"/>
      <c r="L121" s="440"/>
      <c r="M121" s="460" t="s">
        <v>198</v>
      </c>
      <c r="N121" s="13"/>
      <c r="O121" s="13"/>
      <c r="P121" s="13"/>
      <c r="Q121" s="13"/>
      <c r="R121" s="13"/>
      <c r="S121" s="13"/>
      <c r="T121" s="13"/>
      <c r="U121" s="13"/>
      <c r="V121" s="26"/>
      <c r="W121" s="425"/>
    </row>
    <row r="122" ht="15.0" customHeight="1">
      <c r="A122" s="425"/>
      <c r="B122" s="461"/>
      <c r="C122" s="44"/>
      <c r="D122" s="44"/>
      <c r="E122" s="44"/>
      <c r="F122" s="44"/>
      <c r="G122" s="44"/>
      <c r="H122" s="44"/>
      <c r="I122" s="44"/>
      <c r="J122" s="44"/>
      <c r="K122" s="44"/>
      <c r="L122" s="445"/>
      <c r="M122" s="448"/>
      <c r="N122" s="232"/>
      <c r="O122" s="467"/>
      <c r="P122" s="232"/>
      <c r="Q122" s="450"/>
      <c r="R122" s="232"/>
      <c r="S122" s="451"/>
      <c r="T122" s="232"/>
      <c r="U122" s="463"/>
      <c r="V122" s="232"/>
      <c r="W122" s="425"/>
    </row>
    <row r="123" ht="15.0" customHeight="1">
      <c r="A123" s="432"/>
      <c r="B123" s="433"/>
      <c r="C123" s="169"/>
      <c r="D123" s="169"/>
      <c r="E123" s="169"/>
      <c r="F123" s="169"/>
      <c r="G123" s="169"/>
      <c r="H123" s="169"/>
      <c r="I123" s="169"/>
      <c r="J123" s="169"/>
      <c r="K123" s="169"/>
      <c r="L123" s="169"/>
      <c r="M123" s="169"/>
      <c r="N123" s="169"/>
      <c r="O123" s="169"/>
      <c r="P123" s="169"/>
      <c r="Q123" s="169"/>
      <c r="R123" s="169"/>
      <c r="S123" s="169"/>
      <c r="T123" s="169"/>
      <c r="U123" s="169"/>
      <c r="V123" s="169"/>
      <c r="W123" s="434" t="str">
        <f>if(ISBLANK(B125),"",1)</f>
        <v/>
      </c>
    </row>
    <row r="124" ht="15.0" customHeight="1">
      <c r="A124" s="425"/>
      <c r="B124" s="435" t="s">
        <v>191</v>
      </c>
      <c r="C124" s="169"/>
      <c r="D124" s="169"/>
      <c r="E124" s="169"/>
      <c r="F124" s="169"/>
      <c r="G124" s="169"/>
      <c r="H124" s="169"/>
      <c r="I124" s="169"/>
      <c r="J124" s="169"/>
      <c r="K124" s="436"/>
      <c r="L124" s="437"/>
      <c r="M124" s="438"/>
      <c r="N124" s="169"/>
      <c r="O124" s="169"/>
      <c r="P124" s="169"/>
      <c r="Q124" s="169"/>
      <c r="R124" s="169"/>
      <c r="S124" s="169"/>
      <c r="T124" s="169"/>
      <c r="U124" s="169"/>
      <c r="V124" s="232"/>
      <c r="W124" s="425"/>
    </row>
    <row r="125" ht="15.0" customHeight="1">
      <c r="A125" s="425"/>
      <c r="B125" s="439"/>
      <c r="C125" s="169"/>
      <c r="D125" s="169"/>
      <c r="E125" s="169"/>
      <c r="F125" s="169"/>
      <c r="G125" s="169"/>
      <c r="H125" s="169"/>
      <c r="I125" s="169"/>
      <c r="J125" s="169"/>
      <c r="K125" s="169"/>
      <c r="L125" s="169"/>
      <c r="M125" s="169"/>
      <c r="N125" s="169"/>
      <c r="O125" s="169"/>
      <c r="P125" s="169"/>
      <c r="Q125" s="169"/>
      <c r="R125" s="169"/>
      <c r="S125" s="169"/>
      <c r="T125" s="169"/>
      <c r="U125" s="169"/>
      <c r="V125" s="232"/>
      <c r="W125" s="425"/>
    </row>
    <row r="126" ht="15.0" customHeight="1">
      <c r="A126" s="425"/>
      <c r="B126" s="435" t="s">
        <v>192</v>
      </c>
      <c r="C126" s="169"/>
      <c r="D126" s="169"/>
      <c r="E126" s="169"/>
      <c r="F126" s="169"/>
      <c r="G126" s="169"/>
      <c r="H126" s="169"/>
      <c r="I126" s="169"/>
      <c r="J126" s="169"/>
      <c r="K126" s="169"/>
      <c r="L126" s="440"/>
      <c r="M126" s="441" t="s">
        <v>193</v>
      </c>
      <c r="N126" s="169"/>
      <c r="O126" s="169"/>
      <c r="P126" s="169"/>
      <c r="Q126" s="169"/>
      <c r="R126" s="169"/>
      <c r="S126" s="169"/>
      <c r="T126" s="169"/>
      <c r="U126" s="169"/>
      <c r="V126" s="232"/>
      <c r="W126" s="425"/>
    </row>
    <row r="127" ht="15.0" customHeight="1">
      <c r="A127" s="425"/>
      <c r="B127" s="470"/>
      <c r="C127" s="443"/>
      <c r="D127" s="443"/>
      <c r="E127" s="443"/>
      <c r="F127" s="443"/>
      <c r="G127" s="443"/>
      <c r="H127" s="443"/>
      <c r="I127" s="443"/>
      <c r="J127" s="443"/>
      <c r="K127" s="444"/>
      <c r="L127" s="445"/>
      <c r="M127" s="439"/>
      <c r="N127" s="169"/>
      <c r="O127" s="169"/>
      <c r="P127" s="169"/>
      <c r="Q127" s="169"/>
      <c r="R127" s="169"/>
      <c r="S127" s="169"/>
      <c r="T127" s="169"/>
      <c r="U127" s="169"/>
      <c r="V127" s="232"/>
      <c r="W127" s="425"/>
    </row>
    <row r="128" ht="15.0" customHeight="1">
      <c r="A128" s="425"/>
      <c r="B128" s="435" t="s">
        <v>194</v>
      </c>
      <c r="C128" s="169"/>
      <c r="D128" s="169"/>
      <c r="E128" s="169"/>
      <c r="F128" s="169"/>
      <c r="G128" s="169"/>
      <c r="H128" s="169"/>
      <c r="I128" s="169"/>
      <c r="J128" s="169"/>
      <c r="K128" s="169"/>
      <c r="L128" s="440"/>
      <c r="M128" s="441" t="s">
        <v>195</v>
      </c>
      <c r="N128" s="169"/>
      <c r="O128" s="169"/>
      <c r="P128" s="169"/>
      <c r="Q128" s="169"/>
      <c r="R128" s="169"/>
      <c r="S128" s="169"/>
      <c r="T128" s="169"/>
      <c r="U128" s="169"/>
      <c r="V128" s="232"/>
      <c r="W128" s="425"/>
    </row>
    <row r="129" ht="15.0" customHeight="1">
      <c r="A129" s="425"/>
      <c r="B129" s="465"/>
      <c r="C129" s="232"/>
      <c r="D129" s="447" t="str">
        <f>IF(ISBLANK(B125),"",IF(B129&gt;1,"Aventuras Adquiridas",IF(B129=1,"Aventura Adquirida","Missão Sem Aventura")))</f>
        <v/>
      </c>
      <c r="E129" s="169"/>
      <c r="F129" s="169"/>
      <c r="G129" s="169"/>
      <c r="H129" s="169"/>
      <c r="I129" s="169"/>
      <c r="J129" s="169"/>
      <c r="K129" s="232"/>
      <c r="L129" s="445"/>
      <c r="M129" s="448"/>
      <c r="N129" s="232"/>
      <c r="O129" s="466"/>
      <c r="P129" s="232"/>
      <c r="Q129" s="450"/>
      <c r="R129" s="232"/>
      <c r="S129" s="451"/>
      <c r="T129" s="232"/>
      <c r="U129" s="463"/>
      <c r="V129" s="232"/>
      <c r="W129" s="425"/>
    </row>
    <row r="130" ht="15.0" customHeight="1">
      <c r="A130" s="425"/>
      <c r="B130" s="435" t="s">
        <v>196</v>
      </c>
      <c r="C130" s="169"/>
      <c r="D130" s="169"/>
      <c r="E130" s="169"/>
      <c r="F130" s="169"/>
      <c r="G130" s="169"/>
      <c r="H130" s="169"/>
      <c r="I130" s="169"/>
      <c r="J130" s="169"/>
      <c r="K130" s="169"/>
      <c r="L130" s="440"/>
      <c r="M130" s="441" t="s">
        <v>197</v>
      </c>
      <c r="N130" s="169"/>
      <c r="O130" s="169"/>
      <c r="P130" s="169"/>
      <c r="Q130" s="169"/>
      <c r="R130" s="169"/>
      <c r="S130" s="169"/>
      <c r="T130" s="169"/>
      <c r="U130" s="169"/>
      <c r="V130" s="232"/>
      <c r="W130" s="425"/>
    </row>
    <row r="131" ht="15.0" customHeight="1">
      <c r="A131" s="425"/>
      <c r="B131" s="453"/>
      <c r="C131" s="13"/>
      <c r="D131" s="13"/>
      <c r="E131" s="13"/>
      <c r="F131" s="13"/>
      <c r="G131" s="13"/>
      <c r="H131" s="13"/>
      <c r="I131" s="13"/>
      <c r="J131" s="13"/>
      <c r="K131" s="26"/>
      <c r="L131" s="454"/>
      <c r="M131" s="453"/>
      <c r="N131" s="13"/>
      <c r="O131" s="13"/>
      <c r="P131" s="13"/>
      <c r="Q131" s="13"/>
      <c r="R131" s="13"/>
      <c r="S131" s="13"/>
      <c r="T131" s="13"/>
      <c r="U131" s="13"/>
      <c r="V131" s="26"/>
      <c r="W131" s="425"/>
    </row>
    <row r="132" ht="15.0" customHeight="1">
      <c r="A132" s="425"/>
      <c r="B132" s="36"/>
      <c r="K132" s="32"/>
      <c r="M132" s="36"/>
      <c r="V132" s="32"/>
      <c r="W132" s="425"/>
    </row>
    <row r="133" ht="15.0" customHeight="1">
      <c r="A133" s="425"/>
      <c r="B133" s="36"/>
      <c r="K133" s="32"/>
      <c r="M133" s="36"/>
      <c r="V133" s="32"/>
      <c r="W133" s="425"/>
    </row>
    <row r="134" ht="15.0" customHeight="1">
      <c r="A134" s="425"/>
      <c r="B134" s="36"/>
      <c r="K134" s="32"/>
      <c r="M134" s="36"/>
      <c r="V134" s="32"/>
      <c r="W134" s="425"/>
    </row>
    <row r="135" ht="15.0" customHeight="1">
      <c r="A135" s="425"/>
      <c r="B135" s="43"/>
      <c r="C135" s="44"/>
      <c r="D135" s="44"/>
      <c r="E135" s="44"/>
      <c r="F135" s="44"/>
      <c r="G135" s="44"/>
      <c r="H135" s="44"/>
      <c r="I135" s="44"/>
      <c r="J135" s="44"/>
      <c r="K135" s="45"/>
      <c r="M135" s="43"/>
      <c r="N135" s="44"/>
      <c r="O135" s="44"/>
      <c r="P135" s="44"/>
      <c r="Q135" s="44"/>
      <c r="R135" s="44"/>
      <c r="S135" s="44"/>
      <c r="T135" s="44"/>
      <c r="U135" s="44"/>
      <c r="V135" s="45"/>
      <c r="W135" s="425"/>
    </row>
    <row r="136" ht="15.0" customHeight="1">
      <c r="A136" s="425"/>
      <c r="B136" s="455"/>
      <c r="C136" s="456"/>
      <c r="D136" s="457"/>
      <c r="E136" s="457"/>
      <c r="F136" s="458"/>
      <c r="G136" s="458"/>
      <c r="H136" s="458"/>
      <c r="I136" s="458"/>
      <c r="J136" s="458"/>
      <c r="K136" s="459"/>
      <c r="L136" s="440"/>
      <c r="M136" s="460" t="s">
        <v>198</v>
      </c>
      <c r="N136" s="13"/>
      <c r="O136" s="13"/>
      <c r="P136" s="13"/>
      <c r="Q136" s="13"/>
      <c r="R136" s="13"/>
      <c r="S136" s="13"/>
      <c r="T136" s="13"/>
      <c r="U136" s="13"/>
      <c r="V136" s="26"/>
      <c r="W136" s="425"/>
    </row>
    <row r="137" ht="15.0" customHeight="1">
      <c r="A137" s="425"/>
      <c r="B137" s="461"/>
      <c r="C137" s="44"/>
      <c r="D137" s="44"/>
      <c r="E137" s="44"/>
      <c r="F137" s="44"/>
      <c r="G137" s="44"/>
      <c r="H137" s="44"/>
      <c r="I137" s="44"/>
      <c r="J137" s="44"/>
      <c r="K137" s="44"/>
      <c r="L137" s="445"/>
      <c r="M137" s="448"/>
      <c r="N137" s="232"/>
      <c r="O137" s="467"/>
      <c r="P137" s="232"/>
      <c r="Q137" s="450"/>
      <c r="R137" s="232"/>
      <c r="S137" s="451"/>
      <c r="T137" s="232"/>
      <c r="U137" s="463"/>
      <c r="V137" s="232"/>
      <c r="W137" s="425"/>
    </row>
    <row r="138" ht="15.0" customHeight="1">
      <c r="A138" s="432"/>
      <c r="B138" s="433"/>
      <c r="C138" s="169"/>
      <c r="D138" s="169"/>
      <c r="E138" s="169"/>
      <c r="F138" s="169"/>
      <c r="G138" s="169"/>
      <c r="H138" s="169"/>
      <c r="I138" s="169"/>
      <c r="J138" s="169"/>
      <c r="K138" s="169"/>
      <c r="L138" s="169"/>
      <c r="M138" s="169"/>
      <c r="N138" s="169"/>
      <c r="O138" s="169"/>
      <c r="P138" s="169"/>
      <c r="Q138" s="169"/>
      <c r="R138" s="169"/>
      <c r="S138" s="169"/>
      <c r="T138" s="169"/>
      <c r="U138" s="169"/>
      <c r="V138" s="169"/>
      <c r="W138" s="434" t="str">
        <f>if(ISBLANK(B140),"",1)</f>
        <v/>
      </c>
    </row>
    <row r="139" ht="15.0" customHeight="1">
      <c r="A139" s="425"/>
      <c r="B139" s="435" t="s">
        <v>191</v>
      </c>
      <c r="C139" s="169"/>
      <c r="D139" s="169"/>
      <c r="E139" s="169"/>
      <c r="F139" s="169"/>
      <c r="G139" s="169"/>
      <c r="H139" s="169"/>
      <c r="I139" s="169"/>
      <c r="J139" s="169"/>
      <c r="K139" s="436"/>
      <c r="L139" s="437"/>
      <c r="M139" s="438"/>
      <c r="N139" s="169"/>
      <c r="O139" s="169"/>
      <c r="P139" s="169"/>
      <c r="Q139" s="169"/>
      <c r="R139" s="169"/>
      <c r="S139" s="169"/>
      <c r="T139" s="169"/>
      <c r="U139" s="169"/>
      <c r="V139" s="232"/>
      <c r="W139" s="425"/>
    </row>
    <row r="140" ht="15.0" customHeight="1">
      <c r="A140" s="425"/>
      <c r="B140" s="439"/>
      <c r="C140" s="169"/>
      <c r="D140" s="169"/>
      <c r="E140" s="169"/>
      <c r="F140" s="169"/>
      <c r="G140" s="169"/>
      <c r="H140" s="169"/>
      <c r="I140" s="169"/>
      <c r="J140" s="169"/>
      <c r="K140" s="169"/>
      <c r="L140" s="169"/>
      <c r="M140" s="169"/>
      <c r="N140" s="169"/>
      <c r="O140" s="169"/>
      <c r="P140" s="169"/>
      <c r="Q140" s="169"/>
      <c r="R140" s="169"/>
      <c r="S140" s="169"/>
      <c r="T140" s="169"/>
      <c r="U140" s="169"/>
      <c r="V140" s="232"/>
      <c r="W140" s="425"/>
    </row>
    <row r="141" ht="15.0" customHeight="1">
      <c r="A141" s="425"/>
      <c r="B141" s="435" t="s">
        <v>192</v>
      </c>
      <c r="C141" s="169"/>
      <c r="D141" s="169"/>
      <c r="E141" s="169"/>
      <c r="F141" s="169"/>
      <c r="G141" s="169"/>
      <c r="H141" s="169"/>
      <c r="I141" s="169"/>
      <c r="J141" s="169"/>
      <c r="K141" s="169"/>
      <c r="L141" s="440"/>
      <c r="M141" s="441" t="s">
        <v>193</v>
      </c>
      <c r="N141" s="169"/>
      <c r="O141" s="169"/>
      <c r="P141" s="169"/>
      <c r="Q141" s="169"/>
      <c r="R141" s="169"/>
      <c r="S141" s="169"/>
      <c r="T141" s="169"/>
      <c r="U141" s="169"/>
      <c r="V141" s="232"/>
      <c r="W141" s="425"/>
    </row>
    <row r="142" ht="15.0" customHeight="1">
      <c r="A142" s="425"/>
      <c r="B142" s="469"/>
      <c r="C142" s="443"/>
      <c r="D142" s="443"/>
      <c r="E142" s="443"/>
      <c r="F142" s="443"/>
      <c r="G142" s="443"/>
      <c r="H142" s="443"/>
      <c r="I142" s="443"/>
      <c r="J142" s="443"/>
      <c r="K142" s="444"/>
      <c r="L142" s="445"/>
      <c r="M142" s="439"/>
      <c r="N142" s="169"/>
      <c r="O142" s="169"/>
      <c r="P142" s="169"/>
      <c r="Q142" s="169"/>
      <c r="R142" s="169"/>
      <c r="S142" s="169"/>
      <c r="T142" s="169"/>
      <c r="U142" s="169"/>
      <c r="V142" s="232"/>
      <c r="W142" s="425"/>
    </row>
    <row r="143" ht="15.0" customHeight="1">
      <c r="A143" s="425"/>
      <c r="B143" s="435" t="s">
        <v>194</v>
      </c>
      <c r="C143" s="169"/>
      <c r="D143" s="169"/>
      <c r="E143" s="169"/>
      <c r="F143" s="169"/>
      <c r="G143" s="169"/>
      <c r="H143" s="169"/>
      <c r="I143" s="169"/>
      <c r="J143" s="169"/>
      <c r="K143" s="169"/>
      <c r="L143" s="440"/>
      <c r="M143" s="441" t="s">
        <v>195</v>
      </c>
      <c r="N143" s="169"/>
      <c r="O143" s="169"/>
      <c r="P143" s="169"/>
      <c r="Q143" s="169"/>
      <c r="R143" s="169"/>
      <c r="S143" s="169"/>
      <c r="T143" s="169"/>
      <c r="U143" s="169"/>
      <c r="V143" s="232"/>
      <c r="W143" s="425"/>
    </row>
    <row r="144" ht="15.0" customHeight="1">
      <c r="A144" s="425"/>
      <c r="B144" s="465"/>
      <c r="C144" s="232"/>
      <c r="D144" s="447" t="str">
        <f>IF(ISBLANK(B140),"",IF(B144&gt;1,"Aventuras Adquiridas",IF(B144=1,"Aventura Adquirida","Missão Sem Aventura")))</f>
        <v/>
      </c>
      <c r="E144" s="169"/>
      <c r="F144" s="169"/>
      <c r="G144" s="169"/>
      <c r="H144" s="169"/>
      <c r="I144" s="169"/>
      <c r="J144" s="169"/>
      <c r="K144" s="232"/>
      <c r="L144" s="445"/>
      <c r="M144" s="448"/>
      <c r="N144" s="232"/>
      <c r="O144" s="466"/>
      <c r="P144" s="232"/>
      <c r="Q144" s="450"/>
      <c r="R144" s="232"/>
      <c r="S144" s="451"/>
      <c r="T144" s="232"/>
      <c r="U144" s="463"/>
      <c r="V144" s="232"/>
      <c r="W144" s="425"/>
    </row>
    <row r="145" ht="15.0" customHeight="1">
      <c r="A145" s="425"/>
      <c r="B145" s="435" t="s">
        <v>196</v>
      </c>
      <c r="C145" s="169"/>
      <c r="D145" s="169"/>
      <c r="E145" s="169"/>
      <c r="F145" s="169"/>
      <c r="G145" s="169"/>
      <c r="H145" s="169"/>
      <c r="I145" s="169"/>
      <c r="J145" s="169"/>
      <c r="K145" s="169"/>
      <c r="L145" s="440"/>
      <c r="M145" s="441" t="s">
        <v>197</v>
      </c>
      <c r="N145" s="169"/>
      <c r="O145" s="169"/>
      <c r="P145" s="169"/>
      <c r="Q145" s="169"/>
      <c r="R145" s="169"/>
      <c r="S145" s="169"/>
      <c r="T145" s="169"/>
      <c r="U145" s="169"/>
      <c r="V145" s="232"/>
      <c r="W145" s="425"/>
    </row>
    <row r="146" ht="15.0" customHeight="1">
      <c r="A146" s="425"/>
      <c r="B146" s="453"/>
      <c r="C146" s="13"/>
      <c r="D146" s="13"/>
      <c r="E146" s="13"/>
      <c r="F146" s="13"/>
      <c r="G146" s="13"/>
      <c r="H146" s="13"/>
      <c r="I146" s="13"/>
      <c r="J146" s="13"/>
      <c r="K146" s="26"/>
      <c r="L146" s="454"/>
      <c r="M146" s="453"/>
      <c r="N146" s="13"/>
      <c r="O146" s="13"/>
      <c r="P146" s="13"/>
      <c r="Q146" s="13"/>
      <c r="R146" s="13"/>
      <c r="S146" s="13"/>
      <c r="T146" s="13"/>
      <c r="U146" s="13"/>
      <c r="V146" s="26"/>
      <c r="W146" s="425"/>
    </row>
    <row r="147" ht="15.0" customHeight="1">
      <c r="A147" s="425"/>
      <c r="B147" s="36"/>
      <c r="K147" s="32"/>
      <c r="M147" s="36"/>
      <c r="V147" s="32"/>
      <c r="W147" s="425"/>
    </row>
    <row r="148" ht="15.0" customHeight="1">
      <c r="A148" s="425"/>
      <c r="B148" s="36"/>
      <c r="K148" s="32"/>
      <c r="M148" s="36"/>
      <c r="V148" s="32"/>
      <c r="W148" s="425"/>
    </row>
    <row r="149" ht="15.0" customHeight="1">
      <c r="A149" s="425"/>
      <c r="B149" s="36"/>
      <c r="K149" s="32"/>
      <c r="M149" s="36"/>
      <c r="V149" s="32"/>
      <c r="W149" s="425"/>
    </row>
    <row r="150" ht="15.0" customHeight="1">
      <c r="A150" s="425"/>
      <c r="B150" s="43"/>
      <c r="C150" s="44"/>
      <c r="D150" s="44"/>
      <c r="E150" s="44"/>
      <c r="F150" s="44"/>
      <c r="G150" s="44"/>
      <c r="H150" s="44"/>
      <c r="I150" s="44"/>
      <c r="J150" s="44"/>
      <c r="K150" s="45"/>
      <c r="M150" s="43"/>
      <c r="N150" s="44"/>
      <c r="O150" s="44"/>
      <c r="P150" s="44"/>
      <c r="Q150" s="44"/>
      <c r="R150" s="44"/>
      <c r="S150" s="44"/>
      <c r="T150" s="44"/>
      <c r="U150" s="44"/>
      <c r="V150" s="45"/>
      <c r="W150" s="425"/>
    </row>
    <row r="151" ht="15.0" customHeight="1">
      <c r="A151" s="425"/>
      <c r="B151" s="455"/>
      <c r="C151" s="456"/>
      <c r="D151" s="457"/>
      <c r="E151" s="457"/>
      <c r="F151" s="458"/>
      <c r="G151" s="458"/>
      <c r="H151" s="458"/>
      <c r="I151" s="458"/>
      <c r="J151" s="458"/>
      <c r="K151" s="459"/>
      <c r="L151" s="440"/>
      <c r="M151" s="460" t="s">
        <v>198</v>
      </c>
      <c r="N151" s="13"/>
      <c r="O151" s="13"/>
      <c r="P151" s="13"/>
      <c r="Q151" s="13"/>
      <c r="R151" s="13"/>
      <c r="S151" s="13"/>
      <c r="T151" s="13"/>
      <c r="U151" s="13"/>
      <c r="V151" s="26"/>
      <c r="W151" s="425"/>
    </row>
    <row r="152" ht="15.0" customHeight="1">
      <c r="A152" s="425"/>
      <c r="B152" s="461"/>
      <c r="C152" s="44"/>
      <c r="D152" s="44"/>
      <c r="E152" s="44"/>
      <c r="F152" s="44"/>
      <c r="G152" s="44"/>
      <c r="H152" s="44"/>
      <c r="I152" s="44"/>
      <c r="J152" s="44"/>
      <c r="K152" s="44"/>
      <c r="L152" s="445"/>
      <c r="M152" s="448"/>
      <c r="N152" s="232"/>
      <c r="O152" s="467"/>
      <c r="P152" s="232"/>
      <c r="Q152" s="450"/>
      <c r="R152" s="232"/>
      <c r="S152" s="451"/>
      <c r="T152" s="232"/>
      <c r="U152" s="463"/>
      <c r="V152" s="232"/>
      <c r="W152" s="425"/>
    </row>
    <row r="153" ht="15.0" customHeight="1">
      <c r="A153" s="432"/>
      <c r="B153" s="433"/>
      <c r="C153" s="169"/>
      <c r="D153" s="169"/>
      <c r="E153" s="169"/>
      <c r="F153" s="169"/>
      <c r="G153" s="169"/>
      <c r="H153" s="169"/>
      <c r="I153" s="169"/>
      <c r="J153" s="169"/>
      <c r="K153" s="169"/>
      <c r="L153" s="169"/>
      <c r="M153" s="169"/>
      <c r="N153" s="169"/>
      <c r="O153" s="169"/>
      <c r="P153" s="169"/>
      <c r="Q153" s="169"/>
      <c r="R153" s="169"/>
      <c r="S153" s="169"/>
      <c r="T153" s="169"/>
      <c r="U153" s="169"/>
      <c r="V153" s="169"/>
      <c r="W153" s="434" t="str">
        <f>if(ISBLANK(B155),"",1)</f>
        <v/>
      </c>
    </row>
    <row r="154" ht="15.0" customHeight="1">
      <c r="A154" s="425"/>
      <c r="B154" s="435" t="s">
        <v>191</v>
      </c>
      <c r="C154" s="169"/>
      <c r="D154" s="169"/>
      <c r="E154" s="169"/>
      <c r="F154" s="169"/>
      <c r="G154" s="169"/>
      <c r="H154" s="169"/>
      <c r="I154" s="169"/>
      <c r="J154" s="169"/>
      <c r="K154" s="436"/>
      <c r="L154" s="437"/>
      <c r="M154" s="438"/>
      <c r="N154" s="169"/>
      <c r="O154" s="169"/>
      <c r="P154" s="169"/>
      <c r="Q154" s="169"/>
      <c r="R154" s="169"/>
      <c r="S154" s="169"/>
      <c r="T154" s="169"/>
      <c r="U154" s="169"/>
      <c r="V154" s="232"/>
      <c r="W154" s="425"/>
    </row>
    <row r="155" ht="15.0" customHeight="1">
      <c r="A155" s="425"/>
      <c r="B155" s="439"/>
      <c r="C155" s="169"/>
      <c r="D155" s="169"/>
      <c r="E155" s="169"/>
      <c r="F155" s="169"/>
      <c r="G155" s="169"/>
      <c r="H155" s="169"/>
      <c r="I155" s="169"/>
      <c r="J155" s="169"/>
      <c r="K155" s="169"/>
      <c r="L155" s="169"/>
      <c r="M155" s="169"/>
      <c r="N155" s="169"/>
      <c r="O155" s="169"/>
      <c r="P155" s="169"/>
      <c r="Q155" s="169"/>
      <c r="R155" s="169"/>
      <c r="S155" s="169"/>
      <c r="T155" s="169"/>
      <c r="U155" s="169"/>
      <c r="V155" s="232"/>
      <c r="W155" s="425"/>
    </row>
    <row r="156" ht="15.0" customHeight="1">
      <c r="A156" s="425"/>
      <c r="B156" s="435" t="s">
        <v>192</v>
      </c>
      <c r="C156" s="169"/>
      <c r="D156" s="169"/>
      <c r="E156" s="169"/>
      <c r="F156" s="169"/>
      <c r="G156" s="169"/>
      <c r="H156" s="169"/>
      <c r="I156" s="169"/>
      <c r="J156" s="169"/>
      <c r="K156" s="169"/>
      <c r="L156" s="440"/>
      <c r="M156" s="441" t="s">
        <v>193</v>
      </c>
      <c r="N156" s="169"/>
      <c r="O156" s="169"/>
      <c r="P156" s="169"/>
      <c r="Q156" s="169"/>
      <c r="R156" s="169"/>
      <c r="S156" s="169"/>
      <c r="T156" s="169"/>
      <c r="U156" s="169"/>
      <c r="V156" s="232"/>
      <c r="W156" s="425"/>
    </row>
    <row r="157" ht="15.0" customHeight="1">
      <c r="A157" s="425"/>
      <c r="B157" s="468"/>
      <c r="C157" s="443"/>
      <c r="D157" s="443"/>
      <c r="E157" s="443"/>
      <c r="F157" s="443"/>
      <c r="G157" s="443"/>
      <c r="H157" s="443"/>
      <c r="I157" s="443"/>
      <c r="J157" s="443"/>
      <c r="K157" s="444"/>
      <c r="L157" s="445"/>
      <c r="M157" s="439"/>
      <c r="N157" s="169"/>
      <c r="O157" s="169"/>
      <c r="P157" s="169"/>
      <c r="Q157" s="169"/>
      <c r="R157" s="169"/>
      <c r="S157" s="169"/>
      <c r="T157" s="169"/>
      <c r="U157" s="169"/>
      <c r="V157" s="232"/>
      <c r="W157" s="425"/>
    </row>
    <row r="158" ht="15.0" customHeight="1">
      <c r="A158" s="425"/>
      <c r="B158" s="435" t="s">
        <v>194</v>
      </c>
      <c r="C158" s="169"/>
      <c r="D158" s="169"/>
      <c r="E158" s="169"/>
      <c r="F158" s="169"/>
      <c r="G158" s="169"/>
      <c r="H158" s="169"/>
      <c r="I158" s="169"/>
      <c r="J158" s="169"/>
      <c r="K158" s="169"/>
      <c r="L158" s="440"/>
      <c r="M158" s="441" t="s">
        <v>195</v>
      </c>
      <c r="N158" s="169"/>
      <c r="O158" s="169"/>
      <c r="P158" s="169"/>
      <c r="Q158" s="169"/>
      <c r="R158" s="169"/>
      <c r="S158" s="169"/>
      <c r="T158" s="169"/>
      <c r="U158" s="169"/>
      <c r="V158" s="232"/>
      <c r="W158" s="425"/>
    </row>
    <row r="159" ht="15.0" customHeight="1">
      <c r="A159" s="425"/>
      <c r="B159" s="465"/>
      <c r="C159" s="232"/>
      <c r="D159" s="447" t="str">
        <f>IF(ISBLANK(B155),"",IF(B159&gt;1,"Aventuras Adquiridas",IF(B159=1,"Aventura Adquirida","Missão Sem Aventura")))</f>
        <v/>
      </c>
      <c r="E159" s="169"/>
      <c r="F159" s="169"/>
      <c r="G159" s="169"/>
      <c r="H159" s="169"/>
      <c r="I159" s="169"/>
      <c r="J159" s="169"/>
      <c r="K159" s="232"/>
      <c r="L159" s="445"/>
      <c r="M159" s="448"/>
      <c r="N159" s="232"/>
      <c r="O159" s="466"/>
      <c r="P159" s="232"/>
      <c r="Q159" s="450"/>
      <c r="R159" s="232"/>
      <c r="S159" s="451"/>
      <c r="T159" s="232"/>
      <c r="U159" s="463"/>
      <c r="V159" s="232"/>
      <c r="W159" s="425"/>
    </row>
    <row r="160" ht="15.0" customHeight="1">
      <c r="A160" s="425"/>
      <c r="B160" s="435" t="s">
        <v>196</v>
      </c>
      <c r="C160" s="169"/>
      <c r="D160" s="169"/>
      <c r="E160" s="169"/>
      <c r="F160" s="169"/>
      <c r="G160" s="169"/>
      <c r="H160" s="169"/>
      <c r="I160" s="169"/>
      <c r="J160" s="169"/>
      <c r="K160" s="169"/>
      <c r="L160" s="440"/>
      <c r="M160" s="441" t="s">
        <v>197</v>
      </c>
      <c r="N160" s="169"/>
      <c r="O160" s="169"/>
      <c r="P160" s="169"/>
      <c r="Q160" s="169"/>
      <c r="R160" s="169"/>
      <c r="S160" s="169"/>
      <c r="T160" s="169"/>
      <c r="U160" s="169"/>
      <c r="V160" s="232"/>
      <c r="W160" s="425"/>
    </row>
    <row r="161" ht="15.0" customHeight="1">
      <c r="A161" s="425"/>
      <c r="B161" s="453"/>
      <c r="C161" s="13"/>
      <c r="D161" s="13"/>
      <c r="E161" s="13"/>
      <c r="F161" s="13"/>
      <c r="G161" s="13"/>
      <c r="H161" s="13"/>
      <c r="I161" s="13"/>
      <c r="J161" s="13"/>
      <c r="K161" s="26"/>
      <c r="L161" s="454"/>
      <c r="M161" s="453"/>
      <c r="N161" s="13"/>
      <c r="O161" s="13"/>
      <c r="P161" s="13"/>
      <c r="Q161" s="13"/>
      <c r="R161" s="13"/>
      <c r="S161" s="13"/>
      <c r="T161" s="13"/>
      <c r="U161" s="13"/>
      <c r="V161" s="26"/>
      <c r="W161" s="425"/>
    </row>
    <row r="162" ht="15.0" customHeight="1">
      <c r="A162" s="425"/>
      <c r="B162" s="36"/>
      <c r="K162" s="32"/>
      <c r="M162" s="36"/>
      <c r="V162" s="32"/>
      <c r="W162" s="425"/>
    </row>
    <row r="163" ht="15.0" customHeight="1">
      <c r="A163" s="425"/>
      <c r="B163" s="36"/>
      <c r="K163" s="32"/>
      <c r="M163" s="36"/>
      <c r="V163" s="32"/>
      <c r="W163" s="425"/>
    </row>
    <row r="164" ht="15.0" customHeight="1">
      <c r="A164" s="425"/>
      <c r="B164" s="36"/>
      <c r="K164" s="32"/>
      <c r="M164" s="36"/>
      <c r="V164" s="32"/>
      <c r="W164" s="425"/>
    </row>
    <row r="165" ht="15.0" customHeight="1">
      <c r="A165" s="425"/>
      <c r="B165" s="43"/>
      <c r="C165" s="44"/>
      <c r="D165" s="44"/>
      <c r="E165" s="44"/>
      <c r="F165" s="44"/>
      <c r="G165" s="44"/>
      <c r="H165" s="44"/>
      <c r="I165" s="44"/>
      <c r="J165" s="44"/>
      <c r="K165" s="45"/>
      <c r="M165" s="43"/>
      <c r="N165" s="44"/>
      <c r="O165" s="44"/>
      <c r="P165" s="44"/>
      <c r="Q165" s="44"/>
      <c r="R165" s="44"/>
      <c r="S165" s="44"/>
      <c r="T165" s="44"/>
      <c r="U165" s="44"/>
      <c r="V165" s="45"/>
      <c r="W165" s="425"/>
    </row>
    <row r="166" ht="15.0" customHeight="1">
      <c r="A166" s="425"/>
      <c r="B166" s="455"/>
      <c r="C166" s="456"/>
      <c r="D166" s="457"/>
      <c r="E166" s="457"/>
      <c r="F166" s="458"/>
      <c r="G166" s="458"/>
      <c r="H166" s="458"/>
      <c r="I166" s="458"/>
      <c r="J166" s="458"/>
      <c r="K166" s="459"/>
      <c r="L166" s="440"/>
      <c r="M166" s="460" t="s">
        <v>198</v>
      </c>
      <c r="N166" s="13"/>
      <c r="O166" s="13"/>
      <c r="P166" s="13"/>
      <c r="Q166" s="13"/>
      <c r="R166" s="13"/>
      <c r="S166" s="13"/>
      <c r="T166" s="13"/>
      <c r="U166" s="13"/>
      <c r="V166" s="26"/>
      <c r="W166" s="425"/>
    </row>
    <row r="167" ht="15.0" customHeight="1">
      <c r="A167" s="425"/>
      <c r="B167" s="461"/>
      <c r="C167" s="44"/>
      <c r="D167" s="44"/>
      <c r="E167" s="44"/>
      <c r="F167" s="44"/>
      <c r="G167" s="44"/>
      <c r="H167" s="44"/>
      <c r="I167" s="44"/>
      <c r="J167" s="44"/>
      <c r="K167" s="44"/>
      <c r="L167" s="445"/>
      <c r="M167" s="448"/>
      <c r="N167" s="232"/>
      <c r="O167" s="467"/>
      <c r="P167" s="232"/>
      <c r="Q167" s="450"/>
      <c r="R167" s="232"/>
      <c r="S167" s="451"/>
      <c r="T167" s="232"/>
      <c r="U167" s="463"/>
      <c r="V167" s="232"/>
      <c r="W167" s="425"/>
    </row>
    <row r="168" ht="15.0" customHeight="1">
      <c r="A168" s="432"/>
      <c r="B168" s="433"/>
      <c r="C168" s="169"/>
      <c r="D168" s="169"/>
      <c r="E168" s="169"/>
      <c r="F168" s="169"/>
      <c r="G168" s="169"/>
      <c r="H168" s="169"/>
      <c r="I168" s="169"/>
      <c r="J168" s="169"/>
      <c r="K168" s="169"/>
      <c r="L168" s="169"/>
      <c r="M168" s="169"/>
      <c r="N168" s="169"/>
      <c r="O168" s="169"/>
      <c r="P168" s="169"/>
      <c r="Q168" s="169"/>
      <c r="R168" s="169"/>
      <c r="S168" s="169"/>
      <c r="T168" s="169"/>
      <c r="U168" s="169"/>
      <c r="V168" s="169"/>
      <c r="W168" s="434" t="str">
        <f>if(ISBLANK(B170),"",1)</f>
        <v/>
      </c>
    </row>
    <row r="169" ht="15.0" customHeight="1">
      <c r="A169" s="425"/>
      <c r="B169" s="435" t="s">
        <v>191</v>
      </c>
      <c r="C169" s="169"/>
      <c r="D169" s="169"/>
      <c r="E169" s="169"/>
      <c r="F169" s="169"/>
      <c r="G169" s="169"/>
      <c r="H169" s="169"/>
      <c r="I169" s="169"/>
      <c r="J169" s="169"/>
      <c r="K169" s="436"/>
      <c r="L169" s="437"/>
      <c r="M169" s="438"/>
      <c r="N169" s="169"/>
      <c r="O169" s="169"/>
      <c r="P169" s="169"/>
      <c r="Q169" s="169"/>
      <c r="R169" s="169"/>
      <c r="S169" s="169"/>
      <c r="T169" s="169"/>
      <c r="U169" s="169"/>
      <c r="V169" s="232"/>
      <c r="W169" s="425"/>
    </row>
    <row r="170" ht="15.0" customHeight="1">
      <c r="A170" s="425"/>
      <c r="B170" s="439"/>
      <c r="C170" s="169"/>
      <c r="D170" s="169"/>
      <c r="E170" s="169"/>
      <c r="F170" s="169"/>
      <c r="G170" s="169"/>
      <c r="H170" s="169"/>
      <c r="I170" s="169"/>
      <c r="J170" s="169"/>
      <c r="K170" s="169"/>
      <c r="L170" s="169"/>
      <c r="M170" s="169"/>
      <c r="N170" s="169"/>
      <c r="O170" s="169"/>
      <c r="P170" s="169"/>
      <c r="Q170" s="169"/>
      <c r="R170" s="169"/>
      <c r="S170" s="169"/>
      <c r="T170" s="169"/>
      <c r="U170" s="169"/>
      <c r="V170" s="232"/>
      <c r="W170" s="425"/>
    </row>
    <row r="171" ht="15.0" customHeight="1">
      <c r="A171" s="425"/>
      <c r="B171" s="435" t="s">
        <v>192</v>
      </c>
      <c r="C171" s="169"/>
      <c r="D171" s="169"/>
      <c r="E171" s="169"/>
      <c r="F171" s="169"/>
      <c r="G171" s="169"/>
      <c r="H171" s="169"/>
      <c r="I171" s="169"/>
      <c r="J171" s="169"/>
      <c r="K171" s="169"/>
      <c r="L171" s="440"/>
      <c r="M171" s="441" t="s">
        <v>193</v>
      </c>
      <c r="N171" s="169"/>
      <c r="O171" s="169"/>
      <c r="P171" s="169"/>
      <c r="Q171" s="169"/>
      <c r="R171" s="169"/>
      <c r="S171" s="169"/>
      <c r="T171" s="169"/>
      <c r="U171" s="169"/>
      <c r="V171" s="232"/>
      <c r="W171" s="425"/>
    </row>
    <row r="172" ht="15.0" customHeight="1">
      <c r="A172" s="425"/>
      <c r="B172" s="468"/>
      <c r="C172" s="443"/>
      <c r="D172" s="443"/>
      <c r="E172" s="443"/>
      <c r="F172" s="443"/>
      <c r="G172" s="443"/>
      <c r="H172" s="443"/>
      <c r="I172" s="443"/>
      <c r="J172" s="443"/>
      <c r="K172" s="444"/>
      <c r="L172" s="445"/>
      <c r="M172" s="439"/>
      <c r="N172" s="169"/>
      <c r="O172" s="169"/>
      <c r="P172" s="169"/>
      <c r="Q172" s="169"/>
      <c r="R172" s="169"/>
      <c r="S172" s="169"/>
      <c r="T172" s="169"/>
      <c r="U172" s="169"/>
      <c r="V172" s="232"/>
      <c r="W172" s="425"/>
    </row>
    <row r="173" ht="15.0" customHeight="1">
      <c r="A173" s="425"/>
      <c r="B173" s="435" t="s">
        <v>194</v>
      </c>
      <c r="C173" s="169"/>
      <c r="D173" s="169"/>
      <c r="E173" s="169"/>
      <c r="F173" s="169"/>
      <c r="G173" s="169"/>
      <c r="H173" s="169"/>
      <c r="I173" s="169"/>
      <c r="J173" s="169"/>
      <c r="K173" s="169"/>
      <c r="L173" s="440"/>
      <c r="M173" s="441" t="s">
        <v>195</v>
      </c>
      <c r="N173" s="169"/>
      <c r="O173" s="169"/>
      <c r="P173" s="169"/>
      <c r="Q173" s="169"/>
      <c r="R173" s="169"/>
      <c r="S173" s="169"/>
      <c r="T173" s="169"/>
      <c r="U173" s="169"/>
      <c r="V173" s="232"/>
      <c r="W173" s="425"/>
    </row>
    <row r="174" ht="15.0" customHeight="1">
      <c r="A174" s="425"/>
      <c r="B174" s="465"/>
      <c r="C174" s="232"/>
      <c r="D174" s="447" t="str">
        <f>IF(ISBLANK(B170),"",IF(B174&gt;1,"Aventuras Adquiridas",IF(B174=1,"Aventura Adquirida","Missão Sem Aventura")))</f>
        <v/>
      </c>
      <c r="E174" s="169"/>
      <c r="F174" s="169"/>
      <c r="G174" s="169"/>
      <c r="H174" s="169"/>
      <c r="I174" s="169"/>
      <c r="J174" s="169"/>
      <c r="K174" s="232"/>
      <c r="L174" s="445"/>
      <c r="M174" s="448"/>
      <c r="N174" s="232"/>
      <c r="O174" s="466"/>
      <c r="P174" s="232"/>
      <c r="Q174" s="450"/>
      <c r="R174" s="232"/>
      <c r="S174" s="451"/>
      <c r="T174" s="232"/>
      <c r="U174" s="463"/>
      <c r="V174" s="232"/>
      <c r="W174" s="425"/>
    </row>
    <row r="175" ht="15.0" customHeight="1">
      <c r="A175" s="425"/>
      <c r="B175" s="435" t="s">
        <v>196</v>
      </c>
      <c r="C175" s="169"/>
      <c r="D175" s="169"/>
      <c r="E175" s="169"/>
      <c r="F175" s="169"/>
      <c r="G175" s="169"/>
      <c r="H175" s="169"/>
      <c r="I175" s="169"/>
      <c r="J175" s="169"/>
      <c r="K175" s="169"/>
      <c r="L175" s="440"/>
      <c r="M175" s="441" t="s">
        <v>197</v>
      </c>
      <c r="N175" s="169"/>
      <c r="O175" s="169"/>
      <c r="P175" s="169"/>
      <c r="Q175" s="169"/>
      <c r="R175" s="169"/>
      <c r="S175" s="169"/>
      <c r="T175" s="169"/>
      <c r="U175" s="169"/>
      <c r="V175" s="232"/>
      <c r="W175" s="425"/>
    </row>
    <row r="176" ht="15.0" customHeight="1">
      <c r="A176" s="425"/>
      <c r="B176" s="453"/>
      <c r="C176" s="13"/>
      <c r="D176" s="13"/>
      <c r="E176" s="13"/>
      <c r="F176" s="13"/>
      <c r="G176" s="13"/>
      <c r="H176" s="13"/>
      <c r="I176" s="13"/>
      <c r="J176" s="13"/>
      <c r="K176" s="26"/>
      <c r="L176" s="454"/>
      <c r="M176" s="453"/>
      <c r="N176" s="13"/>
      <c r="O176" s="13"/>
      <c r="P176" s="13"/>
      <c r="Q176" s="13"/>
      <c r="R176" s="13"/>
      <c r="S176" s="13"/>
      <c r="T176" s="13"/>
      <c r="U176" s="13"/>
      <c r="V176" s="26"/>
      <c r="W176" s="425"/>
    </row>
    <row r="177" ht="15.0" customHeight="1">
      <c r="A177" s="425"/>
      <c r="B177" s="36"/>
      <c r="K177" s="32"/>
      <c r="M177" s="36"/>
      <c r="V177" s="32"/>
      <c r="W177" s="425"/>
    </row>
    <row r="178" ht="15.0" customHeight="1">
      <c r="A178" s="425"/>
      <c r="B178" s="36"/>
      <c r="K178" s="32"/>
      <c r="M178" s="36"/>
      <c r="V178" s="32"/>
      <c r="W178" s="425"/>
    </row>
    <row r="179" ht="15.0" customHeight="1">
      <c r="A179" s="425"/>
      <c r="B179" s="36"/>
      <c r="K179" s="32"/>
      <c r="M179" s="36"/>
      <c r="V179" s="32"/>
      <c r="W179" s="425"/>
    </row>
    <row r="180" ht="15.0" customHeight="1">
      <c r="A180" s="425"/>
      <c r="B180" s="43"/>
      <c r="C180" s="44"/>
      <c r="D180" s="44"/>
      <c r="E180" s="44"/>
      <c r="F180" s="44"/>
      <c r="G180" s="44"/>
      <c r="H180" s="44"/>
      <c r="I180" s="44"/>
      <c r="J180" s="44"/>
      <c r="K180" s="45"/>
      <c r="M180" s="43"/>
      <c r="N180" s="44"/>
      <c r="O180" s="44"/>
      <c r="P180" s="44"/>
      <c r="Q180" s="44"/>
      <c r="R180" s="44"/>
      <c r="S180" s="44"/>
      <c r="T180" s="44"/>
      <c r="U180" s="44"/>
      <c r="V180" s="45"/>
      <c r="W180" s="425"/>
    </row>
    <row r="181" ht="15.0" customHeight="1">
      <c r="A181" s="425"/>
      <c r="B181" s="455"/>
      <c r="C181" s="456"/>
      <c r="D181" s="457"/>
      <c r="E181" s="457"/>
      <c r="F181" s="458"/>
      <c r="G181" s="458"/>
      <c r="H181" s="458"/>
      <c r="I181" s="458"/>
      <c r="J181" s="458"/>
      <c r="K181" s="459"/>
      <c r="L181" s="440"/>
      <c r="M181" s="460" t="s">
        <v>198</v>
      </c>
      <c r="N181" s="13"/>
      <c r="O181" s="13"/>
      <c r="P181" s="13"/>
      <c r="Q181" s="13"/>
      <c r="R181" s="13"/>
      <c r="S181" s="13"/>
      <c r="T181" s="13"/>
      <c r="U181" s="13"/>
      <c r="V181" s="26"/>
      <c r="W181" s="425"/>
    </row>
    <row r="182" ht="15.0" customHeight="1">
      <c r="A182" s="425"/>
      <c r="B182" s="461"/>
      <c r="C182" s="44"/>
      <c r="D182" s="44"/>
      <c r="E182" s="44"/>
      <c r="F182" s="44"/>
      <c r="G182" s="44"/>
      <c r="H182" s="44"/>
      <c r="I182" s="44"/>
      <c r="J182" s="44"/>
      <c r="K182" s="44"/>
      <c r="L182" s="445"/>
      <c r="M182" s="448"/>
      <c r="N182" s="232"/>
      <c r="O182" s="467"/>
      <c r="P182" s="232"/>
      <c r="Q182" s="450"/>
      <c r="R182" s="232"/>
      <c r="S182" s="451"/>
      <c r="T182" s="232"/>
      <c r="U182" s="463"/>
      <c r="V182" s="232"/>
      <c r="W182" s="425"/>
    </row>
    <row r="183" ht="15.0" customHeight="1">
      <c r="A183" s="432"/>
      <c r="B183" s="433"/>
      <c r="C183" s="169"/>
      <c r="D183" s="169"/>
      <c r="E183" s="169"/>
      <c r="F183" s="169"/>
      <c r="G183" s="169"/>
      <c r="H183" s="169"/>
      <c r="I183" s="169"/>
      <c r="J183" s="169"/>
      <c r="K183" s="169"/>
      <c r="L183" s="169"/>
      <c r="M183" s="169"/>
      <c r="N183" s="169"/>
      <c r="O183" s="169"/>
      <c r="P183" s="169"/>
      <c r="Q183" s="169"/>
      <c r="R183" s="169"/>
      <c r="S183" s="169"/>
      <c r="T183" s="169"/>
      <c r="U183" s="169"/>
      <c r="V183" s="169"/>
      <c r="W183" s="434" t="str">
        <f>if(ISBLANK(B185),"",1)</f>
        <v/>
      </c>
    </row>
    <row r="184" ht="15.0" customHeight="1">
      <c r="A184" s="425"/>
      <c r="B184" s="435" t="s">
        <v>191</v>
      </c>
      <c r="C184" s="169"/>
      <c r="D184" s="169"/>
      <c r="E184" s="169"/>
      <c r="F184" s="169"/>
      <c r="G184" s="169"/>
      <c r="H184" s="169"/>
      <c r="I184" s="169"/>
      <c r="J184" s="169"/>
      <c r="K184" s="436"/>
      <c r="L184" s="437"/>
      <c r="M184" s="438"/>
      <c r="N184" s="169"/>
      <c r="O184" s="169"/>
      <c r="P184" s="169"/>
      <c r="Q184" s="169"/>
      <c r="R184" s="169"/>
      <c r="S184" s="169"/>
      <c r="T184" s="169"/>
      <c r="U184" s="169"/>
      <c r="V184" s="232"/>
      <c r="W184" s="425"/>
    </row>
    <row r="185" ht="15.0" customHeight="1">
      <c r="A185" s="425"/>
      <c r="B185" s="439"/>
      <c r="C185" s="169"/>
      <c r="D185" s="169"/>
      <c r="E185" s="169"/>
      <c r="F185" s="169"/>
      <c r="G185" s="169"/>
      <c r="H185" s="169"/>
      <c r="I185" s="169"/>
      <c r="J185" s="169"/>
      <c r="K185" s="169"/>
      <c r="L185" s="169"/>
      <c r="M185" s="169"/>
      <c r="N185" s="169"/>
      <c r="O185" s="169"/>
      <c r="P185" s="169"/>
      <c r="Q185" s="169"/>
      <c r="R185" s="169"/>
      <c r="S185" s="169"/>
      <c r="T185" s="169"/>
      <c r="U185" s="169"/>
      <c r="V185" s="232"/>
      <c r="W185" s="425"/>
    </row>
    <row r="186" ht="15.0" customHeight="1">
      <c r="A186" s="425"/>
      <c r="B186" s="435" t="s">
        <v>192</v>
      </c>
      <c r="C186" s="169"/>
      <c r="D186" s="169"/>
      <c r="E186" s="169"/>
      <c r="F186" s="169"/>
      <c r="G186" s="169"/>
      <c r="H186" s="169"/>
      <c r="I186" s="169"/>
      <c r="J186" s="169"/>
      <c r="K186" s="169"/>
      <c r="L186" s="440"/>
      <c r="M186" s="441" t="s">
        <v>193</v>
      </c>
      <c r="N186" s="169"/>
      <c r="O186" s="169"/>
      <c r="P186" s="169"/>
      <c r="Q186" s="169"/>
      <c r="R186" s="169"/>
      <c r="S186" s="169"/>
      <c r="T186" s="169"/>
      <c r="U186" s="169"/>
      <c r="V186" s="232"/>
      <c r="W186" s="425"/>
    </row>
    <row r="187" ht="15.0" customHeight="1">
      <c r="A187" s="425"/>
      <c r="B187" s="468"/>
      <c r="C187" s="443"/>
      <c r="D187" s="443"/>
      <c r="E187" s="443"/>
      <c r="F187" s="443"/>
      <c r="G187" s="443"/>
      <c r="H187" s="443"/>
      <c r="I187" s="443"/>
      <c r="J187" s="443"/>
      <c r="K187" s="444"/>
      <c r="L187" s="445"/>
      <c r="M187" s="439"/>
      <c r="N187" s="169"/>
      <c r="O187" s="169"/>
      <c r="P187" s="169"/>
      <c r="Q187" s="169"/>
      <c r="R187" s="169"/>
      <c r="S187" s="169"/>
      <c r="T187" s="169"/>
      <c r="U187" s="169"/>
      <c r="V187" s="232"/>
      <c r="W187" s="425"/>
    </row>
    <row r="188" ht="15.0" customHeight="1">
      <c r="A188" s="425"/>
      <c r="B188" s="435" t="s">
        <v>194</v>
      </c>
      <c r="C188" s="169"/>
      <c r="D188" s="169"/>
      <c r="E188" s="169"/>
      <c r="F188" s="169"/>
      <c r="G188" s="169"/>
      <c r="H188" s="169"/>
      <c r="I188" s="169"/>
      <c r="J188" s="169"/>
      <c r="K188" s="169"/>
      <c r="L188" s="440"/>
      <c r="M188" s="441" t="s">
        <v>195</v>
      </c>
      <c r="N188" s="169"/>
      <c r="O188" s="169"/>
      <c r="P188" s="169"/>
      <c r="Q188" s="169"/>
      <c r="R188" s="169"/>
      <c r="S188" s="169"/>
      <c r="T188" s="169"/>
      <c r="U188" s="169"/>
      <c r="V188" s="232"/>
      <c r="W188" s="425"/>
    </row>
    <row r="189" ht="15.0" customHeight="1">
      <c r="A189" s="425"/>
      <c r="B189" s="465"/>
      <c r="C189" s="232"/>
      <c r="D189" s="447" t="str">
        <f>IF(ISBLANK(B185),"",IF(B189&gt;1,"Aventuras Adquiridas",IF(B189=1,"Aventura Adquirida","Missão Sem Aventura")))</f>
        <v/>
      </c>
      <c r="E189" s="169"/>
      <c r="F189" s="169"/>
      <c r="G189" s="169"/>
      <c r="H189" s="169"/>
      <c r="I189" s="169"/>
      <c r="J189" s="169"/>
      <c r="K189" s="232"/>
      <c r="L189" s="445"/>
      <c r="M189" s="448"/>
      <c r="N189" s="232"/>
      <c r="O189" s="466"/>
      <c r="P189" s="232"/>
      <c r="Q189" s="450"/>
      <c r="R189" s="232"/>
      <c r="S189" s="451"/>
      <c r="T189" s="232"/>
      <c r="U189" s="463"/>
      <c r="V189" s="232"/>
      <c r="W189" s="425"/>
    </row>
    <row r="190" ht="15.0" customHeight="1">
      <c r="A190" s="425"/>
      <c r="B190" s="435" t="s">
        <v>196</v>
      </c>
      <c r="C190" s="169"/>
      <c r="D190" s="169"/>
      <c r="E190" s="169"/>
      <c r="F190" s="169"/>
      <c r="G190" s="169"/>
      <c r="H190" s="169"/>
      <c r="I190" s="169"/>
      <c r="J190" s="169"/>
      <c r="K190" s="169"/>
      <c r="L190" s="440"/>
      <c r="M190" s="441" t="s">
        <v>197</v>
      </c>
      <c r="N190" s="169"/>
      <c r="O190" s="169"/>
      <c r="P190" s="169"/>
      <c r="Q190" s="169"/>
      <c r="R190" s="169"/>
      <c r="S190" s="169"/>
      <c r="T190" s="169"/>
      <c r="U190" s="169"/>
      <c r="V190" s="232"/>
      <c r="W190" s="425"/>
    </row>
    <row r="191" ht="15.0" customHeight="1">
      <c r="A191" s="425"/>
      <c r="B191" s="453"/>
      <c r="C191" s="13"/>
      <c r="D191" s="13"/>
      <c r="E191" s="13"/>
      <c r="F191" s="13"/>
      <c r="G191" s="13"/>
      <c r="H191" s="13"/>
      <c r="I191" s="13"/>
      <c r="J191" s="13"/>
      <c r="K191" s="26"/>
      <c r="L191" s="454"/>
      <c r="M191" s="453"/>
      <c r="N191" s="13"/>
      <c r="O191" s="13"/>
      <c r="P191" s="13"/>
      <c r="Q191" s="13"/>
      <c r="R191" s="13"/>
      <c r="S191" s="13"/>
      <c r="T191" s="13"/>
      <c r="U191" s="13"/>
      <c r="V191" s="26"/>
      <c r="W191" s="425"/>
    </row>
    <row r="192" ht="15.0" customHeight="1">
      <c r="A192" s="425"/>
      <c r="B192" s="36"/>
      <c r="K192" s="32"/>
      <c r="M192" s="36"/>
      <c r="V192" s="32"/>
      <c r="W192" s="425"/>
    </row>
    <row r="193" ht="15.0" customHeight="1">
      <c r="A193" s="425"/>
      <c r="B193" s="36"/>
      <c r="K193" s="32"/>
      <c r="M193" s="36"/>
      <c r="V193" s="32"/>
      <c r="W193" s="425"/>
    </row>
    <row r="194" ht="15.0" customHeight="1">
      <c r="A194" s="425"/>
      <c r="B194" s="36"/>
      <c r="K194" s="32"/>
      <c r="M194" s="36"/>
      <c r="V194" s="32"/>
      <c r="W194" s="425"/>
    </row>
    <row r="195" ht="15.0" customHeight="1">
      <c r="A195" s="425"/>
      <c r="B195" s="43"/>
      <c r="C195" s="44"/>
      <c r="D195" s="44"/>
      <c r="E195" s="44"/>
      <c r="F195" s="44"/>
      <c r="G195" s="44"/>
      <c r="H195" s="44"/>
      <c r="I195" s="44"/>
      <c r="J195" s="44"/>
      <c r="K195" s="45"/>
      <c r="M195" s="43"/>
      <c r="N195" s="44"/>
      <c r="O195" s="44"/>
      <c r="P195" s="44"/>
      <c r="Q195" s="44"/>
      <c r="R195" s="44"/>
      <c r="S195" s="44"/>
      <c r="T195" s="44"/>
      <c r="U195" s="44"/>
      <c r="V195" s="45"/>
      <c r="W195" s="425"/>
    </row>
    <row r="196" ht="15.0" customHeight="1">
      <c r="A196" s="425"/>
      <c r="B196" s="455"/>
      <c r="C196" s="456"/>
      <c r="D196" s="457"/>
      <c r="E196" s="457"/>
      <c r="F196" s="458"/>
      <c r="G196" s="458"/>
      <c r="H196" s="458"/>
      <c r="I196" s="458"/>
      <c r="J196" s="458"/>
      <c r="K196" s="459"/>
      <c r="L196" s="440"/>
      <c r="M196" s="460" t="s">
        <v>198</v>
      </c>
      <c r="N196" s="13"/>
      <c r="O196" s="13"/>
      <c r="P196" s="13"/>
      <c r="Q196" s="13"/>
      <c r="R196" s="13"/>
      <c r="S196" s="13"/>
      <c r="T196" s="13"/>
      <c r="U196" s="13"/>
      <c r="V196" s="26"/>
      <c r="W196" s="425"/>
    </row>
    <row r="197" ht="15.0" customHeight="1">
      <c r="A197" s="425"/>
      <c r="B197" s="461"/>
      <c r="C197" s="44"/>
      <c r="D197" s="44"/>
      <c r="E197" s="44"/>
      <c r="F197" s="44"/>
      <c r="G197" s="44"/>
      <c r="H197" s="44"/>
      <c r="I197" s="44"/>
      <c r="J197" s="44"/>
      <c r="K197" s="44"/>
      <c r="L197" s="445"/>
      <c r="M197" s="448"/>
      <c r="N197" s="232"/>
      <c r="O197" s="467"/>
      <c r="P197" s="232"/>
      <c r="Q197" s="450"/>
      <c r="R197" s="232"/>
      <c r="S197" s="451"/>
      <c r="T197" s="232"/>
      <c r="U197" s="463"/>
      <c r="V197" s="232"/>
      <c r="W197" s="425"/>
    </row>
    <row r="198" ht="15.0" customHeight="1">
      <c r="A198" s="432"/>
      <c r="B198" s="433"/>
      <c r="C198" s="169"/>
      <c r="D198" s="169"/>
      <c r="E198" s="169"/>
      <c r="F198" s="169"/>
      <c r="G198" s="169"/>
      <c r="H198" s="169"/>
      <c r="I198" s="169"/>
      <c r="J198" s="169"/>
      <c r="K198" s="169"/>
      <c r="L198" s="169"/>
      <c r="M198" s="169"/>
      <c r="N198" s="169"/>
      <c r="O198" s="169"/>
      <c r="P198" s="169"/>
      <c r="Q198" s="169"/>
      <c r="R198" s="169"/>
      <c r="S198" s="169"/>
      <c r="T198" s="169"/>
      <c r="U198" s="169"/>
      <c r="V198" s="169"/>
      <c r="W198" s="434" t="str">
        <f>if(ISBLANK(B200),"",1)</f>
        <v/>
      </c>
    </row>
    <row r="199" ht="15.0" customHeight="1">
      <c r="A199" s="425"/>
      <c r="B199" s="435" t="s">
        <v>191</v>
      </c>
      <c r="C199" s="169"/>
      <c r="D199" s="169"/>
      <c r="E199" s="169"/>
      <c r="F199" s="169"/>
      <c r="G199" s="169"/>
      <c r="H199" s="169"/>
      <c r="I199" s="169"/>
      <c r="J199" s="169"/>
      <c r="K199" s="436"/>
      <c r="L199" s="437"/>
      <c r="M199" s="438"/>
      <c r="N199" s="169"/>
      <c r="O199" s="169"/>
      <c r="P199" s="169"/>
      <c r="Q199" s="169"/>
      <c r="R199" s="169"/>
      <c r="S199" s="169"/>
      <c r="T199" s="169"/>
      <c r="U199" s="169"/>
      <c r="V199" s="232"/>
      <c r="W199" s="425"/>
    </row>
    <row r="200" ht="15.0" customHeight="1">
      <c r="A200" s="425"/>
      <c r="B200" s="439"/>
      <c r="C200" s="169"/>
      <c r="D200" s="169"/>
      <c r="E200" s="169"/>
      <c r="F200" s="169"/>
      <c r="G200" s="169"/>
      <c r="H200" s="169"/>
      <c r="I200" s="169"/>
      <c r="J200" s="169"/>
      <c r="K200" s="169"/>
      <c r="L200" s="169"/>
      <c r="M200" s="169"/>
      <c r="N200" s="169"/>
      <c r="O200" s="169"/>
      <c r="P200" s="169"/>
      <c r="Q200" s="169"/>
      <c r="R200" s="169"/>
      <c r="S200" s="169"/>
      <c r="T200" s="169"/>
      <c r="U200" s="169"/>
      <c r="V200" s="232"/>
      <c r="W200" s="425"/>
    </row>
    <row r="201" ht="15.0" customHeight="1">
      <c r="A201" s="425"/>
      <c r="B201" s="435" t="s">
        <v>192</v>
      </c>
      <c r="C201" s="169"/>
      <c r="D201" s="169"/>
      <c r="E201" s="169"/>
      <c r="F201" s="169"/>
      <c r="G201" s="169"/>
      <c r="H201" s="169"/>
      <c r="I201" s="169"/>
      <c r="J201" s="169"/>
      <c r="K201" s="169"/>
      <c r="L201" s="440"/>
      <c r="M201" s="441" t="s">
        <v>193</v>
      </c>
      <c r="N201" s="169"/>
      <c r="O201" s="169"/>
      <c r="P201" s="169"/>
      <c r="Q201" s="169"/>
      <c r="R201" s="169"/>
      <c r="S201" s="169"/>
      <c r="T201" s="169"/>
      <c r="U201" s="169"/>
      <c r="V201" s="232"/>
      <c r="W201" s="425"/>
    </row>
    <row r="202" ht="15.0" customHeight="1">
      <c r="A202" s="425"/>
      <c r="B202" s="468"/>
      <c r="C202" s="443"/>
      <c r="D202" s="443"/>
      <c r="E202" s="443"/>
      <c r="F202" s="443"/>
      <c r="G202" s="443"/>
      <c r="H202" s="443"/>
      <c r="I202" s="443"/>
      <c r="J202" s="443"/>
      <c r="K202" s="444"/>
      <c r="L202" s="445"/>
      <c r="M202" s="439"/>
      <c r="N202" s="169"/>
      <c r="O202" s="169"/>
      <c r="P202" s="169"/>
      <c r="Q202" s="169"/>
      <c r="R202" s="169"/>
      <c r="S202" s="169"/>
      <c r="T202" s="169"/>
      <c r="U202" s="169"/>
      <c r="V202" s="232"/>
      <c r="W202" s="425"/>
    </row>
    <row r="203" ht="15.0" customHeight="1">
      <c r="A203" s="425"/>
      <c r="B203" s="435" t="s">
        <v>194</v>
      </c>
      <c r="C203" s="169"/>
      <c r="D203" s="169"/>
      <c r="E203" s="169"/>
      <c r="F203" s="169"/>
      <c r="G203" s="169"/>
      <c r="H203" s="169"/>
      <c r="I203" s="169"/>
      <c r="J203" s="169"/>
      <c r="K203" s="169"/>
      <c r="L203" s="440"/>
      <c r="M203" s="441" t="s">
        <v>195</v>
      </c>
      <c r="N203" s="169"/>
      <c r="O203" s="169"/>
      <c r="P203" s="169"/>
      <c r="Q203" s="169"/>
      <c r="R203" s="169"/>
      <c r="S203" s="169"/>
      <c r="T203" s="169"/>
      <c r="U203" s="169"/>
      <c r="V203" s="232"/>
      <c r="W203" s="425"/>
    </row>
    <row r="204" ht="15.0" customHeight="1">
      <c r="A204" s="425"/>
      <c r="B204" s="465"/>
      <c r="C204" s="232"/>
      <c r="D204" s="447" t="str">
        <f>IF(ISBLANK(B200),"",IF(B204&gt;1,"Aventuras Adquiridas",IF(B204=1,"Aventura Adquirida","Missão Sem Aventura")))</f>
        <v/>
      </c>
      <c r="E204" s="169"/>
      <c r="F204" s="169"/>
      <c r="G204" s="169"/>
      <c r="H204" s="169"/>
      <c r="I204" s="169"/>
      <c r="J204" s="169"/>
      <c r="K204" s="232"/>
      <c r="L204" s="445"/>
      <c r="M204" s="448"/>
      <c r="N204" s="232"/>
      <c r="O204" s="466"/>
      <c r="P204" s="232"/>
      <c r="Q204" s="450"/>
      <c r="R204" s="232"/>
      <c r="S204" s="451"/>
      <c r="T204" s="232"/>
      <c r="U204" s="463"/>
      <c r="V204" s="232"/>
      <c r="W204" s="425"/>
    </row>
    <row r="205" ht="15.0" customHeight="1">
      <c r="A205" s="425"/>
      <c r="B205" s="435" t="s">
        <v>196</v>
      </c>
      <c r="C205" s="169"/>
      <c r="D205" s="169"/>
      <c r="E205" s="169"/>
      <c r="F205" s="169"/>
      <c r="G205" s="169"/>
      <c r="H205" s="169"/>
      <c r="I205" s="169"/>
      <c r="J205" s="169"/>
      <c r="K205" s="169"/>
      <c r="L205" s="440"/>
      <c r="M205" s="441" t="s">
        <v>197</v>
      </c>
      <c r="N205" s="169"/>
      <c r="O205" s="169"/>
      <c r="P205" s="169"/>
      <c r="Q205" s="169"/>
      <c r="R205" s="169"/>
      <c r="S205" s="169"/>
      <c r="T205" s="169"/>
      <c r="U205" s="169"/>
      <c r="V205" s="232"/>
      <c r="W205" s="425"/>
    </row>
    <row r="206" ht="15.0" customHeight="1">
      <c r="A206" s="425"/>
      <c r="B206" s="453"/>
      <c r="C206" s="13"/>
      <c r="D206" s="13"/>
      <c r="E206" s="13"/>
      <c r="F206" s="13"/>
      <c r="G206" s="13"/>
      <c r="H206" s="13"/>
      <c r="I206" s="13"/>
      <c r="J206" s="13"/>
      <c r="K206" s="26"/>
      <c r="L206" s="454"/>
      <c r="M206" s="453"/>
      <c r="N206" s="13"/>
      <c r="O206" s="13"/>
      <c r="P206" s="13"/>
      <c r="Q206" s="13"/>
      <c r="R206" s="13"/>
      <c r="S206" s="13"/>
      <c r="T206" s="13"/>
      <c r="U206" s="13"/>
      <c r="V206" s="26"/>
      <c r="W206" s="425"/>
    </row>
    <row r="207" ht="15.0" customHeight="1">
      <c r="A207" s="425"/>
      <c r="B207" s="36"/>
      <c r="K207" s="32"/>
      <c r="M207" s="36"/>
      <c r="V207" s="32"/>
      <c r="W207" s="425"/>
    </row>
    <row r="208" ht="15.0" customHeight="1">
      <c r="A208" s="425"/>
      <c r="B208" s="36"/>
      <c r="K208" s="32"/>
      <c r="M208" s="36"/>
      <c r="V208" s="32"/>
      <c r="W208" s="425"/>
    </row>
    <row r="209" ht="15.0" customHeight="1">
      <c r="A209" s="425"/>
      <c r="B209" s="36"/>
      <c r="K209" s="32"/>
      <c r="M209" s="36"/>
      <c r="V209" s="32"/>
      <c r="W209" s="425"/>
    </row>
    <row r="210" ht="15.0" customHeight="1">
      <c r="A210" s="425"/>
      <c r="B210" s="43"/>
      <c r="C210" s="44"/>
      <c r="D210" s="44"/>
      <c r="E210" s="44"/>
      <c r="F210" s="44"/>
      <c r="G210" s="44"/>
      <c r="H210" s="44"/>
      <c r="I210" s="44"/>
      <c r="J210" s="44"/>
      <c r="K210" s="45"/>
      <c r="M210" s="43"/>
      <c r="N210" s="44"/>
      <c r="O210" s="44"/>
      <c r="P210" s="44"/>
      <c r="Q210" s="44"/>
      <c r="R210" s="44"/>
      <c r="S210" s="44"/>
      <c r="T210" s="44"/>
      <c r="U210" s="44"/>
      <c r="V210" s="45"/>
      <c r="W210" s="425"/>
    </row>
    <row r="211" ht="15.0" customHeight="1">
      <c r="A211" s="425"/>
      <c r="B211" s="455"/>
      <c r="C211" s="456"/>
      <c r="D211" s="457"/>
      <c r="E211" s="457"/>
      <c r="F211" s="458"/>
      <c r="G211" s="458"/>
      <c r="H211" s="458"/>
      <c r="I211" s="458"/>
      <c r="J211" s="458"/>
      <c r="K211" s="459"/>
      <c r="L211" s="440"/>
      <c r="M211" s="460" t="s">
        <v>198</v>
      </c>
      <c r="N211" s="13"/>
      <c r="O211" s="13"/>
      <c r="P211" s="13"/>
      <c r="Q211" s="13"/>
      <c r="R211" s="13"/>
      <c r="S211" s="13"/>
      <c r="T211" s="13"/>
      <c r="U211" s="13"/>
      <c r="V211" s="26"/>
      <c r="W211" s="425"/>
    </row>
    <row r="212" ht="15.0" customHeight="1">
      <c r="A212" s="425"/>
      <c r="B212" s="461"/>
      <c r="C212" s="44"/>
      <c r="D212" s="44"/>
      <c r="E212" s="44"/>
      <c r="F212" s="44"/>
      <c r="G212" s="44"/>
      <c r="H212" s="44"/>
      <c r="I212" s="44"/>
      <c r="J212" s="44"/>
      <c r="K212" s="44"/>
      <c r="L212" s="445"/>
      <c r="M212" s="448"/>
      <c r="N212" s="232"/>
      <c r="O212" s="467"/>
      <c r="P212" s="232"/>
      <c r="Q212" s="450"/>
      <c r="R212" s="232"/>
      <c r="S212" s="451"/>
      <c r="T212" s="232"/>
      <c r="U212" s="463"/>
      <c r="V212" s="232"/>
      <c r="W212" s="425"/>
    </row>
    <row r="213" ht="15.0" customHeight="1">
      <c r="A213" s="432"/>
      <c r="B213" s="433"/>
      <c r="C213" s="169"/>
      <c r="D213" s="169"/>
      <c r="E213" s="169"/>
      <c r="F213" s="169"/>
      <c r="G213" s="169"/>
      <c r="H213" s="169"/>
      <c r="I213" s="169"/>
      <c r="J213" s="169"/>
      <c r="K213" s="169"/>
      <c r="L213" s="169"/>
      <c r="M213" s="169"/>
      <c r="N213" s="169"/>
      <c r="O213" s="169"/>
      <c r="P213" s="169"/>
      <c r="Q213" s="169"/>
      <c r="R213" s="169"/>
      <c r="S213" s="169"/>
      <c r="T213" s="169"/>
      <c r="U213" s="169"/>
      <c r="V213" s="169"/>
      <c r="W213" s="434" t="str">
        <f>if(ISBLANK(B215),"",1)</f>
        <v/>
      </c>
    </row>
    <row r="214" ht="15.0" customHeight="1">
      <c r="A214" s="425"/>
      <c r="B214" s="435" t="s">
        <v>191</v>
      </c>
      <c r="C214" s="169"/>
      <c r="D214" s="169"/>
      <c r="E214" s="169"/>
      <c r="F214" s="169"/>
      <c r="G214" s="169"/>
      <c r="H214" s="169"/>
      <c r="I214" s="169"/>
      <c r="J214" s="169"/>
      <c r="K214" s="436"/>
      <c r="L214" s="437"/>
      <c r="M214" s="438"/>
      <c r="N214" s="169"/>
      <c r="O214" s="169"/>
      <c r="P214" s="169"/>
      <c r="Q214" s="169"/>
      <c r="R214" s="169"/>
      <c r="S214" s="169"/>
      <c r="T214" s="169"/>
      <c r="U214" s="169"/>
      <c r="V214" s="232"/>
      <c r="W214" s="425"/>
    </row>
    <row r="215" ht="15.0" customHeight="1">
      <c r="A215" s="425"/>
      <c r="B215" s="439"/>
      <c r="C215" s="169"/>
      <c r="D215" s="169"/>
      <c r="E215" s="169"/>
      <c r="F215" s="169"/>
      <c r="G215" s="169"/>
      <c r="H215" s="169"/>
      <c r="I215" s="169"/>
      <c r="J215" s="169"/>
      <c r="K215" s="169"/>
      <c r="L215" s="169"/>
      <c r="M215" s="169"/>
      <c r="N215" s="169"/>
      <c r="O215" s="169"/>
      <c r="P215" s="169"/>
      <c r="Q215" s="169"/>
      <c r="R215" s="169"/>
      <c r="S215" s="169"/>
      <c r="T215" s="169"/>
      <c r="U215" s="169"/>
      <c r="V215" s="232"/>
      <c r="W215" s="425"/>
    </row>
    <row r="216" ht="15.0" customHeight="1">
      <c r="A216" s="425"/>
      <c r="B216" s="435" t="s">
        <v>192</v>
      </c>
      <c r="C216" s="169"/>
      <c r="D216" s="169"/>
      <c r="E216" s="169"/>
      <c r="F216" s="169"/>
      <c r="G216" s="169"/>
      <c r="H216" s="169"/>
      <c r="I216" s="169"/>
      <c r="J216" s="169"/>
      <c r="K216" s="169"/>
      <c r="L216" s="440"/>
      <c r="M216" s="441" t="s">
        <v>193</v>
      </c>
      <c r="N216" s="169"/>
      <c r="O216" s="169"/>
      <c r="P216" s="169"/>
      <c r="Q216" s="169"/>
      <c r="R216" s="169"/>
      <c r="S216" s="169"/>
      <c r="T216" s="169"/>
      <c r="U216" s="169"/>
      <c r="V216" s="232"/>
      <c r="W216" s="425"/>
    </row>
    <row r="217" ht="15.0" customHeight="1">
      <c r="A217" s="425"/>
      <c r="B217" s="468"/>
      <c r="C217" s="443"/>
      <c r="D217" s="443"/>
      <c r="E217" s="443"/>
      <c r="F217" s="443"/>
      <c r="G217" s="443"/>
      <c r="H217" s="443"/>
      <c r="I217" s="443"/>
      <c r="J217" s="443"/>
      <c r="K217" s="444"/>
      <c r="L217" s="445"/>
      <c r="M217" s="439"/>
      <c r="N217" s="169"/>
      <c r="O217" s="169"/>
      <c r="P217" s="169"/>
      <c r="Q217" s="169"/>
      <c r="R217" s="169"/>
      <c r="S217" s="169"/>
      <c r="T217" s="169"/>
      <c r="U217" s="169"/>
      <c r="V217" s="232"/>
      <c r="W217" s="425"/>
    </row>
    <row r="218" ht="15.0" customHeight="1">
      <c r="A218" s="425"/>
      <c r="B218" s="435" t="s">
        <v>194</v>
      </c>
      <c r="C218" s="169"/>
      <c r="D218" s="169"/>
      <c r="E218" s="169"/>
      <c r="F218" s="169"/>
      <c r="G218" s="169"/>
      <c r="H218" s="169"/>
      <c r="I218" s="169"/>
      <c r="J218" s="169"/>
      <c r="K218" s="169"/>
      <c r="L218" s="440"/>
      <c r="M218" s="441" t="s">
        <v>195</v>
      </c>
      <c r="N218" s="169"/>
      <c r="O218" s="169"/>
      <c r="P218" s="169"/>
      <c r="Q218" s="169"/>
      <c r="R218" s="169"/>
      <c r="S218" s="169"/>
      <c r="T218" s="169"/>
      <c r="U218" s="169"/>
      <c r="V218" s="232"/>
      <c r="W218" s="425"/>
    </row>
    <row r="219" ht="15.0" customHeight="1">
      <c r="A219" s="425"/>
      <c r="B219" s="465"/>
      <c r="C219" s="232"/>
      <c r="D219" s="447" t="str">
        <f>IF(ISBLANK(B215),"",IF(B219&gt;1,"Aventuras Adquiridas",IF(B219=1,"Aventura Adquirida","Missão Sem Aventura")))</f>
        <v/>
      </c>
      <c r="E219" s="169"/>
      <c r="F219" s="169"/>
      <c r="G219" s="169"/>
      <c r="H219" s="169"/>
      <c r="I219" s="169"/>
      <c r="J219" s="169"/>
      <c r="K219" s="232"/>
      <c r="L219" s="445"/>
      <c r="M219" s="448"/>
      <c r="N219" s="232"/>
      <c r="O219" s="466"/>
      <c r="P219" s="232"/>
      <c r="Q219" s="450"/>
      <c r="R219" s="232"/>
      <c r="S219" s="451"/>
      <c r="T219" s="232"/>
      <c r="U219" s="463"/>
      <c r="V219" s="232"/>
      <c r="W219" s="425"/>
    </row>
    <row r="220" ht="15.0" customHeight="1">
      <c r="A220" s="425"/>
      <c r="B220" s="435" t="s">
        <v>196</v>
      </c>
      <c r="C220" s="169"/>
      <c r="D220" s="169"/>
      <c r="E220" s="169"/>
      <c r="F220" s="169"/>
      <c r="G220" s="169"/>
      <c r="H220" s="169"/>
      <c r="I220" s="169"/>
      <c r="J220" s="169"/>
      <c r="K220" s="169"/>
      <c r="L220" s="440"/>
      <c r="M220" s="441" t="s">
        <v>197</v>
      </c>
      <c r="N220" s="169"/>
      <c r="O220" s="169"/>
      <c r="P220" s="169"/>
      <c r="Q220" s="169"/>
      <c r="R220" s="169"/>
      <c r="S220" s="169"/>
      <c r="T220" s="169"/>
      <c r="U220" s="169"/>
      <c r="V220" s="232"/>
      <c r="W220" s="425"/>
    </row>
    <row r="221" ht="15.0" customHeight="1">
      <c r="A221" s="425"/>
      <c r="B221" s="453"/>
      <c r="C221" s="13"/>
      <c r="D221" s="13"/>
      <c r="E221" s="13"/>
      <c r="F221" s="13"/>
      <c r="G221" s="13"/>
      <c r="H221" s="13"/>
      <c r="I221" s="13"/>
      <c r="J221" s="13"/>
      <c r="K221" s="26"/>
      <c r="L221" s="454"/>
      <c r="M221" s="453"/>
      <c r="N221" s="13"/>
      <c r="O221" s="13"/>
      <c r="P221" s="13"/>
      <c r="Q221" s="13"/>
      <c r="R221" s="13"/>
      <c r="S221" s="13"/>
      <c r="T221" s="13"/>
      <c r="U221" s="13"/>
      <c r="V221" s="26"/>
      <c r="W221" s="425"/>
    </row>
    <row r="222" ht="15.0" customHeight="1">
      <c r="A222" s="425"/>
      <c r="B222" s="36"/>
      <c r="K222" s="32"/>
      <c r="M222" s="36"/>
      <c r="V222" s="32"/>
      <c r="W222" s="425"/>
    </row>
    <row r="223" ht="15.0" customHeight="1">
      <c r="A223" s="425"/>
      <c r="B223" s="36"/>
      <c r="K223" s="32"/>
      <c r="M223" s="36"/>
      <c r="V223" s="32"/>
      <c r="W223" s="425"/>
    </row>
    <row r="224" ht="15.0" customHeight="1">
      <c r="A224" s="425"/>
      <c r="B224" s="36"/>
      <c r="K224" s="32"/>
      <c r="M224" s="36"/>
      <c r="V224" s="32"/>
      <c r="W224" s="425"/>
    </row>
    <row r="225" ht="15.0" customHeight="1">
      <c r="A225" s="425"/>
      <c r="B225" s="43"/>
      <c r="C225" s="44"/>
      <c r="D225" s="44"/>
      <c r="E225" s="44"/>
      <c r="F225" s="44"/>
      <c r="G225" s="44"/>
      <c r="H225" s="44"/>
      <c r="I225" s="44"/>
      <c r="J225" s="44"/>
      <c r="K225" s="45"/>
      <c r="M225" s="43"/>
      <c r="N225" s="44"/>
      <c r="O225" s="44"/>
      <c r="P225" s="44"/>
      <c r="Q225" s="44"/>
      <c r="R225" s="44"/>
      <c r="S225" s="44"/>
      <c r="T225" s="44"/>
      <c r="U225" s="44"/>
      <c r="V225" s="45"/>
      <c r="W225" s="425"/>
    </row>
    <row r="226" ht="15.0" customHeight="1">
      <c r="A226" s="425"/>
      <c r="B226" s="455"/>
      <c r="C226" s="456"/>
      <c r="D226" s="457"/>
      <c r="E226" s="457"/>
      <c r="F226" s="458"/>
      <c r="G226" s="458"/>
      <c r="H226" s="458"/>
      <c r="I226" s="458"/>
      <c r="J226" s="458"/>
      <c r="K226" s="459"/>
      <c r="L226" s="440"/>
      <c r="M226" s="460" t="s">
        <v>198</v>
      </c>
      <c r="N226" s="13"/>
      <c r="O226" s="13"/>
      <c r="P226" s="13"/>
      <c r="Q226" s="13"/>
      <c r="R226" s="13"/>
      <c r="S226" s="13"/>
      <c r="T226" s="13"/>
      <c r="U226" s="13"/>
      <c r="V226" s="26"/>
      <c r="W226" s="425"/>
    </row>
    <row r="227" ht="15.0" customHeight="1">
      <c r="A227" s="425"/>
      <c r="B227" s="461"/>
      <c r="C227" s="44"/>
      <c r="D227" s="44"/>
      <c r="E227" s="44"/>
      <c r="F227" s="44"/>
      <c r="G227" s="44"/>
      <c r="H227" s="44"/>
      <c r="I227" s="44"/>
      <c r="J227" s="44"/>
      <c r="K227" s="44"/>
      <c r="L227" s="445"/>
      <c r="M227" s="448"/>
      <c r="N227" s="232"/>
      <c r="O227" s="467"/>
      <c r="P227" s="232"/>
      <c r="Q227" s="450"/>
      <c r="R227" s="232"/>
      <c r="S227" s="451"/>
      <c r="T227" s="232"/>
      <c r="U227" s="463"/>
      <c r="V227" s="232"/>
      <c r="W227" s="425"/>
    </row>
    <row r="228" ht="15.0" customHeight="1">
      <c r="A228" s="432"/>
      <c r="B228" s="433"/>
      <c r="C228" s="169"/>
      <c r="D228" s="169"/>
      <c r="E228" s="169"/>
      <c r="F228" s="169"/>
      <c r="G228" s="169"/>
      <c r="H228" s="169"/>
      <c r="I228" s="169"/>
      <c r="J228" s="169"/>
      <c r="K228" s="169"/>
      <c r="L228" s="169"/>
      <c r="M228" s="169"/>
      <c r="N228" s="169"/>
      <c r="O228" s="169"/>
      <c r="P228" s="169"/>
      <c r="Q228" s="169"/>
      <c r="R228" s="169"/>
      <c r="S228" s="169"/>
      <c r="T228" s="169"/>
      <c r="U228" s="169"/>
      <c r="V228" s="169"/>
      <c r="W228" s="434" t="str">
        <f>if(ISBLANK(B230),"",1)</f>
        <v/>
      </c>
    </row>
    <row r="229" ht="15.0" customHeight="1">
      <c r="A229" s="425"/>
      <c r="B229" s="435" t="s">
        <v>191</v>
      </c>
      <c r="C229" s="169"/>
      <c r="D229" s="169"/>
      <c r="E229" s="169"/>
      <c r="F229" s="169"/>
      <c r="G229" s="169"/>
      <c r="H229" s="169"/>
      <c r="I229" s="169"/>
      <c r="J229" s="169"/>
      <c r="K229" s="436"/>
      <c r="L229" s="437"/>
      <c r="M229" s="438"/>
      <c r="N229" s="169"/>
      <c r="O229" s="169"/>
      <c r="P229" s="169"/>
      <c r="Q229" s="169"/>
      <c r="R229" s="169"/>
      <c r="S229" s="169"/>
      <c r="T229" s="169"/>
      <c r="U229" s="169"/>
      <c r="V229" s="232"/>
      <c r="W229" s="425"/>
    </row>
    <row r="230" ht="15.0" customHeight="1">
      <c r="A230" s="425"/>
      <c r="B230" s="439"/>
      <c r="C230" s="169"/>
      <c r="D230" s="169"/>
      <c r="E230" s="169"/>
      <c r="F230" s="169"/>
      <c r="G230" s="169"/>
      <c r="H230" s="169"/>
      <c r="I230" s="169"/>
      <c r="J230" s="169"/>
      <c r="K230" s="169"/>
      <c r="L230" s="169"/>
      <c r="M230" s="169"/>
      <c r="N230" s="169"/>
      <c r="O230" s="169"/>
      <c r="P230" s="169"/>
      <c r="Q230" s="169"/>
      <c r="R230" s="169"/>
      <c r="S230" s="169"/>
      <c r="T230" s="169"/>
      <c r="U230" s="169"/>
      <c r="V230" s="232"/>
      <c r="W230" s="425"/>
    </row>
    <row r="231" ht="15.0" customHeight="1">
      <c r="A231" s="425"/>
      <c r="B231" s="435" t="s">
        <v>192</v>
      </c>
      <c r="C231" s="169"/>
      <c r="D231" s="169"/>
      <c r="E231" s="169"/>
      <c r="F231" s="169"/>
      <c r="G231" s="169"/>
      <c r="H231" s="169"/>
      <c r="I231" s="169"/>
      <c r="J231" s="169"/>
      <c r="K231" s="169"/>
      <c r="L231" s="440"/>
      <c r="M231" s="441" t="s">
        <v>193</v>
      </c>
      <c r="N231" s="169"/>
      <c r="O231" s="169"/>
      <c r="P231" s="169"/>
      <c r="Q231" s="169"/>
      <c r="R231" s="169"/>
      <c r="S231" s="169"/>
      <c r="T231" s="169"/>
      <c r="U231" s="169"/>
      <c r="V231" s="232"/>
      <c r="W231" s="425"/>
    </row>
    <row r="232" ht="15.0" customHeight="1">
      <c r="A232" s="425"/>
      <c r="B232" s="468"/>
      <c r="C232" s="443"/>
      <c r="D232" s="443"/>
      <c r="E232" s="443"/>
      <c r="F232" s="443"/>
      <c r="G232" s="443"/>
      <c r="H232" s="443"/>
      <c r="I232" s="443"/>
      <c r="J232" s="443"/>
      <c r="K232" s="444"/>
      <c r="L232" s="445"/>
      <c r="M232" s="439"/>
      <c r="N232" s="169"/>
      <c r="O232" s="169"/>
      <c r="P232" s="169"/>
      <c r="Q232" s="169"/>
      <c r="R232" s="169"/>
      <c r="S232" s="169"/>
      <c r="T232" s="169"/>
      <c r="U232" s="169"/>
      <c r="V232" s="232"/>
      <c r="W232" s="425"/>
    </row>
    <row r="233" ht="15.0" customHeight="1">
      <c r="A233" s="425"/>
      <c r="B233" s="435" t="s">
        <v>194</v>
      </c>
      <c r="C233" s="169"/>
      <c r="D233" s="169"/>
      <c r="E233" s="169"/>
      <c r="F233" s="169"/>
      <c r="G233" s="169"/>
      <c r="H233" s="169"/>
      <c r="I233" s="169"/>
      <c r="J233" s="169"/>
      <c r="K233" s="169"/>
      <c r="L233" s="440"/>
      <c r="M233" s="441" t="s">
        <v>195</v>
      </c>
      <c r="N233" s="169"/>
      <c r="O233" s="169"/>
      <c r="P233" s="169"/>
      <c r="Q233" s="169"/>
      <c r="R233" s="169"/>
      <c r="S233" s="169"/>
      <c r="T233" s="169"/>
      <c r="U233" s="169"/>
      <c r="V233" s="232"/>
      <c r="W233" s="425"/>
    </row>
    <row r="234" ht="15.0" customHeight="1">
      <c r="A234" s="425"/>
      <c r="B234" s="465"/>
      <c r="C234" s="232"/>
      <c r="D234" s="447" t="str">
        <f>IF(ISBLANK(B230),"",IF(B234&gt;1,"Aventuras Adquiridas",IF(B234=1,"Aventura Adquirida","Missão Sem Aventura")))</f>
        <v/>
      </c>
      <c r="E234" s="169"/>
      <c r="F234" s="169"/>
      <c r="G234" s="169"/>
      <c r="H234" s="169"/>
      <c r="I234" s="169"/>
      <c r="J234" s="169"/>
      <c r="K234" s="232"/>
      <c r="L234" s="445"/>
      <c r="M234" s="448"/>
      <c r="N234" s="232"/>
      <c r="O234" s="466"/>
      <c r="P234" s="232"/>
      <c r="Q234" s="450"/>
      <c r="R234" s="232"/>
      <c r="S234" s="451"/>
      <c r="T234" s="232"/>
      <c r="U234" s="463"/>
      <c r="V234" s="232"/>
      <c r="W234" s="425"/>
    </row>
    <row r="235" ht="15.0" customHeight="1">
      <c r="A235" s="425"/>
      <c r="B235" s="435" t="s">
        <v>196</v>
      </c>
      <c r="C235" s="169"/>
      <c r="D235" s="169"/>
      <c r="E235" s="169"/>
      <c r="F235" s="169"/>
      <c r="G235" s="169"/>
      <c r="H235" s="169"/>
      <c r="I235" s="169"/>
      <c r="J235" s="169"/>
      <c r="K235" s="169"/>
      <c r="L235" s="440"/>
      <c r="M235" s="441" t="s">
        <v>197</v>
      </c>
      <c r="N235" s="169"/>
      <c r="O235" s="169"/>
      <c r="P235" s="169"/>
      <c r="Q235" s="169"/>
      <c r="R235" s="169"/>
      <c r="S235" s="169"/>
      <c r="T235" s="169"/>
      <c r="U235" s="169"/>
      <c r="V235" s="232"/>
      <c r="W235" s="425"/>
    </row>
    <row r="236" ht="15.0" customHeight="1">
      <c r="A236" s="425"/>
      <c r="B236" s="453"/>
      <c r="C236" s="13"/>
      <c r="D236" s="13"/>
      <c r="E236" s="13"/>
      <c r="F236" s="13"/>
      <c r="G236" s="13"/>
      <c r="H236" s="13"/>
      <c r="I236" s="13"/>
      <c r="J236" s="13"/>
      <c r="K236" s="26"/>
      <c r="L236" s="454"/>
      <c r="M236" s="453"/>
      <c r="N236" s="13"/>
      <c r="O236" s="13"/>
      <c r="P236" s="13"/>
      <c r="Q236" s="13"/>
      <c r="R236" s="13"/>
      <c r="S236" s="13"/>
      <c r="T236" s="13"/>
      <c r="U236" s="13"/>
      <c r="V236" s="26"/>
      <c r="W236" s="425"/>
    </row>
    <row r="237" ht="15.0" customHeight="1">
      <c r="A237" s="425"/>
      <c r="B237" s="36"/>
      <c r="K237" s="32"/>
      <c r="M237" s="36"/>
      <c r="V237" s="32"/>
      <c r="W237" s="425"/>
    </row>
    <row r="238" ht="15.0" customHeight="1">
      <c r="A238" s="425"/>
      <c r="B238" s="36"/>
      <c r="K238" s="32"/>
      <c r="M238" s="36"/>
      <c r="V238" s="32"/>
      <c r="W238" s="425"/>
    </row>
    <row r="239" ht="15.0" customHeight="1">
      <c r="A239" s="425"/>
      <c r="B239" s="36"/>
      <c r="K239" s="32"/>
      <c r="M239" s="36"/>
      <c r="V239" s="32"/>
      <c r="W239" s="425"/>
    </row>
    <row r="240" ht="15.0" customHeight="1">
      <c r="A240" s="425"/>
      <c r="B240" s="43"/>
      <c r="C240" s="44"/>
      <c r="D240" s="44"/>
      <c r="E240" s="44"/>
      <c r="F240" s="44"/>
      <c r="G240" s="44"/>
      <c r="H240" s="44"/>
      <c r="I240" s="44"/>
      <c r="J240" s="44"/>
      <c r="K240" s="45"/>
      <c r="M240" s="43"/>
      <c r="N240" s="44"/>
      <c r="O240" s="44"/>
      <c r="P240" s="44"/>
      <c r="Q240" s="44"/>
      <c r="R240" s="44"/>
      <c r="S240" s="44"/>
      <c r="T240" s="44"/>
      <c r="U240" s="44"/>
      <c r="V240" s="45"/>
      <c r="W240" s="425"/>
    </row>
    <row r="241" ht="15.0" customHeight="1">
      <c r="A241" s="425"/>
      <c r="B241" s="455"/>
      <c r="C241" s="456"/>
      <c r="D241" s="457"/>
      <c r="E241" s="457"/>
      <c r="F241" s="458"/>
      <c r="G241" s="458"/>
      <c r="H241" s="458"/>
      <c r="I241" s="458"/>
      <c r="J241" s="458"/>
      <c r="K241" s="459"/>
      <c r="L241" s="440"/>
      <c r="M241" s="460" t="s">
        <v>198</v>
      </c>
      <c r="N241" s="13"/>
      <c r="O241" s="13"/>
      <c r="P241" s="13"/>
      <c r="Q241" s="13"/>
      <c r="R241" s="13"/>
      <c r="S241" s="13"/>
      <c r="T241" s="13"/>
      <c r="U241" s="13"/>
      <c r="V241" s="26"/>
      <c r="W241" s="425"/>
    </row>
    <row r="242" ht="15.0" customHeight="1">
      <c r="A242" s="425"/>
      <c r="B242" s="461"/>
      <c r="C242" s="44"/>
      <c r="D242" s="44"/>
      <c r="E242" s="44"/>
      <c r="F242" s="44"/>
      <c r="G242" s="44"/>
      <c r="H242" s="44"/>
      <c r="I242" s="44"/>
      <c r="J242" s="44"/>
      <c r="K242" s="44"/>
      <c r="L242" s="445"/>
      <c r="M242" s="448"/>
      <c r="N242" s="232"/>
      <c r="O242" s="467"/>
      <c r="P242" s="232"/>
      <c r="Q242" s="450"/>
      <c r="R242" s="232"/>
      <c r="S242" s="451"/>
      <c r="T242" s="232"/>
      <c r="U242" s="463"/>
      <c r="V242" s="232"/>
      <c r="W242" s="425"/>
    </row>
    <row r="243" ht="15.0" customHeight="1">
      <c r="A243" s="432"/>
      <c r="B243" s="433"/>
      <c r="C243" s="169"/>
      <c r="D243" s="169"/>
      <c r="E243" s="169"/>
      <c r="F243" s="169"/>
      <c r="G243" s="169"/>
      <c r="H243" s="169"/>
      <c r="I243" s="169"/>
      <c r="J243" s="169"/>
      <c r="K243" s="169"/>
      <c r="L243" s="169"/>
      <c r="M243" s="169"/>
      <c r="N243" s="169"/>
      <c r="O243" s="169"/>
      <c r="P243" s="169"/>
      <c r="Q243" s="169"/>
      <c r="R243" s="169"/>
      <c r="S243" s="169"/>
      <c r="T243" s="169"/>
      <c r="U243" s="169"/>
      <c r="V243" s="169"/>
      <c r="W243" s="434" t="str">
        <f>if(ISBLANK(B245),"",1)</f>
        <v/>
      </c>
    </row>
    <row r="244" ht="15.0" customHeight="1">
      <c r="A244" s="425"/>
      <c r="B244" s="435" t="s">
        <v>191</v>
      </c>
      <c r="C244" s="169"/>
      <c r="D244" s="169"/>
      <c r="E244" s="169"/>
      <c r="F244" s="169"/>
      <c r="G244" s="169"/>
      <c r="H244" s="169"/>
      <c r="I244" s="169"/>
      <c r="J244" s="169"/>
      <c r="K244" s="436"/>
      <c r="L244" s="437"/>
      <c r="M244" s="438"/>
      <c r="N244" s="169"/>
      <c r="O244" s="169"/>
      <c r="P244" s="169"/>
      <c r="Q244" s="169"/>
      <c r="R244" s="169"/>
      <c r="S244" s="169"/>
      <c r="T244" s="169"/>
      <c r="U244" s="169"/>
      <c r="V244" s="232"/>
      <c r="W244" s="425"/>
    </row>
    <row r="245" ht="15.0" customHeight="1">
      <c r="A245" s="425"/>
      <c r="B245" s="439"/>
      <c r="C245" s="169"/>
      <c r="D245" s="169"/>
      <c r="E245" s="169"/>
      <c r="F245" s="169"/>
      <c r="G245" s="169"/>
      <c r="H245" s="169"/>
      <c r="I245" s="169"/>
      <c r="J245" s="169"/>
      <c r="K245" s="169"/>
      <c r="L245" s="169"/>
      <c r="M245" s="169"/>
      <c r="N245" s="169"/>
      <c r="O245" s="169"/>
      <c r="P245" s="169"/>
      <c r="Q245" s="169"/>
      <c r="R245" s="169"/>
      <c r="S245" s="169"/>
      <c r="T245" s="169"/>
      <c r="U245" s="169"/>
      <c r="V245" s="232"/>
      <c r="W245" s="425"/>
    </row>
    <row r="246" ht="15.0" customHeight="1">
      <c r="A246" s="425"/>
      <c r="B246" s="435" t="s">
        <v>192</v>
      </c>
      <c r="C246" s="169"/>
      <c r="D246" s="169"/>
      <c r="E246" s="169"/>
      <c r="F246" s="169"/>
      <c r="G246" s="169"/>
      <c r="H246" s="169"/>
      <c r="I246" s="169"/>
      <c r="J246" s="169"/>
      <c r="K246" s="169"/>
      <c r="L246" s="440"/>
      <c r="M246" s="441" t="s">
        <v>193</v>
      </c>
      <c r="N246" s="169"/>
      <c r="O246" s="169"/>
      <c r="P246" s="169"/>
      <c r="Q246" s="169"/>
      <c r="R246" s="169"/>
      <c r="S246" s="169"/>
      <c r="T246" s="169"/>
      <c r="U246" s="169"/>
      <c r="V246" s="232"/>
      <c r="W246" s="425"/>
    </row>
    <row r="247" ht="15.0" customHeight="1">
      <c r="A247" s="425"/>
      <c r="B247" s="468"/>
      <c r="C247" s="443"/>
      <c r="D247" s="443"/>
      <c r="E247" s="443"/>
      <c r="F247" s="443"/>
      <c r="G247" s="443"/>
      <c r="H247" s="443"/>
      <c r="I247" s="443"/>
      <c r="J247" s="443"/>
      <c r="K247" s="444"/>
      <c r="L247" s="445"/>
      <c r="M247" s="439"/>
      <c r="N247" s="169"/>
      <c r="O247" s="169"/>
      <c r="P247" s="169"/>
      <c r="Q247" s="169"/>
      <c r="R247" s="169"/>
      <c r="S247" s="169"/>
      <c r="T247" s="169"/>
      <c r="U247" s="169"/>
      <c r="V247" s="232"/>
      <c r="W247" s="425"/>
    </row>
    <row r="248" ht="15.0" customHeight="1">
      <c r="A248" s="425"/>
      <c r="B248" s="435" t="s">
        <v>194</v>
      </c>
      <c r="C248" s="169"/>
      <c r="D248" s="169"/>
      <c r="E248" s="169"/>
      <c r="F248" s="169"/>
      <c r="G248" s="169"/>
      <c r="H248" s="169"/>
      <c r="I248" s="169"/>
      <c r="J248" s="169"/>
      <c r="K248" s="169"/>
      <c r="L248" s="440"/>
      <c r="M248" s="441" t="s">
        <v>195</v>
      </c>
      <c r="N248" s="169"/>
      <c r="O248" s="169"/>
      <c r="P248" s="169"/>
      <c r="Q248" s="169"/>
      <c r="R248" s="169"/>
      <c r="S248" s="169"/>
      <c r="T248" s="169"/>
      <c r="U248" s="169"/>
      <c r="V248" s="232"/>
      <c r="W248" s="425"/>
    </row>
    <row r="249" ht="15.0" customHeight="1">
      <c r="A249" s="425"/>
      <c r="B249" s="465"/>
      <c r="C249" s="232"/>
      <c r="D249" s="447" t="str">
        <f>IF(ISBLANK(B245),"",IF(B249&gt;1,"Aventuras Adquiridas",IF(B249=1,"Aventura Adquirida","Missão Sem Aventura")))</f>
        <v/>
      </c>
      <c r="E249" s="169"/>
      <c r="F249" s="169"/>
      <c r="G249" s="169"/>
      <c r="H249" s="169"/>
      <c r="I249" s="169"/>
      <c r="J249" s="169"/>
      <c r="K249" s="232"/>
      <c r="L249" s="445"/>
      <c r="M249" s="448"/>
      <c r="N249" s="232"/>
      <c r="O249" s="466"/>
      <c r="P249" s="232"/>
      <c r="Q249" s="450"/>
      <c r="R249" s="232"/>
      <c r="S249" s="451"/>
      <c r="T249" s="232"/>
      <c r="U249" s="463"/>
      <c r="V249" s="232"/>
      <c r="W249" s="425"/>
    </row>
    <row r="250" ht="15.0" customHeight="1">
      <c r="A250" s="425"/>
      <c r="B250" s="435" t="s">
        <v>196</v>
      </c>
      <c r="C250" s="169"/>
      <c r="D250" s="169"/>
      <c r="E250" s="169"/>
      <c r="F250" s="169"/>
      <c r="G250" s="169"/>
      <c r="H250" s="169"/>
      <c r="I250" s="169"/>
      <c r="J250" s="169"/>
      <c r="K250" s="169"/>
      <c r="L250" s="440"/>
      <c r="M250" s="441" t="s">
        <v>197</v>
      </c>
      <c r="N250" s="169"/>
      <c r="O250" s="169"/>
      <c r="P250" s="169"/>
      <c r="Q250" s="169"/>
      <c r="R250" s="169"/>
      <c r="S250" s="169"/>
      <c r="T250" s="169"/>
      <c r="U250" s="169"/>
      <c r="V250" s="232"/>
      <c r="W250" s="425"/>
    </row>
    <row r="251" ht="15.0" customHeight="1">
      <c r="A251" s="425"/>
      <c r="B251" s="453"/>
      <c r="C251" s="13"/>
      <c r="D251" s="13"/>
      <c r="E251" s="13"/>
      <c r="F251" s="13"/>
      <c r="G251" s="13"/>
      <c r="H251" s="13"/>
      <c r="I251" s="13"/>
      <c r="J251" s="13"/>
      <c r="K251" s="26"/>
      <c r="L251" s="454"/>
      <c r="M251" s="453"/>
      <c r="N251" s="13"/>
      <c r="O251" s="13"/>
      <c r="P251" s="13"/>
      <c r="Q251" s="13"/>
      <c r="R251" s="13"/>
      <c r="S251" s="13"/>
      <c r="T251" s="13"/>
      <c r="U251" s="13"/>
      <c r="V251" s="26"/>
      <c r="W251" s="425"/>
    </row>
    <row r="252" ht="15.0" customHeight="1">
      <c r="A252" s="425"/>
      <c r="B252" s="36"/>
      <c r="K252" s="32"/>
      <c r="M252" s="36"/>
      <c r="V252" s="32"/>
      <c r="W252" s="425"/>
    </row>
    <row r="253" ht="15.0" customHeight="1">
      <c r="A253" s="425"/>
      <c r="B253" s="36"/>
      <c r="K253" s="32"/>
      <c r="M253" s="36"/>
      <c r="V253" s="32"/>
      <c r="W253" s="425"/>
    </row>
    <row r="254" ht="15.0" customHeight="1">
      <c r="A254" s="425"/>
      <c r="B254" s="36"/>
      <c r="K254" s="32"/>
      <c r="M254" s="36"/>
      <c r="V254" s="32"/>
      <c r="W254" s="425"/>
    </row>
    <row r="255" ht="15.0" customHeight="1">
      <c r="A255" s="425"/>
      <c r="B255" s="43"/>
      <c r="C255" s="44"/>
      <c r="D255" s="44"/>
      <c r="E255" s="44"/>
      <c r="F255" s="44"/>
      <c r="G255" s="44"/>
      <c r="H255" s="44"/>
      <c r="I255" s="44"/>
      <c r="J255" s="44"/>
      <c r="K255" s="45"/>
      <c r="M255" s="43"/>
      <c r="N255" s="44"/>
      <c r="O255" s="44"/>
      <c r="P255" s="44"/>
      <c r="Q255" s="44"/>
      <c r="R255" s="44"/>
      <c r="S255" s="44"/>
      <c r="T255" s="44"/>
      <c r="U255" s="44"/>
      <c r="V255" s="45"/>
      <c r="W255" s="425"/>
    </row>
    <row r="256" ht="15.0" customHeight="1">
      <c r="A256" s="425"/>
      <c r="B256" s="455"/>
      <c r="C256" s="456"/>
      <c r="D256" s="457"/>
      <c r="E256" s="457"/>
      <c r="F256" s="458"/>
      <c r="G256" s="458"/>
      <c r="H256" s="458"/>
      <c r="I256" s="458"/>
      <c r="J256" s="458"/>
      <c r="K256" s="459"/>
      <c r="L256" s="440"/>
      <c r="M256" s="460" t="s">
        <v>198</v>
      </c>
      <c r="N256" s="13"/>
      <c r="O256" s="13"/>
      <c r="P256" s="13"/>
      <c r="Q256" s="13"/>
      <c r="R256" s="13"/>
      <c r="S256" s="13"/>
      <c r="T256" s="13"/>
      <c r="U256" s="13"/>
      <c r="V256" s="26"/>
      <c r="W256" s="425"/>
    </row>
    <row r="257" ht="15.0" customHeight="1">
      <c r="A257" s="425"/>
      <c r="B257" s="461"/>
      <c r="C257" s="44"/>
      <c r="D257" s="44"/>
      <c r="E257" s="44"/>
      <c r="F257" s="44"/>
      <c r="G257" s="44"/>
      <c r="H257" s="44"/>
      <c r="I257" s="44"/>
      <c r="J257" s="44"/>
      <c r="K257" s="44"/>
      <c r="L257" s="445"/>
      <c r="M257" s="448"/>
      <c r="N257" s="232"/>
      <c r="O257" s="467"/>
      <c r="P257" s="232"/>
      <c r="Q257" s="450"/>
      <c r="R257" s="232"/>
      <c r="S257" s="451"/>
      <c r="T257" s="232"/>
      <c r="U257" s="463"/>
      <c r="V257" s="232"/>
      <c r="W257" s="425"/>
    </row>
    <row r="258" ht="15.0" customHeight="1">
      <c r="A258" s="432"/>
      <c r="B258" s="433"/>
      <c r="C258" s="169"/>
      <c r="D258" s="169"/>
      <c r="E258" s="169"/>
      <c r="F258" s="169"/>
      <c r="G258" s="169"/>
      <c r="H258" s="169"/>
      <c r="I258" s="169"/>
      <c r="J258" s="169"/>
      <c r="K258" s="169"/>
      <c r="L258" s="169"/>
      <c r="M258" s="169"/>
      <c r="N258" s="169"/>
      <c r="O258" s="169"/>
      <c r="P258" s="169"/>
      <c r="Q258" s="169"/>
      <c r="R258" s="169"/>
      <c r="S258" s="169"/>
      <c r="T258" s="169"/>
      <c r="U258" s="169"/>
      <c r="V258" s="169"/>
      <c r="W258" s="434" t="str">
        <f>if(ISBLANK(B260),"",1)</f>
        <v/>
      </c>
    </row>
    <row r="259" ht="15.0" customHeight="1">
      <c r="A259" s="425"/>
      <c r="B259" s="435" t="s">
        <v>191</v>
      </c>
      <c r="C259" s="169"/>
      <c r="D259" s="169"/>
      <c r="E259" s="169"/>
      <c r="F259" s="169"/>
      <c r="G259" s="169"/>
      <c r="H259" s="169"/>
      <c r="I259" s="169"/>
      <c r="J259" s="169"/>
      <c r="K259" s="436"/>
      <c r="L259" s="437"/>
      <c r="M259" s="438"/>
      <c r="N259" s="169"/>
      <c r="O259" s="169"/>
      <c r="P259" s="169"/>
      <c r="Q259" s="169"/>
      <c r="R259" s="169"/>
      <c r="S259" s="169"/>
      <c r="T259" s="169"/>
      <c r="U259" s="169"/>
      <c r="V259" s="232"/>
      <c r="W259" s="425"/>
    </row>
    <row r="260" ht="15.0" customHeight="1">
      <c r="A260" s="425"/>
      <c r="B260" s="439"/>
      <c r="C260" s="169"/>
      <c r="D260" s="169"/>
      <c r="E260" s="169"/>
      <c r="F260" s="169"/>
      <c r="G260" s="169"/>
      <c r="H260" s="169"/>
      <c r="I260" s="169"/>
      <c r="J260" s="169"/>
      <c r="K260" s="169"/>
      <c r="L260" s="169"/>
      <c r="M260" s="169"/>
      <c r="N260" s="169"/>
      <c r="O260" s="169"/>
      <c r="P260" s="169"/>
      <c r="Q260" s="169"/>
      <c r="R260" s="169"/>
      <c r="S260" s="169"/>
      <c r="T260" s="169"/>
      <c r="U260" s="169"/>
      <c r="V260" s="232"/>
      <c r="W260" s="425"/>
    </row>
    <row r="261" ht="15.0" customHeight="1">
      <c r="A261" s="425"/>
      <c r="B261" s="435" t="s">
        <v>192</v>
      </c>
      <c r="C261" s="169"/>
      <c r="D261" s="169"/>
      <c r="E261" s="169"/>
      <c r="F261" s="169"/>
      <c r="G261" s="169"/>
      <c r="H261" s="169"/>
      <c r="I261" s="169"/>
      <c r="J261" s="169"/>
      <c r="K261" s="169"/>
      <c r="L261" s="440"/>
      <c r="M261" s="441" t="s">
        <v>193</v>
      </c>
      <c r="N261" s="169"/>
      <c r="O261" s="169"/>
      <c r="P261" s="169"/>
      <c r="Q261" s="169"/>
      <c r="R261" s="169"/>
      <c r="S261" s="169"/>
      <c r="T261" s="169"/>
      <c r="U261" s="169"/>
      <c r="V261" s="232"/>
      <c r="W261" s="425"/>
    </row>
    <row r="262" ht="15.0" customHeight="1">
      <c r="A262" s="425"/>
      <c r="B262" s="468"/>
      <c r="C262" s="443"/>
      <c r="D262" s="443"/>
      <c r="E262" s="443"/>
      <c r="F262" s="443"/>
      <c r="G262" s="443"/>
      <c r="H262" s="443"/>
      <c r="I262" s="443"/>
      <c r="J262" s="443"/>
      <c r="K262" s="444"/>
      <c r="L262" s="445"/>
      <c r="M262" s="439"/>
      <c r="N262" s="169"/>
      <c r="O262" s="169"/>
      <c r="P262" s="169"/>
      <c r="Q262" s="169"/>
      <c r="R262" s="169"/>
      <c r="S262" s="169"/>
      <c r="T262" s="169"/>
      <c r="U262" s="169"/>
      <c r="V262" s="232"/>
      <c r="W262" s="425"/>
    </row>
    <row r="263" ht="15.0" customHeight="1">
      <c r="A263" s="425"/>
      <c r="B263" s="435" t="s">
        <v>194</v>
      </c>
      <c r="C263" s="169"/>
      <c r="D263" s="169"/>
      <c r="E263" s="169"/>
      <c r="F263" s="169"/>
      <c r="G263" s="169"/>
      <c r="H263" s="169"/>
      <c r="I263" s="169"/>
      <c r="J263" s="169"/>
      <c r="K263" s="169"/>
      <c r="L263" s="440"/>
      <c r="M263" s="441" t="s">
        <v>195</v>
      </c>
      <c r="N263" s="169"/>
      <c r="O263" s="169"/>
      <c r="P263" s="169"/>
      <c r="Q263" s="169"/>
      <c r="R263" s="169"/>
      <c r="S263" s="169"/>
      <c r="T263" s="169"/>
      <c r="U263" s="169"/>
      <c r="V263" s="232"/>
      <c r="W263" s="425"/>
    </row>
    <row r="264" ht="15.0" customHeight="1">
      <c r="A264" s="425"/>
      <c r="B264" s="465"/>
      <c r="C264" s="232"/>
      <c r="D264" s="447" t="str">
        <f>IF(ISBLANK(B260),"",IF(B264&gt;1,"Aventuras Adquiridas",IF(B264=1,"Aventura Adquirida","Missão Sem Aventura")))</f>
        <v/>
      </c>
      <c r="E264" s="169"/>
      <c r="F264" s="169"/>
      <c r="G264" s="169"/>
      <c r="H264" s="169"/>
      <c r="I264" s="169"/>
      <c r="J264" s="169"/>
      <c r="K264" s="232"/>
      <c r="L264" s="445"/>
      <c r="M264" s="448"/>
      <c r="N264" s="232"/>
      <c r="O264" s="466"/>
      <c r="P264" s="232"/>
      <c r="Q264" s="450"/>
      <c r="R264" s="232"/>
      <c r="S264" s="451"/>
      <c r="T264" s="232"/>
      <c r="U264" s="463"/>
      <c r="V264" s="232"/>
      <c r="W264" s="425"/>
    </row>
    <row r="265" ht="15.0" customHeight="1">
      <c r="A265" s="425"/>
      <c r="B265" s="435" t="s">
        <v>196</v>
      </c>
      <c r="C265" s="169"/>
      <c r="D265" s="169"/>
      <c r="E265" s="169"/>
      <c r="F265" s="169"/>
      <c r="G265" s="169"/>
      <c r="H265" s="169"/>
      <c r="I265" s="169"/>
      <c r="J265" s="169"/>
      <c r="K265" s="169"/>
      <c r="L265" s="440"/>
      <c r="M265" s="441" t="s">
        <v>197</v>
      </c>
      <c r="N265" s="169"/>
      <c r="O265" s="169"/>
      <c r="P265" s="169"/>
      <c r="Q265" s="169"/>
      <c r="R265" s="169"/>
      <c r="S265" s="169"/>
      <c r="T265" s="169"/>
      <c r="U265" s="169"/>
      <c r="V265" s="232"/>
      <c r="W265" s="425"/>
    </row>
    <row r="266" ht="15.0" customHeight="1">
      <c r="A266" s="425"/>
      <c r="B266" s="453"/>
      <c r="C266" s="13"/>
      <c r="D266" s="13"/>
      <c r="E266" s="13"/>
      <c r="F266" s="13"/>
      <c r="G266" s="13"/>
      <c r="H266" s="13"/>
      <c r="I266" s="13"/>
      <c r="J266" s="13"/>
      <c r="K266" s="26"/>
      <c r="L266" s="454"/>
      <c r="M266" s="453"/>
      <c r="N266" s="13"/>
      <c r="O266" s="13"/>
      <c r="P266" s="13"/>
      <c r="Q266" s="13"/>
      <c r="R266" s="13"/>
      <c r="S266" s="13"/>
      <c r="T266" s="13"/>
      <c r="U266" s="13"/>
      <c r="V266" s="26"/>
      <c r="W266" s="425"/>
    </row>
    <row r="267" ht="15.0" customHeight="1">
      <c r="A267" s="425"/>
      <c r="B267" s="36"/>
      <c r="K267" s="32"/>
      <c r="M267" s="36"/>
      <c r="V267" s="32"/>
      <c r="W267" s="425"/>
    </row>
    <row r="268" ht="15.0" customHeight="1">
      <c r="A268" s="425"/>
      <c r="B268" s="36"/>
      <c r="K268" s="32"/>
      <c r="M268" s="36"/>
      <c r="V268" s="32"/>
      <c r="W268" s="425"/>
    </row>
    <row r="269" ht="15.0" customHeight="1">
      <c r="A269" s="425"/>
      <c r="B269" s="36"/>
      <c r="K269" s="32"/>
      <c r="M269" s="36"/>
      <c r="V269" s="32"/>
      <c r="W269" s="425"/>
    </row>
    <row r="270" ht="15.0" customHeight="1">
      <c r="A270" s="425"/>
      <c r="B270" s="43"/>
      <c r="C270" s="44"/>
      <c r="D270" s="44"/>
      <c r="E270" s="44"/>
      <c r="F270" s="44"/>
      <c r="G270" s="44"/>
      <c r="H270" s="44"/>
      <c r="I270" s="44"/>
      <c r="J270" s="44"/>
      <c r="K270" s="45"/>
      <c r="M270" s="43"/>
      <c r="N270" s="44"/>
      <c r="O270" s="44"/>
      <c r="P270" s="44"/>
      <c r="Q270" s="44"/>
      <c r="R270" s="44"/>
      <c r="S270" s="44"/>
      <c r="T270" s="44"/>
      <c r="U270" s="44"/>
      <c r="V270" s="45"/>
      <c r="W270" s="425"/>
    </row>
    <row r="271" ht="15.0" customHeight="1">
      <c r="A271" s="425"/>
      <c r="B271" s="455"/>
      <c r="C271" s="456"/>
      <c r="D271" s="457"/>
      <c r="E271" s="457"/>
      <c r="F271" s="458"/>
      <c r="G271" s="458"/>
      <c r="H271" s="458"/>
      <c r="I271" s="458"/>
      <c r="J271" s="458"/>
      <c r="K271" s="459"/>
      <c r="L271" s="440"/>
      <c r="M271" s="460" t="s">
        <v>198</v>
      </c>
      <c r="N271" s="13"/>
      <c r="O271" s="13"/>
      <c r="P271" s="13"/>
      <c r="Q271" s="13"/>
      <c r="R271" s="13"/>
      <c r="S271" s="13"/>
      <c r="T271" s="13"/>
      <c r="U271" s="13"/>
      <c r="V271" s="26"/>
      <c r="W271" s="425"/>
    </row>
    <row r="272" ht="15.0" customHeight="1">
      <c r="A272" s="425"/>
      <c r="B272" s="461"/>
      <c r="C272" s="44"/>
      <c r="D272" s="44"/>
      <c r="E272" s="44"/>
      <c r="F272" s="44"/>
      <c r="G272" s="44"/>
      <c r="H272" s="44"/>
      <c r="I272" s="44"/>
      <c r="J272" s="44"/>
      <c r="K272" s="44"/>
      <c r="L272" s="445"/>
      <c r="M272" s="448"/>
      <c r="N272" s="232"/>
      <c r="O272" s="467"/>
      <c r="P272" s="232"/>
      <c r="Q272" s="450"/>
      <c r="R272" s="232"/>
      <c r="S272" s="451"/>
      <c r="T272" s="232"/>
      <c r="U272" s="463"/>
      <c r="V272" s="232"/>
      <c r="W272" s="425"/>
    </row>
    <row r="273" ht="15.0" customHeight="1">
      <c r="A273" s="432"/>
      <c r="B273" s="433"/>
      <c r="C273" s="169"/>
      <c r="D273" s="169"/>
      <c r="E273" s="169"/>
      <c r="F273" s="169"/>
      <c r="G273" s="169"/>
      <c r="H273" s="169"/>
      <c r="I273" s="169"/>
      <c r="J273" s="169"/>
      <c r="K273" s="169"/>
      <c r="L273" s="169"/>
      <c r="M273" s="169"/>
      <c r="N273" s="169"/>
      <c r="O273" s="169"/>
      <c r="P273" s="169"/>
      <c r="Q273" s="169"/>
      <c r="R273" s="169"/>
      <c r="S273" s="169"/>
      <c r="T273" s="169"/>
      <c r="U273" s="169"/>
      <c r="V273" s="169"/>
      <c r="W273" s="434" t="str">
        <f>if(ISBLANK(B275),"",1)</f>
        <v/>
      </c>
    </row>
    <row r="274" ht="15.0" customHeight="1">
      <c r="A274" s="425"/>
      <c r="B274" s="435" t="s">
        <v>191</v>
      </c>
      <c r="C274" s="169"/>
      <c r="D274" s="169"/>
      <c r="E274" s="169"/>
      <c r="F274" s="169"/>
      <c r="G274" s="169"/>
      <c r="H274" s="169"/>
      <c r="I274" s="169"/>
      <c r="J274" s="169"/>
      <c r="K274" s="436"/>
      <c r="L274" s="437"/>
      <c r="M274" s="438"/>
      <c r="N274" s="169"/>
      <c r="O274" s="169"/>
      <c r="P274" s="169"/>
      <c r="Q274" s="169"/>
      <c r="R274" s="169"/>
      <c r="S274" s="169"/>
      <c r="T274" s="169"/>
      <c r="U274" s="169"/>
      <c r="V274" s="232"/>
      <c r="W274" s="425"/>
    </row>
    <row r="275" ht="15.0" customHeight="1">
      <c r="A275" s="425"/>
      <c r="B275" s="439"/>
      <c r="C275" s="169"/>
      <c r="D275" s="169"/>
      <c r="E275" s="169"/>
      <c r="F275" s="169"/>
      <c r="G275" s="169"/>
      <c r="H275" s="169"/>
      <c r="I275" s="169"/>
      <c r="J275" s="169"/>
      <c r="K275" s="169"/>
      <c r="L275" s="169"/>
      <c r="M275" s="169"/>
      <c r="N275" s="169"/>
      <c r="O275" s="169"/>
      <c r="P275" s="169"/>
      <c r="Q275" s="169"/>
      <c r="R275" s="169"/>
      <c r="S275" s="169"/>
      <c r="T275" s="169"/>
      <c r="U275" s="169"/>
      <c r="V275" s="232"/>
      <c r="W275" s="425"/>
    </row>
    <row r="276" ht="15.0" customHeight="1">
      <c r="A276" s="425"/>
      <c r="B276" s="435" t="s">
        <v>192</v>
      </c>
      <c r="C276" s="169"/>
      <c r="D276" s="169"/>
      <c r="E276" s="169"/>
      <c r="F276" s="169"/>
      <c r="G276" s="169"/>
      <c r="H276" s="169"/>
      <c r="I276" s="169"/>
      <c r="J276" s="169"/>
      <c r="K276" s="169"/>
      <c r="L276" s="440"/>
      <c r="M276" s="441" t="s">
        <v>193</v>
      </c>
      <c r="N276" s="169"/>
      <c r="O276" s="169"/>
      <c r="P276" s="169"/>
      <c r="Q276" s="169"/>
      <c r="R276" s="169"/>
      <c r="S276" s="169"/>
      <c r="T276" s="169"/>
      <c r="U276" s="169"/>
      <c r="V276" s="232"/>
      <c r="W276" s="425"/>
    </row>
    <row r="277" ht="15.0" customHeight="1">
      <c r="A277" s="425"/>
      <c r="B277" s="468"/>
      <c r="C277" s="443"/>
      <c r="D277" s="443"/>
      <c r="E277" s="443"/>
      <c r="F277" s="443"/>
      <c r="G277" s="443"/>
      <c r="H277" s="443"/>
      <c r="I277" s="443"/>
      <c r="J277" s="443"/>
      <c r="K277" s="444"/>
      <c r="L277" s="445"/>
      <c r="M277" s="439"/>
      <c r="N277" s="169"/>
      <c r="O277" s="169"/>
      <c r="P277" s="169"/>
      <c r="Q277" s="169"/>
      <c r="R277" s="169"/>
      <c r="S277" s="169"/>
      <c r="T277" s="169"/>
      <c r="U277" s="169"/>
      <c r="V277" s="232"/>
      <c r="W277" s="425"/>
    </row>
    <row r="278" ht="15.0" customHeight="1">
      <c r="A278" s="425"/>
      <c r="B278" s="435" t="s">
        <v>194</v>
      </c>
      <c r="C278" s="169"/>
      <c r="D278" s="169"/>
      <c r="E278" s="169"/>
      <c r="F278" s="169"/>
      <c r="G278" s="169"/>
      <c r="H278" s="169"/>
      <c r="I278" s="169"/>
      <c r="J278" s="169"/>
      <c r="K278" s="169"/>
      <c r="L278" s="440"/>
      <c r="M278" s="441" t="s">
        <v>195</v>
      </c>
      <c r="N278" s="169"/>
      <c r="O278" s="169"/>
      <c r="P278" s="169"/>
      <c r="Q278" s="169"/>
      <c r="R278" s="169"/>
      <c r="S278" s="169"/>
      <c r="T278" s="169"/>
      <c r="U278" s="169"/>
      <c r="V278" s="232"/>
      <c r="W278" s="425"/>
    </row>
    <row r="279" ht="15.0" customHeight="1">
      <c r="A279" s="425"/>
      <c r="B279" s="465"/>
      <c r="C279" s="232"/>
      <c r="D279" s="447" t="str">
        <f>IF(ISBLANK(B275),"",IF(B279&gt;1,"Aventuras Adquiridas",IF(B279=1,"Aventura Adquirida","Missão Sem Aventura")))</f>
        <v/>
      </c>
      <c r="E279" s="169"/>
      <c r="F279" s="169"/>
      <c r="G279" s="169"/>
      <c r="H279" s="169"/>
      <c r="I279" s="169"/>
      <c r="J279" s="169"/>
      <c r="K279" s="232"/>
      <c r="L279" s="445"/>
      <c r="M279" s="448"/>
      <c r="N279" s="232"/>
      <c r="O279" s="466"/>
      <c r="P279" s="232"/>
      <c r="Q279" s="450"/>
      <c r="R279" s="232"/>
      <c r="S279" s="451"/>
      <c r="T279" s="232"/>
      <c r="U279" s="463"/>
      <c r="V279" s="232"/>
      <c r="W279" s="425"/>
    </row>
    <row r="280" ht="15.0" customHeight="1">
      <c r="A280" s="425"/>
      <c r="B280" s="435" t="s">
        <v>196</v>
      </c>
      <c r="C280" s="169"/>
      <c r="D280" s="169"/>
      <c r="E280" s="169"/>
      <c r="F280" s="169"/>
      <c r="G280" s="169"/>
      <c r="H280" s="169"/>
      <c r="I280" s="169"/>
      <c r="J280" s="169"/>
      <c r="K280" s="169"/>
      <c r="L280" s="440"/>
      <c r="M280" s="441" t="s">
        <v>197</v>
      </c>
      <c r="N280" s="169"/>
      <c r="O280" s="169"/>
      <c r="P280" s="169"/>
      <c r="Q280" s="169"/>
      <c r="R280" s="169"/>
      <c r="S280" s="169"/>
      <c r="T280" s="169"/>
      <c r="U280" s="169"/>
      <c r="V280" s="232"/>
      <c r="W280" s="425"/>
    </row>
    <row r="281" ht="15.0" customHeight="1">
      <c r="A281" s="425"/>
      <c r="B281" s="453"/>
      <c r="C281" s="13"/>
      <c r="D281" s="13"/>
      <c r="E281" s="13"/>
      <c r="F281" s="13"/>
      <c r="G281" s="13"/>
      <c r="H281" s="13"/>
      <c r="I281" s="13"/>
      <c r="J281" s="13"/>
      <c r="K281" s="26"/>
      <c r="L281" s="454"/>
      <c r="M281" s="453"/>
      <c r="N281" s="13"/>
      <c r="O281" s="13"/>
      <c r="P281" s="13"/>
      <c r="Q281" s="13"/>
      <c r="R281" s="13"/>
      <c r="S281" s="13"/>
      <c r="T281" s="13"/>
      <c r="U281" s="13"/>
      <c r="V281" s="26"/>
      <c r="W281" s="425"/>
    </row>
    <row r="282" ht="15.0" customHeight="1">
      <c r="A282" s="425"/>
      <c r="B282" s="36"/>
      <c r="K282" s="32"/>
      <c r="M282" s="36"/>
      <c r="V282" s="32"/>
      <c r="W282" s="425"/>
    </row>
    <row r="283" ht="15.0" customHeight="1">
      <c r="A283" s="425"/>
      <c r="B283" s="36"/>
      <c r="K283" s="32"/>
      <c r="M283" s="36"/>
      <c r="V283" s="32"/>
      <c r="W283" s="425"/>
    </row>
    <row r="284" ht="15.0" customHeight="1">
      <c r="A284" s="425"/>
      <c r="B284" s="36"/>
      <c r="K284" s="32"/>
      <c r="M284" s="36"/>
      <c r="V284" s="32"/>
      <c r="W284" s="425"/>
    </row>
    <row r="285" ht="15.0" customHeight="1">
      <c r="A285" s="425"/>
      <c r="B285" s="43"/>
      <c r="C285" s="44"/>
      <c r="D285" s="44"/>
      <c r="E285" s="44"/>
      <c r="F285" s="44"/>
      <c r="G285" s="44"/>
      <c r="H285" s="44"/>
      <c r="I285" s="44"/>
      <c r="J285" s="44"/>
      <c r="K285" s="45"/>
      <c r="M285" s="43"/>
      <c r="N285" s="44"/>
      <c r="O285" s="44"/>
      <c r="P285" s="44"/>
      <c r="Q285" s="44"/>
      <c r="R285" s="44"/>
      <c r="S285" s="44"/>
      <c r="T285" s="44"/>
      <c r="U285" s="44"/>
      <c r="V285" s="45"/>
      <c r="W285" s="425"/>
    </row>
    <row r="286" ht="15.0" customHeight="1">
      <c r="A286" s="425"/>
      <c r="B286" s="455"/>
      <c r="C286" s="456"/>
      <c r="D286" s="457"/>
      <c r="E286" s="457"/>
      <c r="F286" s="458"/>
      <c r="G286" s="458"/>
      <c r="H286" s="458"/>
      <c r="I286" s="458"/>
      <c r="J286" s="458"/>
      <c r="K286" s="459"/>
      <c r="L286" s="440"/>
      <c r="M286" s="460" t="s">
        <v>198</v>
      </c>
      <c r="N286" s="13"/>
      <c r="O286" s="13"/>
      <c r="P286" s="13"/>
      <c r="Q286" s="13"/>
      <c r="R286" s="13"/>
      <c r="S286" s="13"/>
      <c r="T286" s="13"/>
      <c r="U286" s="13"/>
      <c r="V286" s="26"/>
      <c r="W286" s="425"/>
    </row>
    <row r="287" ht="15.0" customHeight="1">
      <c r="A287" s="425"/>
      <c r="B287" s="461"/>
      <c r="C287" s="44"/>
      <c r="D287" s="44"/>
      <c r="E287" s="44"/>
      <c r="F287" s="44"/>
      <c r="G287" s="44"/>
      <c r="H287" s="44"/>
      <c r="I287" s="44"/>
      <c r="J287" s="44"/>
      <c r="K287" s="44"/>
      <c r="L287" s="445"/>
      <c r="M287" s="448"/>
      <c r="N287" s="232"/>
      <c r="O287" s="467"/>
      <c r="P287" s="232"/>
      <c r="Q287" s="450"/>
      <c r="R287" s="232"/>
      <c r="S287" s="451"/>
      <c r="T287" s="232"/>
      <c r="U287" s="463"/>
      <c r="V287" s="232"/>
      <c r="W287" s="425"/>
    </row>
    <row r="288" ht="15.0" customHeight="1">
      <c r="A288" s="432"/>
      <c r="B288" s="433"/>
      <c r="C288" s="169"/>
      <c r="D288" s="169"/>
      <c r="E288" s="169"/>
      <c r="F288" s="169"/>
      <c r="G288" s="169"/>
      <c r="H288" s="169"/>
      <c r="I288" s="169"/>
      <c r="J288" s="169"/>
      <c r="K288" s="169"/>
      <c r="L288" s="169"/>
      <c r="M288" s="169"/>
      <c r="N288" s="169"/>
      <c r="O288" s="169"/>
      <c r="P288" s="169"/>
      <c r="Q288" s="169"/>
      <c r="R288" s="169"/>
      <c r="S288" s="169"/>
      <c r="T288" s="169"/>
      <c r="U288" s="169"/>
      <c r="V288" s="169"/>
      <c r="W288" s="434" t="str">
        <f>if(ISBLANK(B290),"",1)</f>
        <v/>
      </c>
    </row>
    <row r="289" ht="15.0" customHeight="1">
      <c r="A289" s="425"/>
      <c r="B289" s="435" t="s">
        <v>191</v>
      </c>
      <c r="C289" s="169"/>
      <c r="D289" s="169"/>
      <c r="E289" s="169"/>
      <c r="F289" s="169"/>
      <c r="G289" s="169"/>
      <c r="H289" s="169"/>
      <c r="I289" s="169"/>
      <c r="J289" s="169"/>
      <c r="K289" s="436"/>
      <c r="L289" s="437"/>
      <c r="M289" s="438"/>
      <c r="N289" s="169"/>
      <c r="O289" s="169"/>
      <c r="P289" s="169"/>
      <c r="Q289" s="169"/>
      <c r="R289" s="169"/>
      <c r="S289" s="169"/>
      <c r="T289" s="169"/>
      <c r="U289" s="169"/>
      <c r="V289" s="232"/>
      <c r="W289" s="425"/>
    </row>
    <row r="290" ht="15.0" customHeight="1">
      <c r="A290" s="425"/>
      <c r="B290" s="439"/>
      <c r="C290" s="169"/>
      <c r="D290" s="169"/>
      <c r="E290" s="169"/>
      <c r="F290" s="169"/>
      <c r="G290" s="169"/>
      <c r="H290" s="169"/>
      <c r="I290" s="169"/>
      <c r="J290" s="169"/>
      <c r="K290" s="169"/>
      <c r="L290" s="169"/>
      <c r="M290" s="169"/>
      <c r="N290" s="169"/>
      <c r="O290" s="169"/>
      <c r="P290" s="169"/>
      <c r="Q290" s="169"/>
      <c r="R290" s="169"/>
      <c r="S290" s="169"/>
      <c r="T290" s="169"/>
      <c r="U290" s="169"/>
      <c r="V290" s="232"/>
      <c r="W290" s="425"/>
    </row>
    <row r="291" ht="15.0" customHeight="1">
      <c r="A291" s="425"/>
      <c r="B291" s="435" t="s">
        <v>192</v>
      </c>
      <c r="C291" s="169"/>
      <c r="D291" s="169"/>
      <c r="E291" s="169"/>
      <c r="F291" s="169"/>
      <c r="G291" s="169"/>
      <c r="H291" s="169"/>
      <c r="I291" s="169"/>
      <c r="J291" s="169"/>
      <c r="K291" s="169"/>
      <c r="L291" s="440"/>
      <c r="M291" s="441" t="s">
        <v>193</v>
      </c>
      <c r="N291" s="169"/>
      <c r="O291" s="169"/>
      <c r="P291" s="169"/>
      <c r="Q291" s="169"/>
      <c r="R291" s="169"/>
      <c r="S291" s="169"/>
      <c r="T291" s="169"/>
      <c r="U291" s="169"/>
      <c r="V291" s="232"/>
      <c r="W291" s="425"/>
    </row>
    <row r="292" ht="15.0" customHeight="1">
      <c r="A292" s="425"/>
      <c r="B292" s="468"/>
      <c r="C292" s="443"/>
      <c r="D292" s="443"/>
      <c r="E292" s="443"/>
      <c r="F292" s="443"/>
      <c r="G292" s="443"/>
      <c r="H292" s="443"/>
      <c r="I292" s="443"/>
      <c r="J292" s="443"/>
      <c r="K292" s="444"/>
      <c r="L292" s="445"/>
      <c r="M292" s="439"/>
      <c r="N292" s="169"/>
      <c r="O292" s="169"/>
      <c r="P292" s="169"/>
      <c r="Q292" s="169"/>
      <c r="R292" s="169"/>
      <c r="S292" s="169"/>
      <c r="T292" s="169"/>
      <c r="U292" s="169"/>
      <c r="V292" s="232"/>
      <c r="W292" s="425"/>
    </row>
    <row r="293" ht="15.0" customHeight="1">
      <c r="A293" s="425"/>
      <c r="B293" s="435" t="s">
        <v>194</v>
      </c>
      <c r="C293" s="169"/>
      <c r="D293" s="169"/>
      <c r="E293" s="169"/>
      <c r="F293" s="169"/>
      <c r="G293" s="169"/>
      <c r="H293" s="169"/>
      <c r="I293" s="169"/>
      <c r="J293" s="169"/>
      <c r="K293" s="169"/>
      <c r="L293" s="440"/>
      <c r="M293" s="441" t="s">
        <v>195</v>
      </c>
      <c r="N293" s="169"/>
      <c r="O293" s="169"/>
      <c r="P293" s="169"/>
      <c r="Q293" s="169"/>
      <c r="R293" s="169"/>
      <c r="S293" s="169"/>
      <c r="T293" s="169"/>
      <c r="U293" s="169"/>
      <c r="V293" s="232"/>
      <c r="W293" s="425"/>
    </row>
    <row r="294" ht="15.0" customHeight="1">
      <c r="A294" s="425"/>
      <c r="B294" s="465"/>
      <c r="C294" s="232"/>
      <c r="D294" s="447" t="str">
        <f>IF(ISBLANK(B290),"",IF(B294&gt;1,"Aventuras Adquiridas",IF(B294=1,"Aventura Adquirida","Missão Sem Aventura")))</f>
        <v/>
      </c>
      <c r="E294" s="169"/>
      <c r="F294" s="169"/>
      <c r="G294" s="169"/>
      <c r="H294" s="169"/>
      <c r="I294" s="169"/>
      <c r="J294" s="169"/>
      <c r="K294" s="232"/>
      <c r="L294" s="445"/>
      <c r="M294" s="448"/>
      <c r="N294" s="232"/>
      <c r="O294" s="466"/>
      <c r="P294" s="232"/>
      <c r="Q294" s="450"/>
      <c r="R294" s="232"/>
      <c r="S294" s="451"/>
      <c r="T294" s="232"/>
      <c r="U294" s="463"/>
      <c r="V294" s="232"/>
      <c r="W294" s="425"/>
    </row>
    <row r="295" ht="15.0" customHeight="1">
      <c r="A295" s="425"/>
      <c r="B295" s="435" t="s">
        <v>196</v>
      </c>
      <c r="C295" s="169"/>
      <c r="D295" s="169"/>
      <c r="E295" s="169"/>
      <c r="F295" s="169"/>
      <c r="G295" s="169"/>
      <c r="H295" s="169"/>
      <c r="I295" s="169"/>
      <c r="J295" s="169"/>
      <c r="K295" s="169"/>
      <c r="L295" s="440"/>
      <c r="M295" s="441" t="s">
        <v>197</v>
      </c>
      <c r="N295" s="169"/>
      <c r="O295" s="169"/>
      <c r="P295" s="169"/>
      <c r="Q295" s="169"/>
      <c r="R295" s="169"/>
      <c r="S295" s="169"/>
      <c r="T295" s="169"/>
      <c r="U295" s="169"/>
      <c r="V295" s="232"/>
      <c r="W295" s="425"/>
    </row>
    <row r="296" ht="15.0" customHeight="1">
      <c r="A296" s="425"/>
      <c r="B296" s="453"/>
      <c r="C296" s="13"/>
      <c r="D296" s="13"/>
      <c r="E296" s="13"/>
      <c r="F296" s="13"/>
      <c r="G296" s="13"/>
      <c r="H296" s="13"/>
      <c r="I296" s="13"/>
      <c r="J296" s="13"/>
      <c r="K296" s="26"/>
      <c r="L296" s="454"/>
      <c r="M296" s="453"/>
      <c r="N296" s="13"/>
      <c r="O296" s="13"/>
      <c r="P296" s="13"/>
      <c r="Q296" s="13"/>
      <c r="R296" s="13"/>
      <c r="S296" s="13"/>
      <c r="T296" s="13"/>
      <c r="U296" s="13"/>
      <c r="V296" s="26"/>
      <c r="W296" s="425"/>
    </row>
    <row r="297" ht="15.0" customHeight="1">
      <c r="A297" s="425"/>
      <c r="B297" s="36"/>
      <c r="K297" s="32"/>
      <c r="M297" s="36"/>
      <c r="V297" s="32"/>
      <c r="W297" s="425"/>
    </row>
    <row r="298" ht="15.0" customHeight="1">
      <c r="A298" s="425"/>
      <c r="B298" s="36"/>
      <c r="K298" s="32"/>
      <c r="M298" s="36"/>
      <c r="V298" s="32"/>
      <c r="W298" s="425"/>
    </row>
    <row r="299" ht="15.0" customHeight="1">
      <c r="A299" s="425"/>
      <c r="B299" s="36"/>
      <c r="K299" s="32"/>
      <c r="M299" s="36"/>
      <c r="V299" s="32"/>
      <c r="W299" s="425"/>
    </row>
    <row r="300" ht="15.0" customHeight="1">
      <c r="A300" s="425"/>
      <c r="B300" s="43"/>
      <c r="C300" s="44"/>
      <c r="D300" s="44"/>
      <c r="E300" s="44"/>
      <c r="F300" s="44"/>
      <c r="G300" s="44"/>
      <c r="H300" s="44"/>
      <c r="I300" s="44"/>
      <c r="J300" s="44"/>
      <c r="K300" s="45"/>
      <c r="M300" s="43"/>
      <c r="N300" s="44"/>
      <c r="O300" s="44"/>
      <c r="P300" s="44"/>
      <c r="Q300" s="44"/>
      <c r="R300" s="44"/>
      <c r="S300" s="44"/>
      <c r="T300" s="44"/>
      <c r="U300" s="44"/>
      <c r="V300" s="45"/>
      <c r="W300" s="425"/>
    </row>
    <row r="301" ht="15.0" customHeight="1">
      <c r="A301" s="425"/>
      <c r="B301" s="455"/>
      <c r="C301" s="456"/>
      <c r="D301" s="457"/>
      <c r="E301" s="457"/>
      <c r="F301" s="458"/>
      <c r="G301" s="458"/>
      <c r="H301" s="458"/>
      <c r="I301" s="458"/>
      <c r="J301" s="458"/>
      <c r="K301" s="459"/>
      <c r="L301" s="440"/>
      <c r="M301" s="460" t="s">
        <v>198</v>
      </c>
      <c r="N301" s="13"/>
      <c r="O301" s="13"/>
      <c r="P301" s="13"/>
      <c r="Q301" s="13"/>
      <c r="R301" s="13"/>
      <c r="S301" s="13"/>
      <c r="T301" s="13"/>
      <c r="U301" s="13"/>
      <c r="V301" s="26"/>
      <c r="W301" s="425"/>
    </row>
    <row r="302" ht="15.0" customHeight="1">
      <c r="A302" s="425"/>
      <c r="B302" s="461"/>
      <c r="C302" s="44"/>
      <c r="D302" s="44"/>
      <c r="E302" s="44"/>
      <c r="F302" s="44"/>
      <c r="G302" s="44"/>
      <c r="H302" s="44"/>
      <c r="I302" s="44"/>
      <c r="J302" s="44"/>
      <c r="K302" s="44"/>
      <c r="L302" s="445"/>
      <c r="M302" s="448"/>
      <c r="N302" s="232"/>
      <c r="O302" s="467"/>
      <c r="P302" s="232"/>
      <c r="Q302" s="450"/>
      <c r="R302" s="232"/>
      <c r="S302" s="451"/>
      <c r="T302" s="232"/>
      <c r="U302" s="463"/>
      <c r="V302" s="232"/>
      <c r="W302" s="425"/>
    </row>
    <row r="303" ht="15.0" customHeight="1">
      <c r="A303" s="432"/>
      <c r="B303" s="433"/>
      <c r="C303" s="169"/>
      <c r="D303" s="169"/>
      <c r="E303" s="169"/>
      <c r="F303" s="169"/>
      <c r="G303" s="169"/>
      <c r="H303" s="169"/>
      <c r="I303" s="169"/>
      <c r="J303" s="169"/>
      <c r="K303" s="169"/>
      <c r="L303" s="169"/>
      <c r="M303" s="169"/>
      <c r="N303" s="169"/>
      <c r="O303" s="169"/>
      <c r="P303" s="169"/>
      <c r="Q303" s="169"/>
      <c r="R303" s="169"/>
      <c r="S303" s="169"/>
      <c r="T303" s="169"/>
      <c r="U303" s="169"/>
      <c r="V303" s="169"/>
      <c r="W303" s="434" t="str">
        <f>if(ISBLANK(B305),"",1)</f>
        <v/>
      </c>
    </row>
    <row r="304" ht="15.0" customHeight="1">
      <c r="A304" s="425"/>
      <c r="B304" s="435" t="s">
        <v>191</v>
      </c>
      <c r="C304" s="169"/>
      <c r="D304" s="169"/>
      <c r="E304" s="169"/>
      <c r="F304" s="169"/>
      <c r="G304" s="169"/>
      <c r="H304" s="169"/>
      <c r="I304" s="169"/>
      <c r="J304" s="169"/>
      <c r="K304" s="436"/>
      <c r="L304" s="437"/>
      <c r="M304" s="438"/>
      <c r="N304" s="169"/>
      <c r="O304" s="169"/>
      <c r="P304" s="169"/>
      <c r="Q304" s="169"/>
      <c r="R304" s="169"/>
      <c r="S304" s="169"/>
      <c r="T304" s="169"/>
      <c r="U304" s="169"/>
      <c r="V304" s="232"/>
      <c r="W304" s="425"/>
    </row>
    <row r="305" ht="15.0" customHeight="1">
      <c r="A305" s="425"/>
      <c r="B305" s="439"/>
      <c r="C305" s="169"/>
      <c r="D305" s="169"/>
      <c r="E305" s="169"/>
      <c r="F305" s="169"/>
      <c r="G305" s="169"/>
      <c r="H305" s="169"/>
      <c r="I305" s="169"/>
      <c r="J305" s="169"/>
      <c r="K305" s="169"/>
      <c r="L305" s="169"/>
      <c r="M305" s="169"/>
      <c r="N305" s="169"/>
      <c r="O305" s="169"/>
      <c r="P305" s="169"/>
      <c r="Q305" s="169"/>
      <c r="R305" s="169"/>
      <c r="S305" s="169"/>
      <c r="T305" s="169"/>
      <c r="U305" s="169"/>
      <c r="V305" s="232"/>
      <c r="W305" s="425"/>
    </row>
    <row r="306" ht="15.0" customHeight="1">
      <c r="A306" s="425"/>
      <c r="B306" s="435" t="s">
        <v>192</v>
      </c>
      <c r="C306" s="169"/>
      <c r="D306" s="169"/>
      <c r="E306" s="169"/>
      <c r="F306" s="169"/>
      <c r="G306" s="169"/>
      <c r="H306" s="169"/>
      <c r="I306" s="169"/>
      <c r="J306" s="169"/>
      <c r="K306" s="169"/>
      <c r="L306" s="440"/>
      <c r="M306" s="441" t="s">
        <v>193</v>
      </c>
      <c r="N306" s="169"/>
      <c r="O306" s="169"/>
      <c r="P306" s="169"/>
      <c r="Q306" s="169"/>
      <c r="R306" s="169"/>
      <c r="S306" s="169"/>
      <c r="T306" s="169"/>
      <c r="U306" s="169"/>
      <c r="V306" s="232"/>
      <c r="W306" s="425"/>
    </row>
    <row r="307" ht="15.0" customHeight="1">
      <c r="A307" s="425"/>
      <c r="B307" s="468"/>
      <c r="C307" s="443"/>
      <c r="D307" s="443"/>
      <c r="E307" s="443"/>
      <c r="F307" s="443"/>
      <c r="G307" s="443"/>
      <c r="H307" s="443"/>
      <c r="I307" s="443"/>
      <c r="J307" s="443"/>
      <c r="K307" s="444"/>
      <c r="L307" s="445"/>
      <c r="M307" s="439"/>
      <c r="N307" s="169"/>
      <c r="O307" s="169"/>
      <c r="P307" s="169"/>
      <c r="Q307" s="169"/>
      <c r="R307" s="169"/>
      <c r="S307" s="169"/>
      <c r="T307" s="169"/>
      <c r="U307" s="169"/>
      <c r="V307" s="232"/>
      <c r="W307" s="425"/>
    </row>
    <row r="308" ht="15.0" customHeight="1">
      <c r="A308" s="425"/>
      <c r="B308" s="435" t="s">
        <v>194</v>
      </c>
      <c r="C308" s="169"/>
      <c r="D308" s="169"/>
      <c r="E308" s="169"/>
      <c r="F308" s="169"/>
      <c r="G308" s="169"/>
      <c r="H308" s="169"/>
      <c r="I308" s="169"/>
      <c r="J308" s="169"/>
      <c r="K308" s="169"/>
      <c r="L308" s="440"/>
      <c r="M308" s="441" t="s">
        <v>195</v>
      </c>
      <c r="N308" s="169"/>
      <c r="O308" s="169"/>
      <c r="P308" s="169"/>
      <c r="Q308" s="169"/>
      <c r="R308" s="169"/>
      <c r="S308" s="169"/>
      <c r="T308" s="169"/>
      <c r="U308" s="169"/>
      <c r="V308" s="232"/>
      <c r="W308" s="425"/>
    </row>
    <row r="309" ht="15.0" customHeight="1">
      <c r="A309" s="425"/>
      <c r="B309" s="465"/>
      <c r="C309" s="232"/>
      <c r="D309" s="447" t="str">
        <f>IF(ISBLANK(B305),"",IF(B309&gt;1,"Aventuras Adquiridas",IF(B309=1,"Aventura Adquirida","Missão Sem Aventura")))</f>
        <v/>
      </c>
      <c r="E309" s="169"/>
      <c r="F309" s="169"/>
      <c r="G309" s="169"/>
      <c r="H309" s="169"/>
      <c r="I309" s="169"/>
      <c r="J309" s="169"/>
      <c r="K309" s="232"/>
      <c r="L309" s="445"/>
      <c r="M309" s="448"/>
      <c r="N309" s="232"/>
      <c r="O309" s="466"/>
      <c r="P309" s="232"/>
      <c r="Q309" s="450"/>
      <c r="R309" s="232"/>
      <c r="S309" s="451"/>
      <c r="T309" s="232"/>
      <c r="U309" s="463"/>
      <c r="V309" s="232"/>
      <c r="W309" s="425"/>
    </row>
    <row r="310" ht="15.0" customHeight="1">
      <c r="A310" s="425"/>
      <c r="B310" s="435" t="s">
        <v>196</v>
      </c>
      <c r="C310" s="169"/>
      <c r="D310" s="169"/>
      <c r="E310" s="169"/>
      <c r="F310" s="169"/>
      <c r="G310" s="169"/>
      <c r="H310" s="169"/>
      <c r="I310" s="169"/>
      <c r="J310" s="169"/>
      <c r="K310" s="169"/>
      <c r="L310" s="440"/>
      <c r="M310" s="441" t="s">
        <v>197</v>
      </c>
      <c r="N310" s="169"/>
      <c r="O310" s="169"/>
      <c r="P310" s="169"/>
      <c r="Q310" s="169"/>
      <c r="R310" s="169"/>
      <c r="S310" s="169"/>
      <c r="T310" s="169"/>
      <c r="U310" s="169"/>
      <c r="V310" s="232"/>
      <c r="W310" s="425"/>
    </row>
    <row r="311" ht="15.0" customHeight="1">
      <c r="A311" s="425"/>
      <c r="B311" s="453"/>
      <c r="C311" s="13"/>
      <c r="D311" s="13"/>
      <c r="E311" s="13"/>
      <c r="F311" s="13"/>
      <c r="G311" s="13"/>
      <c r="H311" s="13"/>
      <c r="I311" s="13"/>
      <c r="J311" s="13"/>
      <c r="K311" s="26"/>
      <c r="L311" s="454"/>
      <c r="M311" s="453"/>
      <c r="N311" s="13"/>
      <c r="O311" s="13"/>
      <c r="P311" s="13"/>
      <c r="Q311" s="13"/>
      <c r="R311" s="13"/>
      <c r="S311" s="13"/>
      <c r="T311" s="13"/>
      <c r="U311" s="13"/>
      <c r="V311" s="26"/>
      <c r="W311" s="425"/>
    </row>
    <row r="312" ht="15.0" customHeight="1">
      <c r="A312" s="425"/>
      <c r="B312" s="36"/>
      <c r="K312" s="32"/>
      <c r="M312" s="36"/>
      <c r="V312" s="32"/>
      <c r="W312" s="425"/>
    </row>
    <row r="313" ht="15.0" customHeight="1">
      <c r="A313" s="425"/>
      <c r="B313" s="36"/>
      <c r="K313" s="32"/>
      <c r="M313" s="36"/>
      <c r="V313" s="32"/>
      <c r="W313" s="425"/>
    </row>
    <row r="314" ht="15.0" customHeight="1">
      <c r="A314" s="425"/>
      <c r="B314" s="36"/>
      <c r="K314" s="32"/>
      <c r="M314" s="36"/>
      <c r="V314" s="32"/>
      <c r="W314" s="425"/>
    </row>
    <row r="315" ht="15.0" customHeight="1">
      <c r="A315" s="425"/>
      <c r="B315" s="43"/>
      <c r="C315" s="44"/>
      <c r="D315" s="44"/>
      <c r="E315" s="44"/>
      <c r="F315" s="44"/>
      <c r="G315" s="44"/>
      <c r="H315" s="44"/>
      <c r="I315" s="44"/>
      <c r="J315" s="44"/>
      <c r="K315" s="45"/>
      <c r="M315" s="43"/>
      <c r="N315" s="44"/>
      <c r="O315" s="44"/>
      <c r="P315" s="44"/>
      <c r="Q315" s="44"/>
      <c r="R315" s="44"/>
      <c r="S315" s="44"/>
      <c r="T315" s="44"/>
      <c r="U315" s="44"/>
      <c r="V315" s="45"/>
      <c r="W315" s="425"/>
    </row>
    <row r="316" ht="15.0" customHeight="1">
      <c r="A316" s="425"/>
      <c r="B316" s="455"/>
      <c r="C316" s="456"/>
      <c r="D316" s="457"/>
      <c r="E316" s="457"/>
      <c r="F316" s="458"/>
      <c r="G316" s="458"/>
      <c r="H316" s="458"/>
      <c r="I316" s="458"/>
      <c r="J316" s="458"/>
      <c r="K316" s="459"/>
      <c r="L316" s="440"/>
      <c r="M316" s="460" t="s">
        <v>198</v>
      </c>
      <c r="N316" s="13"/>
      <c r="O316" s="13"/>
      <c r="P316" s="13"/>
      <c r="Q316" s="13"/>
      <c r="R316" s="13"/>
      <c r="S316" s="13"/>
      <c r="T316" s="13"/>
      <c r="U316" s="13"/>
      <c r="V316" s="26"/>
      <c r="W316" s="425"/>
    </row>
    <row r="317" ht="15.0" customHeight="1">
      <c r="A317" s="425"/>
      <c r="B317" s="461"/>
      <c r="C317" s="44"/>
      <c r="D317" s="44"/>
      <c r="E317" s="44"/>
      <c r="F317" s="44"/>
      <c r="G317" s="44"/>
      <c r="H317" s="44"/>
      <c r="I317" s="44"/>
      <c r="J317" s="44"/>
      <c r="K317" s="44"/>
      <c r="L317" s="445"/>
      <c r="M317" s="448"/>
      <c r="N317" s="232"/>
      <c r="O317" s="467"/>
      <c r="P317" s="232"/>
      <c r="Q317" s="450"/>
      <c r="R317" s="232"/>
      <c r="S317" s="451"/>
      <c r="T317" s="232"/>
      <c r="U317" s="463"/>
      <c r="V317" s="232"/>
      <c r="W317" s="425"/>
    </row>
    <row r="318" ht="15.0" customHeight="1">
      <c r="A318" s="432"/>
      <c r="B318" s="433"/>
      <c r="C318" s="169"/>
      <c r="D318" s="169"/>
      <c r="E318" s="169"/>
      <c r="F318" s="169"/>
      <c r="G318" s="169"/>
      <c r="H318" s="169"/>
      <c r="I318" s="169"/>
      <c r="J318" s="169"/>
      <c r="K318" s="169"/>
      <c r="L318" s="169"/>
      <c r="M318" s="169"/>
      <c r="N318" s="169"/>
      <c r="O318" s="169"/>
      <c r="P318" s="169"/>
      <c r="Q318" s="169"/>
      <c r="R318" s="169"/>
      <c r="S318" s="169"/>
      <c r="T318" s="169"/>
      <c r="U318" s="169"/>
      <c r="V318" s="169"/>
      <c r="W318" s="434" t="str">
        <f>if(ISBLANK(B320),"",1)</f>
        <v/>
      </c>
    </row>
    <row r="319" ht="15.0" customHeight="1">
      <c r="A319" s="425"/>
      <c r="B319" s="435" t="s">
        <v>191</v>
      </c>
      <c r="C319" s="169"/>
      <c r="D319" s="169"/>
      <c r="E319" s="169"/>
      <c r="F319" s="169"/>
      <c r="G319" s="169"/>
      <c r="H319" s="169"/>
      <c r="I319" s="169"/>
      <c r="J319" s="169"/>
      <c r="K319" s="436"/>
      <c r="L319" s="437"/>
      <c r="M319" s="438"/>
      <c r="N319" s="169"/>
      <c r="O319" s="169"/>
      <c r="P319" s="169"/>
      <c r="Q319" s="169"/>
      <c r="R319" s="169"/>
      <c r="S319" s="169"/>
      <c r="T319" s="169"/>
      <c r="U319" s="169"/>
      <c r="V319" s="232"/>
      <c r="W319" s="425"/>
    </row>
    <row r="320" ht="15.0" customHeight="1">
      <c r="A320" s="425"/>
      <c r="B320" s="439"/>
      <c r="C320" s="169"/>
      <c r="D320" s="169"/>
      <c r="E320" s="169"/>
      <c r="F320" s="169"/>
      <c r="G320" s="169"/>
      <c r="H320" s="169"/>
      <c r="I320" s="169"/>
      <c r="J320" s="169"/>
      <c r="K320" s="169"/>
      <c r="L320" s="169"/>
      <c r="M320" s="169"/>
      <c r="N320" s="169"/>
      <c r="O320" s="169"/>
      <c r="P320" s="169"/>
      <c r="Q320" s="169"/>
      <c r="R320" s="169"/>
      <c r="S320" s="169"/>
      <c r="T320" s="169"/>
      <c r="U320" s="169"/>
      <c r="V320" s="232"/>
      <c r="W320" s="425"/>
    </row>
    <row r="321" ht="15.0" customHeight="1">
      <c r="A321" s="425"/>
      <c r="B321" s="435" t="s">
        <v>192</v>
      </c>
      <c r="C321" s="169"/>
      <c r="D321" s="169"/>
      <c r="E321" s="169"/>
      <c r="F321" s="169"/>
      <c r="G321" s="169"/>
      <c r="H321" s="169"/>
      <c r="I321" s="169"/>
      <c r="J321" s="169"/>
      <c r="K321" s="169"/>
      <c r="L321" s="440"/>
      <c r="M321" s="441" t="s">
        <v>193</v>
      </c>
      <c r="N321" s="169"/>
      <c r="O321" s="169"/>
      <c r="P321" s="169"/>
      <c r="Q321" s="169"/>
      <c r="R321" s="169"/>
      <c r="S321" s="169"/>
      <c r="T321" s="169"/>
      <c r="U321" s="169"/>
      <c r="V321" s="232"/>
      <c r="W321" s="425"/>
    </row>
    <row r="322" ht="15.0" customHeight="1">
      <c r="A322" s="425"/>
      <c r="B322" s="468"/>
      <c r="C322" s="443"/>
      <c r="D322" s="443"/>
      <c r="E322" s="443"/>
      <c r="F322" s="443"/>
      <c r="G322" s="443"/>
      <c r="H322" s="443"/>
      <c r="I322" s="443"/>
      <c r="J322" s="443"/>
      <c r="K322" s="444"/>
      <c r="L322" s="445"/>
      <c r="M322" s="439"/>
      <c r="N322" s="169"/>
      <c r="O322" s="169"/>
      <c r="P322" s="169"/>
      <c r="Q322" s="169"/>
      <c r="R322" s="169"/>
      <c r="S322" s="169"/>
      <c r="T322" s="169"/>
      <c r="U322" s="169"/>
      <c r="V322" s="232"/>
      <c r="W322" s="425"/>
    </row>
    <row r="323" ht="15.0" customHeight="1">
      <c r="A323" s="425"/>
      <c r="B323" s="435" t="s">
        <v>194</v>
      </c>
      <c r="C323" s="169"/>
      <c r="D323" s="169"/>
      <c r="E323" s="169"/>
      <c r="F323" s="169"/>
      <c r="G323" s="169"/>
      <c r="H323" s="169"/>
      <c r="I323" s="169"/>
      <c r="J323" s="169"/>
      <c r="K323" s="169"/>
      <c r="L323" s="440"/>
      <c r="M323" s="441" t="s">
        <v>195</v>
      </c>
      <c r="N323" s="169"/>
      <c r="O323" s="169"/>
      <c r="P323" s="169"/>
      <c r="Q323" s="169"/>
      <c r="R323" s="169"/>
      <c r="S323" s="169"/>
      <c r="T323" s="169"/>
      <c r="U323" s="169"/>
      <c r="V323" s="232"/>
      <c r="W323" s="425"/>
    </row>
    <row r="324" ht="15.0" customHeight="1">
      <c r="A324" s="425"/>
      <c r="B324" s="465"/>
      <c r="C324" s="232"/>
      <c r="D324" s="447" t="str">
        <f>IF(ISBLANK(B320),"",IF(B324&gt;1,"Aventuras Adquiridas",IF(B324=1,"Aventura Adquirida","Missão Sem Aventura")))</f>
        <v/>
      </c>
      <c r="E324" s="169"/>
      <c r="F324" s="169"/>
      <c r="G324" s="169"/>
      <c r="H324" s="169"/>
      <c r="I324" s="169"/>
      <c r="J324" s="169"/>
      <c r="K324" s="232"/>
      <c r="L324" s="445"/>
      <c r="M324" s="448"/>
      <c r="N324" s="232"/>
      <c r="O324" s="466"/>
      <c r="P324" s="232"/>
      <c r="Q324" s="450"/>
      <c r="R324" s="232"/>
      <c r="S324" s="451"/>
      <c r="T324" s="232"/>
      <c r="U324" s="463"/>
      <c r="V324" s="232"/>
      <c r="W324" s="425"/>
    </row>
    <row r="325" ht="15.0" customHeight="1">
      <c r="A325" s="425"/>
      <c r="B325" s="435" t="s">
        <v>196</v>
      </c>
      <c r="C325" s="169"/>
      <c r="D325" s="169"/>
      <c r="E325" s="169"/>
      <c r="F325" s="169"/>
      <c r="G325" s="169"/>
      <c r="H325" s="169"/>
      <c r="I325" s="169"/>
      <c r="J325" s="169"/>
      <c r="K325" s="169"/>
      <c r="L325" s="440"/>
      <c r="M325" s="441" t="s">
        <v>197</v>
      </c>
      <c r="N325" s="169"/>
      <c r="O325" s="169"/>
      <c r="P325" s="169"/>
      <c r="Q325" s="169"/>
      <c r="R325" s="169"/>
      <c r="S325" s="169"/>
      <c r="T325" s="169"/>
      <c r="U325" s="169"/>
      <c r="V325" s="232"/>
      <c r="W325" s="425"/>
    </row>
    <row r="326" ht="15.0" customHeight="1">
      <c r="A326" s="425"/>
      <c r="B326" s="453"/>
      <c r="C326" s="13"/>
      <c r="D326" s="13"/>
      <c r="E326" s="13"/>
      <c r="F326" s="13"/>
      <c r="G326" s="13"/>
      <c r="H326" s="13"/>
      <c r="I326" s="13"/>
      <c r="J326" s="13"/>
      <c r="K326" s="26"/>
      <c r="L326" s="454"/>
      <c r="M326" s="453"/>
      <c r="N326" s="13"/>
      <c r="O326" s="13"/>
      <c r="P326" s="13"/>
      <c r="Q326" s="13"/>
      <c r="R326" s="13"/>
      <c r="S326" s="13"/>
      <c r="T326" s="13"/>
      <c r="U326" s="13"/>
      <c r="V326" s="26"/>
      <c r="W326" s="425"/>
    </row>
    <row r="327" ht="15.0" customHeight="1">
      <c r="A327" s="425"/>
      <c r="B327" s="36"/>
      <c r="K327" s="32"/>
      <c r="M327" s="36"/>
      <c r="V327" s="32"/>
      <c r="W327" s="425"/>
    </row>
    <row r="328" ht="15.0" customHeight="1">
      <c r="A328" s="425"/>
      <c r="B328" s="36"/>
      <c r="K328" s="32"/>
      <c r="M328" s="36"/>
      <c r="V328" s="32"/>
      <c r="W328" s="425"/>
    </row>
    <row r="329" ht="15.0" customHeight="1">
      <c r="A329" s="425"/>
      <c r="B329" s="36"/>
      <c r="K329" s="32"/>
      <c r="M329" s="36"/>
      <c r="V329" s="32"/>
      <c r="W329" s="425"/>
    </row>
    <row r="330" ht="15.0" customHeight="1">
      <c r="A330" s="425"/>
      <c r="B330" s="43"/>
      <c r="C330" s="44"/>
      <c r="D330" s="44"/>
      <c r="E330" s="44"/>
      <c r="F330" s="44"/>
      <c r="G330" s="44"/>
      <c r="H330" s="44"/>
      <c r="I330" s="44"/>
      <c r="J330" s="44"/>
      <c r="K330" s="45"/>
      <c r="M330" s="43"/>
      <c r="N330" s="44"/>
      <c r="O330" s="44"/>
      <c r="P330" s="44"/>
      <c r="Q330" s="44"/>
      <c r="R330" s="44"/>
      <c r="S330" s="44"/>
      <c r="T330" s="44"/>
      <c r="U330" s="44"/>
      <c r="V330" s="45"/>
      <c r="W330" s="425"/>
    </row>
    <row r="331" ht="15.0" customHeight="1">
      <c r="A331" s="425"/>
      <c r="B331" s="455"/>
      <c r="C331" s="456"/>
      <c r="D331" s="457"/>
      <c r="E331" s="457"/>
      <c r="F331" s="458"/>
      <c r="G331" s="458"/>
      <c r="H331" s="458"/>
      <c r="I331" s="458"/>
      <c r="J331" s="458"/>
      <c r="K331" s="459"/>
      <c r="L331" s="440"/>
      <c r="M331" s="460" t="s">
        <v>198</v>
      </c>
      <c r="N331" s="13"/>
      <c r="O331" s="13"/>
      <c r="P331" s="13"/>
      <c r="Q331" s="13"/>
      <c r="R331" s="13"/>
      <c r="S331" s="13"/>
      <c r="T331" s="13"/>
      <c r="U331" s="13"/>
      <c r="V331" s="26"/>
      <c r="W331" s="425"/>
    </row>
    <row r="332" ht="15.0" customHeight="1">
      <c r="A332" s="425"/>
      <c r="B332" s="461"/>
      <c r="C332" s="44"/>
      <c r="D332" s="44"/>
      <c r="E332" s="44"/>
      <c r="F332" s="44"/>
      <c r="G332" s="44"/>
      <c r="H332" s="44"/>
      <c r="I332" s="44"/>
      <c r="J332" s="44"/>
      <c r="K332" s="44"/>
      <c r="L332" s="445"/>
      <c r="M332" s="448"/>
      <c r="N332" s="232"/>
      <c r="O332" s="467"/>
      <c r="P332" s="232"/>
      <c r="Q332" s="450"/>
      <c r="R332" s="232"/>
      <c r="S332" s="451"/>
      <c r="T332" s="232"/>
      <c r="U332" s="463"/>
      <c r="V332" s="232"/>
      <c r="W332" s="425"/>
    </row>
    <row r="333" ht="15.0" customHeight="1">
      <c r="A333" s="432"/>
      <c r="B333" s="433"/>
      <c r="C333" s="169"/>
      <c r="D333" s="169"/>
      <c r="E333" s="169"/>
      <c r="F333" s="169"/>
      <c r="G333" s="169"/>
      <c r="H333" s="169"/>
      <c r="I333" s="169"/>
      <c r="J333" s="169"/>
      <c r="K333" s="169"/>
      <c r="L333" s="169"/>
      <c r="M333" s="169"/>
      <c r="N333" s="169"/>
      <c r="O333" s="169"/>
      <c r="P333" s="169"/>
      <c r="Q333" s="169"/>
      <c r="R333" s="169"/>
      <c r="S333" s="169"/>
      <c r="T333" s="169"/>
      <c r="U333" s="169"/>
      <c r="V333" s="169"/>
      <c r="W333" s="434" t="str">
        <f>if(ISBLANK(B335),"",1)</f>
        <v/>
      </c>
    </row>
    <row r="334" ht="15.0" customHeight="1">
      <c r="A334" s="425"/>
      <c r="B334" s="435" t="s">
        <v>191</v>
      </c>
      <c r="C334" s="169"/>
      <c r="D334" s="169"/>
      <c r="E334" s="169"/>
      <c r="F334" s="169"/>
      <c r="G334" s="169"/>
      <c r="H334" s="169"/>
      <c r="I334" s="169"/>
      <c r="J334" s="169"/>
      <c r="K334" s="436"/>
      <c r="L334" s="437"/>
      <c r="M334" s="438"/>
      <c r="N334" s="169"/>
      <c r="O334" s="169"/>
      <c r="P334" s="169"/>
      <c r="Q334" s="169"/>
      <c r="R334" s="169"/>
      <c r="S334" s="169"/>
      <c r="T334" s="169"/>
      <c r="U334" s="169"/>
      <c r="V334" s="232"/>
      <c r="W334" s="425"/>
    </row>
    <row r="335" ht="15.0" customHeight="1">
      <c r="A335" s="425"/>
      <c r="B335" s="439"/>
      <c r="C335" s="169"/>
      <c r="D335" s="169"/>
      <c r="E335" s="169"/>
      <c r="F335" s="169"/>
      <c r="G335" s="169"/>
      <c r="H335" s="169"/>
      <c r="I335" s="169"/>
      <c r="J335" s="169"/>
      <c r="K335" s="169"/>
      <c r="L335" s="169"/>
      <c r="M335" s="169"/>
      <c r="N335" s="169"/>
      <c r="O335" s="169"/>
      <c r="P335" s="169"/>
      <c r="Q335" s="169"/>
      <c r="R335" s="169"/>
      <c r="S335" s="169"/>
      <c r="T335" s="169"/>
      <c r="U335" s="169"/>
      <c r="V335" s="232"/>
      <c r="W335" s="425"/>
    </row>
    <row r="336" ht="15.0" customHeight="1">
      <c r="A336" s="425"/>
      <c r="B336" s="435" t="s">
        <v>192</v>
      </c>
      <c r="C336" s="169"/>
      <c r="D336" s="169"/>
      <c r="E336" s="169"/>
      <c r="F336" s="169"/>
      <c r="G336" s="169"/>
      <c r="H336" s="169"/>
      <c r="I336" s="169"/>
      <c r="J336" s="169"/>
      <c r="K336" s="169"/>
      <c r="L336" s="440"/>
      <c r="M336" s="441" t="s">
        <v>193</v>
      </c>
      <c r="N336" s="169"/>
      <c r="O336" s="169"/>
      <c r="P336" s="169"/>
      <c r="Q336" s="169"/>
      <c r="R336" s="169"/>
      <c r="S336" s="169"/>
      <c r="T336" s="169"/>
      <c r="U336" s="169"/>
      <c r="V336" s="232"/>
      <c r="W336" s="425"/>
    </row>
    <row r="337" ht="15.0" customHeight="1">
      <c r="A337" s="425"/>
      <c r="B337" s="468"/>
      <c r="C337" s="443"/>
      <c r="D337" s="443"/>
      <c r="E337" s="443"/>
      <c r="F337" s="443"/>
      <c r="G337" s="443"/>
      <c r="H337" s="443"/>
      <c r="I337" s="443"/>
      <c r="J337" s="443"/>
      <c r="K337" s="444"/>
      <c r="L337" s="445"/>
      <c r="M337" s="439"/>
      <c r="N337" s="169"/>
      <c r="O337" s="169"/>
      <c r="P337" s="169"/>
      <c r="Q337" s="169"/>
      <c r="R337" s="169"/>
      <c r="S337" s="169"/>
      <c r="T337" s="169"/>
      <c r="U337" s="169"/>
      <c r="V337" s="232"/>
      <c r="W337" s="425"/>
    </row>
    <row r="338" ht="15.0" customHeight="1">
      <c r="A338" s="425"/>
      <c r="B338" s="435" t="s">
        <v>194</v>
      </c>
      <c r="C338" s="169"/>
      <c r="D338" s="169"/>
      <c r="E338" s="169"/>
      <c r="F338" s="169"/>
      <c r="G338" s="169"/>
      <c r="H338" s="169"/>
      <c r="I338" s="169"/>
      <c r="J338" s="169"/>
      <c r="K338" s="169"/>
      <c r="L338" s="440"/>
      <c r="M338" s="441" t="s">
        <v>195</v>
      </c>
      <c r="N338" s="169"/>
      <c r="O338" s="169"/>
      <c r="P338" s="169"/>
      <c r="Q338" s="169"/>
      <c r="R338" s="169"/>
      <c r="S338" s="169"/>
      <c r="T338" s="169"/>
      <c r="U338" s="169"/>
      <c r="V338" s="232"/>
      <c r="W338" s="425"/>
    </row>
    <row r="339" ht="15.0" customHeight="1">
      <c r="A339" s="425"/>
      <c r="B339" s="465"/>
      <c r="C339" s="232"/>
      <c r="D339" s="447" t="str">
        <f>IF(ISBLANK(B335),"",IF(B339&gt;1,"Aventuras Adquiridas",IF(B339=1,"Aventura Adquirida","Missão Sem Aventura")))</f>
        <v/>
      </c>
      <c r="E339" s="169"/>
      <c r="F339" s="169"/>
      <c r="G339" s="169"/>
      <c r="H339" s="169"/>
      <c r="I339" s="169"/>
      <c r="J339" s="169"/>
      <c r="K339" s="232"/>
      <c r="L339" s="445"/>
      <c r="M339" s="448"/>
      <c r="N339" s="232"/>
      <c r="O339" s="466"/>
      <c r="P339" s="232"/>
      <c r="Q339" s="450"/>
      <c r="R339" s="232"/>
      <c r="S339" s="451"/>
      <c r="T339" s="232"/>
      <c r="U339" s="463"/>
      <c r="V339" s="232"/>
      <c r="W339" s="425"/>
    </row>
    <row r="340" ht="15.0" customHeight="1">
      <c r="A340" s="425"/>
      <c r="B340" s="435" t="s">
        <v>196</v>
      </c>
      <c r="C340" s="169"/>
      <c r="D340" s="169"/>
      <c r="E340" s="169"/>
      <c r="F340" s="169"/>
      <c r="G340" s="169"/>
      <c r="H340" s="169"/>
      <c r="I340" s="169"/>
      <c r="J340" s="169"/>
      <c r="K340" s="169"/>
      <c r="L340" s="440"/>
      <c r="M340" s="441" t="s">
        <v>197</v>
      </c>
      <c r="N340" s="169"/>
      <c r="O340" s="169"/>
      <c r="P340" s="169"/>
      <c r="Q340" s="169"/>
      <c r="R340" s="169"/>
      <c r="S340" s="169"/>
      <c r="T340" s="169"/>
      <c r="U340" s="169"/>
      <c r="V340" s="232"/>
      <c r="W340" s="425"/>
    </row>
    <row r="341" ht="15.0" customHeight="1">
      <c r="A341" s="425"/>
      <c r="B341" s="453"/>
      <c r="C341" s="13"/>
      <c r="D341" s="13"/>
      <c r="E341" s="13"/>
      <c r="F341" s="13"/>
      <c r="G341" s="13"/>
      <c r="H341" s="13"/>
      <c r="I341" s="13"/>
      <c r="J341" s="13"/>
      <c r="K341" s="26"/>
      <c r="L341" s="454"/>
      <c r="M341" s="453"/>
      <c r="N341" s="13"/>
      <c r="O341" s="13"/>
      <c r="P341" s="13"/>
      <c r="Q341" s="13"/>
      <c r="R341" s="13"/>
      <c r="S341" s="13"/>
      <c r="T341" s="13"/>
      <c r="U341" s="13"/>
      <c r="V341" s="26"/>
      <c r="W341" s="425"/>
    </row>
    <row r="342" ht="15.0" customHeight="1">
      <c r="A342" s="425"/>
      <c r="B342" s="36"/>
      <c r="K342" s="32"/>
      <c r="M342" s="36"/>
      <c r="V342" s="32"/>
      <c r="W342" s="425"/>
    </row>
    <row r="343" ht="15.0" customHeight="1">
      <c r="A343" s="425"/>
      <c r="B343" s="36"/>
      <c r="K343" s="32"/>
      <c r="M343" s="36"/>
      <c r="V343" s="32"/>
      <c r="W343" s="425"/>
    </row>
    <row r="344" ht="15.0" customHeight="1">
      <c r="A344" s="425"/>
      <c r="B344" s="36"/>
      <c r="K344" s="32"/>
      <c r="M344" s="36"/>
      <c r="V344" s="32"/>
      <c r="W344" s="425"/>
    </row>
    <row r="345" ht="15.0" customHeight="1">
      <c r="A345" s="425"/>
      <c r="B345" s="43"/>
      <c r="C345" s="44"/>
      <c r="D345" s="44"/>
      <c r="E345" s="44"/>
      <c r="F345" s="44"/>
      <c r="G345" s="44"/>
      <c r="H345" s="44"/>
      <c r="I345" s="44"/>
      <c r="J345" s="44"/>
      <c r="K345" s="45"/>
      <c r="M345" s="43"/>
      <c r="N345" s="44"/>
      <c r="O345" s="44"/>
      <c r="P345" s="44"/>
      <c r="Q345" s="44"/>
      <c r="R345" s="44"/>
      <c r="S345" s="44"/>
      <c r="T345" s="44"/>
      <c r="U345" s="44"/>
      <c r="V345" s="45"/>
      <c r="W345" s="425"/>
    </row>
    <row r="346" ht="15.0" customHeight="1">
      <c r="A346" s="425"/>
      <c r="B346" s="455"/>
      <c r="C346" s="456"/>
      <c r="D346" s="457"/>
      <c r="E346" s="457"/>
      <c r="F346" s="458"/>
      <c r="G346" s="458"/>
      <c r="H346" s="458"/>
      <c r="I346" s="458"/>
      <c r="J346" s="458"/>
      <c r="K346" s="459"/>
      <c r="L346" s="440"/>
      <c r="M346" s="460" t="s">
        <v>198</v>
      </c>
      <c r="N346" s="13"/>
      <c r="O346" s="13"/>
      <c r="P346" s="13"/>
      <c r="Q346" s="13"/>
      <c r="R346" s="13"/>
      <c r="S346" s="13"/>
      <c r="T346" s="13"/>
      <c r="U346" s="13"/>
      <c r="V346" s="26"/>
      <c r="W346" s="425"/>
    </row>
    <row r="347" ht="15.0" customHeight="1">
      <c r="A347" s="425"/>
      <c r="B347" s="461"/>
      <c r="C347" s="44"/>
      <c r="D347" s="44"/>
      <c r="E347" s="44"/>
      <c r="F347" s="44"/>
      <c r="G347" s="44"/>
      <c r="H347" s="44"/>
      <c r="I347" s="44"/>
      <c r="J347" s="44"/>
      <c r="K347" s="44"/>
      <c r="L347" s="445"/>
      <c r="M347" s="448"/>
      <c r="N347" s="232"/>
      <c r="O347" s="467"/>
      <c r="P347" s="232"/>
      <c r="Q347" s="450"/>
      <c r="R347" s="232"/>
      <c r="S347" s="451"/>
      <c r="T347" s="232"/>
      <c r="U347" s="463"/>
      <c r="V347" s="232"/>
      <c r="W347" s="425"/>
    </row>
    <row r="348" ht="15.0" customHeight="1">
      <c r="A348" s="432"/>
      <c r="B348" s="433"/>
      <c r="C348" s="169"/>
      <c r="D348" s="169"/>
      <c r="E348" s="169"/>
      <c r="F348" s="169"/>
      <c r="G348" s="169"/>
      <c r="H348" s="169"/>
      <c r="I348" s="169"/>
      <c r="J348" s="169"/>
      <c r="K348" s="169"/>
      <c r="L348" s="169"/>
      <c r="M348" s="169"/>
      <c r="N348" s="169"/>
      <c r="O348" s="169"/>
      <c r="P348" s="169"/>
      <c r="Q348" s="169"/>
      <c r="R348" s="169"/>
      <c r="S348" s="169"/>
      <c r="T348" s="169"/>
      <c r="U348" s="169"/>
      <c r="V348" s="169"/>
      <c r="W348" s="434" t="str">
        <f>if(ISBLANK(B350),"",1)</f>
        <v/>
      </c>
    </row>
    <row r="349" ht="15.0" customHeight="1">
      <c r="A349" s="425"/>
      <c r="B349" s="435" t="s">
        <v>191</v>
      </c>
      <c r="C349" s="169"/>
      <c r="D349" s="169"/>
      <c r="E349" s="169"/>
      <c r="F349" s="169"/>
      <c r="G349" s="169"/>
      <c r="H349" s="169"/>
      <c r="I349" s="169"/>
      <c r="J349" s="169"/>
      <c r="K349" s="436"/>
      <c r="L349" s="437"/>
      <c r="M349" s="438"/>
      <c r="N349" s="169"/>
      <c r="O349" s="169"/>
      <c r="P349" s="169"/>
      <c r="Q349" s="169"/>
      <c r="R349" s="169"/>
      <c r="S349" s="169"/>
      <c r="T349" s="169"/>
      <c r="U349" s="169"/>
      <c r="V349" s="232"/>
      <c r="W349" s="425"/>
    </row>
    <row r="350" ht="15.0" customHeight="1">
      <c r="A350" s="425"/>
      <c r="B350" s="439"/>
      <c r="C350" s="169"/>
      <c r="D350" s="169"/>
      <c r="E350" s="169"/>
      <c r="F350" s="169"/>
      <c r="G350" s="169"/>
      <c r="H350" s="169"/>
      <c r="I350" s="169"/>
      <c r="J350" s="169"/>
      <c r="K350" s="169"/>
      <c r="L350" s="169"/>
      <c r="M350" s="169"/>
      <c r="N350" s="169"/>
      <c r="O350" s="169"/>
      <c r="P350" s="169"/>
      <c r="Q350" s="169"/>
      <c r="R350" s="169"/>
      <c r="S350" s="169"/>
      <c r="T350" s="169"/>
      <c r="U350" s="169"/>
      <c r="V350" s="232"/>
      <c r="W350" s="425"/>
    </row>
    <row r="351" ht="15.0" customHeight="1">
      <c r="A351" s="425"/>
      <c r="B351" s="435" t="s">
        <v>192</v>
      </c>
      <c r="C351" s="169"/>
      <c r="D351" s="169"/>
      <c r="E351" s="169"/>
      <c r="F351" s="169"/>
      <c r="G351" s="169"/>
      <c r="H351" s="169"/>
      <c r="I351" s="169"/>
      <c r="J351" s="169"/>
      <c r="K351" s="169"/>
      <c r="L351" s="440"/>
      <c r="M351" s="441" t="s">
        <v>193</v>
      </c>
      <c r="N351" s="169"/>
      <c r="O351" s="169"/>
      <c r="P351" s="169"/>
      <c r="Q351" s="169"/>
      <c r="R351" s="169"/>
      <c r="S351" s="169"/>
      <c r="T351" s="169"/>
      <c r="U351" s="169"/>
      <c r="V351" s="232"/>
      <c r="W351" s="425"/>
    </row>
    <row r="352" ht="15.0" customHeight="1">
      <c r="A352" s="425"/>
      <c r="B352" s="468"/>
      <c r="C352" s="443"/>
      <c r="D352" s="443"/>
      <c r="E352" s="443"/>
      <c r="F352" s="443"/>
      <c r="G352" s="443"/>
      <c r="H352" s="443"/>
      <c r="I352" s="443"/>
      <c r="J352" s="443"/>
      <c r="K352" s="444"/>
      <c r="L352" s="445"/>
      <c r="M352" s="439"/>
      <c r="N352" s="169"/>
      <c r="O352" s="169"/>
      <c r="P352" s="169"/>
      <c r="Q352" s="169"/>
      <c r="R352" s="169"/>
      <c r="S352" s="169"/>
      <c r="T352" s="169"/>
      <c r="U352" s="169"/>
      <c r="V352" s="232"/>
      <c r="W352" s="425"/>
    </row>
    <row r="353" ht="15.0" customHeight="1">
      <c r="A353" s="425"/>
      <c r="B353" s="435" t="s">
        <v>194</v>
      </c>
      <c r="C353" s="169"/>
      <c r="D353" s="169"/>
      <c r="E353" s="169"/>
      <c r="F353" s="169"/>
      <c r="G353" s="169"/>
      <c r="H353" s="169"/>
      <c r="I353" s="169"/>
      <c r="J353" s="169"/>
      <c r="K353" s="169"/>
      <c r="L353" s="440"/>
      <c r="M353" s="441" t="s">
        <v>195</v>
      </c>
      <c r="N353" s="169"/>
      <c r="O353" s="169"/>
      <c r="P353" s="169"/>
      <c r="Q353" s="169"/>
      <c r="R353" s="169"/>
      <c r="S353" s="169"/>
      <c r="T353" s="169"/>
      <c r="U353" s="169"/>
      <c r="V353" s="232"/>
      <c r="W353" s="425"/>
    </row>
    <row r="354" ht="15.0" customHeight="1">
      <c r="A354" s="425"/>
      <c r="B354" s="465"/>
      <c r="C354" s="232"/>
      <c r="D354" s="447" t="str">
        <f>IF(ISBLANK(B350),"",IF(B354&gt;1,"Aventuras Adquiridas",IF(B354=1,"Aventura Adquirida","Missão Sem Aventura")))</f>
        <v/>
      </c>
      <c r="E354" s="169"/>
      <c r="F354" s="169"/>
      <c r="G354" s="169"/>
      <c r="H354" s="169"/>
      <c r="I354" s="169"/>
      <c r="J354" s="169"/>
      <c r="K354" s="232"/>
      <c r="L354" s="445"/>
      <c r="M354" s="448"/>
      <c r="N354" s="232"/>
      <c r="O354" s="466"/>
      <c r="P354" s="232"/>
      <c r="Q354" s="450"/>
      <c r="R354" s="232"/>
      <c r="S354" s="451"/>
      <c r="T354" s="232"/>
      <c r="U354" s="463"/>
      <c r="V354" s="232"/>
      <c r="W354" s="425"/>
    </row>
    <row r="355" ht="15.0" customHeight="1">
      <c r="A355" s="425"/>
      <c r="B355" s="435" t="s">
        <v>196</v>
      </c>
      <c r="C355" s="169"/>
      <c r="D355" s="169"/>
      <c r="E355" s="169"/>
      <c r="F355" s="169"/>
      <c r="G355" s="169"/>
      <c r="H355" s="169"/>
      <c r="I355" s="169"/>
      <c r="J355" s="169"/>
      <c r="K355" s="169"/>
      <c r="L355" s="440"/>
      <c r="M355" s="441" t="s">
        <v>197</v>
      </c>
      <c r="N355" s="169"/>
      <c r="O355" s="169"/>
      <c r="P355" s="169"/>
      <c r="Q355" s="169"/>
      <c r="R355" s="169"/>
      <c r="S355" s="169"/>
      <c r="T355" s="169"/>
      <c r="U355" s="169"/>
      <c r="V355" s="232"/>
      <c r="W355" s="425"/>
    </row>
    <row r="356" ht="15.0" customHeight="1">
      <c r="A356" s="425"/>
      <c r="B356" s="453"/>
      <c r="C356" s="13"/>
      <c r="D356" s="13"/>
      <c r="E356" s="13"/>
      <c r="F356" s="13"/>
      <c r="G356" s="13"/>
      <c r="H356" s="13"/>
      <c r="I356" s="13"/>
      <c r="J356" s="13"/>
      <c r="K356" s="26"/>
      <c r="L356" s="454"/>
      <c r="M356" s="453"/>
      <c r="N356" s="13"/>
      <c r="O356" s="13"/>
      <c r="P356" s="13"/>
      <c r="Q356" s="13"/>
      <c r="R356" s="13"/>
      <c r="S356" s="13"/>
      <c r="T356" s="13"/>
      <c r="U356" s="13"/>
      <c r="V356" s="26"/>
      <c r="W356" s="425"/>
    </row>
    <row r="357" ht="15.0" customHeight="1">
      <c r="A357" s="425"/>
      <c r="B357" s="36"/>
      <c r="K357" s="32"/>
      <c r="M357" s="36"/>
      <c r="V357" s="32"/>
      <c r="W357" s="425"/>
    </row>
    <row r="358" ht="15.0" customHeight="1">
      <c r="A358" s="425"/>
      <c r="B358" s="36"/>
      <c r="K358" s="32"/>
      <c r="M358" s="36"/>
      <c r="V358" s="32"/>
      <c r="W358" s="425"/>
    </row>
    <row r="359" ht="15.0" customHeight="1">
      <c r="A359" s="425"/>
      <c r="B359" s="36"/>
      <c r="K359" s="32"/>
      <c r="M359" s="36"/>
      <c r="V359" s="32"/>
      <c r="W359" s="425"/>
    </row>
    <row r="360" ht="15.0" customHeight="1">
      <c r="A360" s="425"/>
      <c r="B360" s="43"/>
      <c r="C360" s="44"/>
      <c r="D360" s="44"/>
      <c r="E360" s="44"/>
      <c r="F360" s="44"/>
      <c r="G360" s="44"/>
      <c r="H360" s="44"/>
      <c r="I360" s="44"/>
      <c r="J360" s="44"/>
      <c r="K360" s="45"/>
      <c r="M360" s="43"/>
      <c r="N360" s="44"/>
      <c r="O360" s="44"/>
      <c r="P360" s="44"/>
      <c r="Q360" s="44"/>
      <c r="R360" s="44"/>
      <c r="S360" s="44"/>
      <c r="T360" s="44"/>
      <c r="U360" s="44"/>
      <c r="V360" s="45"/>
      <c r="W360" s="425"/>
    </row>
    <row r="361" ht="15.0" customHeight="1">
      <c r="A361" s="425"/>
      <c r="B361" s="455"/>
      <c r="C361" s="456"/>
      <c r="D361" s="457"/>
      <c r="E361" s="457"/>
      <c r="F361" s="458"/>
      <c r="G361" s="458"/>
      <c r="H361" s="458"/>
      <c r="I361" s="458"/>
      <c r="J361" s="458"/>
      <c r="K361" s="459"/>
      <c r="L361" s="440"/>
      <c r="M361" s="460" t="s">
        <v>198</v>
      </c>
      <c r="N361" s="13"/>
      <c r="O361" s="13"/>
      <c r="P361" s="13"/>
      <c r="Q361" s="13"/>
      <c r="R361" s="13"/>
      <c r="S361" s="13"/>
      <c r="T361" s="13"/>
      <c r="U361" s="13"/>
      <c r="V361" s="26"/>
      <c r="W361" s="425"/>
    </row>
    <row r="362" ht="15.0" customHeight="1">
      <c r="A362" s="425"/>
      <c r="B362" s="461"/>
      <c r="C362" s="44"/>
      <c r="D362" s="44"/>
      <c r="E362" s="44"/>
      <c r="F362" s="44"/>
      <c r="G362" s="44"/>
      <c r="H362" s="44"/>
      <c r="I362" s="44"/>
      <c r="J362" s="44"/>
      <c r="K362" s="44"/>
      <c r="L362" s="445"/>
      <c r="M362" s="448"/>
      <c r="N362" s="232"/>
      <c r="O362" s="467"/>
      <c r="P362" s="232"/>
      <c r="Q362" s="450"/>
      <c r="R362" s="232"/>
      <c r="S362" s="451"/>
      <c r="T362" s="232"/>
      <c r="U362" s="463"/>
      <c r="V362" s="232"/>
      <c r="W362" s="425"/>
    </row>
    <row r="363" ht="15.0" customHeight="1">
      <c r="A363" s="432"/>
      <c r="B363" s="433"/>
      <c r="C363" s="169"/>
      <c r="D363" s="169"/>
      <c r="E363" s="169"/>
      <c r="F363" s="169"/>
      <c r="G363" s="169"/>
      <c r="H363" s="169"/>
      <c r="I363" s="169"/>
      <c r="J363" s="169"/>
      <c r="K363" s="169"/>
      <c r="L363" s="169"/>
      <c r="M363" s="169"/>
      <c r="N363" s="169"/>
      <c r="O363" s="169"/>
      <c r="P363" s="169"/>
      <c r="Q363" s="169"/>
      <c r="R363" s="169"/>
      <c r="S363" s="169"/>
      <c r="T363" s="169"/>
      <c r="U363" s="169"/>
      <c r="V363" s="169"/>
      <c r="W363" s="434" t="str">
        <f>if(ISBLANK(B365),"",1)</f>
        <v/>
      </c>
    </row>
    <row r="364" ht="15.0" customHeight="1">
      <c r="A364" s="425"/>
      <c r="B364" s="435" t="s">
        <v>191</v>
      </c>
      <c r="C364" s="169"/>
      <c r="D364" s="169"/>
      <c r="E364" s="169"/>
      <c r="F364" s="169"/>
      <c r="G364" s="169"/>
      <c r="H364" s="169"/>
      <c r="I364" s="169"/>
      <c r="J364" s="169"/>
      <c r="K364" s="436"/>
      <c r="L364" s="437"/>
      <c r="M364" s="438"/>
      <c r="N364" s="169"/>
      <c r="O364" s="169"/>
      <c r="P364" s="169"/>
      <c r="Q364" s="169"/>
      <c r="R364" s="169"/>
      <c r="S364" s="169"/>
      <c r="T364" s="169"/>
      <c r="U364" s="169"/>
      <c r="V364" s="232"/>
      <c r="W364" s="425"/>
    </row>
    <row r="365" ht="15.0" customHeight="1">
      <c r="A365" s="425"/>
      <c r="B365" s="439"/>
      <c r="C365" s="169"/>
      <c r="D365" s="169"/>
      <c r="E365" s="169"/>
      <c r="F365" s="169"/>
      <c r="G365" s="169"/>
      <c r="H365" s="169"/>
      <c r="I365" s="169"/>
      <c r="J365" s="169"/>
      <c r="K365" s="169"/>
      <c r="L365" s="169"/>
      <c r="M365" s="169"/>
      <c r="N365" s="169"/>
      <c r="O365" s="169"/>
      <c r="P365" s="169"/>
      <c r="Q365" s="169"/>
      <c r="R365" s="169"/>
      <c r="S365" s="169"/>
      <c r="T365" s="169"/>
      <c r="U365" s="169"/>
      <c r="V365" s="232"/>
      <c r="W365" s="425"/>
    </row>
    <row r="366" ht="15.0" customHeight="1">
      <c r="A366" s="425"/>
      <c r="B366" s="435" t="s">
        <v>192</v>
      </c>
      <c r="C366" s="169"/>
      <c r="D366" s="169"/>
      <c r="E366" s="169"/>
      <c r="F366" s="169"/>
      <c r="G366" s="169"/>
      <c r="H366" s="169"/>
      <c r="I366" s="169"/>
      <c r="J366" s="169"/>
      <c r="K366" s="169"/>
      <c r="L366" s="440"/>
      <c r="M366" s="441" t="s">
        <v>193</v>
      </c>
      <c r="N366" s="169"/>
      <c r="O366" s="169"/>
      <c r="P366" s="169"/>
      <c r="Q366" s="169"/>
      <c r="R366" s="169"/>
      <c r="S366" s="169"/>
      <c r="T366" s="169"/>
      <c r="U366" s="169"/>
      <c r="V366" s="232"/>
      <c r="W366" s="425"/>
    </row>
    <row r="367" ht="15.0" customHeight="1">
      <c r="A367" s="425"/>
      <c r="B367" s="468"/>
      <c r="C367" s="443"/>
      <c r="D367" s="443"/>
      <c r="E367" s="443"/>
      <c r="F367" s="443"/>
      <c r="G367" s="443"/>
      <c r="H367" s="443"/>
      <c r="I367" s="443"/>
      <c r="J367" s="443"/>
      <c r="K367" s="444"/>
      <c r="L367" s="445"/>
      <c r="M367" s="439"/>
      <c r="N367" s="169"/>
      <c r="O367" s="169"/>
      <c r="P367" s="169"/>
      <c r="Q367" s="169"/>
      <c r="R367" s="169"/>
      <c r="S367" s="169"/>
      <c r="T367" s="169"/>
      <c r="U367" s="169"/>
      <c r="V367" s="232"/>
      <c r="W367" s="425"/>
    </row>
    <row r="368" ht="15.0" customHeight="1">
      <c r="A368" s="425"/>
      <c r="B368" s="435" t="s">
        <v>194</v>
      </c>
      <c r="C368" s="169"/>
      <c r="D368" s="169"/>
      <c r="E368" s="169"/>
      <c r="F368" s="169"/>
      <c r="G368" s="169"/>
      <c r="H368" s="169"/>
      <c r="I368" s="169"/>
      <c r="J368" s="169"/>
      <c r="K368" s="169"/>
      <c r="L368" s="440"/>
      <c r="M368" s="441" t="s">
        <v>195</v>
      </c>
      <c r="N368" s="169"/>
      <c r="O368" s="169"/>
      <c r="P368" s="169"/>
      <c r="Q368" s="169"/>
      <c r="R368" s="169"/>
      <c r="S368" s="169"/>
      <c r="T368" s="169"/>
      <c r="U368" s="169"/>
      <c r="V368" s="232"/>
      <c r="W368" s="425"/>
    </row>
    <row r="369" ht="15.0" customHeight="1">
      <c r="A369" s="425"/>
      <c r="B369" s="465"/>
      <c r="C369" s="232"/>
      <c r="D369" s="447" t="str">
        <f>IF(ISBLANK(B365),"",IF(B369&gt;1,"Aventuras Adquiridas",IF(B369=1,"Aventura Adquirida","Missão Sem Aventura")))</f>
        <v/>
      </c>
      <c r="E369" s="169"/>
      <c r="F369" s="169"/>
      <c r="G369" s="169"/>
      <c r="H369" s="169"/>
      <c r="I369" s="169"/>
      <c r="J369" s="169"/>
      <c r="K369" s="232"/>
      <c r="L369" s="445"/>
      <c r="M369" s="448"/>
      <c r="N369" s="232"/>
      <c r="O369" s="466"/>
      <c r="P369" s="232"/>
      <c r="Q369" s="450"/>
      <c r="R369" s="232"/>
      <c r="S369" s="451"/>
      <c r="T369" s="232"/>
      <c r="U369" s="463"/>
      <c r="V369" s="232"/>
      <c r="W369" s="425"/>
    </row>
    <row r="370" ht="15.0" customHeight="1">
      <c r="A370" s="425"/>
      <c r="B370" s="435" t="s">
        <v>196</v>
      </c>
      <c r="C370" s="169"/>
      <c r="D370" s="169"/>
      <c r="E370" s="169"/>
      <c r="F370" s="169"/>
      <c r="G370" s="169"/>
      <c r="H370" s="169"/>
      <c r="I370" s="169"/>
      <c r="J370" s="169"/>
      <c r="K370" s="169"/>
      <c r="L370" s="440"/>
      <c r="M370" s="441" t="s">
        <v>197</v>
      </c>
      <c r="N370" s="169"/>
      <c r="O370" s="169"/>
      <c r="P370" s="169"/>
      <c r="Q370" s="169"/>
      <c r="R370" s="169"/>
      <c r="S370" s="169"/>
      <c r="T370" s="169"/>
      <c r="U370" s="169"/>
      <c r="V370" s="232"/>
      <c r="W370" s="425"/>
    </row>
    <row r="371" ht="15.0" customHeight="1">
      <c r="A371" s="425"/>
      <c r="B371" s="453"/>
      <c r="C371" s="13"/>
      <c r="D371" s="13"/>
      <c r="E371" s="13"/>
      <c r="F371" s="13"/>
      <c r="G371" s="13"/>
      <c r="H371" s="13"/>
      <c r="I371" s="13"/>
      <c r="J371" s="13"/>
      <c r="K371" s="26"/>
      <c r="L371" s="454"/>
      <c r="M371" s="453"/>
      <c r="N371" s="13"/>
      <c r="O371" s="13"/>
      <c r="P371" s="13"/>
      <c r="Q371" s="13"/>
      <c r="R371" s="13"/>
      <c r="S371" s="13"/>
      <c r="T371" s="13"/>
      <c r="U371" s="13"/>
      <c r="V371" s="26"/>
      <c r="W371" s="425"/>
    </row>
    <row r="372" ht="15.0" customHeight="1">
      <c r="A372" s="425"/>
      <c r="B372" s="36"/>
      <c r="K372" s="32"/>
      <c r="M372" s="36"/>
      <c r="V372" s="32"/>
      <c r="W372" s="425"/>
    </row>
    <row r="373" ht="15.0" customHeight="1">
      <c r="A373" s="425"/>
      <c r="B373" s="36"/>
      <c r="K373" s="32"/>
      <c r="M373" s="36"/>
      <c r="V373" s="32"/>
      <c r="W373" s="425"/>
    </row>
    <row r="374" ht="15.0" customHeight="1">
      <c r="A374" s="425"/>
      <c r="B374" s="36"/>
      <c r="K374" s="32"/>
      <c r="M374" s="36"/>
      <c r="V374" s="32"/>
      <c r="W374" s="425"/>
    </row>
    <row r="375" ht="15.0" customHeight="1">
      <c r="A375" s="425"/>
      <c r="B375" s="43"/>
      <c r="C375" s="44"/>
      <c r="D375" s="44"/>
      <c r="E375" s="44"/>
      <c r="F375" s="44"/>
      <c r="G375" s="44"/>
      <c r="H375" s="44"/>
      <c r="I375" s="44"/>
      <c r="J375" s="44"/>
      <c r="K375" s="45"/>
      <c r="M375" s="43"/>
      <c r="N375" s="44"/>
      <c r="O375" s="44"/>
      <c r="P375" s="44"/>
      <c r="Q375" s="44"/>
      <c r="R375" s="44"/>
      <c r="S375" s="44"/>
      <c r="T375" s="44"/>
      <c r="U375" s="44"/>
      <c r="V375" s="45"/>
      <c r="W375" s="425"/>
    </row>
    <row r="376" ht="15.0" customHeight="1">
      <c r="A376" s="425"/>
      <c r="B376" s="455"/>
      <c r="C376" s="456"/>
      <c r="D376" s="457"/>
      <c r="E376" s="457"/>
      <c r="F376" s="458"/>
      <c r="G376" s="458"/>
      <c r="H376" s="458"/>
      <c r="I376" s="458"/>
      <c r="J376" s="458"/>
      <c r="K376" s="459"/>
      <c r="L376" s="440"/>
      <c r="M376" s="460" t="s">
        <v>198</v>
      </c>
      <c r="N376" s="13"/>
      <c r="O376" s="13"/>
      <c r="P376" s="13"/>
      <c r="Q376" s="13"/>
      <c r="R376" s="13"/>
      <c r="S376" s="13"/>
      <c r="T376" s="13"/>
      <c r="U376" s="13"/>
      <c r="V376" s="26"/>
      <c r="W376" s="425"/>
    </row>
    <row r="377" ht="15.0" customHeight="1">
      <c r="A377" s="425"/>
      <c r="B377" s="461"/>
      <c r="C377" s="44"/>
      <c r="D377" s="44"/>
      <c r="E377" s="44"/>
      <c r="F377" s="44"/>
      <c r="G377" s="44"/>
      <c r="H377" s="44"/>
      <c r="I377" s="44"/>
      <c r="J377" s="44"/>
      <c r="K377" s="44"/>
      <c r="L377" s="445"/>
      <c r="M377" s="448"/>
      <c r="N377" s="232"/>
      <c r="O377" s="467"/>
      <c r="P377" s="232"/>
      <c r="Q377" s="450"/>
      <c r="R377" s="232"/>
      <c r="S377" s="451"/>
      <c r="T377" s="232"/>
      <c r="U377" s="463"/>
      <c r="V377" s="232"/>
      <c r="W377" s="425"/>
    </row>
    <row r="378" ht="15.0" customHeight="1">
      <c r="A378" s="432"/>
      <c r="B378" s="433"/>
      <c r="C378" s="169"/>
      <c r="D378" s="169"/>
      <c r="E378" s="169"/>
      <c r="F378" s="169"/>
      <c r="G378" s="169"/>
      <c r="H378" s="169"/>
      <c r="I378" s="169"/>
      <c r="J378" s="169"/>
      <c r="K378" s="169"/>
      <c r="L378" s="169"/>
      <c r="M378" s="169"/>
      <c r="N378" s="169"/>
      <c r="O378" s="169"/>
      <c r="P378" s="169"/>
      <c r="Q378" s="169"/>
      <c r="R378" s="169"/>
      <c r="S378" s="169"/>
      <c r="T378" s="169"/>
      <c r="U378" s="169"/>
      <c r="V378" s="169"/>
      <c r="W378" s="434" t="str">
        <f>if(ISBLANK(B380),"",1)</f>
        <v/>
      </c>
    </row>
    <row r="379" ht="15.0" customHeight="1">
      <c r="A379" s="425"/>
      <c r="B379" s="435" t="s">
        <v>191</v>
      </c>
      <c r="C379" s="169"/>
      <c r="D379" s="169"/>
      <c r="E379" s="169"/>
      <c r="F379" s="169"/>
      <c r="G379" s="169"/>
      <c r="H379" s="169"/>
      <c r="I379" s="169"/>
      <c r="J379" s="169"/>
      <c r="K379" s="436"/>
      <c r="L379" s="437"/>
      <c r="M379" s="438"/>
      <c r="N379" s="169"/>
      <c r="O379" s="169"/>
      <c r="P379" s="169"/>
      <c r="Q379" s="169"/>
      <c r="R379" s="169"/>
      <c r="S379" s="169"/>
      <c r="T379" s="169"/>
      <c r="U379" s="169"/>
      <c r="V379" s="232"/>
      <c r="W379" s="425"/>
    </row>
    <row r="380" ht="15.0" customHeight="1">
      <c r="A380" s="425"/>
      <c r="B380" s="439"/>
      <c r="C380" s="169"/>
      <c r="D380" s="169"/>
      <c r="E380" s="169"/>
      <c r="F380" s="169"/>
      <c r="G380" s="169"/>
      <c r="H380" s="169"/>
      <c r="I380" s="169"/>
      <c r="J380" s="169"/>
      <c r="K380" s="169"/>
      <c r="L380" s="169"/>
      <c r="M380" s="169"/>
      <c r="N380" s="169"/>
      <c r="O380" s="169"/>
      <c r="P380" s="169"/>
      <c r="Q380" s="169"/>
      <c r="R380" s="169"/>
      <c r="S380" s="169"/>
      <c r="T380" s="169"/>
      <c r="U380" s="169"/>
      <c r="V380" s="232"/>
      <c r="W380" s="425"/>
    </row>
    <row r="381" ht="15.0" customHeight="1">
      <c r="A381" s="425"/>
      <c r="B381" s="435" t="s">
        <v>192</v>
      </c>
      <c r="C381" s="169"/>
      <c r="D381" s="169"/>
      <c r="E381" s="169"/>
      <c r="F381" s="169"/>
      <c r="G381" s="169"/>
      <c r="H381" s="169"/>
      <c r="I381" s="169"/>
      <c r="J381" s="169"/>
      <c r="K381" s="169"/>
      <c r="L381" s="440"/>
      <c r="M381" s="441" t="s">
        <v>193</v>
      </c>
      <c r="N381" s="169"/>
      <c r="O381" s="169"/>
      <c r="P381" s="169"/>
      <c r="Q381" s="169"/>
      <c r="R381" s="169"/>
      <c r="S381" s="169"/>
      <c r="T381" s="169"/>
      <c r="U381" s="169"/>
      <c r="V381" s="232"/>
      <c r="W381" s="425"/>
    </row>
    <row r="382" ht="15.0" customHeight="1">
      <c r="A382" s="425"/>
      <c r="B382" s="468"/>
      <c r="C382" s="443"/>
      <c r="D382" s="443"/>
      <c r="E382" s="443"/>
      <c r="F382" s="443"/>
      <c r="G382" s="443"/>
      <c r="H382" s="443"/>
      <c r="I382" s="443"/>
      <c r="J382" s="443"/>
      <c r="K382" s="444"/>
      <c r="L382" s="445"/>
      <c r="M382" s="439"/>
      <c r="N382" s="169"/>
      <c r="O382" s="169"/>
      <c r="P382" s="169"/>
      <c r="Q382" s="169"/>
      <c r="R382" s="169"/>
      <c r="S382" s="169"/>
      <c r="T382" s="169"/>
      <c r="U382" s="169"/>
      <c r="V382" s="232"/>
      <c r="W382" s="425"/>
    </row>
    <row r="383" ht="15.0" customHeight="1">
      <c r="A383" s="425"/>
      <c r="B383" s="435" t="s">
        <v>194</v>
      </c>
      <c r="C383" s="169"/>
      <c r="D383" s="169"/>
      <c r="E383" s="169"/>
      <c r="F383" s="169"/>
      <c r="G383" s="169"/>
      <c r="H383" s="169"/>
      <c r="I383" s="169"/>
      <c r="J383" s="169"/>
      <c r="K383" s="169"/>
      <c r="L383" s="440"/>
      <c r="M383" s="441" t="s">
        <v>195</v>
      </c>
      <c r="N383" s="169"/>
      <c r="O383" s="169"/>
      <c r="P383" s="169"/>
      <c r="Q383" s="169"/>
      <c r="R383" s="169"/>
      <c r="S383" s="169"/>
      <c r="T383" s="169"/>
      <c r="U383" s="169"/>
      <c r="V383" s="232"/>
      <c r="W383" s="425"/>
    </row>
    <row r="384" ht="15.0" customHeight="1">
      <c r="A384" s="425"/>
      <c r="B384" s="465"/>
      <c r="C384" s="232"/>
      <c r="D384" s="447" t="str">
        <f>IF(ISBLANK(B380),"",IF(B384&gt;1,"Aventuras Adquiridas",IF(B384=1,"Aventura Adquirida","Missão Sem Aventura")))</f>
        <v/>
      </c>
      <c r="E384" s="169"/>
      <c r="F384" s="169"/>
      <c r="G384" s="169"/>
      <c r="H384" s="169"/>
      <c r="I384" s="169"/>
      <c r="J384" s="169"/>
      <c r="K384" s="232"/>
      <c r="L384" s="445"/>
      <c r="M384" s="448"/>
      <c r="N384" s="232"/>
      <c r="O384" s="466"/>
      <c r="P384" s="232"/>
      <c r="Q384" s="450"/>
      <c r="R384" s="232"/>
      <c r="S384" s="451"/>
      <c r="T384" s="232"/>
      <c r="U384" s="463"/>
      <c r="V384" s="232"/>
      <c r="W384" s="425"/>
    </row>
    <row r="385" ht="15.0" customHeight="1">
      <c r="A385" s="425"/>
      <c r="B385" s="435" t="s">
        <v>196</v>
      </c>
      <c r="C385" s="169"/>
      <c r="D385" s="169"/>
      <c r="E385" s="169"/>
      <c r="F385" s="169"/>
      <c r="G385" s="169"/>
      <c r="H385" s="169"/>
      <c r="I385" s="169"/>
      <c r="J385" s="169"/>
      <c r="K385" s="169"/>
      <c r="L385" s="440"/>
      <c r="M385" s="441" t="s">
        <v>197</v>
      </c>
      <c r="N385" s="169"/>
      <c r="O385" s="169"/>
      <c r="P385" s="169"/>
      <c r="Q385" s="169"/>
      <c r="R385" s="169"/>
      <c r="S385" s="169"/>
      <c r="T385" s="169"/>
      <c r="U385" s="169"/>
      <c r="V385" s="232"/>
      <c r="W385" s="425"/>
    </row>
    <row r="386" ht="15.0" customHeight="1">
      <c r="A386" s="425"/>
      <c r="B386" s="453"/>
      <c r="C386" s="13"/>
      <c r="D386" s="13"/>
      <c r="E386" s="13"/>
      <c r="F386" s="13"/>
      <c r="G386" s="13"/>
      <c r="H386" s="13"/>
      <c r="I386" s="13"/>
      <c r="J386" s="13"/>
      <c r="K386" s="26"/>
      <c r="L386" s="454"/>
      <c r="M386" s="453"/>
      <c r="N386" s="13"/>
      <c r="O386" s="13"/>
      <c r="P386" s="13"/>
      <c r="Q386" s="13"/>
      <c r="R386" s="13"/>
      <c r="S386" s="13"/>
      <c r="T386" s="13"/>
      <c r="U386" s="13"/>
      <c r="V386" s="26"/>
      <c r="W386" s="425"/>
    </row>
    <row r="387" ht="15.0" customHeight="1">
      <c r="A387" s="425"/>
      <c r="B387" s="36"/>
      <c r="K387" s="32"/>
      <c r="M387" s="36"/>
      <c r="V387" s="32"/>
      <c r="W387" s="425"/>
    </row>
    <row r="388" ht="15.0" customHeight="1">
      <c r="A388" s="425"/>
      <c r="B388" s="36"/>
      <c r="K388" s="32"/>
      <c r="M388" s="36"/>
      <c r="V388" s="32"/>
      <c r="W388" s="425"/>
    </row>
    <row r="389" ht="15.0" customHeight="1">
      <c r="A389" s="425"/>
      <c r="B389" s="36"/>
      <c r="K389" s="32"/>
      <c r="M389" s="36"/>
      <c r="V389" s="32"/>
      <c r="W389" s="425"/>
    </row>
    <row r="390" ht="15.0" customHeight="1">
      <c r="A390" s="425"/>
      <c r="B390" s="43"/>
      <c r="C390" s="44"/>
      <c r="D390" s="44"/>
      <c r="E390" s="44"/>
      <c r="F390" s="44"/>
      <c r="G390" s="44"/>
      <c r="H390" s="44"/>
      <c r="I390" s="44"/>
      <c r="J390" s="44"/>
      <c r="K390" s="45"/>
      <c r="M390" s="43"/>
      <c r="N390" s="44"/>
      <c r="O390" s="44"/>
      <c r="P390" s="44"/>
      <c r="Q390" s="44"/>
      <c r="R390" s="44"/>
      <c r="S390" s="44"/>
      <c r="T390" s="44"/>
      <c r="U390" s="44"/>
      <c r="V390" s="45"/>
      <c r="W390" s="425"/>
    </row>
    <row r="391" ht="15.0" customHeight="1">
      <c r="A391" s="425"/>
      <c r="B391" s="455"/>
      <c r="C391" s="456"/>
      <c r="D391" s="457"/>
      <c r="E391" s="457"/>
      <c r="F391" s="458"/>
      <c r="G391" s="458"/>
      <c r="H391" s="458"/>
      <c r="I391" s="458"/>
      <c r="J391" s="458"/>
      <c r="K391" s="459"/>
      <c r="L391" s="440"/>
      <c r="M391" s="460" t="s">
        <v>198</v>
      </c>
      <c r="N391" s="13"/>
      <c r="O391" s="13"/>
      <c r="P391" s="13"/>
      <c r="Q391" s="13"/>
      <c r="R391" s="13"/>
      <c r="S391" s="13"/>
      <c r="T391" s="13"/>
      <c r="U391" s="13"/>
      <c r="V391" s="26"/>
      <c r="W391" s="425"/>
    </row>
    <row r="392" ht="15.0" customHeight="1">
      <c r="A392" s="425"/>
      <c r="B392" s="461"/>
      <c r="C392" s="44"/>
      <c r="D392" s="44"/>
      <c r="E392" s="44"/>
      <c r="F392" s="44"/>
      <c r="G392" s="44"/>
      <c r="H392" s="44"/>
      <c r="I392" s="44"/>
      <c r="J392" s="44"/>
      <c r="K392" s="44"/>
      <c r="L392" s="445"/>
      <c r="M392" s="448"/>
      <c r="N392" s="232"/>
      <c r="O392" s="467"/>
      <c r="P392" s="232"/>
      <c r="Q392" s="450"/>
      <c r="R392" s="232"/>
      <c r="S392" s="451"/>
      <c r="T392" s="232"/>
      <c r="U392" s="463"/>
      <c r="V392" s="232"/>
      <c r="W392" s="425"/>
    </row>
    <row r="393" ht="15.0" customHeight="1">
      <c r="A393" s="432"/>
      <c r="B393" s="433"/>
      <c r="C393" s="169"/>
      <c r="D393" s="169"/>
      <c r="E393" s="169"/>
      <c r="F393" s="169"/>
      <c r="G393" s="169"/>
      <c r="H393" s="169"/>
      <c r="I393" s="169"/>
      <c r="J393" s="169"/>
      <c r="K393" s="169"/>
      <c r="L393" s="169"/>
      <c r="M393" s="169"/>
      <c r="N393" s="169"/>
      <c r="O393" s="169"/>
      <c r="P393" s="169"/>
      <c r="Q393" s="169"/>
      <c r="R393" s="169"/>
      <c r="S393" s="169"/>
      <c r="T393" s="169"/>
      <c r="U393" s="169"/>
      <c r="V393" s="169"/>
      <c r="W393" s="434" t="str">
        <f>if(ISBLANK(B395),"",1)</f>
        <v/>
      </c>
    </row>
    <row r="394" ht="15.0" customHeight="1">
      <c r="A394" s="425"/>
      <c r="B394" s="435" t="s">
        <v>191</v>
      </c>
      <c r="C394" s="169"/>
      <c r="D394" s="169"/>
      <c r="E394" s="169"/>
      <c r="F394" s="169"/>
      <c r="G394" s="169"/>
      <c r="H394" s="169"/>
      <c r="I394" s="169"/>
      <c r="J394" s="169"/>
      <c r="K394" s="436"/>
      <c r="L394" s="437"/>
      <c r="M394" s="438"/>
      <c r="N394" s="169"/>
      <c r="O394" s="169"/>
      <c r="P394" s="169"/>
      <c r="Q394" s="169"/>
      <c r="R394" s="169"/>
      <c r="S394" s="169"/>
      <c r="T394" s="169"/>
      <c r="U394" s="169"/>
      <c r="V394" s="232"/>
      <c r="W394" s="425"/>
    </row>
    <row r="395" ht="15.0" customHeight="1">
      <c r="A395" s="425"/>
      <c r="B395" s="439"/>
      <c r="C395" s="169"/>
      <c r="D395" s="169"/>
      <c r="E395" s="169"/>
      <c r="F395" s="169"/>
      <c r="G395" s="169"/>
      <c r="H395" s="169"/>
      <c r="I395" s="169"/>
      <c r="J395" s="169"/>
      <c r="K395" s="169"/>
      <c r="L395" s="169"/>
      <c r="M395" s="169"/>
      <c r="N395" s="169"/>
      <c r="O395" s="169"/>
      <c r="P395" s="169"/>
      <c r="Q395" s="169"/>
      <c r="R395" s="169"/>
      <c r="S395" s="169"/>
      <c r="T395" s="169"/>
      <c r="U395" s="169"/>
      <c r="V395" s="232"/>
      <c r="W395" s="425"/>
    </row>
    <row r="396" ht="15.0" customHeight="1">
      <c r="A396" s="425"/>
      <c r="B396" s="435" t="s">
        <v>192</v>
      </c>
      <c r="C396" s="169"/>
      <c r="D396" s="169"/>
      <c r="E396" s="169"/>
      <c r="F396" s="169"/>
      <c r="G396" s="169"/>
      <c r="H396" s="169"/>
      <c r="I396" s="169"/>
      <c r="J396" s="169"/>
      <c r="K396" s="169"/>
      <c r="L396" s="440"/>
      <c r="M396" s="441" t="s">
        <v>193</v>
      </c>
      <c r="N396" s="169"/>
      <c r="O396" s="169"/>
      <c r="P396" s="169"/>
      <c r="Q396" s="169"/>
      <c r="R396" s="169"/>
      <c r="S396" s="169"/>
      <c r="T396" s="169"/>
      <c r="U396" s="169"/>
      <c r="V396" s="232"/>
      <c r="W396" s="425"/>
    </row>
    <row r="397" ht="15.0" customHeight="1">
      <c r="A397" s="425"/>
      <c r="B397" s="468"/>
      <c r="C397" s="443"/>
      <c r="D397" s="443"/>
      <c r="E397" s="443"/>
      <c r="F397" s="443"/>
      <c r="G397" s="443"/>
      <c r="H397" s="443"/>
      <c r="I397" s="443"/>
      <c r="J397" s="443"/>
      <c r="K397" s="444"/>
      <c r="L397" s="445"/>
      <c r="M397" s="439"/>
      <c r="N397" s="169"/>
      <c r="O397" s="169"/>
      <c r="P397" s="169"/>
      <c r="Q397" s="169"/>
      <c r="R397" s="169"/>
      <c r="S397" s="169"/>
      <c r="T397" s="169"/>
      <c r="U397" s="169"/>
      <c r="V397" s="232"/>
      <c r="W397" s="425"/>
    </row>
    <row r="398" ht="15.0" customHeight="1">
      <c r="A398" s="425"/>
      <c r="B398" s="435" t="s">
        <v>194</v>
      </c>
      <c r="C398" s="169"/>
      <c r="D398" s="169"/>
      <c r="E398" s="169"/>
      <c r="F398" s="169"/>
      <c r="G398" s="169"/>
      <c r="H398" s="169"/>
      <c r="I398" s="169"/>
      <c r="J398" s="169"/>
      <c r="K398" s="169"/>
      <c r="L398" s="440"/>
      <c r="M398" s="441" t="s">
        <v>195</v>
      </c>
      <c r="N398" s="169"/>
      <c r="O398" s="169"/>
      <c r="P398" s="169"/>
      <c r="Q398" s="169"/>
      <c r="R398" s="169"/>
      <c r="S398" s="169"/>
      <c r="T398" s="169"/>
      <c r="U398" s="169"/>
      <c r="V398" s="232"/>
      <c r="W398" s="425"/>
    </row>
    <row r="399" ht="15.0" customHeight="1">
      <c r="A399" s="425"/>
      <c r="B399" s="465"/>
      <c r="C399" s="232"/>
      <c r="D399" s="447" t="str">
        <f>IF(ISBLANK(B395),"",IF(B399&gt;1,"Aventuras Adquiridas",IF(B399=1,"Aventura Adquirida","Missão Sem Aventura")))</f>
        <v/>
      </c>
      <c r="E399" s="169"/>
      <c r="F399" s="169"/>
      <c r="G399" s="169"/>
      <c r="H399" s="169"/>
      <c r="I399" s="169"/>
      <c r="J399" s="169"/>
      <c r="K399" s="232"/>
      <c r="L399" s="445"/>
      <c r="M399" s="448"/>
      <c r="N399" s="232"/>
      <c r="O399" s="466"/>
      <c r="P399" s="232"/>
      <c r="Q399" s="450"/>
      <c r="R399" s="232"/>
      <c r="S399" s="451"/>
      <c r="T399" s="232"/>
      <c r="U399" s="463"/>
      <c r="V399" s="232"/>
      <c r="W399" s="425"/>
    </row>
    <row r="400" ht="15.0" customHeight="1">
      <c r="A400" s="425"/>
      <c r="B400" s="435" t="s">
        <v>196</v>
      </c>
      <c r="C400" s="169"/>
      <c r="D400" s="169"/>
      <c r="E400" s="169"/>
      <c r="F400" s="169"/>
      <c r="G400" s="169"/>
      <c r="H400" s="169"/>
      <c r="I400" s="169"/>
      <c r="J400" s="169"/>
      <c r="K400" s="169"/>
      <c r="L400" s="440"/>
      <c r="M400" s="441" t="s">
        <v>197</v>
      </c>
      <c r="N400" s="169"/>
      <c r="O400" s="169"/>
      <c r="P400" s="169"/>
      <c r="Q400" s="169"/>
      <c r="R400" s="169"/>
      <c r="S400" s="169"/>
      <c r="T400" s="169"/>
      <c r="U400" s="169"/>
      <c r="V400" s="232"/>
      <c r="W400" s="425"/>
    </row>
    <row r="401" ht="15.0" customHeight="1">
      <c r="A401" s="425"/>
      <c r="B401" s="453"/>
      <c r="C401" s="13"/>
      <c r="D401" s="13"/>
      <c r="E401" s="13"/>
      <c r="F401" s="13"/>
      <c r="G401" s="13"/>
      <c r="H401" s="13"/>
      <c r="I401" s="13"/>
      <c r="J401" s="13"/>
      <c r="K401" s="26"/>
      <c r="L401" s="454"/>
      <c r="M401" s="453"/>
      <c r="N401" s="13"/>
      <c r="O401" s="13"/>
      <c r="P401" s="13"/>
      <c r="Q401" s="13"/>
      <c r="R401" s="13"/>
      <c r="S401" s="13"/>
      <c r="T401" s="13"/>
      <c r="U401" s="13"/>
      <c r="V401" s="26"/>
      <c r="W401" s="425"/>
    </row>
    <row r="402" ht="15.0" customHeight="1">
      <c r="A402" s="425"/>
      <c r="B402" s="36"/>
      <c r="K402" s="32"/>
      <c r="M402" s="36"/>
      <c r="V402" s="32"/>
      <c r="W402" s="425"/>
    </row>
    <row r="403" ht="15.0" customHeight="1">
      <c r="A403" s="425"/>
      <c r="B403" s="36"/>
      <c r="K403" s="32"/>
      <c r="M403" s="36"/>
      <c r="V403" s="32"/>
      <c r="W403" s="425"/>
    </row>
    <row r="404" ht="15.0" customHeight="1">
      <c r="A404" s="425"/>
      <c r="B404" s="36"/>
      <c r="K404" s="32"/>
      <c r="M404" s="36"/>
      <c r="V404" s="32"/>
      <c r="W404" s="425"/>
    </row>
    <row r="405" ht="15.0" customHeight="1">
      <c r="A405" s="425"/>
      <c r="B405" s="43"/>
      <c r="C405" s="44"/>
      <c r="D405" s="44"/>
      <c r="E405" s="44"/>
      <c r="F405" s="44"/>
      <c r="G405" s="44"/>
      <c r="H405" s="44"/>
      <c r="I405" s="44"/>
      <c r="J405" s="44"/>
      <c r="K405" s="45"/>
      <c r="M405" s="43"/>
      <c r="N405" s="44"/>
      <c r="O405" s="44"/>
      <c r="P405" s="44"/>
      <c r="Q405" s="44"/>
      <c r="R405" s="44"/>
      <c r="S405" s="44"/>
      <c r="T405" s="44"/>
      <c r="U405" s="44"/>
      <c r="V405" s="45"/>
      <c r="W405" s="425"/>
    </row>
    <row r="406" ht="15.0" customHeight="1">
      <c r="A406" s="425"/>
      <c r="B406" s="455"/>
      <c r="C406" s="456"/>
      <c r="D406" s="457"/>
      <c r="E406" s="457"/>
      <c r="F406" s="458"/>
      <c r="G406" s="458"/>
      <c r="H406" s="458"/>
      <c r="I406" s="458"/>
      <c r="J406" s="458"/>
      <c r="K406" s="459"/>
      <c r="L406" s="440"/>
      <c r="M406" s="460" t="s">
        <v>198</v>
      </c>
      <c r="N406" s="13"/>
      <c r="O406" s="13"/>
      <c r="P406" s="13"/>
      <c r="Q406" s="13"/>
      <c r="R406" s="13"/>
      <c r="S406" s="13"/>
      <c r="T406" s="13"/>
      <c r="U406" s="13"/>
      <c r="V406" s="26"/>
      <c r="W406" s="425"/>
    </row>
    <row r="407" ht="15.0" customHeight="1">
      <c r="A407" s="425"/>
      <c r="B407" s="461"/>
      <c r="C407" s="44"/>
      <c r="D407" s="44"/>
      <c r="E407" s="44"/>
      <c r="F407" s="44"/>
      <c r="G407" s="44"/>
      <c r="H407" s="44"/>
      <c r="I407" s="44"/>
      <c r="J407" s="44"/>
      <c r="K407" s="44"/>
      <c r="L407" s="445"/>
      <c r="M407" s="448"/>
      <c r="N407" s="232"/>
      <c r="O407" s="467"/>
      <c r="P407" s="232"/>
      <c r="Q407" s="450"/>
      <c r="R407" s="232"/>
      <c r="S407" s="451"/>
      <c r="T407" s="232"/>
      <c r="U407" s="463"/>
      <c r="V407" s="232"/>
      <c r="W407" s="425"/>
    </row>
    <row r="408" ht="15.0" customHeight="1">
      <c r="A408" s="432"/>
      <c r="B408" s="433"/>
      <c r="C408" s="169"/>
      <c r="D408" s="169"/>
      <c r="E408" s="169"/>
      <c r="F408" s="169"/>
      <c r="G408" s="169"/>
      <c r="H408" s="169"/>
      <c r="I408" s="169"/>
      <c r="J408" s="169"/>
      <c r="K408" s="169"/>
      <c r="L408" s="169"/>
      <c r="M408" s="169"/>
      <c r="N408" s="169"/>
      <c r="O408" s="169"/>
      <c r="P408" s="169"/>
      <c r="Q408" s="169"/>
      <c r="R408" s="169"/>
      <c r="S408" s="169"/>
      <c r="T408" s="169"/>
      <c r="U408" s="169"/>
      <c r="V408" s="169"/>
      <c r="W408" s="434" t="str">
        <f>if(ISBLANK(B410),"",1)</f>
        <v/>
      </c>
    </row>
    <row r="409" ht="15.0" customHeight="1">
      <c r="A409" s="425"/>
      <c r="B409" s="435" t="s">
        <v>191</v>
      </c>
      <c r="C409" s="169"/>
      <c r="D409" s="169"/>
      <c r="E409" s="169"/>
      <c r="F409" s="169"/>
      <c r="G409" s="169"/>
      <c r="H409" s="169"/>
      <c r="I409" s="169"/>
      <c r="J409" s="169"/>
      <c r="K409" s="436"/>
      <c r="L409" s="437"/>
      <c r="M409" s="438"/>
      <c r="N409" s="169"/>
      <c r="O409" s="169"/>
      <c r="P409" s="169"/>
      <c r="Q409" s="169"/>
      <c r="R409" s="169"/>
      <c r="S409" s="169"/>
      <c r="T409" s="169"/>
      <c r="U409" s="169"/>
      <c r="V409" s="232"/>
      <c r="W409" s="425"/>
    </row>
    <row r="410" ht="15.0" customHeight="1">
      <c r="A410" s="425"/>
      <c r="B410" s="439"/>
      <c r="C410" s="169"/>
      <c r="D410" s="169"/>
      <c r="E410" s="169"/>
      <c r="F410" s="169"/>
      <c r="G410" s="169"/>
      <c r="H410" s="169"/>
      <c r="I410" s="169"/>
      <c r="J410" s="169"/>
      <c r="K410" s="169"/>
      <c r="L410" s="169"/>
      <c r="M410" s="169"/>
      <c r="N410" s="169"/>
      <c r="O410" s="169"/>
      <c r="P410" s="169"/>
      <c r="Q410" s="169"/>
      <c r="R410" s="169"/>
      <c r="S410" s="169"/>
      <c r="T410" s="169"/>
      <c r="U410" s="169"/>
      <c r="V410" s="232"/>
      <c r="W410" s="425"/>
    </row>
    <row r="411" ht="15.0" customHeight="1">
      <c r="A411" s="425"/>
      <c r="B411" s="435" t="s">
        <v>192</v>
      </c>
      <c r="C411" s="169"/>
      <c r="D411" s="169"/>
      <c r="E411" s="169"/>
      <c r="F411" s="169"/>
      <c r="G411" s="169"/>
      <c r="H411" s="169"/>
      <c r="I411" s="169"/>
      <c r="J411" s="169"/>
      <c r="K411" s="169"/>
      <c r="L411" s="440"/>
      <c r="M411" s="441" t="s">
        <v>193</v>
      </c>
      <c r="N411" s="169"/>
      <c r="O411" s="169"/>
      <c r="P411" s="169"/>
      <c r="Q411" s="169"/>
      <c r="R411" s="169"/>
      <c r="S411" s="169"/>
      <c r="T411" s="169"/>
      <c r="U411" s="169"/>
      <c r="V411" s="232"/>
      <c r="W411" s="425"/>
    </row>
    <row r="412" ht="15.0" customHeight="1">
      <c r="A412" s="425"/>
      <c r="B412" s="468"/>
      <c r="C412" s="443"/>
      <c r="D412" s="443"/>
      <c r="E412" s="443"/>
      <c r="F412" s="443"/>
      <c r="G412" s="443"/>
      <c r="H412" s="443"/>
      <c r="I412" s="443"/>
      <c r="J412" s="443"/>
      <c r="K412" s="444"/>
      <c r="L412" s="445"/>
      <c r="M412" s="439"/>
      <c r="N412" s="169"/>
      <c r="O412" s="169"/>
      <c r="P412" s="169"/>
      <c r="Q412" s="169"/>
      <c r="R412" s="169"/>
      <c r="S412" s="169"/>
      <c r="T412" s="169"/>
      <c r="U412" s="169"/>
      <c r="V412" s="232"/>
      <c r="W412" s="425"/>
    </row>
    <row r="413" ht="15.0" customHeight="1">
      <c r="A413" s="425"/>
      <c r="B413" s="435" t="s">
        <v>194</v>
      </c>
      <c r="C413" s="169"/>
      <c r="D413" s="169"/>
      <c r="E413" s="169"/>
      <c r="F413" s="169"/>
      <c r="G413" s="169"/>
      <c r="H413" s="169"/>
      <c r="I413" s="169"/>
      <c r="J413" s="169"/>
      <c r="K413" s="169"/>
      <c r="L413" s="440"/>
      <c r="M413" s="441" t="s">
        <v>195</v>
      </c>
      <c r="N413" s="169"/>
      <c r="O413" s="169"/>
      <c r="P413" s="169"/>
      <c r="Q413" s="169"/>
      <c r="R413" s="169"/>
      <c r="S413" s="169"/>
      <c r="T413" s="169"/>
      <c r="U413" s="169"/>
      <c r="V413" s="232"/>
      <c r="W413" s="425"/>
    </row>
    <row r="414" ht="15.0" customHeight="1">
      <c r="A414" s="425"/>
      <c r="B414" s="465"/>
      <c r="C414" s="232"/>
      <c r="D414" s="447" t="str">
        <f>IF(ISBLANK(B410),"",IF(B414&gt;1,"Aventuras Adquiridas",IF(B414=1,"Aventura Adquirida","Missão Sem Aventura")))</f>
        <v/>
      </c>
      <c r="E414" s="169"/>
      <c r="F414" s="169"/>
      <c r="G414" s="169"/>
      <c r="H414" s="169"/>
      <c r="I414" s="169"/>
      <c r="J414" s="169"/>
      <c r="K414" s="232"/>
      <c r="L414" s="445"/>
      <c r="M414" s="448"/>
      <c r="N414" s="232"/>
      <c r="O414" s="466"/>
      <c r="P414" s="232"/>
      <c r="Q414" s="450"/>
      <c r="R414" s="232"/>
      <c r="S414" s="451"/>
      <c r="T414" s="232"/>
      <c r="U414" s="463"/>
      <c r="V414" s="232"/>
      <c r="W414" s="425"/>
    </row>
    <row r="415" ht="15.0" customHeight="1">
      <c r="A415" s="425"/>
      <c r="B415" s="435" t="s">
        <v>196</v>
      </c>
      <c r="C415" s="169"/>
      <c r="D415" s="169"/>
      <c r="E415" s="169"/>
      <c r="F415" s="169"/>
      <c r="G415" s="169"/>
      <c r="H415" s="169"/>
      <c r="I415" s="169"/>
      <c r="J415" s="169"/>
      <c r="K415" s="169"/>
      <c r="L415" s="440"/>
      <c r="M415" s="441" t="s">
        <v>197</v>
      </c>
      <c r="N415" s="169"/>
      <c r="O415" s="169"/>
      <c r="P415" s="169"/>
      <c r="Q415" s="169"/>
      <c r="R415" s="169"/>
      <c r="S415" s="169"/>
      <c r="T415" s="169"/>
      <c r="U415" s="169"/>
      <c r="V415" s="232"/>
      <c r="W415" s="425"/>
    </row>
    <row r="416" ht="15.0" customHeight="1">
      <c r="A416" s="425"/>
      <c r="B416" s="453"/>
      <c r="C416" s="13"/>
      <c r="D416" s="13"/>
      <c r="E416" s="13"/>
      <c r="F416" s="13"/>
      <c r="G416" s="13"/>
      <c r="H416" s="13"/>
      <c r="I416" s="13"/>
      <c r="J416" s="13"/>
      <c r="K416" s="26"/>
      <c r="L416" s="454"/>
      <c r="M416" s="453"/>
      <c r="N416" s="13"/>
      <c r="O416" s="13"/>
      <c r="P416" s="13"/>
      <c r="Q416" s="13"/>
      <c r="R416" s="13"/>
      <c r="S416" s="13"/>
      <c r="T416" s="13"/>
      <c r="U416" s="13"/>
      <c r="V416" s="26"/>
      <c r="W416" s="425"/>
    </row>
    <row r="417" ht="15.0" customHeight="1">
      <c r="A417" s="425"/>
      <c r="B417" s="36"/>
      <c r="K417" s="32"/>
      <c r="M417" s="36"/>
      <c r="V417" s="32"/>
      <c r="W417" s="425"/>
    </row>
    <row r="418" ht="15.0" customHeight="1">
      <c r="A418" s="425"/>
      <c r="B418" s="36"/>
      <c r="K418" s="32"/>
      <c r="M418" s="36"/>
      <c r="V418" s="32"/>
      <c r="W418" s="425"/>
    </row>
    <row r="419" ht="15.0" customHeight="1">
      <c r="A419" s="425"/>
      <c r="B419" s="36"/>
      <c r="K419" s="32"/>
      <c r="M419" s="36"/>
      <c r="V419" s="32"/>
      <c r="W419" s="425"/>
    </row>
    <row r="420" ht="15.0" customHeight="1">
      <c r="A420" s="425"/>
      <c r="B420" s="43"/>
      <c r="C420" s="44"/>
      <c r="D420" s="44"/>
      <c r="E420" s="44"/>
      <c r="F420" s="44"/>
      <c r="G420" s="44"/>
      <c r="H420" s="44"/>
      <c r="I420" s="44"/>
      <c r="J420" s="44"/>
      <c r="K420" s="45"/>
      <c r="M420" s="43"/>
      <c r="N420" s="44"/>
      <c r="O420" s="44"/>
      <c r="P420" s="44"/>
      <c r="Q420" s="44"/>
      <c r="R420" s="44"/>
      <c r="S420" s="44"/>
      <c r="T420" s="44"/>
      <c r="U420" s="44"/>
      <c r="V420" s="45"/>
      <c r="W420" s="425"/>
    </row>
    <row r="421" ht="15.0" customHeight="1">
      <c r="A421" s="425"/>
      <c r="B421" s="455"/>
      <c r="C421" s="456"/>
      <c r="D421" s="457"/>
      <c r="E421" s="457"/>
      <c r="F421" s="458"/>
      <c r="G421" s="458"/>
      <c r="H421" s="458"/>
      <c r="I421" s="458"/>
      <c r="J421" s="458"/>
      <c r="K421" s="459"/>
      <c r="L421" s="440"/>
      <c r="M421" s="460" t="s">
        <v>198</v>
      </c>
      <c r="N421" s="13"/>
      <c r="O421" s="13"/>
      <c r="P421" s="13"/>
      <c r="Q421" s="13"/>
      <c r="R421" s="13"/>
      <c r="S421" s="13"/>
      <c r="T421" s="13"/>
      <c r="U421" s="13"/>
      <c r="V421" s="26"/>
      <c r="W421" s="425"/>
    </row>
    <row r="422" ht="15.0" customHeight="1">
      <c r="A422" s="425"/>
      <c r="B422" s="461"/>
      <c r="C422" s="44"/>
      <c r="D422" s="44"/>
      <c r="E422" s="44"/>
      <c r="F422" s="44"/>
      <c r="G422" s="44"/>
      <c r="H422" s="44"/>
      <c r="I422" s="44"/>
      <c r="J422" s="44"/>
      <c r="K422" s="44"/>
      <c r="L422" s="445"/>
      <c r="M422" s="448"/>
      <c r="N422" s="232"/>
      <c r="O422" s="467"/>
      <c r="P422" s="232"/>
      <c r="Q422" s="450"/>
      <c r="R422" s="232"/>
      <c r="S422" s="451"/>
      <c r="T422" s="232"/>
      <c r="U422" s="463"/>
      <c r="V422" s="232"/>
      <c r="W422" s="425"/>
    </row>
    <row r="423" ht="15.0" customHeight="1">
      <c r="A423" s="432"/>
      <c r="B423" s="433"/>
      <c r="C423" s="169"/>
      <c r="D423" s="169"/>
      <c r="E423" s="169"/>
      <c r="F423" s="169"/>
      <c r="G423" s="169"/>
      <c r="H423" s="169"/>
      <c r="I423" s="169"/>
      <c r="J423" s="169"/>
      <c r="K423" s="169"/>
      <c r="L423" s="169"/>
      <c r="M423" s="169"/>
      <c r="N423" s="169"/>
      <c r="O423" s="169"/>
      <c r="P423" s="169"/>
      <c r="Q423" s="169"/>
      <c r="R423" s="169"/>
      <c r="S423" s="169"/>
      <c r="T423" s="169"/>
      <c r="U423" s="169"/>
      <c r="V423" s="169"/>
      <c r="W423" s="434" t="str">
        <f>if(ISBLANK(B425),"",1)</f>
        <v/>
      </c>
    </row>
    <row r="424" ht="15.0" customHeight="1">
      <c r="A424" s="425"/>
      <c r="B424" s="435" t="s">
        <v>191</v>
      </c>
      <c r="C424" s="169"/>
      <c r="D424" s="169"/>
      <c r="E424" s="169"/>
      <c r="F424" s="169"/>
      <c r="G424" s="169"/>
      <c r="H424" s="169"/>
      <c r="I424" s="169"/>
      <c r="J424" s="169"/>
      <c r="K424" s="436"/>
      <c r="L424" s="437"/>
      <c r="M424" s="438"/>
      <c r="N424" s="169"/>
      <c r="O424" s="169"/>
      <c r="P424" s="169"/>
      <c r="Q424" s="169"/>
      <c r="R424" s="169"/>
      <c r="S424" s="169"/>
      <c r="T424" s="169"/>
      <c r="U424" s="169"/>
      <c r="V424" s="232"/>
      <c r="W424" s="425"/>
    </row>
    <row r="425" ht="15.0" customHeight="1">
      <c r="A425" s="425"/>
      <c r="B425" s="439"/>
      <c r="C425" s="169"/>
      <c r="D425" s="169"/>
      <c r="E425" s="169"/>
      <c r="F425" s="169"/>
      <c r="G425" s="169"/>
      <c r="H425" s="169"/>
      <c r="I425" s="169"/>
      <c r="J425" s="169"/>
      <c r="K425" s="169"/>
      <c r="L425" s="169"/>
      <c r="M425" s="169"/>
      <c r="N425" s="169"/>
      <c r="O425" s="169"/>
      <c r="P425" s="169"/>
      <c r="Q425" s="169"/>
      <c r="R425" s="169"/>
      <c r="S425" s="169"/>
      <c r="T425" s="169"/>
      <c r="U425" s="169"/>
      <c r="V425" s="232"/>
      <c r="W425" s="425"/>
    </row>
    <row r="426" ht="15.0" customHeight="1">
      <c r="A426" s="425"/>
      <c r="B426" s="435" t="s">
        <v>192</v>
      </c>
      <c r="C426" s="169"/>
      <c r="D426" s="169"/>
      <c r="E426" s="169"/>
      <c r="F426" s="169"/>
      <c r="G426" s="169"/>
      <c r="H426" s="169"/>
      <c r="I426" s="169"/>
      <c r="J426" s="169"/>
      <c r="K426" s="169"/>
      <c r="L426" s="440"/>
      <c r="M426" s="441" t="s">
        <v>193</v>
      </c>
      <c r="N426" s="169"/>
      <c r="O426" s="169"/>
      <c r="P426" s="169"/>
      <c r="Q426" s="169"/>
      <c r="R426" s="169"/>
      <c r="S426" s="169"/>
      <c r="T426" s="169"/>
      <c r="U426" s="169"/>
      <c r="V426" s="232"/>
      <c r="W426" s="425"/>
    </row>
    <row r="427" ht="15.0" customHeight="1">
      <c r="A427" s="425"/>
      <c r="B427" s="468"/>
      <c r="C427" s="443"/>
      <c r="D427" s="443"/>
      <c r="E427" s="443"/>
      <c r="F427" s="443"/>
      <c r="G427" s="443"/>
      <c r="H427" s="443"/>
      <c r="I427" s="443"/>
      <c r="J427" s="443"/>
      <c r="K427" s="444"/>
      <c r="L427" s="445"/>
      <c r="M427" s="439"/>
      <c r="N427" s="169"/>
      <c r="O427" s="169"/>
      <c r="P427" s="169"/>
      <c r="Q427" s="169"/>
      <c r="R427" s="169"/>
      <c r="S427" s="169"/>
      <c r="T427" s="169"/>
      <c r="U427" s="169"/>
      <c r="V427" s="232"/>
      <c r="W427" s="425"/>
    </row>
    <row r="428" ht="15.0" customHeight="1">
      <c r="A428" s="425"/>
      <c r="B428" s="435" t="s">
        <v>194</v>
      </c>
      <c r="C428" s="169"/>
      <c r="D428" s="169"/>
      <c r="E428" s="169"/>
      <c r="F428" s="169"/>
      <c r="G428" s="169"/>
      <c r="H428" s="169"/>
      <c r="I428" s="169"/>
      <c r="J428" s="169"/>
      <c r="K428" s="169"/>
      <c r="L428" s="440"/>
      <c r="M428" s="441" t="s">
        <v>195</v>
      </c>
      <c r="N428" s="169"/>
      <c r="O428" s="169"/>
      <c r="P428" s="169"/>
      <c r="Q428" s="169"/>
      <c r="R428" s="169"/>
      <c r="S428" s="169"/>
      <c r="T428" s="169"/>
      <c r="U428" s="169"/>
      <c r="V428" s="232"/>
      <c r="W428" s="425"/>
    </row>
    <row r="429" ht="15.0" customHeight="1">
      <c r="A429" s="425"/>
      <c r="B429" s="465"/>
      <c r="C429" s="232"/>
      <c r="D429" s="447" t="str">
        <f>IF(ISBLANK(B425),"",IF(B429&gt;1,"Aventuras Adquiridas",IF(B429=1,"Aventura Adquirida","Missão Sem Aventura")))</f>
        <v/>
      </c>
      <c r="E429" s="169"/>
      <c r="F429" s="169"/>
      <c r="G429" s="169"/>
      <c r="H429" s="169"/>
      <c r="I429" s="169"/>
      <c r="J429" s="169"/>
      <c r="K429" s="232"/>
      <c r="L429" s="445"/>
      <c r="M429" s="448"/>
      <c r="N429" s="232"/>
      <c r="O429" s="466"/>
      <c r="P429" s="232"/>
      <c r="Q429" s="450"/>
      <c r="R429" s="232"/>
      <c r="S429" s="451"/>
      <c r="T429" s="232"/>
      <c r="U429" s="463"/>
      <c r="V429" s="232"/>
      <c r="W429" s="425"/>
    </row>
    <row r="430" ht="15.0" customHeight="1">
      <c r="A430" s="425"/>
      <c r="B430" s="435" t="s">
        <v>196</v>
      </c>
      <c r="C430" s="169"/>
      <c r="D430" s="169"/>
      <c r="E430" s="169"/>
      <c r="F430" s="169"/>
      <c r="G430" s="169"/>
      <c r="H430" s="169"/>
      <c r="I430" s="169"/>
      <c r="J430" s="169"/>
      <c r="K430" s="169"/>
      <c r="L430" s="440"/>
      <c r="M430" s="441" t="s">
        <v>197</v>
      </c>
      <c r="N430" s="169"/>
      <c r="O430" s="169"/>
      <c r="P430" s="169"/>
      <c r="Q430" s="169"/>
      <c r="R430" s="169"/>
      <c r="S430" s="169"/>
      <c r="T430" s="169"/>
      <c r="U430" s="169"/>
      <c r="V430" s="232"/>
      <c r="W430" s="425"/>
    </row>
    <row r="431" ht="15.0" customHeight="1">
      <c r="A431" s="425"/>
      <c r="B431" s="453"/>
      <c r="C431" s="13"/>
      <c r="D431" s="13"/>
      <c r="E431" s="13"/>
      <c r="F431" s="13"/>
      <c r="G431" s="13"/>
      <c r="H431" s="13"/>
      <c r="I431" s="13"/>
      <c r="J431" s="13"/>
      <c r="K431" s="26"/>
      <c r="L431" s="454"/>
      <c r="M431" s="453"/>
      <c r="N431" s="13"/>
      <c r="O431" s="13"/>
      <c r="P431" s="13"/>
      <c r="Q431" s="13"/>
      <c r="R431" s="13"/>
      <c r="S431" s="13"/>
      <c r="T431" s="13"/>
      <c r="U431" s="13"/>
      <c r="V431" s="26"/>
      <c r="W431" s="425"/>
    </row>
    <row r="432" ht="15.0" customHeight="1">
      <c r="A432" s="425"/>
      <c r="B432" s="36"/>
      <c r="K432" s="32"/>
      <c r="M432" s="36"/>
      <c r="V432" s="32"/>
      <c r="W432" s="425"/>
    </row>
    <row r="433" ht="15.0" customHeight="1">
      <c r="A433" s="425"/>
      <c r="B433" s="36"/>
      <c r="K433" s="32"/>
      <c r="M433" s="36"/>
      <c r="V433" s="32"/>
      <c r="W433" s="425"/>
    </row>
    <row r="434" ht="15.0" customHeight="1">
      <c r="A434" s="425"/>
      <c r="B434" s="36"/>
      <c r="K434" s="32"/>
      <c r="M434" s="36"/>
      <c r="V434" s="32"/>
      <c r="W434" s="425"/>
    </row>
    <row r="435" ht="15.0" customHeight="1">
      <c r="A435" s="425"/>
      <c r="B435" s="43"/>
      <c r="C435" s="44"/>
      <c r="D435" s="44"/>
      <c r="E435" s="44"/>
      <c r="F435" s="44"/>
      <c r="G435" s="44"/>
      <c r="H435" s="44"/>
      <c r="I435" s="44"/>
      <c r="J435" s="44"/>
      <c r="K435" s="45"/>
      <c r="M435" s="43"/>
      <c r="N435" s="44"/>
      <c r="O435" s="44"/>
      <c r="P435" s="44"/>
      <c r="Q435" s="44"/>
      <c r="R435" s="44"/>
      <c r="S435" s="44"/>
      <c r="T435" s="44"/>
      <c r="U435" s="44"/>
      <c r="V435" s="45"/>
      <c r="W435" s="425"/>
    </row>
    <row r="436" ht="15.0" customHeight="1">
      <c r="A436" s="425"/>
      <c r="B436" s="455"/>
      <c r="C436" s="456"/>
      <c r="D436" s="457"/>
      <c r="E436" s="457"/>
      <c r="F436" s="458"/>
      <c r="G436" s="458"/>
      <c r="H436" s="458"/>
      <c r="I436" s="458"/>
      <c r="J436" s="458"/>
      <c r="K436" s="459"/>
      <c r="L436" s="440"/>
      <c r="M436" s="460" t="s">
        <v>198</v>
      </c>
      <c r="N436" s="13"/>
      <c r="O436" s="13"/>
      <c r="P436" s="13"/>
      <c r="Q436" s="13"/>
      <c r="R436" s="13"/>
      <c r="S436" s="13"/>
      <c r="T436" s="13"/>
      <c r="U436" s="13"/>
      <c r="V436" s="26"/>
      <c r="W436" s="425"/>
    </row>
    <row r="437" ht="15.0" customHeight="1">
      <c r="A437" s="425"/>
      <c r="B437" s="461"/>
      <c r="C437" s="44"/>
      <c r="D437" s="44"/>
      <c r="E437" s="44"/>
      <c r="F437" s="44"/>
      <c r="G437" s="44"/>
      <c r="H437" s="44"/>
      <c r="I437" s="44"/>
      <c r="J437" s="44"/>
      <c r="K437" s="44"/>
      <c r="L437" s="445"/>
      <c r="M437" s="448"/>
      <c r="N437" s="232"/>
      <c r="O437" s="467"/>
      <c r="P437" s="232"/>
      <c r="Q437" s="450"/>
      <c r="R437" s="232"/>
      <c r="S437" s="451"/>
      <c r="T437" s="232"/>
      <c r="U437" s="463"/>
      <c r="V437" s="232"/>
      <c r="W437" s="425"/>
    </row>
    <row r="438" ht="15.0" customHeight="1">
      <c r="A438" s="432"/>
      <c r="B438" s="433"/>
      <c r="C438" s="169"/>
      <c r="D438" s="169"/>
      <c r="E438" s="169"/>
      <c r="F438" s="169"/>
      <c r="G438" s="169"/>
      <c r="H438" s="169"/>
      <c r="I438" s="169"/>
      <c r="J438" s="169"/>
      <c r="K438" s="169"/>
      <c r="L438" s="169"/>
      <c r="M438" s="169"/>
      <c r="N438" s="169"/>
      <c r="O438" s="169"/>
      <c r="P438" s="169"/>
      <c r="Q438" s="169"/>
      <c r="R438" s="169"/>
      <c r="S438" s="169"/>
      <c r="T438" s="169"/>
      <c r="U438" s="169"/>
      <c r="V438" s="169"/>
      <c r="W438" s="434" t="str">
        <f>if(ISBLANK(B440),"",1)</f>
        <v/>
      </c>
    </row>
    <row r="439" ht="15.0" customHeight="1">
      <c r="A439" s="425"/>
      <c r="B439" s="435" t="s">
        <v>191</v>
      </c>
      <c r="C439" s="169"/>
      <c r="D439" s="169"/>
      <c r="E439" s="169"/>
      <c r="F439" s="169"/>
      <c r="G439" s="169"/>
      <c r="H439" s="169"/>
      <c r="I439" s="169"/>
      <c r="J439" s="169"/>
      <c r="K439" s="436"/>
      <c r="L439" s="437"/>
      <c r="M439" s="438"/>
      <c r="N439" s="169"/>
      <c r="O439" s="169"/>
      <c r="P439" s="169"/>
      <c r="Q439" s="169"/>
      <c r="R439" s="169"/>
      <c r="S439" s="169"/>
      <c r="T439" s="169"/>
      <c r="U439" s="169"/>
      <c r="V439" s="232"/>
      <c r="W439" s="425"/>
    </row>
    <row r="440" ht="15.0" customHeight="1">
      <c r="A440" s="425"/>
      <c r="B440" s="439"/>
      <c r="C440" s="169"/>
      <c r="D440" s="169"/>
      <c r="E440" s="169"/>
      <c r="F440" s="169"/>
      <c r="G440" s="169"/>
      <c r="H440" s="169"/>
      <c r="I440" s="169"/>
      <c r="J440" s="169"/>
      <c r="K440" s="169"/>
      <c r="L440" s="169"/>
      <c r="M440" s="169"/>
      <c r="N440" s="169"/>
      <c r="O440" s="169"/>
      <c r="P440" s="169"/>
      <c r="Q440" s="169"/>
      <c r="R440" s="169"/>
      <c r="S440" s="169"/>
      <c r="T440" s="169"/>
      <c r="U440" s="169"/>
      <c r="V440" s="232"/>
      <c r="W440" s="425"/>
    </row>
    <row r="441" ht="15.0" customHeight="1">
      <c r="A441" s="425"/>
      <c r="B441" s="435" t="s">
        <v>192</v>
      </c>
      <c r="C441" s="169"/>
      <c r="D441" s="169"/>
      <c r="E441" s="169"/>
      <c r="F441" s="169"/>
      <c r="G441" s="169"/>
      <c r="H441" s="169"/>
      <c r="I441" s="169"/>
      <c r="J441" s="169"/>
      <c r="K441" s="169"/>
      <c r="L441" s="440"/>
      <c r="M441" s="441" t="s">
        <v>193</v>
      </c>
      <c r="N441" s="169"/>
      <c r="O441" s="169"/>
      <c r="P441" s="169"/>
      <c r="Q441" s="169"/>
      <c r="R441" s="169"/>
      <c r="S441" s="169"/>
      <c r="T441" s="169"/>
      <c r="U441" s="169"/>
      <c r="V441" s="232"/>
      <c r="W441" s="425"/>
    </row>
    <row r="442" ht="15.0" customHeight="1">
      <c r="A442" s="425"/>
      <c r="B442" s="468"/>
      <c r="C442" s="443"/>
      <c r="D442" s="443"/>
      <c r="E442" s="443"/>
      <c r="F442" s="443"/>
      <c r="G442" s="443"/>
      <c r="H442" s="443"/>
      <c r="I442" s="443"/>
      <c r="J442" s="443"/>
      <c r="K442" s="444"/>
      <c r="L442" s="445"/>
      <c r="M442" s="439"/>
      <c r="N442" s="169"/>
      <c r="O442" s="169"/>
      <c r="P442" s="169"/>
      <c r="Q442" s="169"/>
      <c r="R442" s="169"/>
      <c r="S442" s="169"/>
      <c r="T442" s="169"/>
      <c r="U442" s="169"/>
      <c r="V442" s="232"/>
      <c r="W442" s="425"/>
    </row>
    <row r="443" ht="15.0" customHeight="1">
      <c r="A443" s="425"/>
      <c r="B443" s="435" t="s">
        <v>194</v>
      </c>
      <c r="C443" s="169"/>
      <c r="D443" s="169"/>
      <c r="E443" s="169"/>
      <c r="F443" s="169"/>
      <c r="G443" s="169"/>
      <c r="H443" s="169"/>
      <c r="I443" s="169"/>
      <c r="J443" s="169"/>
      <c r="K443" s="169"/>
      <c r="L443" s="440"/>
      <c r="M443" s="441" t="s">
        <v>195</v>
      </c>
      <c r="N443" s="169"/>
      <c r="O443" s="169"/>
      <c r="P443" s="169"/>
      <c r="Q443" s="169"/>
      <c r="R443" s="169"/>
      <c r="S443" s="169"/>
      <c r="T443" s="169"/>
      <c r="U443" s="169"/>
      <c r="V443" s="232"/>
      <c r="W443" s="425"/>
    </row>
    <row r="444" ht="15.0" customHeight="1">
      <c r="A444" s="425"/>
      <c r="B444" s="465"/>
      <c r="C444" s="232"/>
      <c r="D444" s="447" t="str">
        <f>IF(ISBLANK(B440),"",IF(B444&gt;1,"Aventuras Adquiridas",IF(B444=1,"Aventura Adquirida","Missão Sem Aventura")))</f>
        <v/>
      </c>
      <c r="E444" s="169"/>
      <c r="F444" s="169"/>
      <c r="G444" s="169"/>
      <c r="H444" s="169"/>
      <c r="I444" s="169"/>
      <c r="J444" s="169"/>
      <c r="K444" s="232"/>
      <c r="L444" s="445"/>
      <c r="M444" s="448"/>
      <c r="N444" s="232"/>
      <c r="O444" s="466"/>
      <c r="P444" s="232"/>
      <c r="Q444" s="450"/>
      <c r="R444" s="232"/>
      <c r="S444" s="451"/>
      <c r="T444" s="232"/>
      <c r="U444" s="463"/>
      <c r="V444" s="232"/>
      <c r="W444" s="425"/>
    </row>
    <row r="445" ht="15.0" customHeight="1">
      <c r="A445" s="425"/>
      <c r="B445" s="435" t="s">
        <v>196</v>
      </c>
      <c r="C445" s="169"/>
      <c r="D445" s="169"/>
      <c r="E445" s="169"/>
      <c r="F445" s="169"/>
      <c r="G445" s="169"/>
      <c r="H445" s="169"/>
      <c r="I445" s="169"/>
      <c r="J445" s="169"/>
      <c r="K445" s="169"/>
      <c r="L445" s="440"/>
      <c r="M445" s="441" t="s">
        <v>197</v>
      </c>
      <c r="N445" s="169"/>
      <c r="O445" s="169"/>
      <c r="P445" s="169"/>
      <c r="Q445" s="169"/>
      <c r="R445" s="169"/>
      <c r="S445" s="169"/>
      <c r="T445" s="169"/>
      <c r="U445" s="169"/>
      <c r="V445" s="232"/>
      <c r="W445" s="425"/>
    </row>
    <row r="446" ht="15.0" customHeight="1">
      <c r="A446" s="425"/>
      <c r="B446" s="453"/>
      <c r="C446" s="13"/>
      <c r="D446" s="13"/>
      <c r="E446" s="13"/>
      <c r="F446" s="13"/>
      <c r="G446" s="13"/>
      <c r="H446" s="13"/>
      <c r="I446" s="13"/>
      <c r="J446" s="13"/>
      <c r="K446" s="26"/>
      <c r="L446" s="454"/>
      <c r="M446" s="453"/>
      <c r="N446" s="13"/>
      <c r="O446" s="13"/>
      <c r="P446" s="13"/>
      <c r="Q446" s="13"/>
      <c r="R446" s="13"/>
      <c r="S446" s="13"/>
      <c r="T446" s="13"/>
      <c r="U446" s="13"/>
      <c r="V446" s="26"/>
      <c r="W446" s="425"/>
    </row>
    <row r="447" ht="15.0" customHeight="1">
      <c r="A447" s="425"/>
      <c r="B447" s="36"/>
      <c r="K447" s="32"/>
      <c r="M447" s="36"/>
      <c r="V447" s="32"/>
      <c r="W447" s="425"/>
    </row>
    <row r="448" ht="15.0" customHeight="1">
      <c r="A448" s="425"/>
      <c r="B448" s="36"/>
      <c r="K448" s="32"/>
      <c r="M448" s="36"/>
      <c r="V448" s="32"/>
      <c r="W448" s="425"/>
    </row>
    <row r="449" ht="15.0" customHeight="1">
      <c r="A449" s="425"/>
      <c r="B449" s="36"/>
      <c r="K449" s="32"/>
      <c r="M449" s="36"/>
      <c r="V449" s="32"/>
      <c r="W449" s="425"/>
    </row>
    <row r="450" ht="15.0" customHeight="1">
      <c r="A450" s="425"/>
      <c r="B450" s="43"/>
      <c r="C450" s="44"/>
      <c r="D450" s="44"/>
      <c r="E450" s="44"/>
      <c r="F450" s="44"/>
      <c r="G450" s="44"/>
      <c r="H450" s="44"/>
      <c r="I450" s="44"/>
      <c r="J450" s="44"/>
      <c r="K450" s="45"/>
      <c r="M450" s="43"/>
      <c r="N450" s="44"/>
      <c r="O450" s="44"/>
      <c r="P450" s="44"/>
      <c r="Q450" s="44"/>
      <c r="R450" s="44"/>
      <c r="S450" s="44"/>
      <c r="T450" s="44"/>
      <c r="U450" s="44"/>
      <c r="V450" s="45"/>
      <c r="W450" s="425"/>
    </row>
    <row r="451" ht="15.0" customHeight="1">
      <c r="A451" s="425"/>
      <c r="B451" s="455"/>
      <c r="C451" s="456"/>
      <c r="D451" s="457"/>
      <c r="E451" s="457"/>
      <c r="F451" s="458"/>
      <c r="G451" s="458"/>
      <c r="H451" s="458"/>
      <c r="I451" s="458"/>
      <c r="J451" s="458"/>
      <c r="K451" s="459"/>
      <c r="L451" s="440"/>
      <c r="M451" s="460" t="s">
        <v>198</v>
      </c>
      <c r="N451" s="13"/>
      <c r="O451" s="13"/>
      <c r="P451" s="13"/>
      <c r="Q451" s="13"/>
      <c r="R451" s="13"/>
      <c r="S451" s="13"/>
      <c r="T451" s="13"/>
      <c r="U451" s="13"/>
      <c r="V451" s="26"/>
      <c r="W451" s="425"/>
    </row>
    <row r="452" ht="15.0" customHeight="1">
      <c r="A452" s="425"/>
      <c r="B452" s="461"/>
      <c r="C452" s="44"/>
      <c r="D452" s="44"/>
      <c r="E452" s="44"/>
      <c r="F452" s="44"/>
      <c r="G452" s="44"/>
      <c r="H452" s="44"/>
      <c r="I452" s="44"/>
      <c r="J452" s="44"/>
      <c r="K452" s="44"/>
      <c r="L452" s="445"/>
      <c r="M452" s="448"/>
      <c r="N452" s="232"/>
      <c r="O452" s="467"/>
      <c r="P452" s="232"/>
      <c r="Q452" s="450"/>
      <c r="R452" s="232"/>
      <c r="S452" s="451"/>
      <c r="T452" s="232"/>
      <c r="U452" s="463"/>
      <c r="V452" s="232"/>
      <c r="W452" s="425"/>
    </row>
    <row r="453" ht="15.0" customHeight="1">
      <c r="A453" s="432"/>
      <c r="B453" s="433"/>
      <c r="C453" s="169"/>
      <c r="D453" s="169"/>
      <c r="E453" s="169"/>
      <c r="F453" s="169"/>
      <c r="G453" s="169"/>
      <c r="H453" s="169"/>
      <c r="I453" s="169"/>
      <c r="J453" s="169"/>
      <c r="K453" s="169"/>
      <c r="L453" s="169"/>
      <c r="M453" s="169"/>
      <c r="N453" s="169"/>
      <c r="O453" s="169"/>
      <c r="P453" s="169"/>
      <c r="Q453" s="169"/>
      <c r="R453" s="169"/>
      <c r="S453" s="169"/>
      <c r="T453" s="169"/>
      <c r="U453" s="169"/>
      <c r="V453" s="169"/>
      <c r="W453" s="434" t="str">
        <f>if(ISBLANK(B455),"",1)</f>
        <v/>
      </c>
    </row>
    <row r="454" ht="15.0" customHeight="1">
      <c r="A454" s="425"/>
      <c r="B454" s="435" t="s">
        <v>191</v>
      </c>
      <c r="C454" s="169"/>
      <c r="D454" s="169"/>
      <c r="E454" s="169"/>
      <c r="F454" s="169"/>
      <c r="G454" s="169"/>
      <c r="H454" s="169"/>
      <c r="I454" s="169"/>
      <c r="J454" s="169"/>
      <c r="K454" s="436"/>
      <c r="L454" s="437"/>
      <c r="M454" s="438"/>
      <c r="N454" s="169"/>
      <c r="O454" s="169"/>
      <c r="P454" s="169"/>
      <c r="Q454" s="169"/>
      <c r="R454" s="169"/>
      <c r="S454" s="169"/>
      <c r="T454" s="169"/>
      <c r="U454" s="169"/>
      <c r="V454" s="232"/>
      <c r="W454" s="425"/>
    </row>
    <row r="455" ht="15.0" customHeight="1">
      <c r="A455" s="425"/>
      <c r="B455" s="439"/>
      <c r="C455" s="169"/>
      <c r="D455" s="169"/>
      <c r="E455" s="169"/>
      <c r="F455" s="169"/>
      <c r="G455" s="169"/>
      <c r="H455" s="169"/>
      <c r="I455" s="169"/>
      <c r="J455" s="169"/>
      <c r="K455" s="169"/>
      <c r="L455" s="169"/>
      <c r="M455" s="169"/>
      <c r="N455" s="169"/>
      <c r="O455" s="169"/>
      <c r="P455" s="169"/>
      <c r="Q455" s="169"/>
      <c r="R455" s="169"/>
      <c r="S455" s="169"/>
      <c r="T455" s="169"/>
      <c r="U455" s="169"/>
      <c r="V455" s="232"/>
      <c r="W455" s="425"/>
    </row>
    <row r="456" ht="15.0" customHeight="1">
      <c r="A456" s="425"/>
      <c r="B456" s="435" t="s">
        <v>192</v>
      </c>
      <c r="C456" s="169"/>
      <c r="D456" s="169"/>
      <c r="E456" s="169"/>
      <c r="F456" s="169"/>
      <c r="G456" s="169"/>
      <c r="H456" s="169"/>
      <c r="I456" s="169"/>
      <c r="J456" s="169"/>
      <c r="K456" s="169"/>
      <c r="L456" s="440"/>
      <c r="M456" s="441" t="s">
        <v>193</v>
      </c>
      <c r="N456" s="169"/>
      <c r="O456" s="169"/>
      <c r="P456" s="169"/>
      <c r="Q456" s="169"/>
      <c r="R456" s="169"/>
      <c r="S456" s="169"/>
      <c r="T456" s="169"/>
      <c r="U456" s="169"/>
      <c r="V456" s="232"/>
      <c r="W456" s="425"/>
    </row>
    <row r="457" ht="15.0" customHeight="1">
      <c r="A457" s="425"/>
      <c r="B457" s="468"/>
      <c r="C457" s="443"/>
      <c r="D457" s="443"/>
      <c r="E457" s="443"/>
      <c r="F457" s="443"/>
      <c r="G457" s="443"/>
      <c r="H457" s="443"/>
      <c r="I457" s="443"/>
      <c r="J457" s="443"/>
      <c r="K457" s="444"/>
      <c r="L457" s="445"/>
      <c r="M457" s="439"/>
      <c r="N457" s="169"/>
      <c r="O457" s="169"/>
      <c r="P457" s="169"/>
      <c r="Q457" s="169"/>
      <c r="R457" s="169"/>
      <c r="S457" s="169"/>
      <c r="T457" s="169"/>
      <c r="U457" s="169"/>
      <c r="V457" s="232"/>
      <c r="W457" s="425"/>
    </row>
    <row r="458" ht="15.0" customHeight="1">
      <c r="A458" s="425"/>
      <c r="B458" s="435" t="s">
        <v>194</v>
      </c>
      <c r="C458" s="169"/>
      <c r="D458" s="169"/>
      <c r="E458" s="169"/>
      <c r="F458" s="169"/>
      <c r="G458" s="169"/>
      <c r="H458" s="169"/>
      <c r="I458" s="169"/>
      <c r="J458" s="169"/>
      <c r="K458" s="169"/>
      <c r="L458" s="440"/>
      <c r="M458" s="441" t="s">
        <v>195</v>
      </c>
      <c r="N458" s="169"/>
      <c r="O458" s="169"/>
      <c r="P458" s="169"/>
      <c r="Q458" s="169"/>
      <c r="R458" s="169"/>
      <c r="S458" s="169"/>
      <c r="T458" s="169"/>
      <c r="U458" s="169"/>
      <c r="V458" s="232"/>
      <c r="W458" s="425"/>
    </row>
    <row r="459" ht="15.0" customHeight="1">
      <c r="A459" s="425"/>
      <c r="B459" s="465"/>
      <c r="C459" s="232"/>
      <c r="D459" s="447" t="str">
        <f>IF(ISBLANK(B455),"",IF(B459&gt;1,"Aventuras Adquiridas",IF(B459=1,"Aventura Adquirida","Missão Sem Aventura")))</f>
        <v/>
      </c>
      <c r="E459" s="169"/>
      <c r="F459" s="169"/>
      <c r="G459" s="169"/>
      <c r="H459" s="169"/>
      <c r="I459" s="169"/>
      <c r="J459" s="169"/>
      <c r="K459" s="232"/>
      <c r="L459" s="445"/>
      <c r="M459" s="448"/>
      <c r="N459" s="232"/>
      <c r="O459" s="466"/>
      <c r="P459" s="232"/>
      <c r="Q459" s="450"/>
      <c r="R459" s="232"/>
      <c r="S459" s="451"/>
      <c r="T459" s="232"/>
      <c r="U459" s="463"/>
      <c r="V459" s="232"/>
      <c r="W459" s="425"/>
    </row>
    <row r="460" ht="15.0" customHeight="1">
      <c r="A460" s="425"/>
      <c r="B460" s="435" t="s">
        <v>196</v>
      </c>
      <c r="C460" s="169"/>
      <c r="D460" s="169"/>
      <c r="E460" s="169"/>
      <c r="F460" s="169"/>
      <c r="G460" s="169"/>
      <c r="H460" s="169"/>
      <c r="I460" s="169"/>
      <c r="J460" s="169"/>
      <c r="K460" s="169"/>
      <c r="L460" s="440"/>
      <c r="M460" s="441" t="s">
        <v>197</v>
      </c>
      <c r="N460" s="169"/>
      <c r="O460" s="169"/>
      <c r="P460" s="169"/>
      <c r="Q460" s="169"/>
      <c r="R460" s="169"/>
      <c r="S460" s="169"/>
      <c r="T460" s="169"/>
      <c r="U460" s="169"/>
      <c r="V460" s="232"/>
      <c r="W460" s="425"/>
    </row>
    <row r="461" ht="15.0" customHeight="1">
      <c r="A461" s="425"/>
      <c r="B461" s="453"/>
      <c r="C461" s="13"/>
      <c r="D461" s="13"/>
      <c r="E461" s="13"/>
      <c r="F461" s="13"/>
      <c r="G461" s="13"/>
      <c r="H461" s="13"/>
      <c r="I461" s="13"/>
      <c r="J461" s="13"/>
      <c r="K461" s="26"/>
      <c r="L461" s="454"/>
      <c r="M461" s="453"/>
      <c r="N461" s="13"/>
      <c r="O461" s="13"/>
      <c r="P461" s="13"/>
      <c r="Q461" s="13"/>
      <c r="R461" s="13"/>
      <c r="S461" s="13"/>
      <c r="T461" s="13"/>
      <c r="U461" s="13"/>
      <c r="V461" s="26"/>
      <c r="W461" s="425"/>
    </row>
    <row r="462" ht="15.0" customHeight="1">
      <c r="A462" s="425"/>
      <c r="B462" s="36"/>
      <c r="K462" s="32"/>
      <c r="M462" s="36"/>
      <c r="V462" s="32"/>
      <c r="W462" s="425"/>
    </row>
    <row r="463" ht="15.0" customHeight="1">
      <c r="A463" s="425"/>
      <c r="B463" s="36"/>
      <c r="K463" s="32"/>
      <c r="M463" s="36"/>
      <c r="V463" s="32"/>
      <c r="W463" s="425"/>
    </row>
    <row r="464" ht="15.0" customHeight="1">
      <c r="A464" s="425"/>
      <c r="B464" s="36"/>
      <c r="K464" s="32"/>
      <c r="M464" s="36"/>
      <c r="V464" s="32"/>
      <c r="W464" s="425"/>
    </row>
    <row r="465" ht="15.0" customHeight="1">
      <c r="A465" s="425"/>
      <c r="B465" s="43"/>
      <c r="C465" s="44"/>
      <c r="D465" s="44"/>
      <c r="E465" s="44"/>
      <c r="F465" s="44"/>
      <c r="G465" s="44"/>
      <c r="H465" s="44"/>
      <c r="I465" s="44"/>
      <c r="J465" s="44"/>
      <c r="K465" s="45"/>
      <c r="M465" s="43"/>
      <c r="N465" s="44"/>
      <c r="O465" s="44"/>
      <c r="P465" s="44"/>
      <c r="Q465" s="44"/>
      <c r="R465" s="44"/>
      <c r="S465" s="44"/>
      <c r="T465" s="44"/>
      <c r="U465" s="44"/>
      <c r="V465" s="45"/>
      <c r="W465" s="425"/>
    </row>
    <row r="466" ht="15.0" customHeight="1">
      <c r="A466" s="425"/>
      <c r="B466" s="455"/>
      <c r="C466" s="456"/>
      <c r="D466" s="457"/>
      <c r="E466" s="457"/>
      <c r="F466" s="458"/>
      <c r="G466" s="458"/>
      <c r="H466" s="458"/>
      <c r="I466" s="458"/>
      <c r="J466" s="458"/>
      <c r="K466" s="459"/>
      <c r="L466" s="440"/>
      <c r="M466" s="460" t="s">
        <v>198</v>
      </c>
      <c r="N466" s="13"/>
      <c r="O466" s="13"/>
      <c r="P466" s="13"/>
      <c r="Q466" s="13"/>
      <c r="R466" s="13"/>
      <c r="S466" s="13"/>
      <c r="T466" s="13"/>
      <c r="U466" s="13"/>
      <c r="V466" s="26"/>
      <c r="W466" s="425"/>
    </row>
    <row r="467" ht="15.0" customHeight="1">
      <c r="A467" s="425"/>
      <c r="B467" s="461"/>
      <c r="C467" s="44"/>
      <c r="D467" s="44"/>
      <c r="E467" s="44"/>
      <c r="F467" s="44"/>
      <c r="G467" s="44"/>
      <c r="H467" s="44"/>
      <c r="I467" s="44"/>
      <c r="J467" s="44"/>
      <c r="K467" s="44"/>
      <c r="L467" s="445"/>
      <c r="M467" s="448"/>
      <c r="N467" s="232"/>
      <c r="O467" s="467"/>
      <c r="P467" s="232"/>
      <c r="Q467" s="450"/>
      <c r="R467" s="232"/>
      <c r="S467" s="451"/>
      <c r="T467" s="232"/>
      <c r="U467" s="463"/>
      <c r="V467" s="232"/>
      <c r="W467" s="425"/>
    </row>
    <row r="468" ht="15.0" customHeight="1">
      <c r="A468" s="432"/>
      <c r="B468" s="433"/>
      <c r="C468" s="169"/>
      <c r="D468" s="169"/>
      <c r="E468" s="169"/>
      <c r="F468" s="169"/>
      <c r="G468" s="169"/>
      <c r="H468" s="169"/>
      <c r="I468" s="169"/>
      <c r="J468" s="169"/>
      <c r="K468" s="169"/>
      <c r="L468" s="169"/>
      <c r="M468" s="169"/>
      <c r="N468" s="169"/>
      <c r="O468" s="169"/>
      <c r="P468" s="169"/>
      <c r="Q468" s="169"/>
      <c r="R468" s="169"/>
      <c r="S468" s="169"/>
      <c r="T468" s="169"/>
      <c r="U468" s="169"/>
      <c r="V468" s="169"/>
      <c r="W468" s="434" t="str">
        <f>if(ISBLANK(B470),"",1)</f>
        <v/>
      </c>
    </row>
    <row r="469" ht="15.0" customHeight="1">
      <c r="A469" s="425"/>
      <c r="B469" s="435" t="s">
        <v>191</v>
      </c>
      <c r="C469" s="169"/>
      <c r="D469" s="169"/>
      <c r="E469" s="169"/>
      <c r="F469" s="169"/>
      <c r="G469" s="169"/>
      <c r="H469" s="169"/>
      <c r="I469" s="169"/>
      <c r="J469" s="169"/>
      <c r="K469" s="436"/>
      <c r="L469" s="437"/>
      <c r="M469" s="438"/>
      <c r="N469" s="169"/>
      <c r="O469" s="169"/>
      <c r="P469" s="169"/>
      <c r="Q469" s="169"/>
      <c r="R469" s="169"/>
      <c r="S469" s="169"/>
      <c r="T469" s="169"/>
      <c r="U469" s="169"/>
      <c r="V469" s="232"/>
      <c r="W469" s="425"/>
    </row>
    <row r="470" ht="15.0" customHeight="1">
      <c r="A470" s="425"/>
      <c r="B470" s="439"/>
      <c r="C470" s="169"/>
      <c r="D470" s="169"/>
      <c r="E470" s="169"/>
      <c r="F470" s="169"/>
      <c r="G470" s="169"/>
      <c r="H470" s="169"/>
      <c r="I470" s="169"/>
      <c r="J470" s="169"/>
      <c r="K470" s="169"/>
      <c r="L470" s="169"/>
      <c r="M470" s="169"/>
      <c r="N470" s="169"/>
      <c r="O470" s="169"/>
      <c r="P470" s="169"/>
      <c r="Q470" s="169"/>
      <c r="R470" s="169"/>
      <c r="S470" s="169"/>
      <c r="T470" s="169"/>
      <c r="U470" s="169"/>
      <c r="V470" s="232"/>
      <c r="W470" s="425"/>
    </row>
    <row r="471" ht="15.0" customHeight="1">
      <c r="A471" s="425"/>
      <c r="B471" s="435" t="s">
        <v>192</v>
      </c>
      <c r="C471" s="169"/>
      <c r="D471" s="169"/>
      <c r="E471" s="169"/>
      <c r="F471" s="169"/>
      <c r="G471" s="169"/>
      <c r="H471" s="169"/>
      <c r="I471" s="169"/>
      <c r="J471" s="169"/>
      <c r="K471" s="169"/>
      <c r="L471" s="440"/>
      <c r="M471" s="441" t="s">
        <v>193</v>
      </c>
      <c r="N471" s="169"/>
      <c r="O471" s="169"/>
      <c r="P471" s="169"/>
      <c r="Q471" s="169"/>
      <c r="R471" s="169"/>
      <c r="S471" s="169"/>
      <c r="T471" s="169"/>
      <c r="U471" s="169"/>
      <c r="V471" s="232"/>
      <c r="W471" s="425"/>
    </row>
    <row r="472" ht="15.0" customHeight="1">
      <c r="A472" s="425"/>
      <c r="B472" s="468"/>
      <c r="C472" s="443"/>
      <c r="D472" s="443"/>
      <c r="E472" s="443"/>
      <c r="F472" s="443"/>
      <c r="G472" s="443"/>
      <c r="H472" s="443"/>
      <c r="I472" s="443"/>
      <c r="J472" s="443"/>
      <c r="K472" s="444"/>
      <c r="L472" s="445"/>
      <c r="M472" s="439"/>
      <c r="N472" s="169"/>
      <c r="O472" s="169"/>
      <c r="P472" s="169"/>
      <c r="Q472" s="169"/>
      <c r="R472" s="169"/>
      <c r="S472" s="169"/>
      <c r="T472" s="169"/>
      <c r="U472" s="169"/>
      <c r="V472" s="232"/>
      <c r="W472" s="425"/>
    </row>
    <row r="473" ht="15.0" customHeight="1">
      <c r="A473" s="425"/>
      <c r="B473" s="435" t="s">
        <v>194</v>
      </c>
      <c r="C473" s="169"/>
      <c r="D473" s="169"/>
      <c r="E473" s="169"/>
      <c r="F473" s="169"/>
      <c r="G473" s="169"/>
      <c r="H473" s="169"/>
      <c r="I473" s="169"/>
      <c r="J473" s="169"/>
      <c r="K473" s="169"/>
      <c r="L473" s="440"/>
      <c r="M473" s="441" t="s">
        <v>195</v>
      </c>
      <c r="N473" s="169"/>
      <c r="O473" s="169"/>
      <c r="P473" s="169"/>
      <c r="Q473" s="169"/>
      <c r="R473" s="169"/>
      <c r="S473" s="169"/>
      <c r="T473" s="169"/>
      <c r="U473" s="169"/>
      <c r="V473" s="232"/>
      <c r="W473" s="425"/>
    </row>
    <row r="474" ht="15.0" customHeight="1">
      <c r="A474" s="425"/>
      <c r="B474" s="465"/>
      <c r="C474" s="232"/>
      <c r="D474" s="447" t="str">
        <f>IF(ISBLANK(B470),"",IF(B474&gt;1,"Aventuras Adquiridas",IF(B474=1,"Aventura Adquirida","Missão Sem Aventura")))</f>
        <v/>
      </c>
      <c r="E474" s="169"/>
      <c r="F474" s="169"/>
      <c r="G474" s="169"/>
      <c r="H474" s="169"/>
      <c r="I474" s="169"/>
      <c r="J474" s="169"/>
      <c r="K474" s="232"/>
      <c r="L474" s="445"/>
      <c r="M474" s="448"/>
      <c r="N474" s="232"/>
      <c r="O474" s="466"/>
      <c r="P474" s="232"/>
      <c r="Q474" s="450"/>
      <c r="R474" s="232"/>
      <c r="S474" s="451"/>
      <c r="T474" s="232"/>
      <c r="U474" s="463"/>
      <c r="V474" s="232"/>
      <c r="W474" s="425"/>
    </row>
    <row r="475" ht="15.0" customHeight="1">
      <c r="A475" s="425"/>
      <c r="B475" s="435" t="s">
        <v>196</v>
      </c>
      <c r="C475" s="169"/>
      <c r="D475" s="169"/>
      <c r="E475" s="169"/>
      <c r="F475" s="169"/>
      <c r="G475" s="169"/>
      <c r="H475" s="169"/>
      <c r="I475" s="169"/>
      <c r="J475" s="169"/>
      <c r="K475" s="169"/>
      <c r="L475" s="440"/>
      <c r="M475" s="441" t="s">
        <v>197</v>
      </c>
      <c r="N475" s="169"/>
      <c r="O475" s="169"/>
      <c r="P475" s="169"/>
      <c r="Q475" s="169"/>
      <c r="R475" s="169"/>
      <c r="S475" s="169"/>
      <c r="T475" s="169"/>
      <c r="U475" s="169"/>
      <c r="V475" s="232"/>
      <c r="W475" s="425"/>
    </row>
    <row r="476" ht="15.0" customHeight="1">
      <c r="A476" s="425"/>
      <c r="B476" s="453"/>
      <c r="C476" s="13"/>
      <c r="D476" s="13"/>
      <c r="E476" s="13"/>
      <c r="F476" s="13"/>
      <c r="G476" s="13"/>
      <c r="H476" s="13"/>
      <c r="I476" s="13"/>
      <c r="J476" s="13"/>
      <c r="K476" s="26"/>
      <c r="L476" s="454"/>
      <c r="M476" s="453"/>
      <c r="N476" s="13"/>
      <c r="O476" s="13"/>
      <c r="P476" s="13"/>
      <c r="Q476" s="13"/>
      <c r="R476" s="13"/>
      <c r="S476" s="13"/>
      <c r="T476" s="13"/>
      <c r="U476" s="13"/>
      <c r="V476" s="26"/>
      <c r="W476" s="425"/>
    </row>
    <row r="477" ht="15.0" customHeight="1">
      <c r="A477" s="425"/>
      <c r="B477" s="36"/>
      <c r="K477" s="32"/>
      <c r="M477" s="36"/>
      <c r="V477" s="32"/>
      <c r="W477" s="425"/>
    </row>
    <row r="478" ht="15.0" customHeight="1">
      <c r="A478" s="425"/>
      <c r="B478" s="36"/>
      <c r="K478" s="32"/>
      <c r="M478" s="36"/>
      <c r="V478" s="32"/>
      <c r="W478" s="425"/>
    </row>
    <row r="479" ht="15.0" customHeight="1">
      <c r="A479" s="425"/>
      <c r="B479" s="36"/>
      <c r="K479" s="32"/>
      <c r="M479" s="36"/>
      <c r="V479" s="32"/>
      <c r="W479" s="425"/>
    </row>
    <row r="480" ht="15.0" customHeight="1">
      <c r="A480" s="425"/>
      <c r="B480" s="43"/>
      <c r="C480" s="44"/>
      <c r="D480" s="44"/>
      <c r="E480" s="44"/>
      <c r="F480" s="44"/>
      <c r="G480" s="44"/>
      <c r="H480" s="44"/>
      <c r="I480" s="44"/>
      <c r="J480" s="44"/>
      <c r="K480" s="45"/>
      <c r="M480" s="43"/>
      <c r="N480" s="44"/>
      <c r="O480" s="44"/>
      <c r="P480" s="44"/>
      <c r="Q480" s="44"/>
      <c r="R480" s="44"/>
      <c r="S480" s="44"/>
      <c r="T480" s="44"/>
      <c r="U480" s="44"/>
      <c r="V480" s="45"/>
      <c r="W480" s="425"/>
    </row>
    <row r="481" ht="15.0" customHeight="1">
      <c r="A481" s="425"/>
      <c r="B481" s="455"/>
      <c r="C481" s="456"/>
      <c r="D481" s="457"/>
      <c r="E481" s="457"/>
      <c r="F481" s="458"/>
      <c r="G481" s="458"/>
      <c r="H481" s="458"/>
      <c r="I481" s="458"/>
      <c r="J481" s="458"/>
      <c r="K481" s="459"/>
      <c r="L481" s="440"/>
      <c r="M481" s="460" t="s">
        <v>198</v>
      </c>
      <c r="N481" s="13"/>
      <c r="O481" s="13"/>
      <c r="P481" s="13"/>
      <c r="Q481" s="13"/>
      <c r="R481" s="13"/>
      <c r="S481" s="13"/>
      <c r="T481" s="13"/>
      <c r="U481" s="13"/>
      <c r="V481" s="26"/>
      <c r="W481" s="425"/>
    </row>
    <row r="482" ht="15.0" customHeight="1">
      <c r="A482" s="425"/>
      <c r="B482" s="461"/>
      <c r="C482" s="44"/>
      <c r="D482" s="44"/>
      <c r="E482" s="44"/>
      <c r="F482" s="44"/>
      <c r="G482" s="44"/>
      <c r="H482" s="44"/>
      <c r="I482" s="44"/>
      <c r="J482" s="44"/>
      <c r="K482" s="44"/>
      <c r="L482" s="445"/>
      <c r="M482" s="448"/>
      <c r="N482" s="232"/>
      <c r="O482" s="467"/>
      <c r="P482" s="232"/>
      <c r="Q482" s="450"/>
      <c r="R482" s="232"/>
      <c r="S482" s="451"/>
      <c r="T482" s="232"/>
      <c r="U482" s="463"/>
      <c r="V482" s="232"/>
      <c r="W482" s="425"/>
    </row>
    <row r="483" ht="15.0" customHeight="1">
      <c r="A483" s="432"/>
      <c r="B483" s="433"/>
      <c r="C483" s="169"/>
      <c r="D483" s="169"/>
      <c r="E483" s="169"/>
      <c r="F483" s="169"/>
      <c r="G483" s="169"/>
      <c r="H483" s="169"/>
      <c r="I483" s="169"/>
      <c r="J483" s="169"/>
      <c r="K483" s="169"/>
      <c r="L483" s="169"/>
      <c r="M483" s="169"/>
      <c r="N483" s="169"/>
      <c r="O483" s="169"/>
      <c r="P483" s="169"/>
      <c r="Q483" s="169"/>
      <c r="R483" s="169"/>
      <c r="S483" s="169"/>
      <c r="T483" s="169"/>
      <c r="U483" s="169"/>
      <c r="V483" s="169"/>
      <c r="W483" s="434" t="str">
        <f>if(ISBLANK(B485),"",1)</f>
        <v/>
      </c>
    </row>
    <row r="484" ht="15.0" customHeight="1">
      <c r="A484" s="425"/>
      <c r="B484" s="435" t="s">
        <v>191</v>
      </c>
      <c r="C484" s="169"/>
      <c r="D484" s="169"/>
      <c r="E484" s="169"/>
      <c r="F484" s="169"/>
      <c r="G484" s="169"/>
      <c r="H484" s="169"/>
      <c r="I484" s="169"/>
      <c r="J484" s="169"/>
      <c r="K484" s="436"/>
      <c r="L484" s="437"/>
      <c r="M484" s="438"/>
      <c r="N484" s="169"/>
      <c r="O484" s="169"/>
      <c r="P484" s="169"/>
      <c r="Q484" s="169"/>
      <c r="R484" s="169"/>
      <c r="S484" s="169"/>
      <c r="T484" s="169"/>
      <c r="U484" s="169"/>
      <c r="V484" s="232"/>
      <c r="W484" s="425"/>
    </row>
    <row r="485" ht="15.0" customHeight="1">
      <c r="A485" s="425"/>
      <c r="B485" s="439"/>
      <c r="C485" s="169"/>
      <c r="D485" s="169"/>
      <c r="E485" s="169"/>
      <c r="F485" s="169"/>
      <c r="G485" s="169"/>
      <c r="H485" s="169"/>
      <c r="I485" s="169"/>
      <c r="J485" s="169"/>
      <c r="K485" s="169"/>
      <c r="L485" s="169"/>
      <c r="M485" s="169"/>
      <c r="N485" s="169"/>
      <c r="O485" s="169"/>
      <c r="P485" s="169"/>
      <c r="Q485" s="169"/>
      <c r="R485" s="169"/>
      <c r="S485" s="169"/>
      <c r="T485" s="169"/>
      <c r="U485" s="169"/>
      <c r="V485" s="232"/>
      <c r="W485" s="425"/>
    </row>
    <row r="486" ht="15.0" customHeight="1">
      <c r="A486" s="425"/>
      <c r="B486" s="435" t="s">
        <v>192</v>
      </c>
      <c r="C486" s="169"/>
      <c r="D486" s="169"/>
      <c r="E486" s="169"/>
      <c r="F486" s="169"/>
      <c r="G486" s="169"/>
      <c r="H486" s="169"/>
      <c r="I486" s="169"/>
      <c r="J486" s="169"/>
      <c r="K486" s="169"/>
      <c r="L486" s="440"/>
      <c r="M486" s="441" t="s">
        <v>193</v>
      </c>
      <c r="N486" s="169"/>
      <c r="O486" s="169"/>
      <c r="P486" s="169"/>
      <c r="Q486" s="169"/>
      <c r="R486" s="169"/>
      <c r="S486" s="169"/>
      <c r="T486" s="169"/>
      <c r="U486" s="169"/>
      <c r="V486" s="232"/>
      <c r="W486" s="425"/>
    </row>
    <row r="487" ht="15.0" customHeight="1">
      <c r="A487" s="425"/>
      <c r="B487" s="468"/>
      <c r="C487" s="443"/>
      <c r="D487" s="443"/>
      <c r="E487" s="443"/>
      <c r="F487" s="443"/>
      <c r="G487" s="443"/>
      <c r="H487" s="443"/>
      <c r="I487" s="443"/>
      <c r="J487" s="443"/>
      <c r="K487" s="444"/>
      <c r="L487" s="445"/>
      <c r="M487" s="439"/>
      <c r="N487" s="169"/>
      <c r="O487" s="169"/>
      <c r="P487" s="169"/>
      <c r="Q487" s="169"/>
      <c r="R487" s="169"/>
      <c r="S487" s="169"/>
      <c r="T487" s="169"/>
      <c r="U487" s="169"/>
      <c r="V487" s="232"/>
      <c r="W487" s="425"/>
    </row>
    <row r="488" ht="15.0" customHeight="1">
      <c r="A488" s="425"/>
      <c r="B488" s="435" t="s">
        <v>194</v>
      </c>
      <c r="C488" s="169"/>
      <c r="D488" s="169"/>
      <c r="E488" s="169"/>
      <c r="F488" s="169"/>
      <c r="G488" s="169"/>
      <c r="H488" s="169"/>
      <c r="I488" s="169"/>
      <c r="J488" s="169"/>
      <c r="K488" s="169"/>
      <c r="L488" s="440"/>
      <c r="M488" s="441" t="s">
        <v>195</v>
      </c>
      <c r="N488" s="169"/>
      <c r="O488" s="169"/>
      <c r="P488" s="169"/>
      <c r="Q488" s="169"/>
      <c r="R488" s="169"/>
      <c r="S488" s="169"/>
      <c r="T488" s="169"/>
      <c r="U488" s="169"/>
      <c r="V488" s="232"/>
      <c r="W488" s="425"/>
    </row>
    <row r="489" ht="15.0" customHeight="1">
      <c r="A489" s="425"/>
      <c r="B489" s="465"/>
      <c r="C489" s="232"/>
      <c r="D489" s="447" t="str">
        <f>IF(ISBLANK(B485),"",IF(B489&gt;1,"Aventuras Adquiridas",IF(B489=1,"Aventura Adquirida","Missão Sem Aventura")))</f>
        <v/>
      </c>
      <c r="E489" s="169"/>
      <c r="F489" s="169"/>
      <c r="G489" s="169"/>
      <c r="H489" s="169"/>
      <c r="I489" s="169"/>
      <c r="J489" s="169"/>
      <c r="K489" s="232"/>
      <c r="L489" s="445"/>
      <c r="M489" s="448"/>
      <c r="N489" s="232"/>
      <c r="O489" s="466"/>
      <c r="P489" s="232"/>
      <c r="Q489" s="450"/>
      <c r="R489" s="232"/>
      <c r="S489" s="451"/>
      <c r="T489" s="232"/>
      <c r="U489" s="463"/>
      <c r="V489" s="232"/>
      <c r="W489" s="425"/>
    </row>
    <row r="490" ht="15.0" customHeight="1">
      <c r="A490" s="425"/>
      <c r="B490" s="435" t="s">
        <v>196</v>
      </c>
      <c r="C490" s="169"/>
      <c r="D490" s="169"/>
      <c r="E490" s="169"/>
      <c r="F490" s="169"/>
      <c r="G490" s="169"/>
      <c r="H490" s="169"/>
      <c r="I490" s="169"/>
      <c r="J490" s="169"/>
      <c r="K490" s="169"/>
      <c r="L490" s="440"/>
      <c r="M490" s="441" t="s">
        <v>197</v>
      </c>
      <c r="N490" s="169"/>
      <c r="O490" s="169"/>
      <c r="P490" s="169"/>
      <c r="Q490" s="169"/>
      <c r="R490" s="169"/>
      <c r="S490" s="169"/>
      <c r="T490" s="169"/>
      <c r="U490" s="169"/>
      <c r="V490" s="232"/>
      <c r="W490" s="425"/>
    </row>
    <row r="491" ht="15.0" customHeight="1">
      <c r="A491" s="425"/>
      <c r="B491" s="453"/>
      <c r="C491" s="13"/>
      <c r="D491" s="13"/>
      <c r="E491" s="13"/>
      <c r="F491" s="13"/>
      <c r="G491" s="13"/>
      <c r="H491" s="13"/>
      <c r="I491" s="13"/>
      <c r="J491" s="13"/>
      <c r="K491" s="26"/>
      <c r="L491" s="454"/>
      <c r="M491" s="453"/>
      <c r="N491" s="13"/>
      <c r="O491" s="13"/>
      <c r="P491" s="13"/>
      <c r="Q491" s="13"/>
      <c r="R491" s="13"/>
      <c r="S491" s="13"/>
      <c r="T491" s="13"/>
      <c r="U491" s="13"/>
      <c r="V491" s="26"/>
      <c r="W491" s="425"/>
    </row>
    <row r="492" ht="15.0" customHeight="1">
      <c r="A492" s="425"/>
      <c r="B492" s="36"/>
      <c r="K492" s="32"/>
      <c r="M492" s="36"/>
      <c r="V492" s="32"/>
      <c r="W492" s="425"/>
    </row>
    <row r="493" ht="15.0" customHeight="1">
      <c r="A493" s="425"/>
      <c r="B493" s="36"/>
      <c r="K493" s="32"/>
      <c r="M493" s="36"/>
      <c r="V493" s="32"/>
      <c r="W493" s="425"/>
    </row>
    <row r="494" ht="15.0" customHeight="1">
      <c r="A494" s="425"/>
      <c r="B494" s="36"/>
      <c r="K494" s="32"/>
      <c r="M494" s="36"/>
      <c r="V494" s="32"/>
      <c r="W494" s="425"/>
    </row>
    <row r="495" ht="15.0" customHeight="1">
      <c r="A495" s="425"/>
      <c r="B495" s="43"/>
      <c r="C495" s="44"/>
      <c r="D495" s="44"/>
      <c r="E495" s="44"/>
      <c r="F495" s="44"/>
      <c r="G495" s="44"/>
      <c r="H495" s="44"/>
      <c r="I495" s="44"/>
      <c r="J495" s="44"/>
      <c r="K495" s="45"/>
      <c r="M495" s="43"/>
      <c r="N495" s="44"/>
      <c r="O495" s="44"/>
      <c r="P495" s="44"/>
      <c r="Q495" s="44"/>
      <c r="R495" s="44"/>
      <c r="S495" s="44"/>
      <c r="T495" s="44"/>
      <c r="U495" s="44"/>
      <c r="V495" s="45"/>
      <c r="W495" s="425"/>
    </row>
    <row r="496" ht="15.0" customHeight="1">
      <c r="A496" s="425"/>
      <c r="B496" s="455"/>
      <c r="C496" s="456"/>
      <c r="D496" s="457"/>
      <c r="E496" s="457"/>
      <c r="F496" s="458"/>
      <c r="G496" s="458"/>
      <c r="H496" s="458"/>
      <c r="I496" s="458"/>
      <c r="J496" s="458"/>
      <c r="K496" s="459"/>
      <c r="L496" s="440"/>
      <c r="M496" s="460" t="s">
        <v>198</v>
      </c>
      <c r="N496" s="13"/>
      <c r="O496" s="13"/>
      <c r="P496" s="13"/>
      <c r="Q496" s="13"/>
      <c r="R496" s="13"/>
      <c r="S496" s="13"/>
      <c r="T496" s="13"/>
      <c r="U496" s="13"/>
      <c r="V496" s="26"/>
      <c r="W496" s="425"/>
    </row>
    <row r="497" ht="15.0" customHeight="1">
      <c r="A497" s="425"/>
      <c r="B497" s="461"/>
      <c r="C497" s="44"/>
      <c r="D497" s="44"/>
      <c r="E497" s="44"/>
      <c r="F497" s="44"/>
      <c r="G497" s="44"/>
      <c r="H497" s="44"/>
      <c r="I497" s="44"/>
      <c r="J497" s="44"/>
      <c r="K497" s="44"/>
      <c r="L497" s="445"/>
      <c r="M497" s="448"/>
      <c r="N497" s="232"/>
      <c r="O497" s="467"/>
      <c r="P497" s="232"/>
      <c r="Q497" s="450"/>
      <c r="R497" s="232"/>
      <c r="S497" s="451"/>
      <c r="T497" s="232"/>
      <c r="U497" s="463"/>
      <c r="V497" s="232"/>
      <c r="W497" s="425"/>
    </row>
    <row r="498" ht="15.0" customHeight="1">
      <c r="A498" s="432"/>
      <c r="B498" s="433"/>
      <c r="C498" s="169"/>
      <c r="D498" s="169"/>
      <c r="E498" s="169"/>
      <c r="F498" s="169"/>
      <c r="G498" s="169"/>
      <c r="H498" s="169"/>
      <c r="I498" s="169"/>
      <c r="J498" s="169"/>
      <c r="K498" s="169"/>
      <c r="L498" s="169"/>
      <c r="M498" s="169"/>
      <c r="N498" s="169"/>
      <c r="O498" s="169"/>
      <c r="P498" s="169"/>
      <c r="Q498" s="169"/>
      <c r="R498" s="169"/>
      <c r="S498" s="169"/>
      <c r="T498" s="169"/>
      <c r="U498" s="169"/>
      <c r="V498" s="169"/>
      <c r="W498" s="434" t="str">
        <f>if(ISBLANK(B500),"",1)</f>
        <v/>
      </c>
    </row>
    <row r="499" ht="15.0" customHeight="1">
      <c r="A499" s="425"/>
      <c r="B499" s="435" t="s">
        <v>191</v>
      </c>
      <c r="C499" s="169"/>
      <c r="D499" s="169"/>
      <c r="E499" s="169"/>
      <c r="F499" s="169"/>
      <c r="G499" s="169"/>
      <c r="H499" s="169"/>
      <c r="I499" s="169"/>
      <c r="J499" s="169"/>
      <c r="K499" s="436"/>
      <c r="L499" s="437"/>
      <c r="M499" s="438"/>
      <c r="N499" s="169"/>
      <c r="O499" s="169"/>
      <c r="P499" s="169"/>
      <c r="Q499" s="169"/>
      <c r="R499" s="169"/>
      <c r="S499" s="169"/>
      <c r="T499" s="169"/>
      <c r="U499" s="169"/>
      <c r="V499" s="232"/>
      <c r="W499" s="425"/>
    </row>
    <row r="500" ht="15.0" customHeight="1">
      <c r="A500" s="425"/>
      <c r="B500" s="439"/>
      <c r="C500" s="169"/>
      <c r="D500" s="169"/>
      <c r="E500" s="169"/>
      <c r="F500" s="169"/>
      <c r="G500" s="169"/>
      <c r="H500" s="169"/>
      <c r="I500" s="169"/>
      <c r="J500" s="169"/>
      <c r="K500" s="169"/>
      <c r="L500" s="169"/>
      <c r="M500" s="169"/>
      <c r="N500" s="169"/>
      <c r="O500" s="169"/>
      <c r="P500" s="169"/>
      <c r="Q500" s="169"/>
      <c r="R500" s="169"/>
      <c r="S500" s="169"/>
      <c r="T500" s="169"/>
      <c r="U500" s="169"/>
      <c r="V500" s="232"/>
      <c r="W500" s="425"/>
    </row>
    <row r="501" ht="15.0" customHeight="1">
      <c r="A501" s="425"/>
      <c r="B501" s="435" t="s">
        <v>192</v>
      </c>
      <c r="C501" s="169"/>
      <c r="D501" s="169"/>
      <c r="E501" s="169"/>
      <c r="F501" s="169"/>
      <c r="G501" s="169"/>
      <c r="H501" s="169"/>
      <c r="I501" s="169"/>
      <c r="J501" s="169"/>
      <c r="K501" s="169"/>
      <c r="L501" s="440"/>
      <c r="M501" s="441" t="s">
        <v>193</v>
      </c>
      <c r="N501" s="169"/>
      <c r="O501" s="169"/>
      <c r="P501" s="169"/>
      <c r="Q501" s="169"/>
      <c r="R501" s="169"/>
      <c r="S501" s="169"/>
      <c r="T501" s="169"/>
      <c r="U501" s="169"/>
      <c r="V501" s="232"/>
      <c r="W501" s="425"/>
    </row>
    <row r="502" ht="15.0" customHeight="1">
      <c r="A502" s="425"/>
      <c r="B502" s="468"/>
      <c r="C502" s="443"/>
      <c r="D502" s="443"/>
      <c r="E502" s="443"/>
      <c r="F502" s="443"/>
      <c r="G502" s="443"/>
      <c r="H502" s="443"/>
      <c r="I502" s="443"/>
      <c r="J502" s="443"/>
      <c r="K502" s="444"/>
      <c r="L502" s="445"/>
      <c r="M502" s="439"/>
      <c r="N502" s="169"/>
      <c r="O502" s="169"/>
      <c r="P502" s="169"/>
      <c r="Q502" s="169"/>
      <c r="R502" s="169"/>
      <c r="S502" s="169"/>
      <c r="T502" s="169"/>
      <c r="U502" s="169"/>
      <c r="V502" s="232"/>
      <c r="W502" s="425"/>
    </row>
    <row r="503" ht="15.0" customHeight="1">
      <c r="A503" s="425"/>
      <c r="B503" s="435" t="s">
        <v>194</v>
      </c>
      <c r="C503" s="169"/>
      <c r="D503" s="169"/>
      <c r="E503" s="169"/>
      <c r="F503" s="169"/>
      <c r="G503" s="169"/>
      <c r="H503" s="169"/>
      <c r="I503" s="169"/>
      <c r="J503" s="169"/>
      <c r="K503" s="169"/>
      <c r="L503" s="440"/>
      <c r="M503" s="441" t="s">
        <v>195</v>
      </c>
      <c r="N503" s="169"/>
      <c r="O503" s="169"/>
      <c r="P503" s="169"/>
      <c r="Q503" s="169"/>
      <c r="R503" s="169"/>
      <c r="S503" s="169"/>
      <c r="T503" s="169"/>
      <c r="U503" s="169"/>
      <c r="V503" s="232"/>
      <c r="W503" s="425"/>
    </row>
    <row r="504" ht="15.0" customHeight="1">
      <c r="A504" s="425"/>
      <c r="B504" s="465"/>
      <c r="C504" s="232"/>
      <c r="D504" s="447" t="str">
        <f>IF(ISBLANK(B500),"",IF(B504&gt;1,"Aventuras Adquiridas",IF(B504=1,"Aventura Adquirida","Missão Sem Aventura")))</f>
        <v/>
      </c>
      <c r="E504" s="169"/>
      <c r="F504" s="169"/>
      <c r="G504" s="169"/>
      <c r="H504" s="169"/>
      <c r="I504" s="169"/>
      <c r="J504" s="169"/>
      <c r="K504" s="232"/>
      <c r="L504" s="445"/>
      <c r="M504" s="448"/>
      <c r="N504" s="232"/>
      <c r="O504" s="466"/>
      <c r="P504" s="232"/>
      <c r="Q504" s="450"/>
      <c r="R504" s="232"/>
      <c r="S504" s="451"/>
      <c r="T504" s="232"/>
      <c r="U504" s="463"/>
      <c r="V504" s="232"/>
      <c r="W504" s="425"/>
    </row>
    <row r="505" ht="15.0" customHeight="1">
      <c r="A505" s="425"/>
      <c r="B505" s="435" t="s">
        <v>196</v>
      </c>
      <c r="C505" s="169"/>
      <c r="D505" s="169"/>
      <c r="E505" s="169"/>
      <c r="F505" s="169"/>
      <c r="G505" s="169"/>
      <c r="H505" s="169"/>
      <c r="I505" s="169"/>
      <c r="J505" s="169"/>
      <c r="K505" s="169"/>
      <c r="L505" s="440"/>
      <c r="M505" s="441" t="s">
        <v>197</v>
      </c>
      <c r="N505" s="169"/>
      <c r="O505" s="169"/>
      <c r="P505" s="169"/>
      <c r="Q505" s="169"/>
      <c r="R505" s="169"/>
      <c r="S505" s="169"/>
      <c r="T505" s="169"/>
      <c r="U505" s="169"/>
      <c r="V505" s="232"/>
      <c r="W505" s="425"/>
    </row>
    <row r="506" ht="15.0" customHeight="1">
      <c r="A506" s="425"/>
      <c r="B506" s="453"/>
      <c r="C506" s="13"/>
      <c r="D506" s="13"/>
      <c r="E506" s="13"/>
      <c r="F506" s="13"/>
      <c r="G506" s="13"/>
      <c r="H506" s="13"/>
      <c r="I506" s="13"/>
      <c r="J506" s="13"/>
      <c r="K506" s="26"/>
      <c r="L506" s="454"/>
      <c r="M506" s="453"/>
      <c r="N506" s="13"/>
      <c r="O506" s="13"/>
      <c r="P506" s="13"/>
      <c r="Q506" s="13"/>
      <c r="R506" s="13"/>
      <c r="S506" s="13"/>
      <c r="T506" s="13"/>
      <c r="U506" s="13"/>
      <c r="V506" s="26"/>
      <c r="W506" s="425"/>
    </row>
    <row r="507" ht="15.0" customHeight="1">
      <c r="A507" s="425"/>
      <c r="B507" s="36"/>
      <c r="K507" s="32"/>
      <c r="M507" s="36"/>
      <c r="V507" s="32"/>
      <c r="W507" s="425"/>
    </row>
    <row r="508" ht="15.0" customHeight="1">
      <c r="A508" s="425"/>
      <c r="B508" s="36"/>
      <c r="K508" s="32"/>
      <c r="M508" s="36"/>
      <c r="V508" s="32"/>
      <c r="W508" s="425"/>
    </row>
    <row r="509" ht="15.0" customHeight="1">
      <c r="A509" s="425"/>
      <c r="B509" s="36"/>
      <c r="K509" s="32"/>
      <c r="M509" s="36"/>
      <c r="V509" s="32"/>
      <c r="W509" s="425"/>
    </row>
    <row r="510" ht="15.0" customHeight="1">
      <c r="A510" s="425"/>
      <c r="B510" s="43"/>
      <c r="C510" s="44"/>
      <c r="D510" s="44"/>
      <c r="E510" s="44"/>
      <c r="F510" s="44"/>
      <c r="G510" s="44"/>
      <c r="H510" s="44"/>
      <c r="I510" s="44"/>
      <c r="J510" s="44"/>
      <c r="K510" s="45"/>
      <c r="M510" s="43"/>
      <c r="N510" s="44"/>
      <c r="O510" s="44"/>
      <c r="P510" s="44"/>
      <c r="Q510" s="44"/>
      <c r="R510" s="44"/>
      <c r="S510" s="44"/>
      <c r="T510" s="44"/>
      <c r="U510" s="44"/>
      <c r="V510" s="45"/>
      <c r="W510" s="425"/>
    </row>
    <row r="511" ht="15.0" customHeight="1">
      <c r="A511" s="425"/>
      <c r="B511" s="455"/>
      <c r="C511" s="456"/>
      <c r="D511" s="457"/>
      <c r="E511" s="457"/>
      <c r="F511" s="458"/>
      <c r="G511" s="458"/>
      <c r="H511" s="458"/>
      <c r="I511" s="458"/>
      <c r="J511" s="458"/>
      <c r="K511" s="459"/>
      <c r="L511" s="440"/>
      <c r="M511" s="460" t="s">
        <v>198</v>
      </c>
      <c r="N511" s="13"/>
      <c r="O511" s="13"/>
      <c r="P511" s="13"/>
      <c r="Q511" s="13"/>
      <c r="R511" s="13"/>
      <c r="S511" s="13"/>
      <c r="T511" s="13"/>
      <c r="U511" s="13"/>
      <c r="V511" s="26"/>
      <c r="W511" s="425"/>
    </row>
    <row r="512" ht="15.0" customHeight="1">
      <c r="A512" s="425"/>
      <c r="B512" s="461"/>
      <c r="C512" s="44"/>
      <c r="D512" s="44"/>
      <c r="E512" s="44"/>
      <c r="F512" s="44"/>
      <c r="G512" s="44"/>
      <c r="H512" s="44"/>
      <c r="I512" s="44"/>
      <c r="J512" s="44"/>
      <c r="K512" s="44"/>
      <c r="L512" s="445"/>
      <c r="M512" s="448"/>
      <c r="N512" s="232"/>
      <c r="O512" s="467"/>
      <c r="P512" s="232"/>
      <c r="Q512" s="450"/>
      <c r="R512" s="232"/>
      <c r="S512" s="451"/>
      <c r="T512" s="232"/>
      <c r="U512" s="463"/>
      <c r="V512" s="232"/>
      <c r="W512" s="425"/>
    </row>
    <row r="513" ht="15.0" customHeight="1">
      <c r="A513" s="432"/>
      <c r="B513" s="433"/>
      <c r="C513" s="169"/>
      <c r="D513" s="169"/>
      <c r="E513" s="169"/>
      <c r="F513" s="169"/>
      <c r="G513" s="169"/>
      <c r="H513" s="169"/>
      <c r="I513" s="169"/>
      <c r="J513" s="169"/>
      <c r="K513" s="169"/>
      <c r="L513" s="169"/>
      <c r="M513" s="169"/>
      <c r="N513" s="169"/>
      <c r="O513" s="169"/>
      <c r="P513" s="169"/>
      <c r="Q513" s="169"/>
      <c r="R513" s="169"/>
      <c r="S513" s="169"/>
      <c r="T513" s="169"/>
      <c r="U513" s="169"/>
      <c r="V513" s="169"/>
      <c r="W513" s="434" t="str">
        <f>if(ISBLANK(B515),"",1)</f>
        <v/>
      </c>
    </row>
    <row r="514" ht="15.0" customHeight="1">
      <c r="A514" s="425"/>
      <c r="B514" s="435" t="s">
        <v>191</v>
      </c>
      <c r="C514" s="169"/>
      <c r="D514" s="169"/>
      <c r="E514" s="169"/>
      <c r="F514" s="169"/>
      <c r="G514" s="169"/>
      <c r="H514" s="169"/>
      <c r="I514" s="169"/>
      <c r="J514" s="169"/>
      <c r="K514" s="436"/>
      <c r="L514" s="437"/>
      <c r="M514" s="438"/>
      <c r="N514" s="169"/>
      <c r="O514" s="169"/>
      <c r="P514" s="169"/>
      <c r="Q514" s="169"/>
      <c r="R514" s="169"/>
      <c r="S514" s="169"/>
      <c r="T514" s="169"/>
      <c r="U514" s="169"/>
      <c r="V514" s="232"/>
      <c r="W514" s="425"/>
    </row>
    <row r="515" ht="15.0" customHeight="1">
      <c r="A515" s="425"/>
      <c r="B515" s="439"/>
      <c r="C515" s="169"/>
      <c r="D515" s="169"/>
      <c r="E515" s="169"/>
      <c r="F515" s="169"/>
      <c r="G515" s="169"/>
      <c r="H515" s="169"/>
      <c r="I515" s="169"/>
      <c r="J515" s="169"/>
      <c r="K515" s="169"/>
      <c r="L515" s="169"/>
      <c r="M515" s="169"/>
      <c r="N515" s="169"/>
      <c r="O515" s="169"/>
      <c r="P515" s="169"/>
      <c r="Q515" s="169"/>
      <c r="R515" s="169"/>
      <c r="S515" s="169"/>
      <c r="T515" s="169"/>
      <c r="U515" s="169"/>
      <c r="V515" s="232"/>
      <c r="W515" s="425"/>
    </row>
    <row r="516" ht="15.0" customHeight="1">
      <c r="A516" s="425"/>
      <c r="B516" s="435" t="s">
        <v>192</v>
      </c>
      <c r="C516" s="169"/>
      <c r="D516" s="169"/>
      <c r="E516" s="169"/>
      <c r="F516" s="169"/>
      <c r="G516" s="169"/>
      <c r="H516" s="169"/>
      <c r="I516" s="169"/>
      <c r="J516" s="169"/>
      <c r="K516" s="169"/>
      <c r="L516" s="440"/>
      <c r="M516" s="441" t="s">
        <v>193</v>
      </c>
      <c r="N516" s="169"/>
      <c r="O516" s="169"/>
      <c r="P516" s="169"/>
      <c r="Q516" s="169"/>
      <c r="R516" s="169"/>
      <c r="S516" s="169"/>
      <c r="T516" s="169"/>
      <c r="U516" s="169"/>
      <c r="V516" s="232"/>
      <c r="W516" s="425"/>
    </row>
    <row r="517" ht="15.0" customHeight="1">
      <c r="A517" s="425"/>
      <c r="B517" s="468"/>
      <c r="C517" s="443"/>
      <c r="D517" s="443"/>
      <c r="E517" s="443"/>
      <c r="F517" s="443"/>
      <c r="G517" s="443"/>
      <c r="H517" s="443"/>
      <c r="I517" s="443"/>
      <c r="J517" s="443"/>
      <c r="K517" s="444"/>
      <c r="L517" s="445"/>
      <c r="M517" s="439"/>
      <c r="N517" s="169"/>
      <c r="O517" s="169"/>
      <c r="P517" s="169"/>
      <c r="Q517" s="169"/>
      <c r="R517" s="169"/>
      <c r="S517" s="169"/>
      <c r="T517" s="169"/>
      <c r="U517" s="169"/>
      <c r="V517" s="232"/>
      <c r="W517" s="425"/>
    </row>
    <row r="518" ht="15.0" customHeight="1">
      <c r="A518" s="425"/>
      <c r="B518" s="435" t="s">
        <v>194</v>
      </c>
      <c r="C518" s="169"/>
      <c r="D518" s="169"/>
      <c r="E518" s="169"/>
      <c r="F518" s="169"/>
      <c r="G518" s="169"/>
      <c r="H518" s="169"/>
      <c r="I518" s="169"/>
      <c r="J518" s="169"/>
      <c r="K518" s="169"/>
      <c r="L518" s="440"/>
      <c r="M518" s="441" t="s">
        <v>195</v>
      </c>
      <c r="N518" s="169"/>
      <c r="O518" s="169"/>
      <c r="P518" s="169"/>
      <c r="Q518" s="169"/>
      <c r="R518" s="169"/>
      <c r="S518" s="169"/>
      <c r="T518" s="169"/>
      <c r="U518" s="169"/>
      <c r="V518" s="232"/>
      <c r="W518" s="425"/>
    </row>
    <row r="519" ht="15.0" customHeight="1">
      <c r="A519" s="425"/>
      <c r="B519" s="465"/>
      <c r="C519" s="232"/>
      <c r="D519" s="447" t="str">
        <f>IF(ISBLANK(B515),"",IF(B519&gt;1,"Aventuras Adquiridas",IF(B519=1,"Aventura Adquirida","Missão Sem Aventura")))</f>
        <v/>
      </c>
      <c r="E519" s="169"/>
      <c r="F519" s="169"/>
      <c r="G519" s="169"/>
      <c r="H519" s="169"/>
      <c r="I519" s="169"/>
      <c r="J519" s="169"/>
      <c r="K519" s="232"/>
      <c r="L519" s="445"/>
      <c r="M519" s="448"/>
      <c r="N519" s="232"/>
      <c r="O519" s="466"/>
      <c r="P519" s="232"/>
      <c r="Q519" s="450"/>
      <c r="R519" s="232"/>
      <c r="S519" s="451"/>
      <c r="T519" s="232"/>
      <c r="U519" s="463"/>
      <c r="V519" s="232"/>
      <c r="W519" s="425"/>
    </row>
    <row r="520" ht="15.0" customHeight="1">
      <c r="A520" s="425"/>
      <c r="B520" s="435" t="s">
        <v>196</v>
      </c>
      <c r="C520" s="169"/>
      <c r="D520" s="169"/>
      <c r="E520" s="169"/>
      <c r="F520" s="169"/>
      <c r="G520" s="169"/>
      <c r="H520" s="169"/>
      <c r="I520" s="169"/>
      <c r="J520" s="169"/>
      <c r="K520" s="169"/>
      <c r="L520" s="440"/>
      <c r="M520" s="441" t="s">
        <v>197</v>
      </c>
      <c r="N520" s="169"/>
      <c r="O520" s="169"/>
      <c r="P520" s="169"/>
      <c r="Q520" s="169"/>
      <c r="R520" s="169"/>
      <c r="S520" s="169"/>
      <c r="T520" s="169"/>
      <c r="U520" s="169"/>
      <c r="V520" s="232"/>
      <c r="W520" s="425"/>
    </row>
    <row r="521" ht="15.0" customHeight="1">
      <c r="A521" s="425"/>
      <c r="B521" s="453"/>
      <c r="C521" s="13"/>
      <c r="D521" s="13"/>
      <c r="E521" s="13"/>
      <c r="F521" s="13"/>
      <c r="G521" s="13"/>
      <c r="H521" s="13"/>
      <c r="I521" s="13"/>
      <c r="J521" s="13"/>
      <c r="K521" s="26"/>
      <c r="L521" s="454"/>
      <c r="M521" s="453"/>
      <c r="N521" s="13"/>
      <c r="O521" s="13"/>
      <c r="P521" s="13"/>
      <c r="Q521" s="13"/>
      <c r="R521" s="13"/>
      <c r="S521" s="13"/>
      <c r="T521" s="13"/>
      <c r="U521" s="13"/>
      <c r="V521" s="26"/>
      <c r="W521" s="425"/>
    </row>
    <row r="522" ht="15.0" customHeight="1">
      <c r="A522" s="425"/>
      <c r="B522" s="36"/>
      <c r="K522" s="32"/>
      <c r="M522" s="36"/>
      <c r="V522" s="32"/>
      <c r="W522" s="425"/>
    </row>
    <row r="523" ht="15.0" customHeight="1">
      <c r="A523" s="425"/>
      <c r="B523" s="36"/>
      <c r="K523" s="32"/>
      <c r="M523" s="36"/>
      <c r="V523" s="32"/>
      <c r="W523" s="425"/>
    </row>
    <row r="524" ht="15.0" customHeight="1">
      <c r="A524" s="425"/>
      <c r="B524" s="36"/>
      <c r="K524" s="32"/>
      <c r="M524" s="36"/>
      <c r="V524" s="32"/>
      <c r="W524" s="425"/>
    </row>
    <row r="525" ht="15.0" customHeight="1">
      <c r="A525" s="425"/>
      <c r="B525" s="43"/>
      <c r="C525" s="44"/>
      <c r="D525" s="44"/>
      <c r="E525" s="44"/>
      <c r="F525" s="44"/>
      <c r="G525" s="44"/>
      <c r="H525" s="44"/>
      <c r="I525" s="44"/>
      <c r="J525" s="44"/>
      <c r="K525" s="45"/>
      <c r="M525" s="43"/>
      <c r="N525" s="44"/>
      <c r="O525" s="44"/>
      <c r="P525" s="44"/>
      <c r="Q525" s="44"/>
      <c r="R525" s="44"/>
      <c r="S525" s="44"/>
      <c r="T525" s="44"/>
      <c r="U525" s="44"/>
      <c r="V525" s="45"/>
      <c r="W525" s="425"/>
    </row>
    <row r="526" ht="15.0" customHeight="1">
      <c r="A526" s="425"/>
      <c r="B526" s="455"/>
      <c r="C526" s="456"/>
      <c r="D526" s="457"/>
      <c r="E526" s="457"/>
      <c r="F526" s="458"/>
      <c r="G526" s="458"/>
      <c r="H526" s="458"/>
      <c r="I526" s="458"/>
      <c r="J526" s="458"/>
      <c r="K526" s="459"/>
      <c r="L526" s="440"/>
      <c r="M526" s="460" t="s">
        <v>198</v>
      </c>
      <c r="N526" s="13"/>
      <c r="O526" s="13"/>
      <c r="P526" s="13"/>
      <c r="Q526" s="13"/>
      <c r="R526" s="13"/>
      <c r="S526" s="13"/>
      <c r="T526" s="13"/>
      <c r="U526" s="13"/>
      <c r="V526" s="26"/>
      <c r="W526" s="425"/>
    </row>
    <row r="527" ht="15.0" customHeight="1">
      <c r="A527" s="425"/>
      <c r="B527" s="461"/>
      <c r="C527" s="44"/>
      <c r="D527" s="44"/>
      <c r="E527" s="44"/>
      <c r="F527" s="44"/>
      <c r="G527" s="44"/>
      <c r="H527" s="44"/>
      <c r="I527" s="44"/>
      <c r="J527" s="44"/>
      <c r="K527" s="44"/>
      <c r="L527" s="445"/>
      <c r="M527" s="448"/>
      <c r="N527" s="232"/>
      <c r="O527" s="467"/>
      <c r="P527" s="232"/>
      <c r="Q527" s="450"/>
      <c r="R527" s="232"/>
      <c r="S527" s="451"/>
      <c r="T527" s="232"/>
      <c r="U527" s="463"/>
      <c r="V527" s="232"/>
      <c r="W527" s="425"/>
    </row>
    <row r="528" ht="15.0" customHeight="1">
      <c r="A528" s="432"/>
      <c r="B528" s="433"/>
      <c r="C528" s="169"/>
      <c r="D528" s="169"/>
      <c r="E528" s="169"/>
      <c r="F528" s="169"/>
      <c r="G528" s="169"/>
      <c r="H528" s="169"/>
      <c r="I528" s="169"/>
      <c r="J528" s="169"/>
      <c r="K528" s="169"/>
      <c r="L528" s="169"/>
      <c r="M528" s="169"/>
      <c r="N528" s="169"/>
      <c r="O528" s="169"/>
      <c r="P528" s="169"/>
      <c r="Q528" s="169"/>
      <c r="R528" s="169"/>
      <c r="S528" s="169"/>
      <c r="T528" s="169"/>
      <c r="U528" s="169"/>
      <c r="V528" s="169"/>
      <c r="W528" s="434" t="str">
        <f>if(ISBLANK(B530),"",1)</f>
        <v/>
      </c>
    </row>
    <row r="529" ht="15.0" customHeight="1">
      <c r="A529" s="425"/>
      <c r="B529" s="435" t="s">
        <v>191</v>
      </c>
      <c r="C529" s="169"/>
      <c r="D529" s="169"/>
      <c r="E529" s="169"/>
      <c r="F529" s="169"/>
      <c r="G529" s="169"/>
      <c r="H529" s="169"/>
      <c r="I529" s="169"/>
      <c r="J529" s="169"/>
      <c r="K529" s="436"/>
      <c r="L529" s="437"/>
      <c r="M529" s="438"/>
      <c r="N529" s="169"/>
      <c r="O529" s="169"/>
      <c r="P529" s="169"/>
      <c r="Q529" s="169"/>
      <c r="R529" s="169"/>
      <c r="S529" s="169"/>
      <c r="T529" s="169"/>
      <c r="U529" s="169"/>
      <c r="V529" s="232"/>
      <c r="W529" s="425"/>
    </row>
    <row r="530" ht="15.0" customHeight="1">
      <c r="A530" s="425"/>
      <c r="B530" s="439"/>
      <c r="C530" s="169"/>
      <c r="D530" s="169"/>
      <c r="E530" s="169"/>
      <c r="F530" s="169"/>
      <c r="G530" s="169"/>
      <c r="H530" s="169"/>
      <c r="I530" s="169"/>
      <c r="J530" s="169"/>
      <c r="K530" s="169"/>
      <c r="L530" s="169"/>
      <c r="M530" s="169"/>
      <c r="N530" s="169"/>
      <c r="O530" s="169"/>
      <c r="P530" s="169"/>
      <c r="Q530" s="169"/>
      <c r="R530" s="169"/>
      <c r="S530" s="169"/>
      <c r="T530" s="169"/>
      <c r="U530" s="169"/>
      <c r="V530" s="232"/>
      <c r="W530" s="425"/>
    </row>
    <row r="531" ht="15.0" customHeight="1">
      <c r="A531" s="425"/>
      <c r="B531" s="435" t="s">
        <v>192</v>
      </c>
      <c r="C531" s="169"/>
      <c r="D531" s="169"/>
      <c r="E531" s="169"/>
      <c r="F531" s="169"/>
      <c r="G531" s="169"/>
      <c r="H531" s="169"/>
      <c r="I531" s="169"/>
      <c r="J531" s="169"/>
      <c r="K531" s="169"/>
      <c r="L531" s="440"/>
      <c r="M531" s="441" t="s">
        <v>193</v>
      </c>
      <c r="N531" s="169"/>
      <c r="O531" s="169"/>
      <c r="P531" s="169"/>
      <c r="Q531" s="169"/>
      <c r="R531" s="169"/>
      <c r="S531" s="169"/>
      <c r="T531" s="169"/>
      <c r="U531" s="169"/>
      <c r="V531" s="232"/>
      <c r="W531" s="425"/>
    </row>
    <row r="532" ht="15.0" customHeight="1">
      <c r="A532" s="425"/>
      <c r="B532" s="468"/>
      <c r="C532" s="443"/>
      <c r="D532" s="443"/>
      <c r="E532" s="443"/>
      <c r="F532" s="443"/>
      <c r="G532" s="443"/>
      <c r="H532" s="443"/>
      <c r="I532" s="443"/>
      <c r="J532" s="443"/>
      <c r="K532" s="444"/>
      <c r="L532" s="445"/>
      <c r="M532" s="439"/>
      <c r="N532" s="169"/>
      <c r="O532" s="169"/>
      <c r="P532" s="169"/>
      <c r="Q532" s="169"/>
      <c r="R532" s="169"/>
      <c r="S532" s="169"/>
      <c r="T532" s="169"/>
      <c r="U532" s="169"/>
      <c r="V532" s="232"/>
      <c r="W532" s="425"/>
    </row>
    <row r="533" ht="15.0" customHeight="1">
      <c r="A533" s="425"/>
      <c r="B533" s="435" t="s">
        <v>194</v>
      </c>
      <c r="C533" s="169"/>
      <c r="D533" s="169"/>
      <c r="E533" s="169"/>
      <c r="F533" s="169"/>
      <c r="G533" s="169"/>
      <c r="H533" s="169"/>
      <c r="I533" s="169"/>
      <c r="J533" s="169"/>
      <c r="K533" s="169"/>
      <c r="L533" s="440"/>
      <c r="M533" s="441" t="s">
        <v>195</v>
      </c>
      <c r="N533" s="169"/>
      <c r="O533" s="169"/>
      <c r="P533" s="169"/>
      <c r="Q533" s="169"/>
      <c r="R533" s="169"/>
      <c r="S533" s="169"/>
      <c r="T533" s="169"/>
      <c r="U533" s="169"/>
      <c r="V533" s="232"/>
      <c r="W533" s="425"/>
    </row>
    <row r="534" ht="15.0" customHeight="1">
      <c r="A534" s="425"/>
      <c r="B534" s="465"/>
      <c r="C534" s="232"/>
      <c r="D534" s="447" t="str">
        <f>IF(ISBLANK(B530),"",IF(B534&gt;1,"Aventuras Adquiridas",IF(B534=1,"Aventura Adquirida","Missão Sem Aventura")))</f>
        <v/>
      </c>
      <c r="E534" s="169"/>
      <c r="F534" s="169"/>
      <c r="G534" s="169"/>
      <c r="H534" s="169"/>
      <c r="I534" s="169"/>
      <c r="J534" s="169"/>
      <c r="K534" s="232"/>
      <c r="L534" s="445"/>
      <c r="M534" s="448"/>
      <c r="N534" s="232"/>
      <c r="O534" s="466"/>
      <c r="P534" s="232"/>
      <c r="Q534" s="450"/>
      <c r="R534" s="232"/>
      <c r="S534" s="451"/>
      <c r="T534" s="232"/>
      <c r="U534" s="463"/>
      <c r="V534" s="232"/>
      <c r="W534" s="425"/>
    </row>
    <row r="535" ht="15.0" customHeight="1">
      <c r="A535" s="425"/>
      <c r="B535" s="435" t="s">
        <v>196</v>
      </c>
      <c r="C535" s="169"/>
      <c r="D535" s="169"/>
      <c r="E535" s="169"/>
      <c r="F535" s="169"/>
      <c r="G535" s="169"/>
      <c r="H535" s="169"/>
      <c r="I535" s="169"/>
      <c r="J535" s="169"/>
      <c r="K535" s="169"/>
      <c r="L535" s="440"/>
      <c r="M535" s="441" t="s">
        <v>197</v>
      </c>
      <c r="N535" s="169"/>
      <c r="O535" s="169"/>
      <c r="P535" s="169"/>
      <c r="Q535" s="169"/>
      <c r="R535" s="169"/>
      <c r="S535" s="169"/>
      <c r="T535" s="169"/>
      <c r="U535" s="169"/>
      <c r="V535" s="232"/>
      <c r="W535" s="425"/>
    </row>
    <row r="536" ht="15.0" customHeight="1">
      <c r="A536" s="425"/>
      <c r="B536" s="453"/>
      <c r="C536" s="13"/>
      <c r="D536" s="13"/>
      <c r="E536" s="13"/>
      <c r="F536" s="13"/>
      <c r="G536" s="13"/>
      <c r="H536" s="13"/>
      <c r="I536" s="13"/>
      <c r="J536" s="13"/>
      <c r="K536" s="26"/>
      <c r="L536" s="454"/>
      <c r="M536" s="453"/>
      <c r="N536" s="13"/>
      <c r="O536" s="13"/>
      <c r="P536" s="13"/>
      <c r="Q536" s="13"/>
      <c r="R536" s="13"/>
      <c r="S536" s="13"/>
      <c r="T536" s="13"/>
      <c r="U536" s="13"/>
      <c r="V536" s="26"/>
      <c r="W536" s="425"/>
    </row>
    <row r="537" ht="15.0" customHeight="1">
      <c r="A537" s="425"/>
      <c r="B537" s="36"/>
      <c r="K537" s="32"/>
      <c r="M537" s="36"/>
      <c r="V537" s="32"/>
      <c r="W537" s="425"/>
    </row>
    <row r="538" ht="15.0" customHeight="1">
      <c r="A538" s="425"/>
      <c r="B538" s="36"/>
      <c r="K538" s="32"/>
      <c r="M538" s="36"/>
      <c r="V538" s="32"/>
      <c r="W538" s="425"/>
    </row>
    <row r="539" ht="15.0" customHeight="1">
      <c r="A539" s="425"/>
      <c r="B539" s="36"/>
      <c r="K539" s="32"/>
      <c r="M539" s="36"/>
      <c r="V539" s="32"/>
      <c r="W539" s="425"/>
    </row>
    <row r="540" ht="15.0" customHeight="1">
      <c r="A540" s="425"/>
      <c r="B540" s="43"/>
      <c r="C540" s="44"/>
      <c r="D540" s="44"/>
      <c r="E540" s="44"/>
      <c r="F540" s="44"/>
      <c r="G540" s="44"/>
      <c r="H540" s="44"/>
      <c r="I540" s="44"/>
      <c r="J540" s="44"/>
      <c r="K540" s="45"/>
      <c r="M540" s="43"/>
      <c r="N540" s="44"/>
      <c r="O540" s="44"/>
      <c r="P540" s="44"/>
      <c r="Q540" s="44"/>
      <c r="R540" s="44"/>
      <c r="S540" s="44"/>
      <c r="T540" s="44"/>
      <c r="U540" s="44"/>
      <c r="V540" s="45"/>
      <c r="W540" s="425"/>
    </row>
    <row r="541" ht="15.0" customHeight="1">
      <c r="A541" s="425"/>
      <c r="B541" s="455"/>
      <c r="C541" s="456"/>
      <c r="D541" s="457"/>
      <c r="E541" s="457"/>
      <c r="F541" s="458"/>
      <c r="G541" s="458"/>
      <c r="H541" s="458"/>
      <c r="I541" s="458"/>
      <c r="J541" s="458"/>
      <c r="K541" s="459"/>
      <c r="L541" s="440"/>
      <c r="M541" s="460" t="s">
        <v>198</v>
      </c>
      <c r="N541" s="13"/>
      <c r="O541" s="13"/>
      <c r="P541" s="13"/>
      <c r="Q541" s="13"/>
      <c r="R541" s="13"/>
      <c r="S541" s="13"/>
      <c r="T541" s="13"/>
      <c r="U541" s="13"/>
      <c r="V541" s="26"/>
      <c r="W541" s="425"/>
    </row>
    <row r="542" ht="15.0" customHeight="1">
      <c r="A542" s="425"/>
      <c r="B542" s="461"/>
      <c r="C542" s="44"/>
      <c r="D542" s="44"/>
      <c r="E542" s="44"/>
      <c r="F542" s="44"/>
      <c r="G542" s="44"/>
      <c r="H542" s="44"/>
      <c r="I542" s="44"/>
      <c r="J542" s="44"/>
      <c r="K542" s="44"/>
      <c r="L542" s="445"/>
      <c r="M542" s="448"/>
      <c r="N542" s="232"/>
      <c r="O542" s="467"/>
      <c r="P542" s="232"/>
      <c r="Q542" s="450"/>
      <c r="R542" s="232"/>
      <c r="S542" s="451"/>
      <c r="T542" s="232"/>
      <c r="U542" s="463"/>
      <c r="V542" s="232"/>
      <c r="W542" s="425"/>
    </row>
    <row r="543" ht="15.0" customHeight="1">
      <c r="A543" s="432"/>
      <c r="B543" s="433"/>
      <c r="C543" s="169"/>
      <c r="D543" s="169"/>
      <c r="E543" s="169"/>
      <c r="F543" s="169"/>
      <c r="G543" s="169"/>
      <c r="H543" s="169"/>
      <c r="I543" s="169"/>
      <c r="J543" s="169"/>
      <c r="K543" s="169"/>
      <c r="L543" s="169"/>
      <c r="M543" s="169"/>
      <c r="N543" s="169"/>
      <c r="O543" s="169"/>
      <c r="P543" s="169"/>
      <c r="Q543" s="169"/>
      <c r="R543" s="169"/>
      <c r="S543" s="169"/>
      <c r="T543" s="169"/>
      <c r="U543" s="169"/>
      <c r="V543" s="169"/>
      <c r="W543" s="434" t="str">
        <f>if(ISBLANK(B545),"",1)</f>
        <v/>
      </c>
    </row>
    <row r="544" ht="15.0" customHeight="1">
      <c r="A544" s="425"/>
      <c r="B544" s="435" t="s">
        <v>191</v>
      </c>
      <c r="C544" s="169"/>
      <c r="D544" s="169"/>
      <c r="E544" s="169"/>
      <c r="F544" s="169"/>
      <c r="G544" s="169"/>
      <c r="H544" s="169"/>
      <c r="I544" s="169"/>
      <c r="J544" s="169"/>
      <c r="K544" s="436"/>
      <c r="L544" s="437"/>
      <c r="M544" s="438"/>
      <c r="N544" s="169"/>
      <c r="O544" s="169"/>
      <c r="P544" s="169"/>
      <c r="Q544" s="169"/>
      <c r="R544" s="169"/>
      <c r="S544" s="169"/>
      <c r="T544" s="169"/>
      <c r="U544" s="169"/>
      <c r="V544" s="232"/>
      <c r="W544" s="425"/>
    </row>
    <row r="545" ht="15.0" customHeight="1">
      <c r="A545" s="425"/>
      <c r="B545" s="439"/>
      <c r="C545" s="169"/>
      <c r="D545" s="169"/>
      <c r="E545" s="169"/>
      <c r="F545" s="169"/>
      <c r="G545" s="169"/>
      <c r="H545" s="169"/>
      <c r="I545" s="169"/>
      <c r="J545" s="169"/>
      <c r="K545" s="169"/>
      <c r="L545" s="169"/>
      <c r="M545" s="169"/>
      <c r="N545" s="169"/>
      <c r="O545" s="169"/>
      <c r="P545" s="169"/>
      <c r="Q545" s="169"/>
      <c r="R545" s="169"/>
      <c r="S545" s="169"/>
      <c r="T545" s="169"/>
      <c r="U545" s="169"/>
      <c r="V545" s="232"/>
      <c r="W545" s="425"/>
    </row>
    <row r="546" ht="15.0" customHeight="1">
      <c r="A546" s="425"/>
      <c r="B546" s="435" t="s">
        <v>192</v>
      </c>
      <c r="C546" s="169"/>
      <c r="D546" s="169"/>
      <c r="E546" s="169"/>
      <c r="F546" s="169"/>
      <c r="G546" s="169"/>
      <c r="H546" s="169"/>
      <c r="I546" s="169"/>
      <c r="J546" s="169"/>
      <c r="K546" s="169"/>
      <c r="L546" s="440"/>
      <c r="M546" s="441" t="s">
        <v>193</v>
      </c>
      <c r="N546" s="169"/>
      <c r="O546" s="169"/>
      <c r="P546" s="169"/>
      <c r="Q546" s="169"/>
      <c r="R546" s="169"/>
      <c r="S546" s="169"/>
      <c r="T546" s="169"/>
      <c r="U546" s="169"/>
      <c r="V546" s="232"/>
      <c r="W546" s="425"/>
    </row>
    <row r="547" ht="15.0" customHeight="1">
      <c r="A547" s="425"/>
      <c r="B547" s="468"/>
      <c r="C547" s="443"/>
      <c r="D547" s="443"/>
      <c r="E547" s="443"/>
      <c r="F547" s="443"/>
      <c r="G547" s="443"/>
      <c r="H547" s="443"/>
      <c r="I547" s="443"/>
      <c r="J547" s="443"/>
      <c r="K547" s="444"/>
      <c r="L547" s="445"/>
      <c r="M547" s="439"/>
      <c r="N547" s="169"/>
      <c r="O547" s="169"/>
      <c r="P547" s="169"/>
      <c r="Q547" s="169"/>
      <c r="R547" s="169"/>
      <c r="S547" s="169"/>
      <c r="T547" s="169"/>
      <c r="U547" s="169"/>
      <c r="V547" s="232"/>
      <c r="W547" s="425"/>
    </row>
    <row r="548" ht="15.0" customHeight="1">
      <c r="A548" s="425"/>
      <c r="B548" s="435" t="s">
        <v>194</v>
      </c>
      <c r="C548" s="169"/>
      <c r="D548" s="169"/>
      <c r="E548" s="169"/>
      <c r="F548" s="169"/>
      <c r="G548" s="169"/>
      <c r="H548" s="169"/>
      <c r="I548" s="169"/>
      <c r="J548" s="169"/>
      <c r="K548" s="169"/>
      <c r="L548" s="440"/>
      <c r="M548" s="441" t="s">
        <v>195</v>
      </c>
      <c r="N548" s="169"/>
      <c r="O548" s="169"/>
      <c r="P548" s="169"/>
      <c r="Q548" s="169"/>
      <c r="R548" s="169"/>
      <c r="S548" s="169"/>
      <c r="T548" s="169"/>
      <c r="U548" s="169"/>
      <c r="V548" s="232"/>
      <c r="W548" s="425"/>
    </row>
    <row r="549" ht="15.0" customHeight="1">
      <c r="A549" s="425"/>
      <c r="B549" s="465"/>
      <c r="C549" s="232"/>
      <c r="D549" s="447" t="str">
        <f>IF(ISBLANK(B545),"",IF(B549&gt;1,"Aventuras Adquiridas",IF(B549=1,"Aventura Adquirida","Missão Sem Aventura")))</f>
        <v/>
      </c>
      <c r="E549" s="169"/>
      <c r="F549" s="169"/>
      <c r="G549" s="169"/>
      <c r="H549" s="169"/>
      <c r="I549" s="169"/>
      <c r="J549" s="169"/>
      <c r="K549" s="232"/>
      <c r="L549" s="445"/>
      <c r="M549" s="448"/>
      <c r="N549" s="232"/>
      <c r="O549" s="466"/>
      <c r="P549" s="232"/>
      <c r="Q549" s="450"/>
      <c r="R549" s="232"/>
      <c r="S549" s="451"/>
      <c r="T549" s="232"/>
      <c r="U549" s="463"/>
      <c r="V549" s="232"/>
      <c r="W549" s="425"/>
    </row>
    <row r="550" ht="15.0" customHeight="1">
      <c r="A550" s="425"/>
      <c r="B550" s="435" t="s">
        <v>196</v>
      </c>
      <c r="C550" s="169"/>
      <c r="D550" s="169"/>
      <c r="E550" s="169"/>
      <c r="F550" s="169"/>
      <c r="G550" s="169"/>
      <c r="H550" s="169"/>
      <c r="I550" s="169"/>
      <c r="J550" s="169"/>
      <c r="K550" s="169"/>
      <c r="L550" s="440"/>
      <c r="M550" s="441" t="s">
        <v>197</v>
      </c>
      <c r="N550" s="169"/>
      <c r="O550" s="169"/>
      <c r="P550" s="169"/>
      <c r="Q550" s="169"/>
      <c r="R550" s="169"/>
      <c r="S550" s="169"/>
      <c r="T550" s="169"/>
      <c r="U550" s="169"/>
      <c r="V550" s="232"/>
      <c r="W550" s="425"/>
    </row>
    <row r="551" ht="15.0" customHeight="1">
      <c r="A551" s="425"/>
      <c r="B551" s="453"/>
      <c r="C551" s="13"/>
      <c r="D551" s="13"/>
      <c r="E551" s="13"/>
      <c r="F551" s="13"/>
      <c r="G551" s="13"/>
      <c r="H551" s="13"/>
      <c r="I551" s="13"/>
      <c r="J551" s="13"/>
      <c r="K551" s="26"/>
      <c r="L551" s="454"/>
      <c r="M551" s="453"/>
      <c r="N551" s="13"/>
      <c r="O551" s="13"/>
      <c r="P551" s="13"/>
      <c r="Q551" s="13"/>
      <c r="R551" s="13"/>
      <c r="S551" s="13"/>
      <c r="T551" s="13"/>
      <c r="U551" s="13"/>
      <c r="V551" s="26"/>
      <c r="W551" s="425"/>
    </row>
    <row r="552" ht="15.0" customHeight="1">
      <c r="A552" s="425"/>
      <c r="B552" s="36"/>
      <c r="K552" s="32"/>
      <c r="M552" s="36"/>
      <c r="V552" s="32"/>
      <c r="W552" s="425"/>
    </row>
    <row r="553" ht="15.0" customHeight="1">
      <c r="A553" s="425"/>
      <c r="B553" s="36"/>
      <c r="K553" s="32"/>
      <c r="M553" s="36"/>
      <c r="V553" s="32"/>
      <c r="W553" s="425"/>
    </row>
    <row r="554" ht="15.0" customHeight="1">
      <c r="A554" s="425"/>
      <c r="B554" s="36"/>
      <c r="K554" s="32"/>
      <c r="M554" s="36"/>
      <c r="V554" s="32"/>
      <c r="W554" s="425"/>
    </row>
    <row r="555" ht="15.0" customHeight="1">
      <c r="A555" s="425"/>
      <c r="B555" s="43"/>
      <c r="C555" s="44"/>
      <c r="D555" s="44"/>
      <c r="E555" s="44"/>
      <c r="F555" s="44"/>
      <c r="G555" s="44"/>
      <c r="H555" s="44"/>
      <c r="I555" s="44"/>
      <c r="J555" s="44"/>
      <c r="K555" s="45"/>
      <c r="M555" s="43"/>
      <c r="N555" s="44"/>
      <c r="O555" s="44"/>
      <c r="P555" s="44"/>
      <c r="Q555" s="44"/>
      <c r="R555" s="44"/>
      <c r="S555" s="44"/>
      <c r="T555" s="44"/>
      <c r="U555" s="44"/>
      <c r="V555" s="45"/>
      <c r="W555" s="425"/>
    </row>
    <row r="556" ht="15.0" customHeight="1">
      <c r="A556" s="425"/>
      <c r="B556" s="455"/>
      <c r="C556" s="456"/>
      <c r="D556" s="457"/>
      <c r="E556" s="457"/>
      <c r="F556" s="458"/>
      <c r="G556" s="458"/>
      <c r="H556" s="458"/>
      <c r="I556" s="458"/>
      <c r="J556" s="458"/>
      <c r="K556" s="459"/>
      <c r="L556" s="440"/>
      <c r="M556" s="460" t="s">
        <v>198</v>
      </c>
      <c r="N556" s="13"/>
      <c r="O556" s="13"/>
      <c r="P556" s="13"/>
      <c r="Q556" s="13"/>
      <c r="R556" s="13"/>
      <c r="S556" s="13"/>
      <c r="T556" s="13"/>
      <c r="U556" s="13"/>
      <c r="V556" s="26"/>
      <c r="W556" s="425"/>
    </row>
    <row r="557" ht="15.0" customHeight="1">
      <c r="A557" s="425"/>
      <c r="B557" s="461"/>
      <c r="C557" s="44"/>
      <c r="D557" s="44"/>
      <c r="E557" s="44"/>
      <c r="F557" s="44"/>
      <c r="G557" s="44"/>
      <c r="H557" s="44"/>
      <c r="I557" s="44"/>
      <c r="J557" s="44"/>
      <c r="K557" s="44"/>
      <c r="L557" s="445"/>
      <c r="M557" s="448"/>
      <c r="N557" s="232"/>
      <c r="O557" s="467"/>
      <c r="P557" s="232"/>
      <c r="Q557" s="450"/>
      <c r="R557" s="232"/>
      <c r="S557" s="451"/>
      <c r="T557" s="232"/>
      <c r="U557" s="463"/>
      <c r="V557" s="232"/>
      <c r="W557" s="425"/>
    </row>
    <row r="558" ht="15.0" customHeight="1">
      <c r="A558" s="432"/>
      <c r="B558" s="433"/>
      <c r="C558" s="169"/>
      <c r="D558" s="169"/>
      <c r="E558" s="169"/>
      <c r="F558" s="169"/>
      <c r="G558" s="169"/>
      <c r="H558" s="169"/>
      <c r="I558" s="169"/>
      <c r="J558" s="169"/>
      <c r="K558" s="169"/>
      <c r="L558" s="169"/>
      <c r="M558" s="169"/>
      <c r="N558" s="169"/>
      <c r="O558" s="169"/>
      <c r="P558" s="169"/>
      <c r="Q558" s="169"/>
      <c r="R558" s="169"/>
      <c r="S558" s="169"/>
      <c r="T558" s="169"/>
      <c r="U558" s="169"/>
      <c r="V558" s="169"/>
      <c r="W558" s="434" t="str">
        <f>if(ISBLANK(B560),"",1)</f>
        <v/>
      </c>
    </row>
    <row r="559" ht="15.0" customHeight="1">
      <c r="A559" s="425"/>
      <c r="B559" s="435" t="s">
        <v>191</v>
      </c>
      <c r="C559" s="169"/>
      <c r="D559" s="169"/>
      <c r="E559" s="169"/>
      <c r="F559" s="169"/>
      <c r="G559" s="169"/>
      <c r="H559" s="169"/>
      <c r="I559" s="169"/>
      <c r="J559" s="169"/>
      <c r="K559" s="436"/>
      <c r="L559" s="437"/>
      <c r="M559" s="438"/>
      <c r="N559" s="169"/>
      <c r="O559" s="169"/>
      <c r="P559" s="169"/>
      <c r="Q559" s="169"/>
      <c r="R559" s="169"/>
      <c r="S559" s="169"/>
      <c r="T559" s="169"/>
      <c r="U559" s="169"/>
      <c r="V559" s="232"/>
      <c r="W559" s="425"/>
    </row>
    <row r="560" ht="15.0" customHeight="1">
      <c r="A560" s="425"/>
      <c r="B560" s="439"/>
      <c r="C560" s="169"/>
      <c r="D560" s="169"/>
      <c r="E560" s="169"/>
      <c r="F560" s="169"/>
      <c r="G560" s="169"/>
      <c r="H560" s="169"/>
      <c r="I560" s="169"/>
      <c r="J560" s="169"/>
      <c r="K560" s="169"/>
      <c r="L560" s="169"/>
      <c r="M560" s="169"/>
      <c r="N560" s="169"/>
      <c r="O560" s="169"/>
      <c r="P560" s="169"/>
      <c r="Q560" s="169"/>
      <c r="R560" s="169"/>
      <c r="S560" s="169"/>
      <c r="T560" s="169"/>
      <c r="U560" s="169"/>
      <c r="V560" s="232"/>
      <c r="W560" s="425"/>
    </row>
    <row r="561" ht="15.0" customHeight="1">
      <c r="A561" s="425"/>
      <c r="B561" s="435" t="s">
        <v>192</v>
      </c>
      <c r="C561" s="169"/>
      <c r="D561" s="169"/>
      <c r="E561" s="169"/>
      <c r="F561" s="169"/>
      <c r="G561" s="169"/>
      <c r="H561" s="169"/>
      <c r="I561" s="169"/>
      <c r="J561" s="169"/>
      <c r="K561" s="169"/>
      <c r="L561" s="440"/>
      <c r="M561" s="441" t="s">
        <v>193</v>
      </c>
      <c r="N561" s="169"/>
      <c r="O561" s="169"/>
      <c r="P561" s="169"/>
      <c r="Q561" s="169"/>
      <c r="R561" s="169"/>
      <c r="S561" s="169"/>
      <c r="T561" s="169"/>
      <c r="U561" s="169"/>
      <c r="V561" s="232"/>
      <c r="W561" s="425"/>
    </row>
    <row r="562" ht="15.0" customHeight="1">
      <c r="A562" s="425"/>
      <c r="B562" s="468"/>
      <c r="C562" s="443"/>
      <c r="D562" s="443"/>
      <c r="E562" s="443"/>
      <c r="F562" s="443"/>
      <c r="G562" s="443"/>
      <c r="H562" s="443"/>
      <c r="I562" s="443"/>
      <c r="J562" s="443"/>
      <c r="K562" s="444"/>
      <c r="L562" s="445"/>
      <c r="M562" s="439"/>
      <c r="N562" s="169"/>
      <c r="O562" s="169"/>
      <c r="P562" s="169"/>
      <c r="Q562" s="169"/>
      <c r="R562" s="169"/>
      <c r="S562" s="169"/>
      <c r="T562" s="169"/>
      <c r="U562" s="169"/>
      <c r="V562" s="232"/>
      <c r="W562" s="425"/>
    </row>
    <row r="563" ht="15.0" customHeight="1">
      <c r="A563" s="425"/>
      <c r="B563" s="435" t="s">
        <v>194</v>
      </c>
      <c r="C563" s="169"/>
      <c r="D563" s="169"/>
      <c r="E563" s="169"/>
      <c r="F563" s="169"/>
      <c r="G563" s="169"/>
      <c r="H563" s="169"/>
      <c r="I563" s="169"/>
      <c r="J563" s="169"/>
      <c r="K563" s="169"/>
      <c r="L563" s="440"/>
      <c r="M563" s="441" t="s">
        <v>195</v>
      </c>
      <c r="N563" s="169"/>
      <c r="O563" s="169"/>
      <c r="P563" s="169"/>
      <c r="Q563" s="169"/>
      <c r="R563" s="169"/>
      <c r="S563" s="169"/>
      <c r="T563" s="169"/>
      <c r="U563" s="169"/>
      <c r="V563" s="232"/>
      <c r="W563" s="425"/>
    </row>
    <row r="564" ht="15.0" customHeight="1">
      <c r="A564" s="425"/>
      <c r="B564" s="465"/>
      <c r="C564" s="232"/>
      <c r="D564" s="447" t="str">
        <f>IF(ISBLANK(B560),"",IF(B564&gt;1,"Aventuras Adquiridas",IF(B564=1,"Aventura Adquirida","Missão Sem Aventura")))</f>
        <v/>
      </c>
      <c r="E564" s="169"/>
      <c r="F564" s="169"/>
      <c r="G564" s="169"/>
      <c r="H564" s="169"/>
      <c r="I564" s="169"/>
      <c r="J564" s="169"/>
      <c r="K564" s="232"/>
      <c r="L564" s="445"/>
      <c r="M564" s="448"/>
      <c r="N564" s="232"/>
      <c r="O564" s="466"/>
      <c r="P564" s="232"/>
      <c r="Q564" s="450"/>
      <c r="R564" s="232"/>
      <c r="S564" s="451"/>
      <c r="T564" s="232"/>
      <c r="U564" s="463"/>
      <c r="V564" s="232"/>
      <c r="W564" s="425"/>
    </row>
    <row r="565" ht="15.0" customHeight="1">
      <c r="A565" s="425"/>
      <c r="B565" s="435" t="s">
        <v>196</v>
      </c>
      <c r="C565" s="169"/>
      <c r="D565" s="169"/>
      <c r="E565" s="169"/>
      <c r="F565" s="169"/>
      <c r="G565" s="169"/>
      <c r="H565" s="169"/>
      <c r="I565" s="169"/>
      <c r="J565" s="169"/>
      <c r="K565" s="169"/>
      <c r="L565" s="440"/>
      <c r="M565" s="441" t="s">
        <v>197</v>
      </c>
      <c r="N565" s="169"/>
      <c r="O565" s="169"/>
      <c r="P565" s="169"/>
      <c r="Q565" s="169"/>
      <c r="R565" s="169"/>
      <c r="S565" s="169"/>
      <c r="T565" s="169"/>
      <c r="U565" s="169"/>
      <c r="V565" s="232"/>
      <c r="W565" s="425"/>
    </row>
    <row r="566" ht="15.0" customHeight="1">
      <c r="A566" s="425"/>
      <c r="B566" s="453"/>
      <c r="C566" s="13"/>
      <c r="D566" s="13"/>
      <c r="E566" s="13"/>
      <c r="F566" s="13"/>
      <c r="G566" s="13"/>
      <c r="H566" s="13"/>
      <c r="I566" s="13"/>
      <c r="J566" s="13"/>
      <c r="K566" s="26"/>
      <c r="L566" s="454"/>
      <c r="M566" s="453"/>
      <c r="N566" s="13"/>
      <c r="O566" s="13"/>
      <c r="P566" s="13"/>
      <c r="Q566" s="13"/>
      <c r="R566" s="13"/>
      <c r="S566" s="13"/>
      <c r="T566" s="13"/>
      <c r="U566" s="13"/>
      <c r="V566" s="26"/>
      <c r="W566" s="425"/>
    </row>
    <row r="567" ht="15.0" customHeight="1">
      <c r="A567" s="425"/>
      <c r="B567" s="36"/>
      <c r="K567" s="32"/>
      <c r="M567" s="36"/>
      <c r="V567" s="32"/>
      <c r="W567" s="425"/>
    </row>
    <row r="568" ht="15.0" customHeight="1">
      <c r="A568" s="425"/>
      <c r="B568" s="36"/>
      <c r="K568" s="32"/>
      <c r="M568" s="36"/>
      <c r="V568" s="32"/>
      <c r="W568" s="425"/>
    </row>
    <row r="569" ht="15.0" customHeight="1">
      <c r="A569" s="425"/>
      <c r="B569" s="36"/>
      <c r="K569" s="32"/>
      <c r="M569" s="36"/>
      <c r="V569" s="32"/>
      <c r="W569" s="425"/>
    </row>
    <row r="570" ht="15.0" customHeight="1">
      <c r="A570" s="425"/>
      <c r="B570" s="43"/>
      <c r="C570" s="44"/>
      <c r="D570" s="44"/>
      <c r="E570" s="44"/>
      <c r="F570" s="44"/>
      <c r="G570" s="44"/>
      <c r="H570" s="44"/>
      <c r="I570" s="44"/>
      <c r="J570" s="44"/>
      <c r="K570" s="45"/>
      <c r="M570" s="43"/>
      <c r="N570" s="44"/>
      <c r="O570" s="44"/>
      <c r="P570" s="44"/>
      <c r="Q570" s="44"/>
      <c r="R570" s="44"/>
      <c r="S570" s="44"/>
      <c r="T570" s="44"/>
      <c r="U570" s="44"/>
      <c r="V570" s="45"/>
      <c r="W570" s="425"/>
    </row>
    <row r="571" ht="15.0" customHeight="1">
      <c r="A571" s="425"/>
      <c r="B571" s="455"/>
      <c r="C571" s="456"/>
      <c r="D571" s="457"/>
      <c r="E571" s="457"/>
      <c r="F571" s="458"/>
      <c r="G571" s="458"/>
      <c r="H571" s="458"/>
      <c r="I571" s="458"/>
      <c r="J571" s="458"/>
      <c r="K571" s="459"/>
      <c r="L571" s="440"/>
      <c r="M571" s="460" t="s">
        <v>198</v>
      </c>
      <c r="N571" s="13"/>
      <c r="O571" s="13"/>
      <c r="P571" s="13"/>
      <c r="Q571" s="13"/>
      <c r="R571" s="13"/>
      <c r="S571" s="13"/>
      <c r="T571" s="13"/>
      <c r="U571" s="13"/>
      <c r="V571" s="26"/>
      <c r="W571" s="425"/>
    </row>
    <row r="572" ht="15.0" customHeight="1">
      <c r="A572" s="425"/>
      <c r="B572" s="461"/>
      <c r="C572" s="44"/>
      <c r="D572" s="44"/>
      <c r="E572" s="44"/>
      <c r="F572" s="44"/>
      <c r="G572" s="44"/>
      <c r="H572" s="44"/>
      <c r="I572" s="44"/>
      <c r="J572" s="44"/>
      <c r="K572" s="44"/>
      <c r="L572" s="445"/>
      <c r="M572" s="448"/>
      <c r="N572" s="232"/>
      <c r="O572" s="467"/>
      <c r="P572" s="232"/>
      <c r="Q572" s="450"/>
      <c r="R572" s="232"/>
      <c r="S572" s="451"/>
      <c r="T572" s="232"/>
      <c r="U572" s="463"/>
      <c r="V572" s="232"/>
      <c r="W572" s="425"/>
    </row>
    <row r="573" ht="15.0" customHeight="1">
      <c r="A573" s="432"/>
      <c r="B573" s="433"/>
      <c r="C573" s="169"/>
      <c r="D573" s="169"/>
      <c r="E573" s="169"/>
      <c r="F573" s="169"/>
      <c r="G573" s="169"/>
      <c r="H573" s="169"/>
      <c r="I573" s="169"/>
      <c r="J573" s="169"/>
      <c r="K573" s="169"/>
      <c r="L573" s="169"/>
      <c r="M573" s="169"/>
      <c r="N573" s="169"/>
      <c r="O573" s="169"/>
      <c r="P573" s="169"/>
      <c r="Q573" s="169"/>
      <c r="R573" s="169"/>
      <c r="S573" s="169"/>
      <c r="T573" s="169"/>
      <c r="U573" s="169"/>
      <c r="V573" s="169"/>
      <c r="W573" s="434" t="str">
        <f>if(ISBLANK(B575),"",1)</f>
        <v/>
      </c>
    </row>
    <row r="574" ht="15.0" customHeight="1">
      <c r="A574" s="425"/>
      <c r="B574" s="435" t="s">
        <v>191</v>
      </c>
      <c r="C574" s="169"/>
      <c r="D574" s="169"/>
      <c r="E574" s="169"/>
      <c r="F574" s="169"/>
      <c r="G574" s="169"/>
      <c r="H574" s="169"/>
      <c r="I574" s="169"/>
      <c r="J574" s="169"/>
      <c r="K574" s="436"/>
      <c r="L574" s="437"/>
      <c r="M574" s="438"/>
      <c r="N574" s="169"/>
      <c r="O574" s="169"/>
      <c r="P574" s="169"/>
      <c r="Q574" s="169"/>
      <c r="R574" s="169"/>
      <c r="S574" s="169"/>
      <c r="T574" s="169"/>
      <c r="U574" s="169"/>
      <c r="V574" s="232"/>
      <c r="W574" s="425"/>
    </row>
    <row r="575" ht="15.0" customHeight="1">
      <c r="A575" s="425"/>
      <c r="B575" s="439"/>
      <c r="C575" s="169"/>
      <c r="D575" s="169"/>
      <c r="E575" s="169"/>
      <c r="F575" s="169"/>
      <c r="G575" s="169"/>
      <c r="H575" s="169"/>
      <c r="I575" s="169"/>
      <c r="J575" s="169"/>
      <c r="K575" s="169"/>
      <c r="L575" s="169"/>
      <c r="M575" s="169"/>
      <c r="N575" s="169"/>
      <c r="O575" s="169"/>
      <c r="P575" s="169"/>
      <c r="Q575" s="169"/>
      <c r="R575" s="169"/>
      <c r="S575" s="169"/>
      <c r="T575" s="169"/>
      <c r="U575" s="169"/>
      <c r="V575" s="232"/>
      <c r="W575" s="425"/>
    </row>
    <row r="576" ht="15.0" customHeight="1">
      <c r="A576" s="425"/>
      <c r="B576" s="435" t="s">
        <v>192</v>
      </c>
      <c r="C576" s="169"/>
      <c r="D576" s="169"/>
      <c r="E576" s="169"/>
      <c r="F576" s="169"/>
      <c r="G576" s="169"/>
      <c r="H576" s="169"/>
      <c r="I576" s="169"/>
      <c r="J576" s="169"/>
      <c r="K576" s="169"/>
      <c r="L576" s="440"/>
      <c r="M576" s="441" t="s">
        <v>193</v>
      </c>
      <c r="N576" s="169"/>
      <c r="O576" s="169"/>
      <c r="P576" s="169"/>
      <c r="Q576" s="169"/>
      <c r="R576" s="169"/>
      <c r="S576" s="169"/>
      <c r="T576" s="169"/>
      <c r="U576" s="169"/>
      <c r="V576" s="232"/>
      <c r="W576" s="425"/>
    </row>
    <row r="577" ht="15.0" customHeight="1">
      <c r="A577" s="425"/>
      <c r="B577" s="468"/>
      <c r="C577" s="443"/>
      <c r="D577" s="443"/>
      <c r="E577" s="443"/>
      <c r="F577" s="443"/>
      <c r="G577" s="443"/>
      <c r="H577" s="443"/>
      <c r="I577" s="443"/>
      <c r="J577" s="443"/>
      <c r="K577" s="444"/>
      <c r="L577" s="445"/>
      <c r="M577" s="439"/>
      <c r="N577" s="169"/>
      <c r="O577" s="169"/>
      <c r="P577" s="169"/>
      <c r="Q577" s="169"/>
      <c r="R577" s="169"/>
      <c r="S577" s="169"/>
      <c r="T577" s="169"/>
      <c r="U577" s="169"/>
      <c r="V577" s="232"/>
      <c r="W577" s="425"/>
    </row>
    <row r="578" ht="15.0" customHeight="1">
      <c r="A578" s="425"/>
      <c r="B578" s="435" t="s">
        <v>194</v>
      </c>
      <c r="C578" s="169"/>
      <c r="D578" s="169"/>
      <c r="E578" s="169"/>
      <c r="F578" s="169"/>
      <c r="G578" s="169"/>
      <c r="H578" s="169"/>
      <c r="I578" s="169"/>
      <c r="J578" s="169"/>
      <c r="K578" s="169"/>
      <c r="L578" s="440"/>
      <c r="M578" s="441" t="s">
        <v>195</v>
      </c>
      <c r="N578" s="169"/>
      <c r="O578" s="169"/>
      <c r="P578" s="169"/>
      <c r="Q578" s="169"/>
      <c r="R578" s="169"/>
      <c r="S578" s="169"/>
      <c r="T578" s="169"/>
      <c r="U578" s="169"/>
      <c r="V578" s="232"/>
      <c r="W578" s="425"/>
    </row>
    <row r="579" ht="15.0" customHeight="1">
      <c r="A579" s="425"/>
      <c r="B579" s="465"/>
      <c r="C579" s="232"/>
      <c r="D579" s="447" t="str">
        <f>IF(ISBLANK(B575),"",IF(B579&gt;1,"Aventuras Adquiridas",IF(B579=1,"Aventura Adquirida","Missão Sem Aventura")))</f>
        <v/>
      </c>
      <c r="E579" s="169"/>
      <c r="F579" s="169"/>
      <c r="G579" s="169"/>
      <c r="H579" s="169"/>
      <c r="I579" s="169"/>
      <c r="J579" s="169"/>
      <c r="K579" s="232"/>
      <c r="L579" s="445"/>
      <c r="M579" s="448"/>
      <c r="N579" s="232"/>
      <c r="O579" s="466"/>
      <c r="P579" s="232"/>
      <c r="Q579" s="450"/>
      <c r="R579" s="232"/>
      <c r="S579" s="451"/>
      <c r="T579" s="232"/>
      <c r="U579" s="463"/>
      <c r="V579" s="232"/>
      <c r="W579" s="425"/>
    </row>
    <row r="580" ht="15.0" customHeight="1">
      <c r="A580" s="425"/>
      <c r="B580" s="435" t="s">
        <v>196</v>
      </c>
      <c r="C580" s="169"/>
      <c r="D580" s="169"/>
      <c r="E580" s="169"/>
      <c r="F580" s="169"/>
      <c r="G580" s="169"/>
      <c r="H580" s="169"/>
      <c r="I580" s="169"/>
      <c r="J580" s="169"/>
      <c r="K580" s="169"/>
      <c r="L580" s="440"/>
      <c r="M580" s="441" t="s">
        <v>197</v>
      </c>
      <c r="N580" s="169"/>
      <c r="O580" s="169"/>
      <c r="P580" s="169"/>
      <c r="Q580" s="169"/>
      <c r="R580" s="169"/>
      <c r="S580" s="169"/>
      <c r="T580" s="169"/>
      <c r="U580" s="169"/>
      <c r="V580" s="232"/>
      <c r="W580" s="425"/>
    </row>
    <row r="581" ht="15.0" customHeight="1">
      <c r="A581" s="425"/>
      <c r="B581" s="453"/>
      <c r="C581" s="13"/>
      <c r="D581" s="13"/>
      <c r="E581" s="13"/>
      <c r="F581" s="13"/>
      <c r="G581" s="13"/>
      <c r="H581" s="13"/>
      <c r="I581" s="13"/>
      <c r="J581" s="13"/>
      <c r="K581" s="26"/>
      <c r="L581" s="454"/>
      <c r="M581" s="453"/>
      <c r="N581" s="13"/>
      <c r="O581" s="13"/>
      <c r="P581" s="13"/>
      <c r="Q581" s="13"/>
      <c r="R581" s="13"/>
      <c r="S581" s="13"/>
      <c r="T581" s="13"/>
      <c r="U581" s="13"/>
      <c r="V581" s="26"/>
      <c r="W581" s="425"/>
    </row>
    <row r="582" ht="15.0" customHeight="1">
      <c r="A582" s="425"/>
      <c r="B582" s="36"/>
      <c r="K582" s="32"/>
      <c r="M582" s="36"/>
      <c r="V582" s="32"/>
      <c r="W582" s="425"/>
    </row>
    <row r="583" ht="15.0" customHeight="1">
      <c r="A583" s="425"/>
      <c r="B583" s="36"/>
      <c r="K583" s="32"/>
      <c r="M583" s="36"/>
      <c r="V583" s="32"/>
      <c r="W583" s="425"/>
    </row>
    <row r="584" ht="15.0" customHeight="1">
      <c r="A584" s="425"/>
      <c r="B584" s="36"/>
      <c r="K584" s="32"/>
      <c r="M584" s="36"/>
      <c r="V584" s="32"/>
      <c r="W584" s="425"/>
    </row>
    <row r="585" ht="15.0" customHeight="1">
      <c r="A585" s="425"/>
      <c r="B585" s="43"/>
      <c r="C585" s="44"/>
      <c r="D585" s="44"/>
      <c r="E585" s="44"/>
      <c r="F585" s="44"/>
      <c r="G585" s="44"/>
      <c r="H585" s="44"/>
      <c r="I585" s="44"/>
      <c r="J585" s="44"/>
      <c r="K585" s="45"/>
      <c r="M585" s="43"/>
      <c r="N585" s="44"/>
      <c r="O585" s="44"/>
      <c r="P585" s="44"/>
      <c r="Q585" s="44"/>
      <c r="R585" s="44"/>
      <c r="S585" s="44"/>
      <c r="T585" s="44"/>
      <c r="U585" s="44"/>
      <c r="V585" s="45"/>
      <c r="W585" s="425"/>
    </row>
    <row r="586" ht="15.0" customHeight="1">
      <c r="A586" s="425"/>
      <c r="B586" s="455"/>
      <c r="C586" s="456"/>
      <c r="D586" s="457"/>
      <c r="E586" s="457"/>
      <c r="F586" s="458"/>
      <c r="G586" s="458"/>
      <c r="H586" s="458"/>
      <c r="I586" s="458"/>
      <c r="J586" s="458"/>
      <c r="K586" s="459"/>
      <c r="L586" s="440"/>
      <c r="M586" s="460" t="s">
        <v>198</v>
      </c>
      <c r="N586" s="13"/>
      <c r="O586" s="13"/>
      <c r="P586" s="13"/>
      <c r="Q586" s="13"/>
      <c r="R586" s="13"/>
      <c r="S586" s="13"/>
      <c r="T586" s="13"/>
      <c r="U586" s="13"/>
      <c r="V586" s="26"/>
      <c r="W586" s="425"/>
    </row>
    <row r="587" ht="15.0" customHeight="1">
      <c r="A587" s="425"/>
      <c r="B587" s="461"/>
      <c r="C587" s="44"/>
      <c r="D587" s="44"/>
      <c r="E587" s="44"/>
      <c r="F587" s="44"/>
      <c r="G587" s="44"/>
      <c r="H587" s="44"/>
      <c r="I587" s="44"/>
      <c r="J587" s="44"/>
      <c r="K587" s="44"/>
      <c r="L587" s="445"/>
      <c r="M587" s="448"/>
      <c r="N587" s="232"/>
      <c r="O587" s="467"/>
      <c r="P587" s="232"/>
      <c r="Q587" s="450"/>
      <c r="R587" s="232"/>
      <c r="S587" s="451"/>
      <c r="T587" s="232"/>
      <c r="U587" s="463"/>
      <c r="V587" s="232"/>
      <c r="W587" s="425"/>
    </row>
    <row r="588" ht="15.0" customHeight="1">
      <c r="A588" s="432"/>
      <c r="B588" s="433"/>
      <c r="C588" s="169"/>
      <c r="D588" s="169"/>
      <c r="E588" s="169"/>
      <c r="F588" s="169"/>
      <c r="G588" s="169"/>
      <c r="H588" s="169"/>
      <c r="I588" s="169"/>
      <c r="J588" s="169"/>
      <c r="K588" s="169"/>
      <c r="L588" s="169"/>
      <c r="M588" s="169"/>
      <c r="N588" s="169"/>
      <c r="O588" s="169"/>
      <c r="P588" s="169"/>
      <c r="Q588" s="169"/>
      <c r="R588" s="169"/>
      <c r="S588" s="169"/>
      <c r="T588" s="169"/>
      <c r="U588" s="169"/>
      <c r="V588" s="169"/>
      <c r="W588" s="434" t="str">
        <f>if(ISBLANK(B590),"",1)</f>
        <v/>
      </c>
    </row>
    <row r="589" ht="15.0" customHeight="1">
      <c r="A589" s="425"/>
      <c r="B589" s="435" t="s">
        <v>191</v>
      </c>
      <c r="C589" s="169"/>
      <c r="D589" s="169"/>
      <c r="E589" s="169"/>
      <c r="F589" s="169"/>
      <c r="G589" s="169"/>
      <c r="H589" s="169"/>
      <c r="I589" s="169"/>
      <c r="J589" s="169"/>
      <c r="K589" s="436"/>
      <c r="L589" s="437"/>
      <c r="M589" s="438"/>
      <c r="N589" s="169"/>
      <c r="O589" s="169"/>
      <c r="P589" s="169"/>
      <c r="Q589" s="169"/>
      <c r="R589" s="169"/>
      <c r="S589" s="169"/>
      <c r="T589" s="169"/>
      <c r="U589" s="169"/>
      <c r="V589" s="232"/>
      <c r="W589" s="425"/>
    </row>
    <row r="590" ht="15.0" customHeight="1">
      <c r="A590" s="425"/>
      <c r="B590" s="439"/>
      <c r="C590" s="169"/>
      <c r="D590" s="169"/>
      <c r="E590" s="169"/>
      <c r="F590" s="169"/>
      <c r="G590" s="169"/>
      <c r="H590" s="169"/>
      <c r="I590" s="169"/>
      <c r="J590" s="169"/>
      <c r="K590" s="169"/>
      <c r="L590" s="169"/>
      <c r="M590" s="169"/>
      <c r="N590" s="169"/>
      <c r="O590" s="169"/>
      <c r="P590" s="169"/>
      <c r="Q590" s="169"/>
      <c r="R590" s="169"/>
      <c r="S590" s="169"/>
      <c r="T590" s="169"/>
      <c r="U590" s="169"/>
      <c r="V590" s="232"/>
      <c r="W590" s="425"/>
    </row>
    <row r="591" ht="15.0" customHeight="1">
      <c r="A591" s="425"/>
      <c r="B591" s="435" t="s">
        <v>192</v>
      </c>
      <c r="C591" s="169"/>
      <c r="D591" s="169"/>
      <c r="E591" s="169"/>
      <c r="F591" s="169"/>
      <c r="G591" s="169"/>
      <c r="H591" s="169"/>
      <c r="I591" s="169"/>
      <c r="J591" s="169"/>
      <c r="K591" s="169"/>
      <c r="L591" s="440"/>
      <c r="M591" s="441" t="s">
        <v>193</v>
      </c>
      <c r="N591" s="169"/>
      <c r="O591" s="169"/>
      <c r="P591" s="169"/>
      <c r="Q591" s="169"/>
      <c r="R591" s="169"/>
      <c r="S591" s="169"/>
      <c r="T591" s="169"/>
      <c r="U591" s="169"/>
      <c r="V591" s="232"/>
      <c r="W591" s="425"/>
    </row>
    <row r="592" ht="15.0" customHeight="1">
      <c r="A592" s="425"/>
      <c r="B592" s="468"/>
      <c r="C592" s="443"/>
      <c r="D592" s="443"/>
      <c r="E592" s="443"/>
      <c r="F592" s="443"/>
      <c r="G592" s="443"/>
      <c r="H592" s="443"/>
      <c r="I592" s="443"/>
      <c r="J592" s="443"/>
      <c r="K592" s="444"/>
      <c r="L592" s="445"/>
      <c r="M592" s="439"/>
      <c r="N592" s="169"/>
      <c r="O592" s="169"/>
      <c r="P592" s="169"/>
      <c r="Q592" s="169"/>
      <c r="R592" s="169"/>
      <c r="S592" s="169"/>
      <c r="T592" s="169"/>
      <c r="U592" s="169"/>
      <c r="V592" s="232"/>
      <c r="W592" s="425"/>
    </row>
    <row r="593" ht="15.0" customHeight="1">
      <c r="A593" s="425"/>
      <c r="B593" s="435" t="s">
        <v>194</v>
      </c>
      <c r="C593" s="169"/>
      <c r="D593" s="169"/>
      <c r="E593" s="169"/>
      <c r="F593" s="169"/>
      <c r="G593" s="169"/>
      <c r="H593" s="169"/>
      <c r="I593" s="169"/>
      <c r="J593" s="169"/>
      <c r="K593" s="169"/>
      <c r="L593" s="440"/>
      <c r="M593" s="441" t="s">
        <v>195</v>
      </c>
      <c r="N593" s="169"/>
      <c r="O593" s="169"/>
      <c r="P593" s="169"/>
      <c r="Q593" s="169"/>
      <c r="R593" s="169"/>
      <c r="S593" s="169"/>
      <c r="T593" s="169"/>
      <c r="U593" s="169"/>
      <c r="V593" s="232"/>
      <c r="W593" s="425"/>
    </row>
    <row r="594" ht="15.0" customHeight="1">
      <c r="A594" s="425"/>
      <c r="B594" s="465"/>
      <c r="C594" s="232"/>
      <c r="D594" s="447" t="str">
        <f>IF(ISBLANK(B590),"",IF(B594&gt;1,"Aventuras Adquiridas",IF(B594=1,"Aventura Adquirida","Missão Sem Aventura")))</f>
        <v/>
      </c>
      <c r="E594" s="169"/>
      <c r="F594" s="169"/>
      <c r="G594" s="169"/>
      <c r="H594" s="169"/>
      <c r="I594" s="169"/>
      <c r="J594" s="169"/>
      <c r="K594" s="232"/>
      <c r="L594" s="445"/>
      <c r="M594" s="448"/>
      <c r="N594" s="232"/>
      <c r="O594" s="466"/>
      <c r="P594" s="232"/>
      <c r="Q594" s="450"/>
      <c r="R594" s="232"/>
      <c r="S594" s="451"/>
      <c r="T594" s="232"/>
      <c r="U594" s="463"/>
      <c r="V594" s="232"/>
      <c r="W594" s="425"/>
    </row>
    <row r="595" ht="15.0" customHeight="1">
      <c r="A595" s="425"/>
      <c r="B595" s="435" t="s">
        <v>196</v>
      </c>
      <c r="C595" s="169"/>
      <c r="D595" s="169"/>
      <c r="E595" s="169"/>
      <c r="F595" s="169"/>
      <c r="G595" s="169"/>
      <c r="H595" s="169"/>
      <c r="I595" s="169"/>
      <c r="J595" s="169"/>
      <c r="K595" s="169"/>
      <c r="L595" s="440"/>
      <c r="M595" s="441" t="s">
        <v>197</v>
      </c>
      <c r="N595" s="169"/>
      <c r="O595" s="169"/>
      <c r="P595" s="169"/>
      <c r="Q595" s="169"/>
      <c r="R595" s="169"/>
      <c r="S595" s="169"/>
      <c r="T595" s="169"/>
      <c r="U595" s="169"/>
      <c r="V595" s="232"/>
      <c r="W595" s="425"/>
    </row>
    <row r="596" ht="15.0" customHeight="1">
      <c r="A596" s="425"/>
      <c r="B596" s="453"/>
      <c r="C596" s="13"/>
      <c r="D596" s="13"/>
      <c r="E596" s="13"/>
      <c r="F596" s="13"/>
      <c r="G596" s="13"/>
      <c r="H596" s="13"/>
      <c r="I596" s="13"/>
      <c r="J596" s="13"/>
      <c r="K596" s="26"/>
      <c r="L596" s="454"/>
      <c r="M596" s="453"/>
      <c r="N596" s="13"/>
      <c r="O596" s="13"/>
      <c r="P596" s="13"/>
      <c r="Q596" s="13"/>
      <c r="R596" s="13"/>
      <c r="S596" s="13"/>
      <c r="T596" s="13"/>
      <c r="U596" s="13"/>
      <c r="V596" s="26"/>
      <c r="W596" s="425"/>
    </row>
    <row r="597" ht="15.0" customHeight="1">
      <c r="A597" s="425"/>
      <c r="B597" s="36"/>
      <c r="K597" s="32"/>
      <c r="M597" s="36"/>
      <c r="V597" s="32"/>
      <c r="W597" s="425"/>
    </row>
    <row r="598" ht="15.0" customHeight="1">
      <c r="A598" s="425"/>
      <c r="B598" s="36"/>
      <c r="K598" s="32"/>
      <c r="M598" s="36"/>
      <c r="V598" s="32"/>
      <c r="W598" s="425"/>
    </row>
    <row r="599" ht="15.0" customHeight="1">
      <c r="A599" s="425"/>
      <c r="B599" s="36"/>
      <c r="K599" s="32"/>
      <c r="M599" s="36"/>
      <c r="V599" s="32"/>
      <c r="W599" s="425"/>
    </row>
    <row r="600" ht="15.0" customHeight="1">
      <c r="A600" s="425"/>
      <c r="B600" s="43"/>
      <c r="C600" s="44"/>
      <c r="D600" s="44"/>
      <c r="E600" s="44"/>
      <c r="F600" s="44"/>
      <c r="G600" s="44"/>
      <c r="H600" s="44"/>
      <c r="I600" s="44"/>
      <c r="J600" s="44"/>
      <c r="K600" s="45"/>
      <c r="M600" s="43"/>
      <c r="N600" s="44"/>
      <c r="O600" s="44"/>
      <c r="P600" s="44"/>
      <c r="Q600" s="44"/>
      <c r="R600" s="44"/>
      <c r="S600" s="44"/>
      <c r="T600" s="44"/>
      <c r="U600" s="44"/>
      <c r="V600" s="45"/>
      <c r="W600" s="425"/>
    </row>
    <row r="601" ht="15.0" customHeight="1">
      <c r="A601" s="425"/>
      <c r="B601" s="455"/>
      <c r="C601" s="456"/>
      <c r="D601" s="457"/>
      <c r="E601" s="457"/>
      <c r="F601" s="458"/>
      <c r="G601" s="458"/>
      <c r="H601" s="458"/>
      <c r="I601" s="458"/>
      <c r="J601" s="458"/>
      <c r="K601" s="459"/>
      <c r="L601" s="440"/>
      <c r="M601" s="460" t="s">
        <v>198</v>
      </c>
      <c r="N601" s="13"/>
      <c r="O601" s="13"/>
      <c r="P601" s="13"/>
      <c r="Q601" s="13"/>
      <c r="R601" s="13"/>
      <c r="S601" s="13"/>
      <c r="T601" s="13"/>
      <c r="U601" s="13"/>
      <c r="V601" s="26"/>
      <c r="W601" s="425"/>
    </row>
    <row r="602" ht="15.0" customHeight="1">
      <c r="A602" s="425"/>
      <c r="B602" s="461"/>
      <c r="C602" s="44"/>
      <c r="D602" s="44"/>
      <c r="E602" s="44"/>
      <c r="F602" s="44"/>
      <c r="G602" s="44"/>
      <c r="H602" s="44"/>
      <c r="I602" s="44"/>
      <c r="J602" s="44"/>
      <c r="K602" s="44"/>
      <c r="L602" s="445"/>
      <c r="M602" s="448"/>
      <c r="N602" s="232"/>
      <c r="O602" s="467"/>
      <c r="P602" s="232"/>
      <c r="Q602" s="450"/>
      <c r="R602" s="232"/>
      <c r="S602" s="451"/>
      <c r="T602" s="232"/>
      <c r="U602" s="463"/>
      <c r="V602" s="232"/>
      <c r="W602" s="425"/>
    </row>
    <row r="603" ht="15.0" customHeight="1">
      <c r="A603" s="432"/>
      <c r="B603" s="433"/>
      <c r="C603" s="169"/>
      <c r="D603" s="169"/>
      <c r="E603" s="169"/>
      <c r="F603" s="169"/>
      <c r="G603" s="169"/>
      <c r="H603" s="169"/>
      <c r="I603" s="169"/>
      <c r="J603" s="169"/>
      <c r="K603" s="169"/>
      <c r="L603" s="169"/>
      <c r="M603" s="169"/>
      <c r="N603" s="169"/>
      <c r="O603" s="169"/>
      <c r="P603" s="169"/>
      <c r="Q603" s="169"/>
      <c r="R603" s="169"/>
      <c r="S603" s="169"/>
      <c r="T603" s="169"/>
      <c r="U603" s="169"/>
      <c r="V603" s="169"/>
      <c r="W603" s="434" t="str">
        <f>if(ISBLANK(B605),"",1)</f>
        <v/>
      </c>
    </row>
    <row r="604" ht="15.0" customHeight="1">
      <c r="A604" s="425"/>
      <c r="B604" s="435" t="s">
        <v>191</v>
      </c>
      <c r="C604" s="169"/>
      <c r="D604" s="169"/>
      <c r="E604" s="169"/>
      <c r="F604" s="169"/>
      <c r="G604" s="169"/>
      <c r="H604" s="169"/>
      <c r="I604" s="169"/>
      <c r="J604" s="169"/>
      <c r="K604" s="436"/>
      <c r="L604" s="437"/>
      <c r="M604" s="438"/>
      <c r="N604" s="169"/>
      <c r="O604" s="169"/>
      <c r="P604" s="169"/>
      <c r="Q604" s="169"/>
      <c r="R604" s="169"/>
      <c r="S604" s="169"/>
      <c r="T604" s="169"/>
      <c r="U604" s="169"/>
      <c r="V604" s="232"/>
      <c r="W604" s="425"/>
    </row>
    <row r="605" ht="15.0" customHeight="1">
      <c r="A605" s="425"/>
      <c r="B605" s="439"/>
      <c r="C605" s="169"/>
      <c r="D605" s="169"/>
      <c r="E605" s="169"/>
      <c r="F605" s="169"/>
      <c r="G605" s="169"/>
      <c r="H605" s="169"/>
      <c r="I605" s="169"/>
      <c r="J605" s="169"/>
      <c r="K605" s="169"/>
      <c r="L605" s="169"/>
      <c r="M605" s="169"/>
      <c r="N605" s="169"/>
      <c r="O605" s="169"/>
      <c r="P605" s="169"/>
      <c r="Q605" s="169"/>
      <c r="R605" s="169"/>
      <c r="S605" s="169"/>
      <c r="T605" s="169"/>
      <c r="U605" s="169"/>
      <c r="V605" s="232"/>
      <c r="W605" s="425"/>
    </row>
    <row r="606" ht="15.0" customHeight="1">
      <c r="A606" s="425"/>
      <c r="B606" s="435" t="s">
        <v>192</v>
      </c>
      <c r="C606" s="169"/>
      <c r="D606" s="169"/>
      <c r="E606" s="169"/>
      <c r="F606" s="169"/>
      <c r="G606" s="169"/>
      <c r="H606" s="169"/>
      <c r="I606" s="169"/>
      <c r="J606" s="169"/>
      <c r="K606" s="169"/>
      <c r="L606" s="440"/>
      <c r="M606" s="441" t="s">
        <v>193</v>
      </c>
      <c r="N606" s="169"/>
      <c r="O606" s="169"/>
      <c r="P606" s="169"/>
      <c r="Q606" s="169"/>
      <c r="R606" s="169"/>
      <c r="S606" s="169"/>
      <c r="T606" s="169"/>
      <c r="U606" s="169"/>
      <c r="V606" s="232"/>
      <c r="W606" s="425"/>
    </row>
    <row r="607" ht="15.0" customHeight="1">
      <c r="A607" s="425"/>
      <c r="B607" s="468"/>
      <c r="C607" s="443"/>
      <c r="D607" s="443"/>
      <c r="E607" s="443"/>
      <c r="F607" s="443"/>
      <c r="G607" s="443"/>
      <c r="H607" s="443"/>
      <c r="I607" s="443"/>
      <c r="J607" s="443"/>
      <c r="K607" s="444"/>
      <c r="L607" s="445"/>
      <c r="M607" s="439"/>
      <c r="N607" s="169"/>
      <c r="O607" s="169"/>
      <c r="P607" s="169"/>
      <c r="Q607" s="169"/>
      <c r="R607" s="169"/>
      <c r="S607" s="169"/>
      <c r="T607" s="169"/>
      <c r="U607" s="169"/>
      <c r="V607" s="232"/>
      <c r="W607" s="425"/>
    </row>
    <row r="608" ht="15.0" customHeight="1">
      <c r="A608" s="425"/>
      <c r="B608" s="435" t="s">
        <v>194</v>
      </c>
      <c r="C608" s="169"/>
      <c r="D608" s="169"/>
      <c r="E608" s="169"/>
      <c r="F608" s="169"/>
      <c r="G608" s="169"/>
      <c r="H608" s="169"/>
      <c r="I608" s="169"/>
      <c r="J608" s="169"/>
      <c r="K608" s="169"/>
      <c r="L608" s="440"/>
      <c r="M608" s="441" t="s">
        <v>195</v>
      </c>
      <c r="N608" s="169"/>
      <c r="O608" s="169"/>
      <c r="P608" s="169"/>
      <c r="Q608" s="169"/>
      <c r="R608" s="169"/>
      <c r="S608" s="169"/>
      <c r="T608" s="169"/>
      <c r="U608" s="169"/>
      <c r="V608" s="232"/>
      <c r="W608" s="425"/>
    </row>
    <row r="609" ht="15.0" customHeight="1">
      <c r="A609" s="425"/>
      <c r="B609" s="465"/>
      <c r="C609" s="232"/>
      <c r="D609" s="447" t="str">
        <f>IF(ISBLANK(B605),"",IF(B609&gt;1,"Aventuras Adquiridas",IF(B609=1,"Aventura Adquirida","Missão Sem Aventura")))</f>
        <v/>
      </c>
      <c r="E609" s="169"/>
      <c r="F609" s="169"/>
      <c r="G609" s="169"/>
      <c r="H609" s="169"/>
      <c r="I609" s="169"/>
      <c r="J609" s="169"/>
      <c r="K609" s="232"/>
      <c r="L609" s="445"/>
      <c r="M609" s="448"/>
      <c r="N609" s="232"/>
      <c r="O609" s="466"/>
      <c r="P609" s="232"/>
      <c r="Q609" s="450"/>
      <c r="R609" s="232"/>
      <c r="S609" s="451"/>
      <c r="T609" s="232"/>
      <c r="U609" s="463"/>
      <c r="V609" s="232"/>
      <c r="W609" s="425"/>
    </row>
    <row r="610" ht="15.0" customHeight="1">
      <c r="A610" s="425"/>
      <c r="B610" s="435" t="s">
        <v>196</v>
      </c>
      <c r="C610" s="169"/>
      <c r="D610" s="169"/>
      <c r="E610" s="169"/>
      <c r="F610" s="169"/>
      <c r="G610" s="169"/>
      <c r="H610" s="169"/>
      <c r="I610" s="169"/>
      <c r="J610" s="169"/>
      <c r="K610" s="169"/>
      <c r="L610" s="440"/>
      <c r="M610" s="441" t="s">
        <v>197</v>
      </c>
      <c r="N610" s="169"/>
      <c r="O610" s="169"/>
      <c r="P610" s="169"/>
      <c r="Q610" s="169"/>
      <c r="R610" s="169"/>
      <c r="S610" s="169"/>
      <c r="T610" s="169"/>
      <c r="U610" s="169"/>
      <c r="V610" s="232"/>
      <c r="W610" s="425"/>
    </row>
    <row r="611" ht="15.0" customHeight="1">
      <c r="A611" s="425"/>
      <c r="B611" s="453"/>
      <c r="C611" s="13"/>
      <c r="D611" s="13"/>
      <c r="E611" s="13"/>
      <c r="F611" s="13"/>
      <c r="G611" s="13"/>
      <c r="H611" s="13"/>
      <c r="I611" s="13"/>
      <c r="J611" s="13"/>
      <c r="K611" s="26"/>
      <c r="L611" s="454"/>
      <c r="M611" s="453"/>
      <c r="N611" s="13"/>
      <c r="O611" s="13"/>
      <c r="P611" s="13"/>
      <c r="Q611" s="13"/>
      <c r="R611" s="13"/>
      <c r="S611" s="13"/>
      <c r="T611" s="13"/>
      <c r="U611" s="13"/>
      <c r="V611" s="26"/>
      <c r="W611" s="425"/>
    </row>
    <row r="612" ht="15.0" customHeight="1">
      <c r="A612" s="425"/>
      <c r="B612" s="36"/>
      <c r="K612" s="32"/>
      <c r="M612" s="36"/>
      <c r="V612" s="32"/>
      <c r="W612" s="425"/>
    </row>
    <row r="613" ht="15.0" customHeight="1">
      <c r="A613" s="425"/>
      <c r="B613" s="36"/>
      <c r="K613" s="32"/>
      <c r="M613" s="36"/>
      <c r="V613" s="32"/>
      <c r="W613" s="425"/>
    </row>
    <row r="614" ht="15.0" customHeight="1">
      <c r="A614" s="425"/>
      <c r="B614" s="36"/>
      <c r="K614" s="32"/>
      <c r="M614" s="36"/>
      <c r="V614" s="32"/>
      <c r="W614" s="425"/>
    </row>
    <row r="615" ht="15.0" customHeight="1">
      <c r="A615" s="425"/>
      <c r="B615" s="43"/>
      <c r="C615" s="44"/>
      <c r="D615" s="44"/>
      <c r="E615" s="44"/>
      <c r="F615" s="44"/>
      <c r="G615" s="44"/>
      <c r="H615" s="44"/>
      <c r="I615" s="44"/>
      <c r="J615" s="44"/>
      <c r="K615" s="45"/>
      <c r="M615" s="43"/>
      <c r="N615" s="44"/>
      <c r="O615" s="44"/>
      <c r="P615" s="44"/>
      <c r="Q615" s="44"/>
      <c r="R615" s="44"/>
      <c r="S615" s="44"/>
      <c r="T615" s="44"/>
      <c r="U615" s="44"/>
      <c r="V615" s="45"/>
      <c r="W615" s="425"/>
    </row>
    <row r="616" ht="15.0" customHeight="1">
      <c r="A616" s="425"/>
      <c r="B616" s="455"/>
      <c r="C616" s="456"/>
      <c r="D616" s="457"/>
      <c r="E616" s="457"/>
      <c r="F616" s="458"/>
      <c r="G616" s="458"/>
      <c r="H616" s="458"/>
      <c r="I616" s="458"/>
      <c r="J616" s="458"/>
      <c r="K616" s="459"/>
      <c r="L616" s="440"/>
      <c r="M616" s="460" t="s">
        <v>198</v>
      </c>
      <c r="N616" s="13"/>
      <c r="O616" s="13"/>
      <c r="P616" s="13"/>
      <c r="Q616" s="13"/>
      <c r="R616" s="13"/>
      <c r="S616" s="13"/>
      <c r="T616" s="13"/>
      <c r="U616" s="13"/>
      <c r="V616" s="26"/>
      <c r="W616" s="425"/>
    </row>
    <row r="617" ht="15.0" customHeight="1">
      <c r="A617" s="425"/>
      <c r="B617" s="461"/>
      <c r="C617" s="44"/>
      <c r="D617" s="44"/>
      <c r="E617" s="44"/>
      <c r="F617" s="44"/>
      <c r="G617" s="44"/>
      <c r="H617" s="44"/>
      <c r="I617" s="44"/>
      <c r="J617" s="44"/>
      <c r="K617" s="44"/>
      <c r="L617" s="445"/>
      <c r="M617" s="448"/>
      <c r="N617" s="232"/>
      <c r="O617" s="467"/>
      <c r="P617" s="232"/>
      <c r="Q617" s="450"/>
      <c r="R617" s="232"/>
      <c r="S617" s="451"/>
      <c r="T617" s="232"/>
      <c r="U617" s="463"/>
      <c r="V617" s="232"/>
      <c r="W617" s="425"/>
    </row>
    <row r="618" ht="15.0" customHeight="1">
      <c r="A618" s="432"/>
      <c r="B618" s="433"/>
      <c r="C618" s="169"/>
      <c r="D618" s="169"/>
      <c r="E618" s="169"/>
      <c r="F618" s="169"/>
      <c r="G618" s="169"/>
      <c r="H618" s="169"/>
      <c r="I618" s="169"/>
      <c r="J618" s="169"/>
      <c r="K618" s="169"/>
      <c r="L618" s="169"/>
      <c r="M618" s="169"/>
      <c r="N618" s="169"/>
      <c r="O618" s="169"/>
      <c r="P618" s="169"/>
      <c r="Q618" s="169"/>
      <c r="R618" s="169"/>
      <c r="S618" s="169"/>
      <c r="T618" s="169"/>
      <c r="U618" s="169"/>
      <c r="V618" s="169"/>
      <c r="W618" s="434" t="str">
        <f>if(ISBLANK(B620),"",1)</f>
        <v/>
      </c>
    </row>
    <row r="619" ht="15.0" customHeight="1">
      <c r="A619" s="425"/>
      <c r="B619" s="435" t="s">
        <v>191</v>
      </c>
      <c r="C619" s="169"/>
      <c r="D619" s="169"/>
      <c r="E619" s="169"/>
      <c r="F619" s="169"/>
      <c r="G619" s="169"/>
      <c r="H619" s="169"/>
      <c r="I619" s="169"/>
      <c r="J619" s="169"/>
      <c r="K619" s="436"/>
      <c r="L619" s="437"/>
      <c r="M619" s="438"/>
      <c r="N619" s="169"/>
      <c r="O619" s="169"/>
      <c r="P619" s="169"/>
      <c r="Q619" s="169"/>
      <c r="R619" s="169"/>
      <c r="S619" s="169"/>
      <c r="T619" s="169"/>
      <c r="U619" s="169"/>
      <c r="V619" s="232"/>
      <c r="W619" s="425"/>
    </row>
    <row r="620" ht="15.0" customHeight="1">
      <c r="A620" s="425"/>
      <c r="B620" s="439"/>
      <c r="C620" s="169"/>
      <c r="D620" s="169"/>
      <c r="E620" s="169"/>
      <c r="F620" s="169"/>
      <c r="G620" s="169"/>
      <c r="H620" s="169"/>
      <c r="I620" s="169"/>
      <c r="J620" s="169"/>
      <c r="K620" s="169"/>
      <c r="L620" s="169"/>
      <c r="M620" s="169"/>
      <c r="N620" s="169"/>
      <c r="O620" s="169"/>
      <c r="P620" s="169"/>
      <c r="Q620" s="169"/>
      <c r="R620" s="169"/>
      <c r="S620" s="169"/>
      <c r="T620" s="169"/>
      <c r="U620" s="169"/>
      <c r="V620" s="232"/>
      <c r="W620" s="425"/>
    </row>
    <row r="621" ht="15.0" customHeight="1">
      <c r="A621" s="425"/>
      <c r="B621" s="435" t="s">
        <v>192</v>
      </c>
      <c r="C621" s="169"/>
      <c r="D621" s="169"/>
      <c r="E621" s="169"/>
      <c r="F621" s="169"/>
      <c r="G621" s="169"/>
      <c r="H621" s="169"/>
      <c r="I621" s="169"/>
      <c r="J621" s="169"/>
      <c r="K621" s="169"/>
      <c r="L621" s="440"/>
      <c r="M621" s="441" t="s">
        <v>193</v>
      </c>
      <c r="N621" s="169"/>
      <c r="O621" s="169"/>
      <c r="P621" s="169"/>
      <c r="Q621" s="169"/>
      <c r="R621" s="169"/>
      <c r="S621" s="169"/>
      <c r="T621" s="169"/>
      <c r="U621" s="169"/>
      <c r="V621" s="232"/>
      <c r="W621" s="425"/>
    </row>
    <row r="622" ht="15.0" customHeight="1">
      <c r="A622" s="425"/>
      <c r="B622" s="468"/>
      <c r="C622" s="443"/>
      <c r="D622" s="443"/>
      <c r="E622" s="443"/>
      <c r="F622" s="443"/>
      <c r="G622" s="443"/>
      <c r="H622" s="443"/>
      <c r="I622" s="443"/>
      <c r="J622" s="443"/>
      <c r="K622" s="444"/>
      <c r="L622" s="445"/>
      <c r="M622" s="439"/>
      <c r="N622" s="169"/>
      <c r="O622" s="169"/>
      <c r="P622" s="169"/>
      <c r="Q622" s="169"/>
      <c r="R622" s="169"/>
      <c r="S622" s="169"/>
      <c r="T622" s="169"/>
      <c r="U622" s="169"/>
      <c r="V622" s="232"/>
      <c r="W622" s="425"/>
    </row>
    <row r="623" ht="15.0" customHeight="1">
      <c r="A623" s="425"/>
      <c r="B623" s="435" t="s">
        <v>194</v>
      </c>
      <c r="C623" s="169"/>
      <c r="D623" s="169"/>
      <c r="E623" s="169"/>
      <c r="F623" s="169"/>
      <c r="G623" s="169"/>
      <c r="H623" s="169"/>
      <c r="I623" s="169"/>
      <c r="J623" s="169"/>
      <c r="K623" s="169"/>
      <c r="L623" s="440"/>
      <c r="M623" s="441" t="s">
        <v>195</v>
      </c>
      <c r="N623" s="169"/>
      <c r="O623" s="169"/>
      <c r="P623" s="169"/>
      <c r="Q623" s="169"/>
      <c r="R623" s="169"/>
      <c r="S623" s="169"/>
      <c r="T623" s="169"/>
      <c r="U623" s="169"/>
      <c r="V623" s="232"/>
      <c r="W623" s="425"/>
    </row>
    <row r="624" ht="15.0" customHeight="1">
      <c r="A624" s="425"/>
      <c r="B624" s="465"/>
      <c r="C624" s="232"/>
      <c r="D624" s="447" t="str">
        <f>IF(ISBLANK(B620),"",IF(B624&gt;1,"Aventuras Adquiridas",IF(B624=1,"Aventura Adquirida","Missão Sem Aventura")))</f>
        <v/>
      </c>
      <c r="E624" s="169"/>
      <c r="F624" s="169"/>
      <c r="G624" s="169"/>
      <c r="H624" s="169"/>
      <c r="I624" s="169"/>
      <c r="J624" s="169"/>
      <c r="K624" s="232"/>
      <c r="L624" s="445"/>
      <c r="M624" s="448"/>
      <c r="N624" s="232"/>
      <c r="O624" s="466"/>
      <c r="P624" s="232"/>
      <c r="Q624" s="450"/>
      <c r="R624" s="232"/>
      <c r="S624" s="451"/>
      <c r="T624" s="232"/>
      <c r="U624" s="463"/>
      <c r="V624" s="232"/>
      <c r="W624" s="425"/>
    </row>
    <row r="625" ht="15.0" customHeight="1">
      <c r="A625" s="425"/>
      <c r="B625" s="435" t="s">
        <v>196</v>
      </c>
      <c r="C625" s="169"/>
      <c r="D625" s="169"/>
      <c r="E625" s="169"/>
      <c r="F625" s="169"/>
      <c r="G625" s="169"/>
      <c r="H625" s="169"/>
      <c r="I625" s="169"/>
      <c r="J625" s="169"/>
      <c r="K625" s="169"/>
      <c r="L625" s="440"/>
      <c r="M625" s="441" t="s">
        <v>197</v>
      </c>
      <c r="N625" s="169"/>
      <c r="O625" s="169"/>
      <c r="P625" s="169"/>
      <c r="Q625" s="169"/>
      <c r="R625" s="169"/>
      <c r="S625" s="169"/>
      <c r="T625" s="169"/>
      <c r="U625" s="169"/>
      <c r="V625" s="232"/>
      <c r="W625" s="425"/>
    </row>
    <row r="626" ht="15.0" customHeight="1">
      <c r="A626" s="425"/>
      <c r="B626" s="453"/>
      <c r="C626" s="13"/>
      <c r="D626" s="13"/>
      <c r="E626" s="13"/>
      <c r="F626" s="13"/>
      <c r="G626" s="13"/>
      <c r="H626" s="13"/>
      <c r="I626" s="13"/>
      <c r="J626" s="13"/>
      <c r="K626" s="26"/>
      <c r="L626" s="454"/>
      <c r="M626" s="453"/>
      <c r="N626" s="13"/>
      <c r="O626" s="13"/>
      <c r="P626" s="13"/>
      <c r="Q626" s="13"/>
      <c r="R626" s="13"/>
      <c r="S626" s="13"/>
      <c r="T626" s="13"/>
      <c r="U626" s="13"/>
      <c r="V626" s="26"/>
      <c r="W626" s="425"/>
    </row>
    <row r="627" ht="15.0" customHeight="1">
      <c r="A627" s="425"/>
      <c r="B627" s="36"/>
      <c r="K627" s="32"/>
      <c r="M627" s="36"/>
      <c r="V627" s="32"/>
      <c r="W627" s="425"/>
    </row>
    <row r="628" ht="15.0" customHeight="1">
      <c r="A628" s="425"/>
      <c r="B628" s="36"/>
      <c r="K628" s="32"/>
      <c r="M628" s="36"/>
      <c r="V628" s="32"/>
      <c r="W628" s="425"/>
    </row>
    <row r="629" ht="15.0" customHeight="1">
      <c r="A629" s="425"/>
      <c r="B629" s="36"/>
      <c r="K629" s="32"/>
      <c r="M629" s="36"/>
      <c r="V629" s="32"/>
      <c r="W629" s="425"/>
    </row>
    <row r="630" ht="15.0" customHeight="1">
      <c r="A630" s="425"/>
      <c r="B630" s="43"/>
      <c r="C630" s="44"/>
      <c r="D630" s="44"/>
      <c r="E630" s="44"/>
      <c r="F630" s="44"/>
      <c r="G630" s="44"/>
      <c r="H630" s="44"/>
      <c r="I630" s="44"/>
      <c r="J630" s="44"/>
      <c r="K630" s="45"/>
      <c r="M630" s="43"/>
      <c r="N630" s="44"/>
      <c r="O630" s="44"/>
      <c r="P630" s="44"/>
      <c r="Q630" s="44"/>
      <c r="R630" s="44"/>
      <c r="S630" s="44"/>
      <c r="T630" s="44"/>
      <c r="U630" s="44"/>
      <c r="V630" s="45"/>
      <c r="W630" s="425"/>
    </row>
    <row r="631" ht="15.0" customHeight="1">
      <c r="A631" s="425"/>
      <c r="B631" s="455"/>
      <c r="C631" s="456"/>
      <c r="D631" s="457"/>
      <c r="E631" s="457"/>
      <c r="F631" s="458"/>
      <c r="G631" s="458"/>
      <c r="H631" s="458"/>
      <c r="I631" s="458"/>
      <c r="J631" s="458"/>
      <c r="K631" s="459"/>
      <c r="L631" s="440"/>
      <c r="M631" s="460" t="s">
        <v>198</v>
      </c>
      <c r="N631" s="13"/>
      <c r="O631" s="13"/>
      <c r="P631" s="13"/>
      <c r="Q631" s="13"/>
      <c r="R631" s="13"/>
      <c r="S631" s="13"/>
      <c r="T631" s="13"/>
      <c r="U631" s="13"/>
      <c r="V631" s="26"/>
      <c r="W631" s="425"/>
    </row>
    <row r="632" ht="15.0" customHeight="1">
      <c r="A632" s="425"/>
      <c r="B632" s="461"/>
      <c r="C632" s="44"/>
      <c r="D632" s="44"/>
      <c r="E632" s="44"/>
      <c r="F632" s="44"/>
      <c r="G632" s="44"/>
      <c r="H632" s="44"/>
      <c r="I632" s="44"/>
      <c r="J632" s="44"/>
      <c r="K632" s="44"/>
      <c r="L632" s="445"/>
      <c r="M632" s="448"/>
      <c r="N632" s="232"/>
      <c r="O632" s="467"/>
      <c r="P632" s="232"/>
      <c r="Q632" s="450"/>
      <c r="R632" s="232"/>
      <c r="S632" s="451"/>
      <c r="T632" s="232"/>
      <c r="U632" s="463"/>
      <c r="V632" s="232"/>
      <c r="W632" s="425"/>
    </row>
    <row r="633" ht="15.0" customHeight="1">
      <c r="A633" s="432"/>
      <c r="B633" s="433"/>
      <c r="C633" s="169"/>
      <c r="D633" s="169"/>
      <c r="E633" s="169"/>
      <c r="F633" s="169"/>
      <c r="G633" s="169"/>
      <c r="H633" s="169"/>
      <c r="I633" s="169"/>
      <c r="J633" s="169"/>
      <c r="K633" s="169"/>
      <c r="L633" s="169"/>
      <c r="M633" s="169"/>
      <c r="N633" s="169"/>
      <c r="O633" s="169"/>
      <c r="P633" s="169"/>
      <c r="Q633" s="169"/>
      <c r="R633" s="169"/>
      <c r="S633" s="169"/>
      <c r="T633" s="169"/>
      <c r="U633" s="169"/>
      <c r="V633" s="169"/>
      <c r="W633" s="434" t="str">
        <f>if(ISBLANK(B635),"",1)</f>
        <v/>
      </c>
    </row>
    <row r="634" ht="15.0" customHeight="1">
      <c r="A634" s="425"/>
      <c r="B634" s="435" t="s">
        <v>191</v>
      </c>
      <c r="C634" s="169"/>
      <c r="D634" s="169"/>
      <c r="E634" s="169"/>
      <c r="F634" s="169"/>
      <c r="G634" s="169"/>
      <c r="H634" s="169"/>
      <c r="I634" s="169"/>
      <c r="J634" s="169"/>
      <c r="K634" s="436"/>
      <c r="L634" s="437"/>
      <c r="M634" s="438"/>
      <c r="N634" s="169"/>
      <c r="O634" s="169"/>
      <c r="P634" s="169"/>
      <c r="Q634" s="169"/>
      <c r="R634" s="169"/>
      <c r="S634" s="169"/>
      <c r="T634" s="169"/>
      <c r="U634" s="169"/>
      <c r="V634" s="232"/>
      <c r="W634" s="425"/>
    </row>
    <row r="635" ht="15.0" customHeight="1">
      <c r="A635" s="425"/>
      <c r="B635" s="439"/>
      <c r="C635" s="169"/>
      <c r="D635" s="169"/>
      <c r="E635" s="169"/>
      <c r="F635" s="169"/>
      <c r="G635" s="169"/>
      <c r="H635" s="169"/>
      <c r="I635" s="169"/>
      <c r="J635" s="169"/>
      <c r="K635" s="169"/>
      <c r="L635" s="169"/>
      <c r="M635" s="169"/>
      <c r="N635" s="169"/>
      <c r="O635" s="169"/>
      <c r="P635" s="169"/>
      <c r="Q635" s="169"/>
      <c r="R635" s="169"/>
      <c r="S635" s="169"/>
      <c r="T635" s="169"/>
      <c r="U635" s="169"/>
      <c r="V635" s="232"/>
      <c r="W635" s="425"/>
    </row>
    <row r="636" ht="15.0" customHeight="1">
      <c r="A636" s="425"/>
      <c r="B636" s="435" t="s">
        <v>192</v>
      </c>
      <c r="C636" s="169"/>
      <c r="D636" s="169"/>
      <c r="E636" s="169"/>
      <c r="F636" s="169"/>
      <c r="G636" s="169"/>
      <c r="H636" s="169"/>
      <c r="I636" s="169"/>
      <c r="J636" s="169"/>
      <c r="K636" s="169"/>
      <c r="L636" s="440"/>
      <c r="M636" s="441" t="s">
        <v>193</v>
      </c>
      <c r="N636" s="169"/>
      <c r="O636" s="169"/>
      <c r="P636" s="169"/>
      <c r="Q636" s="169"/>
      <c r="R636" s="169"/>
      <c r="S636" s="169"/>
      <c r="T636" s="169"/>
      <c r="U636" s="169"/>
      <c r="V636" s="232"/>
      <c r="W636" s="425"/>
    </row>
    <row r="637" ht="15.0" customHeight="1">
      <c r="A637" s="425"/>
      <c r="B637" s="468"/>
      <c r="C637" s="443"/>
      <c r="D637" s="443"/>
      <c r="E637" s="443"/>
      <c r="F637" s="443"/>
      <c r="G637" s="443"/>
      <c r="H637" s="443"/>
      <c r="I637" s="443"/>
      <c r="J637" s="443"/>
      <c r="K637" s="444"/>
      <c r="L637" s="445"/>
      <c r="M637" s="439"/>
      <c r="N637" s="169"/>
      <c r="O637" s="169"/>
      <c r="P637" s="169"/>
      <c r="Q637" s="169"/>
      <c r="R637" s="169"/>
      <c r="S637" s="169"/>
      <c r="T637" s="169"/>
      <c r="U637" s="169"/>
      <c r="V637" s="232"/>
      <c r="W637" s="425"/>
    </row>
    <row r="638" ht="15.0" customHeight="1">
      <c r="A638" s="425"/>
      <c r="B638" s="435" t="s">
        <v>194</v>
      </c>
      <c r="C638" s="169"/>
      <c r="D638" s="169"/>
      <c r="E638" s="169"/>
      <c r="F638" s="169"/>
      <c r="G638" s="169"/>
      <c r="H638" s="169"/>
      <c r="I638" s="169"/>
      <c r="J638" s="169"/>
      <c r="K638" s="169"/>
      <c r="L638" s="440"/>
      <c r="M638" s="441" t="s">
        <v>195</v>
      </c>
      <c r="N638" s="169"/>
      <c r="O638" s="169"/>
      <c r="P638" s="169"/>
      <c r="Q638" s="169"/>
      <c r="R638" s="169"/>
      <c r="S638" s="169"/>
      <c r="T638" s="169"/>
      <c r="U638" s="169"/>
      <c r="V638" s="232"/>
      <c r="W638" s="425"/>
    </row>
    <row r="639" ht="15.0" customHeight="1">
      <c r="A639" s="425"/>
      <c r="B639" s="465"/>
      <c r="C639" s="232"/>
      <c r="D639" s="447" t="str">
        <f>IF(ISBLANK(B635),"",IF(B639&gt;1,"Aventuras Adquiridas",IF(B639=1,"Aventura Adquirida","Missão Sem Aventura")))</f>
        <v/>
      </c>
      <c r="E639" s="169"/>
      <c r="F639" s="169"/>
      <c r="G639" s="169"/>
      <c r="H639" s="169"/>
      <c r="I639" s="169"/>
      <c r="J639" s="169"/>
      <c r="K639" s="232"/>
      <c r="L639" s="445"/>
      <c r="M639" s="448"/>
      <c r="N639" s="232"/>
      <c r="O639" s="466"/>
      <c r="P639" s="232"/>
      <c r="Q639" s="450"/>
      <c r="R639" s="232"/>
      <c r="S639" s="451"/>
      <c r="T639" s="232"/>
      <c r="U639" s="463"/>
      <c r="V639" s="232"/>
      <c r="W639" s="425"/>
    </row>
    <row r="640" ht="15.0" customHeight="1">
      <c r="A640" s="425"/>
      <c r="B640" s="435" t="s">
        <v>196</v>
      </c>
      <c r="C640" s="169"/>
      <c r="D640" s="169"/>
      <c r="E640" s="169"/>
      <c r="F640" s="169"/>
      <c r="G640" s="169"/>
      <c r="H640" s="169"/>
      <c r="I640" s="169"/>
      <c r="J640" s="169"/>
      <c r="K640" s="169"/>
      <c r="L640" s="440"/>
      <c r="M640" s="441" t="s">
        <v>197</v>
      </c>
      <c r="N640" s="169"/>
      <c r="O640" s="169"/>
      <c r="P640" s="169"/>
      <c r="Q640" s="169"/>
      <c r="R640" s="169"/>
      <c r="S640" s="169"/>
      <c r="T640" s="169"/>
      <c r="U640" s="169"/>
      <c r="V640" s="232"/>
      <c r="W640" s="425"/>
    </row>
    <row r="641" ht="15.0" customHeight="1">
      <c r="A641" s="425"/>
      <c r="B641" s="453"/>
      <c r="C641" s="13"/>
      <c r="D641" s="13"/>
      <c r="E641" s="13"/>
      <c r="F641" s="13"/>
      <c r="G641" s="13"/>
      <c r="H641" s="13"/>
      <c r="I641" s="13"/>
      <c r="J641" s="13"/>
      <c r="K641" s="26"/>
      <c r="L641" s="454"/>
      <c r="M641" s="453"/>
      <c r="N641" s="13"/>
      <c r="O641" s="13"/>
      <c r="P641" s="13"/>
      <c r="Q641" s="13"/>
      <c r="R641" s="13"/>
      <c r="S641" s="13"/>
      <c r="T641" s="13"/>
      <c r="U641" s="13"/>
      <c r="V641" s="26"/>
      <c r="W641" s="425"/>
    </row>
    <row r="642" ht="15.0" customHeight="1">
      <c r="A642" s="425"/>
      <c r="B642" s="36"/>
      <c r="K642" s="32"/>
      <c r="M642" s="36"/>
      <c r="V642" s="32"/>
      <c r="W642" s="425"/>
    </row>
    <row r="643" ht="15.0" customHeight="1">
      <c r="A643" s="425"/>
      <c r="B643" s="36"/>
      <c r="K643" s="32"/>
      <c r="M643" s="36"/>
      <c r="V643" s="32"/>
      <c r="W643" s="425"/>
    </row>
    <row r="644" ht="15.0" customHeight="1">
      <c r="A644" s="425"/>
      <c r="B644" s="36"/>
      <c r="K644" s="32"/>
      <c r="M644" s="36"/>
      <c r="V644" s="32"/>
      <c r="W644" s="425"/>
    </row>
    <row r="645" ht="15.0" customHeight="1">
      <c r="A645" s="425"/>
      <c r="B645" s="43"/>
      <c r="C645" s="44"/>
      <c r="D645" s="44"/>
      <c r="E645" s="44"/>
      <c r="F645" s="44"/>
      <c r="G645" s="44"/>
      <c r="H645" s="44"/>
      <c r="I645" s="44"/>
      <c r="J645" s="44"/>
      <c r="K645" s="45"/>
      <c r="M645" s="43"/>
      <c r="N645" s="44"/>
      <c r="O645" s="44"/>
      <c r="P645" s="44"/>
      <c r="Q645" s="44"/>
      <c r="R645" s="44"/>
      <c r="S645" s="44"/>
      <c r="T645" s="44"/>
      <c r="U645" s="44"/>
      <c r="V645" s="45"/>
      <c r="W645" s="425"/>
    </row>
    <row r="646" ht="15.0" customHeight="1">
      <c r="A646" s="425"/>
      <c r="B646" s="455"/>
      <c r="C646" s="456"/>
      <c r="D646" s="457"/>
      <c r="E646" s="457"/>
      <c r="F646" s="458"/>
      <c r="G646" s="458"/>
      <c r="H646" s="458"/>
      <c r="I646" s="458"/>
      <c r="J646" s="458"/>
      <c r="K646" s="459"/>
      <c r="L646" s="440"/>
      <c r="M646" s="460" t="s">
        <v>198</v>
      </c>
      <c r="N646" s="13"/>
      <c r="O646" s="13"/>
      <c r="P646" s="13"/>
      <c r="Q646" s="13"/>
      <c r="R646" s="13"/>
      <c r="S646" s="13"/>
      <c r="T646" s="13"/>
      <c r="U646" s="13"/>
      <c r="V646" s="26"/>
      <c r="W646" s="425"/>
    </row>
    <row r="647" ht="15.0" customHeight="1">
      <c r="A647" s="425"/>
      <c r="B647" s="461"/>
      <c r="C647" s="44"/>
      <c r="D647" s="44"/>
      <c r="E647" s="44"/>
      <c r="F647" s="44"/>
      <c r="G647" s="44"/>
      <c r="H647" s="44"/>
      <c r="I647" s="44"/>
      <c r="J647" s="44"/>
      <c r="K647" s="44"/>
      <c r="L647" s="445"/>
      <c r="M647" s="448"/>
      <c r="N647" s="232"/>
      <c r="O647" s="467"/>
      <c r="P647" s="232"/>
      <c r="Q647" s="450"/>
      <c r="R647" s="232"/>
      <c r="S647" s="451"/>
      <c r="T647" s="232"/>
      <c r="U647" s="463"/>
      <c r="V647" s="232"/>
      <c r="W647" s="425"/>
    </row>
    <row r="648" ht="15.0" customHeight="1">
      <c r="A648" s="432"/>
      <c r="B648" s="433"/>
      <c r="C648" s="169"/>
      <c r="D648" s="169"/>
      <c r="E648" s="169"/>
      <c r="F648" s="169"/>
      <c r="G648" s="169"/>
      <c r="H648" s="169"/>
      <c r="I648" s="169"/>
      <c r="J648" s="169"/>
      <c r="K648" s="169"/>
      <c r="L648" s="169"/>
      <c r="M648" s="169"/>
      <c r="N648" s="169"/>
      <c r="O648" s="169"/>
      <c r="P648" s="169"/>
      <c r="Q648" s="169"/>
      <c r="R648" s="169"/>
      <c r="S648" s="169"/>
      <c r="T648" s="169"/>
      <c r="U648" s="169"/>
      <c r="V648" s="169"/>
      <c r="W648" s="434" t="str">
        <f>if(ISBLANK(B650),"",1)</f>
        <v/>
      </c>
    </row>
    <row r="649" ht="15.0" customHeight="1">
      <c r="A649" s="425"/>
      <c r="B649" s="435" t="s">
        <v>191</v>
      </c>
      <c r="C649" s="169"/>
      <c r="D649" s="169"/>
      <c r="E649" s="169"/>
      <c r="F649" s="169"/>
      <c r="G649" s="169"/>
      <c r="H649" s="169"/>
      <c r="I649" s="169"/>
      <c r="J649" s="169"/>
      <c r="K649" s="436"/>
      <c r="L649" s="437"/>
      <c r="M649" s="438"/>
      <c r="N649" s="169"/>
      <c r="O649" s="169"/>
      <c r="P649" s="169"/>
      <c r="Q649" s="169"/>
      <c r="R649" s="169"/>
      <c r="S649" s="169"/>
      <c r="T649" s="169"/>
      <c r="U649" s="169"/>
      <c r="V649" s="232"/>
      <c r="W649" s="425"/>
    </row>
    <row r="650" ht="15.0" customHeight="1">
      <c r="A650" s="425"/>
      <c r="B650" s="439"/>
      <c r="C650" s="169"/>
      <c r="D650" s="169"/>
      <c r="E650" s="169"/>
      <c r="F650" s="169"/>
      <c r="G650" s="169"/>
      <c r="H650" s="169"/>
      <c r="I650" s="169"/>
      <c r="J650" s="169"/>
      <c r="K650" s="169"/>
      <c r="L650" s="169"/>
      <c r="M650" s="169"/>
      <c r="N650" s="169"/>
      <c r="O650" s="169"/>
      <c r="P650" s="169"/>
      <c r="Q650" s="169"/>
      <c r="R650" s="169"/>
      <c r="S650" s="169"/>
      <c r="T650" s="169"/>
      <c r="U650" s="169"/>
      <c r="V650" s="232"/>
      <c r="W650" s="425"/>
    </row>
    <row r="651" ht="15.0" customHeight="1">
      <c r="A651" s="425"/>
      <c r="B651" s="435" t="s">
        <v>192</v>
      </c>
      <c r="C651" s="169"/>
      <c r="D651" s="169"/>
      <c r="E651" s="169"/>
      <c r="F651" s="169"/>
      <c r="G651" s="169"/>
      <c r="H651" s="169"/>
      <c r="I651" s="169"/>
      <c r="J651" s="169"/>
      <c r="K651" s="169"/>
      <c r="L651" s="440"/>
      <c r="M651" s="441" t="s">
        <v>193</v>
      </c>
      <c r="N651" s="169"/>
      <c r="O651" s="169"/>
      <c r="P651" s="169"/>
      <c r="Q651" s="169"/>
      <c r="R651" s="169"/>
      <c r="S651" s="169"/>
      <c r="T651" s="169"/>
      <c r="U651" s="169"/>
      <c r="V651" s="232"/>
      <c r="W651" s="425"/>
    </row>
    <row r="652" ht="15.0" customHeight="1">
      <c r="A652" s="425"/>
      <c r="B652" s="468"/>
      <c r="C652" s="443"/>
      <c r="D652" s="443"/>
      <c r="E652" s="443"/>
      <c r="F652" s="443"/>
      <c r="G652" s="443"/>
      <c r="H652" s="443"/>
      <c r="I652" s="443"/>
      <c r="J652" s="443"/>
      <c r="K652" s="444"/>
      <c r="L652" s="445"/>
      <c r="M652" s="439"/>
      <c r="N652" s="169"/>
      <c r="O652" s="169"/>
      <c r="P652" s="169"/>
      <c r="Q652" s="169"/>
      <c r="R652" s="169"/>
      <c r="S652" s="169"/>
      <c r="T652" s="169"/>
      <c r="U652" s="169"/>
      <c r="V652" s="232"/>
      <c r="W652" s="425"/>
    </row>
    <row r="653" ht="15.0" customHeight="1">
      <c r="A653" s="425"/>
      <c r="B653" s="435" t="s">
        <v>194</v>
      </c>
      <c r="C653" s="169"/>
      <c r="D653" s="169"/>
      <c r="E653" s="169"/>
      <c r="F653" s="169"/>
      <c r="G653" s="169"/>
      <c r="H653" s="169"/>
      <c r="I653" s="169"/>
      <c r="J653" s="169"/>
      <c r="K653" s="169"/>
      <c r="L653" s="440"/>
      <c r="M653" s="441" t="s">
        <v>195</v>
      </c>
      <c r="N653" s="169"/>
      <c r="O653" s="169"/>
      <c r="P653" s="169"/>
      <c r="Q653" s="169"/>
      <c r="R653" s="169"/>
      <c r="S653" s="169"/>
      <c r="T653" s="169"/>
      <c r="U653" s="169"/>
      <c r="V653" s="232"/>
      <c r="W653" s="425"/>
    </row>
    <row r="654" ht="15.0" customHeight="1">
      <c r="A654" s="425"/>
      <c r="B654" s="465"/>
      <c r="C654" s="232"/>
      <c r="D654" s="447" t="str">
        <f>IF(ISBLANK(B650),"",IF(B654&gt;1,"Aventuras Adquiridas",IF(B654=1,"Aventura Adquirida","Missão Sem Aventura")))</f>
        <v/>
      </c>
      <c r="E654" s="169"/>
      <c r="F654" s="169"/>
      <c r="G654" s="169"/>
      <c r="H654" s="169"/>
      <c r="I654" s="169"/>
      <c r="J654" s="169"/>
      <c r="K654" s="232"/>
      <c r="L654" s="445"/>
      <c r="M654" s="448"/>
      <c r="N654" s="232"/>
      <c r="O654" s="466"/>
      <c r="P654" s="232"/>
      <c r="Q654" s="450"/>
      <c r="R654" s="232"/>
      <c r="S654" s="451"/>
      <c r="T654" s="232"/>
      <c r="U654" s="463"/>
      <c r="V654" s="232"/>
      <c r="W654" s="425"/>
    </row>
    <row r="655" ht="15.0" customHeight="1">
      <c r="A655" s="425"/>
      <c r="B655" s="435" t="s">
        <v>196</v>
      </c>
      <c r="C655" s="169"/>
      <c r="D655" s="169"/>
      <c r="E655" s="169"/>
      <c r="F655" s="169"/>
      <c r="G655" s="169"/>
      <c r="H655" s="169"/>
      <c r="I655" s="169"/>
      <c r="J655" s="169"/>
      <c r="K655" s="169"/>
      <c r="L655" s="440"/>
      <c r="M655" s="441" t="s">
        <v>197</v>
      </c>
      <c r="N655" s="169"/>
      <c r="O655" s="169"/>
      <c r="P655" s="169"/>
      <c r="Q655" s="169"/>
      <c r="R655" s="169"/>
      <c r="S655" s="169"/>
      <c r="T655" s="169"/>
      <c r="U655" s="169"/>
      <c r="V655" s="232"/>
      <c r="W655" s="425"/>
    </row>
    <row r="656" ht="15.0" customHeight="1">
      <c r="A656" s="425"/>
      <c r="B656" s="453"/>
      <c r="C656" s="13"/>
      <c r="D656" s="13"/>
      <c r="E656" s="13"/>
      <c r="F656" s="13"/>
      <c r="G656" s="13"/>
      <c r="H656" s="13"/>
      <c r="I656" s="13"/>
      <c r="J656" s="13"/>
      <c r="K656" s="26"/>
      <c r="L656" s="454"/>
      <c r="M656" s="453"/>
      <c r="N656" s="13"/>
      <c r="O656" s="13"/>
      <c r="P656" s="13"/>
      <c r="Q656" s="13"/>
      <c r="R656" s="13"/>
      <c r="S656" s="13"/>
      <c r="T656" s="13"/>
      <c r="U656" s="13"/>
      <c r="V656" s="26"/>
      <c r="W656" s="425"/>
    </row>
    <row r="657" ht="15.0" customHeight="1">
      <c r="A657" s="425"/>
      <c r="B657" s="36"/>
      <c r="K657" s="32"/>
      <c r="M657" s="36"/>
      <c r="V657" s="32"/>
      <c r="W657" s="425"/>
    </row>
    <row r="658" ht="15.0" customHeight="1">
      <c r="A658" s="425"/>
      <c r="B658" s="36"/>
      <c r="K658" s="32"/>
      <c r="M658" s="36"/>
      <c r="V658" s="32"/>
      <c r="W658" s="425"/>
    </row>
    <row r="659" ht="15.0" customHeight="1">
      <c r="A659" s="425"/>
      <c r="B659" s="36"/>
      <c r="K659" s="32"/>
      <c r="M659" s="36"/>
      <c r="V659" s="32"/>
      <c r="W659" s="425"/>
    </row>
    <row r="660" ht="15.0" customHeight="1">
      <c r="A660" s="425"/>
      <c r="B660" s="43"/>
      <c r="C660" s="44"/>
      <c r="D660" s="44"/>
      <c r="E660" s="44"/>
      <c r="F660" s="44"/>
      <c r="G660" s="44"/>
      <c r="H660" s="44"/>
      <c r="I660" s="44"/>
      <c r="J660" s="44"/>
      <c r="K660" s="45"/>
      <c r="M660" s="43"/>
      <c r="N660" s="44"/>
      <c r="O660" s="44"/>
      <c r="P660" s="44"/>
      <c r="Q660" s="44"/>
      <c r="R660" s="44"/>
      <c r="S660" s="44"/>
      <c r="T660" s="44"/>
      <c r="U660" s="44"/>
      <c r="V660" s="45"/>
      <c r="W660" s="425"/>
    </row>
    <row r="661" ht="15.0" customHeight="1">
      <c r="A661" s="425"/>
      <c r="B661" s="455"/>
      <c r="C661" s="456"/>
      <c r="D661" s="457"/>
      <c r="E661" s="457"/>
      <c r="F661" s="458"/>
      <c r="G661" s="458"/>
      <c r="H661" s="458"/>
      <c r="I661" s="458"/>
      <c r="J661" s="458"/>
      <c r="K661" s="459"/>
      <c r="L661" s="440"/>
      <c r="M661" s="460" t="s">
        <v>198</v>
      </c>
      <c r="N661" s="13"/>
      <c r="O661" s="13"/>
      <c r="P661" s="13"/>
      <c r="Q661" s="13"/>
      <c r="R661" s="13"/>
      <c r="S661" s="13"/>
      <c r="T661" s="13"/>
      <c r="U661" s="13"/>
      <c r="V661" s="26"/>
      <c r="W661" s="425"/>
    </row>
    <row r="662" ht="15.0" customHeight="1">
      <c r="A662" s="425"/>
      <c r="B662" s="461"/>
      <c r="C662" s="44"/>
      <c r="D662" s="44"/>
      <c r="E662" s="44"/>
      <c r="F662" s="44"/>
      <c r="G662" s="44"/>
      <c r="H662" s="44"/>
      <c r="I662" s="44"/>
      <c r="J662" s="44"/>
      <c r="K662" s="44"/>
      <c r="L662" s="445"/>
      <c r="M662" s="448"/>
      <c r="N662" s="232"/>
      <c r="O662" s="467"/>
      <c r="P662" s="232"/>
      <c r="Q662" s="450"/>
      <c r="R662" s="232"/>
      <c r="S662" s="451"/>
      <c r="T662" s="232"/>
      <c r="U662" s="463"/>
      <c r="V662" s="232"/>
      <c r="W662" s="425"/>
    </row>
    <row r="663" ht="15.0" customHeight="1">
      <c r="A663" s="432"/>
      <c r="B663" s="433"/>
      <c r="C663" s="169"/>
      <c r="D663" s="169"/>
      <c r="E663" s="169"/>
      <c r="F663" s="169"/>
      <c r="G663" s="169"/>
      <c r="H663" s="169"/>
      <c r="I663" s="169"/>
      <c r="J663" s="169"/>
      <c r="K663" s="169"/>
      <c r="L663" s="169"/>
      <c r="M663" s="169"/>
      <c r="N663" s="169"/>
      <c r="O663" s="169"/>
      <c r="P663" s="169"/>
      <c r="Q663" s="169"/>
      <c r="R663" s="169"/>
      <c r="S663" s="169"/>
      <c r="T663" s="169"/>
      <c r="U663" s="169"/>
      <c r="V663" s="169"/>
      <c r="W663" s="434" t="str">
        <f>if(ISBLANK(B665),"",1)</f>
        <v/>
      </c>
    </row>
    <row r="664" ht="15.0" customHeight="1">
      <c r="A664" s="425"/>
      <c r="B664" s="435" t="s">
        <v>191</v>
      </c>
      <c r="C664" s="169"/>
      <c r="D664" s="169"/>
      <c r="E664" s="169"/>
      <c r="F664" s="169"/>
      <c r="G664" s="169"/>
      <c r="H664" s="169"/>
      <c r="I664" s="169"/>
      <c r="J664" s="169"/>
      <c r="K664" s="436"/>
      <c r="L664" s="437"/>
      <c r="M664" s="438"/>
      <c r="N664" s="169"/>
      <c r="O664" s="169"/>
      <c r="P664" s="169"/>
      <c r="Q664" s="169"/>
      <c r="R664" s="169"/>
      <c r="S664" s="169"/>
      <c r="T664" s="169"/>
      <c r="U664" s="169"/>
      <c r="V664" s="232"/>
      <c r="W664" s="425"/>
    </row>
    <row r="665" ht="15.0" customHeight="1">
      <c r="A665" s="425"/>
      <c r="B665" s="439"/>
      <c r="C665" s="169"/>
      <c r="D665" s="169"/>
      <c r="E665" s="169"/>
      <c r="F665" s="169"/>
      <c r="G665" s="169"/>
      <c r="H665" s="169"/>
      <c r="I665" s="169"/>
      <c r="J665" s="169"/>
      <c r="K665" s="169"/>
      <c r="L665" s="169"/>
      <c r="M665" s="169"/>
      <c r="N665" s="169"/>
      <c r="O665" s="169"/>
      <c r="P665" s="169"/>
      <c r="Q665" s="169"/>
      <c r="R665" s="169"/>
      <c r="S665" s="169"/>
      <c r="T665" s="169"/>
      <c r="U665" s="169"/>
      <c r="V665" s="232"/>
      <c r="W665" s="425"/>
    </row>
    <row r="666" ht="15.0" customHeight="1">
      <c r="A666" s="425"/>
      <c r="B666" s="435" t="s">
        <v>192</v>
      </c>
      <c r="C666" s="169"/>
      <c r="D666" s="169"/>
      <c r="E666" s="169"/>
      <c r="F666" s="169"/>
      <c r="G666" s="169"/>
      <c r="H666" s="169"/>
      <c r="I666" s="169"/>
      <c r="J666" s="169"/>
      <c r="K666" s="169"/>
      <c r="L666" s="440"/>
      <c r="M666" s="441" t="s">
        <v>193</v>
      </c>
      <c r="N666" s="169"/>
      <c r="O666" s="169"/>
      <c r="P666" s="169"/>
      <c r="Q666" s="169"/>
      <c r="R666" s="169"/>
      <c r="S666" s="169"/>
      <c r="T666" s="169"/>
      <c r="U666" s="169"/>
      <c r="V666" s="232"/>
      <c r="W666" s="425"/>
    </row>
    <row r="667" ht="15.0" customHeight="1">
      <c r="A667" s="425"/>
      <c r="B667" s="468"/>
      <c r="C667" s="443"/>
      <c r="D667" s="443"/>
      <c r="E667" s="443"/>
      <c r="F667" s="443"/>
      <c r="G667" s="443"/>
      <c r="H667" s="443"/>
      <c r="I667" s="443"/>
      <c r="J667" s="443"/>
      <c r="K667" s="444"/>
      <c r="L667" s="445"/>
      <c r="M667" s="439"/>
      <c r="N667" s="169"/>
      <c r="O667" s="169"/>
      <c r="P667" s="169"/>
      <c r="Q667" s="169"/>
      <c r="R667" s="169"/>
      <c r="S667" s="169"/>
      <c r="T667" s="169"/>
      <c r="U667" s="169"/>
      <c r="V667" s="232"/>
      <c r="W667" s="425"/>
    </row>
    <row r="668" ht="15.0" customHeight="1">
      <c r="A668" s="425"/>
      <c r="B668" s="435" t="s">
        <v>194</v>
      </c>
      <c r="C668" s="169"/>
      <c r="D668" s="169"/>
      <c r="E668" s="169"/>
      <c r="F668" s="169"/>
      <c r="G668" s="169"/>
      <c r="H668" s="169"/>
      <c r="I668" s="169"/>
      <c r="J668" s="169"/>
      <c r="K668" s="169"/>
      <c r="L668" s="440"/>
      <c r="M668" s="441" t="s">
        <v>195</v>
      </c>
      <c r="N668" s="169"/>
      <c r="O668" s="169"/>
      <c r="P668" s="169"/>
      <c r="Q668" s="169"/>
      <c r="R668" s="169"/>
      <c r="S668" s="169"/>
      <c r="T668" s="169"/>
      <c r="U668" s="169"/>
      <c r="V668" s="232"/>
      <c r="W668" s="425"/>
    </row>
    <row r="669" ht="15.0" customHeight="1">
      <c r="A669" s="425"/>
      <c r="B669" s="465"/>
      <c r="C669" s="232"/>
      <c r="D669" s="447" t="str">
        <f>IF(ISBLANK(B665),"",IF(B669&gt;1,"Aventuras Adquiridas",IF(B669=1,"Aventura Adquirida","Missão Sem Aventura")))</f>
        <v/>
      </c>
      <c r="E669" s="169"/>
      <c r="F669" s="169"/>
      <c r="G669" s="169"/>
      <c r="H669" s="169"/>
      <c r="I669" s="169"/>
      <c r="J669" s="169"/>
      <c r="K669" s="232"/>
      <c r="L669" s="445"/>
      <c r="M669" s="448"/>
      <c r="N669" s="232"/>
      <c r="O669" s="466"/>
      <c r="P669" s="232"/>
      <c r="Q669" s="450"/>
      <c r="R669" s="232"/>
      <c r="S669" s="451"/>
      <c r="T669" s="232"/>
      <c r="U669" s="463"/>
      <c r="V669" s="232"/>
      <c r="W669" s="425"/>
    </row>
    <row r="670" ht="15.0" customHeight="1">
      <c r="A670" s="425"/>
      <c r="B670" s="435" t="s">
        <v>196</v>
      </c>
      <c r="C670" s="169"/>
      <c r="D670" s="169"/>
      <c r="E670" s="169"/>
      <c r="F670" s="169"/>
      <c r="G670" s="169"/>
      <c r="H670" s="169"/>
      <c r="I670" s="169"/>
      <c r="J670" s="169"/>
      <c r="K670" s="169"/>
      <c r="L670" s="440"/>
      <c r="M670" s="441" t="s">
        <v>197</v>
      </c>
      <c r="N670" s="169"/>
      <c r="O670" s="169"/>
      <c r="P670" s="169"/>
      <c r="Q670" s="169"/>
      <c r="R670" s="169"/>
      <c r="S670" s="169"/>
      <c r="T670" s="169"/>
      <c r="U670" s="169"/>
      <c r="V670" s="232"/>
      <c r="W670" s="425"/>
    </row>
    <row r="671" ht="15.0" customHeight="1">
      <c r="A671" s="425"/>
      <c r="B671" s="453"/>
      <c r="C671" s="13"/>
      <c r="D671" s="13"/>
      <c r="E671" s="13"/>
      <c r="F671" s="13"/>
      <c r="G671" s="13"/>
      <c r="H671" s="13"/>
      <c r="I671" s="13"/>
      <c r="J671" s="13"/>
      <c r="K671" s="26"/>
      <c r="L671" s="454"/>
      <c r="M671" s="453"/>
      <c r="N671" s="13"/>
      <c r="O671" s="13"/>
      <c r="P671" s="13"/>
      <c r="Q671" s="13"/>
      <c r="R671" s="13"/>
      <c r="S671" s="13"/>
      <c r="T671" s="13"/>
      <c r="U671" s="13"/>
      <c r="V671" s="26"/>
      <c r="W671" s="425"/>
    </row>
    <row r="672" ht="15.0" customHeight="1">
      <c r="A672" s="425"/>
      <c r="B672" s="36"/>
      <c r="K672" s="32"/>
      <c r="M672" s="36"/>
      <c r="V672" s="32"/>
      <c r="W672" s="425"/>
    </row>
    <row r="673" ht="15.0" customHeight="1">
      <c r="A673" s="425"/>
      <c r="B673" s="36"/>
      <c r="K673" s="32"/>
      <c r="M673" s="36"/>
      <c r="V673" s="32"/>
      <c r="W673" s="425"/>
    </row>
    <row r="674" ht="15.0" customHeight="1">
      <c r="A674" s="425"/>
      <c r="B674" s="36"/>
      <c r="K674" s="32"/>
      <c r="M674" s="36"/>
      <c r="V674" s="32"/>
      <c r="W674" s="425"/>
    </row>
    <row r="675" ht="15.0" customHeight="1">
      <c r="A675" s="425"/>
      <c r="B675" s="43"/>
      <c r="C675" s="44"/>
      <c r="D675" s="44"/>
      <c r="E675" s="44"/>
      <c r="F675" s="44"/>
      <c r="G675" s="44"/>
      <c r="H675" s="44"/>
      <c r="I675" s="44"/>
      <c r="J675" s="44"/>
      <c r="K675" s="45"/>
      <c r="M675" s="43"/>
      <c r="N675" s="44"/>
      <c r="O675" s="44"/>
      <c r="P675" s="44"/>
      <c r="Q675" s="44"/>
      <c r="R675" s="44"/>
      <c r="S675" s="44"/>
      <c r="T675" s="44"/>
      <c r="U675" s="44"/>
      <c r="V675" s="45"/>
      <c r="W675" s="425"/>
    </row>
    <row r="676" ht="15.0" customHeight="1">
      <c r="A676" s="425"/>
      <c r="B676" s="455"/>
      <c r="C676" s="456"/>
      <c r="D676" s="457"/>
      <c r="E676" s="457"/>
      <c r="F676" s="458"/>
      <c r="G676" s="458"/>
      <c r="H676" s="458"/>
      <c r="I676" s="458"/>
      <c r="J676" s="458"/>
      <c r="K676" s="459"/>
      <c r="L676" s="440"/>
      <c r="M676" s="460" t="s">
        <v>198</v>
      </c>
      <c r="N676" s="13"/>
      <c r="O676" s="13"/>
      <c r="P676" s="13"/>
      <c r="Q676" s="13"/>
      <c r="R676" s="13"/>
      <c r="S676" s="13"/>
      <c r="T676" s="13"/>
      <c r="U676" s="13"/>
      <c r="V676" s="26"/>
      <c r="W676" s="425"/>
    </row>
    <row r="677" ht="15.0" customHeight="1">
      <c r="A677" s="425"/>
      <c r="B677" s="461"/>
      <c r="C677" s="44"/>
      <c r="D677" s="44"/>
      <c r="E677" s="44"/>
      <c r="F677" s="44"/>
      <c r="G677" s="44"/>
      <c r="H677" s="44"/>
      <c r="I677" s="44"/>
      <c r="J677" s="44"/>
      <c r="K677" s="44"/>
      <c r="L677" s="445"/>
      <c r="M677" s="448"/>
      <c r="N677" s="232"/>
      <c r="O677" s="467"/>
      <c r="P677" s="232"/>
      <c r="Q677" s="450"/>
      <c r="R677" s="232"/>
      <c r="S677" s="451"/>
      <c r="T677" s="232"/>
      <c r="U677" s="463"/>
      <c r="V677" s="232"/>
      <c r="W677" s="425"/>
    </row>
    <row r="678" ht="15.0" customHeight="1">
      <c r="A678" s="432"/>
      <c r="B678" s="433"/>
      <c r="C678" s="169"/>
      <c r="D678" s="169"/>
      <c r="E678" s="169"/>
      <c r="F678" s="169"/>
      <c r="G678" s="169"/>
      <c r="H678" s="169"/>
      <c r="I678" s="169"/>
      <c r="J678" s="169"/>
      <c r="K678" s="169"/>
      <c r="L678" s="169"/>
      <c r="M678" s="169"/>
      <c r="N678" s="169"/>
      <c r="O678" s="169"/>
      <c r="P678" s="169"/>
      <c r="Q678" s="169"/>
      <c r="R678" s="169"/>
      <c r="S678" s="169"/>
      <c r="T678" s="169"/>
      <c r="U678" s="169"/>
      <c r="V678" s="169"/>
      <c r="W678" s="434" t="str">
        <f>if(ISBLANK(B680),"",1)</f>
        <v/>
      </c>
    </row>
    <row r="679" ht="15.0" customHeight="1">
      <c r="A679" s="425"/>
      <c r="B679" s="435" t="s">
        <v>191</v>
      </c>
      <c r="C679" s="169"/>
      <c r="D679" s="169"/>
      <c r="E679" s="169"/>
      <c r="F679" s="169"/>
      <c r="G679" s="169"/>
      <c r="H679" s="169"/>
      <c r="I679" s="169"/>
      <c r="J679" s="169"/>
      <c r="K679" s="436"/>
      <c r="L679" s="437"/>
      <c r="M679" s="438"/>
      <c r="N679" s="169"/>
      <c r="O679" s="169"/>
      <c r="P679" s="169"/>
      <c r="Q679" s="169"/>
      <c r="R679" s="169"/>
      <c r="S679" s="169"/>
      <c r="T679" s="169"/>
      <c r="U679" s="169"/>
      <c r="V679" s="232"/>
      <c r="W679" s="425"/>
    </row>
    <row r="680" ht="15.0" customHeight="1">
      <c r="A680" s="425"/>
      <c r="B680" s="439"/>
      <c r="C680" s="169"/>
      <c r="D680" s="169"/>
      <c r="E680" s="169"/>
      <c r="F680" s="169"/>
      <c r="G680" s="169"/>
      <c r="H680" s="169"/>
      <c r="I680" s="169"/>
      <c r="J680" s="169"/>
      <c r="K680" s="169"/>
      <c r="L680" s="169"/>
      <c r="M680" s="169"/>
      <c r="N680" s="169"/>
      <c r="O680" s="169"/>
      <c r="P680" s="169"/>
      <c r="Q680" s="169"/>
      <c r="R680" s="169"/>
      <c r="S680" s="169"/>
      <c r="T680" s="169"/>
      <c r="U680" s="169"/>
      <c r="V680" s="232"/>
      <c r="W680" s="425"/>
    </row>
    <row r="681" ht="15.0" customHeight="1">
      <c r="A681" s="425"/>
      <c r="B681" s="435" t="s">
        <v>192</v>
      </c>
      <c r="C681" s="169"/>
      <c r="D681" s="169"/>
      <c r="E681" s="169"/>
      <c r="F681" s="169"/>
      <c r="G681" s="169"/>
      <c r="H681" s="169"/>
      <c r="I681" s="169"/>
      <c r="J681" s="169"/>
      <c r="K681" s="169"/>
      <c r="L681" s="440"/>
      <c r="M681" s="441" t="s">
        <v>193</v>
      </c>
      <c r="N681" s="169"/>
      <c r="O681" s="169"/>
      <c r="P681" s="169"/>
      <c r="Q681" s="169"/>
      <c r="R681" s="169"/>
      <c r="S681" s="169"/>
      <c r="T681" s="169"/>
      <c r="U681" s="169"/>
      <c r="V681" s="232"/>
      <c r="W681" s="425"/>
    </row>
    <row r="682" ht="15.0" customHeight="1">
      <c r="A682" s="425"/>
      <c r="B682" s="468"/>
      <c r="C682" s="443"/>
      <c r="D682" s="443"/>
      <c r="E682" s="443"/>
      <c r="F682" s="443"/>
      <c r="G682" s="443"/>
      <c r="H682" s="443"/>
      <c r="I682" s="443"/>
      <c r="J682" s="443"/>
      <c r="K682" s="444"/>
      <c r="L682" s="445"/>
      <c r="M682" s="439"/>
      <c r="N682" s="169"/>
      <c r="O682" s="169"/>
      <c r="P682" s="169"/>
      <c r="Q682" s="169"/>
      <c r="R682" s="169"/>
      <c r="S682" s="169"/>
      <c r="T682" s="169"/>
      <c r="U682" s="169"/>
      <c r="V682" s="232"/>
      <c r="W682" s="425"/>
    </row>
    <row r="683" ht="15.0" customHeight="1">
      <c r="A683" s="425"/>
      <c r="B683" s="435" t="s">
        <v>194</v>
      </c>
      <c r="C683" s="169"/>
      <c r="D683" s="169"/>
      <c r="E683" s="169"/>
      <c r="F683" s="169"/>
      <c r="G683" s="169"/>
      <c r="H683" s="169"/>
      <c r="I683" s="169"/>
      <c r="J683" s="169"/>
      <c r="K683" s="169"/>
      <c r="L683" s="440"/>
      <c r="M683" s="441" t="s">
        <v>195</v>
      </c>
      <c r="N683" s="169"/>
      <c r="O683" s="169"/>
      <c r="P683" s="169"/>
      <c r="Q683" s="169"/>
      <c r="R683" s="169"/>
      <c r="S683" s="169"/>
      <c r="T683" s="169"/>
      <c r="U683" s="169"/>
      <c r="V683" s="232"/>
      <c r="W683" s="425"/>
    </row>
    <row r="684" ht="15.0" customHeight="1">
      <c r="A684" s="425"/>
      <c r="B684" s="465"/>
      <c r="C684" s="232"/>
      <c r="D684" s="447" t="str">
        <f>IF(ISBLANK(B680),"",IF(B684&gt;1,"Aventuras Adquiridas",IF(B684=1,"Aventura Adquirida","Missão Sem Aventura")))</f>
        <v/>
      </c>
      <c r="E684" s="169"/>
      <c r="F684" s="169"/>
      <c r="G684" s="169"/>
      <c r="H684" s="169"/>
      <c r="I684" s="169"/>
      <c r="J684" s="169"/>
      <c r="K684" s="232"/>
      <c r="L684" s="445"/>
      <c r="M684" s="448"/>
      <c r="N684" s="232"/>
      <c r="O684" s="466"/>
      <c r="P684" s="232"/>
      <c r="Q684" s="450"/>
      <c r="R684" s="232"/>
      <c r="S684" s="451"/>
      <c r="T684" s="232"/>
      <c r="U684" s="463"/>
      <c r="V684" s="232"/>
      <c r="W684" s="425"/>
    </row>
    <row r="685" ht="15.0" customHeight="1">
      <c r="A685" s="425"/>
      <c r="B685" s="435" t="s">
        <v>196</v>
      </c>
      <c r="C685" s="169"/>
      <c r="D685" s="169"/>
      <c r="E685" s="169"/>
      <c r="F685" s="169"/>
      <c r="G685" s="169"/>
      <c r="H685" s="169"/>
      <c r="I685" s="169"/>
      <c r="J685" s="169"/>
      <c r="K685" s="169"/>
      <c r="L685" s="440"/>
      <c r="M685" s="441" t="s">
        <v>197</v>
      </c>
      <c r="N685" s="169"/>
      <c r="O685" s="169"/>
      <c r="P685" s="169"/>
      <c r="Q685" s="169"/>
      <c r="R685" s="169"/>
      <c r="S685" s="169"/>
      <c r="T685" s="169"/>
      <c r="U685" s="169"/>
      <c r="V685" s="232"/>
      <c r="W685" s="425"/>
    </row>
    <row r="686" ht="15.0" customHeight="1">
      <c r="A686" s="425"/>
      <c r="B686" s="453"/>
      <c r="C686" s="13"/>
      <c r="D686" s="13"/>
      <c r="E686" s="13"/>
      <c r="F686" s="13"/>
      <c r="G686" s="13"/>
      <c r="H686" s="13"/>
      <c r="I686" s="13"/>
      <c r="J686" s="13"/>
      <c r="K686" s="26"/>
      <c r="L686" s="454"/>
      <c r="M686" s="453"/>
      <c r="N686" s="13"/>
      <c r="O686" s="13"/>
      <c r="P686" s="13"/>
      <c r="Q686" s="13"/>
      <c r="R686" s="13"/>
      <c r="S686" s="13"/>
      <c r="T686" s="13"/>
      <c r="U686" s="13"/>
      <c r="V686" s="26"/>
      <c r="W686" s="425"/>
    </row>
    <row r="687" ht="15.0" customHeight="1">
      <c r="A687" s="425"/>
      <c r="B687" s="36"/>
      <c r="K687" s="32"/>
      <c r="M687" s="36"/>
      <c r="V687" s="32"/>
      <c r="W687" s="425"/>
    </row>
    <row r="688" ht="15.0" customHeight="1">
      <c r="A688" s="425"/>
      <c r="B688" s="36"/>
      <c r="K688" s="32"/>
      <c r="M688" s="36"/>
      <c r="V688" s="32"/>
      <c r="W688" s="425"/>
    </row>
    <row r="689" ht="15.0" customHeight="1">
      <c r="A689" s="425"/>
      <c r="B689" s="36"/>
      <c r="K689" s="32"/>
      <c r="M689" s="36"/>
      <c r="V689" s="32"/>
      <c r="W689" s="425"/>
    </row>
    <row r="690" ht="15.0" customHeight="1">
      <c r="A690" s="425"/>
      <c r="B690" s="43"/>
      <c r="C690" s="44"/>
      <c r="D690" s="44"/>
      <c r="E690" s="44"/>
      <c r="F690" s="44"/>
      <c r="G690" s="44"/>
      <c r="H690" s="44"/>
      <c r="I690" s="44"/>
      <c r="J690" s="44"/>
      <c r="K690" s="45"/>
      <c r="M690" s="43"/>
      <c r="N690" s="44"/>
      <c r="O690" s="44"/>
      <c r="P690" s="44"/>
      <c r="Q690" s="44"/>
      <c r="R690" s="44"/>
      <c r="S690" s="44"/>
      <c r="T690" s="44"/>
      <c r="U690" s="44"/>
      <c r="V690" s="45"/>
      <c r="W690" s="425"/>
    </row>
    <row r="691" ht="15.0" customHeight="1">
      <c r="A691" s="425"/>
      <c r="B691" s="455"/>
      <c r="C691" s="456"/>
      <c r="D691" s="457"/>
      <c r="E691" s="457"/>
      <c r="F691" s="458"/>
      <c r="G691" s="458"/>
      <c r="H691" s="458"/>
      <c r="I691" s="458"/>
      <c r="J691" s="458"/>
      <c r="K691" s="459"/>
      <c r="L691" s="440"/>
      <c r="M691" s="460" t="s">
        <v>198</v>
      </c>
      <c r="N691" s="13"/>
      <c r="O691" s="13"/>
      <c r="P691" s="13"/>
      <c r="Q691" s="13"/>
      <c r="R691" s="13"/>
      <c r="S691" s="13"/>
      <c r="T691" s="13"/>
      <c r="U691" s="13"/>
      <c r="V691" s="26"/>
      <c r="W691" s="425"/>
    </row>
    <row r="692" ht="15.0" customHeight="1">
      <c r="A692" s="425"/>
      <c r="B692" s="461"/>
      <c r="C692" s="44"/>
      <c r="D692" s="44"/>
      <c r="E692" s="44"/>
      <c r="F692" s="44"/>
      <c r="G692" s="44"/>
      <c r="H692" s="44"/>
      <c r="I692" s="44"/>
      <c r="J692" s="44"/>
      <c r="K692" s="44"/>
      <c r="L692" s="445"/>
      <c r="M692" s="448"/>
      <c r="N692" s="232"/>
      <c r="O692" s="467"/>
      <c r="P692" s="232"/>
      <c r="Q692" s="450"/>
      <c r="R692" s="232"/>
      <c r="S692" s="451"/>
      <c r="T692" s="232"/>
      <c r="U692" s="463"/>
      <c r="V692" s="232"/>
      <c r="W692" s="425"/>
    </row>
    <row r="693" ht="15.0" customHeight="1">
      <c r="A693" s="432"/>
      <c r="B693" s="433"/>
      <c r="C693" s="169"/>
      <c r="D693" s="169"/>
      <c r="E693" s="169"/>
      <c r="F693" s="169"/>
      <c r="G693" s="169"/>
      <c r="H693" s="169"/>
      <c r="I693" s="169"/>
      <c r="J693" s="169"/>
      <c r="K693" s="169"/>
      <c r="L693" s="169"/>
      <c r="M693" s="169"/>
      <c r="N693" s="169"/>
      <c r="O693" s="169"/>
      <c r="P693" s="169"/>
      <c r="Q693" s="169"/>
      <c r="R693" s="169"/>
      <c r="S693" s="169"/>
      <c r="T693" s="169"/>
      <c r="U693" s="169"/>
      <c r="V693" s="169"/>
      <c r="W693" s="434" t="str">
        <f>if(ISBLANK(B695),"",1)</f>
        <v/>
      </c>
    </row>
    <row r="694" ht="15.0" customHeight="1">
      <c r="A694" s="425"/>
      <c r="B694" s="435" t="s">
        <v>191</v>
      </c>
      <c r="C694" s="169"/>
      <c r="D694" s="169"/>
      <c r="E694" s="169"/>
      <c r="F694" s="169"/>
      <c r="G694" s="169"/>
      <c r="H694" s="169"/>
      <c r="I694" s="169"/>
      <c r="J694" s="169"/>
      <c r="K694" s="436"/>
      <c r="L694" s="437"/>
      <c r="M694" s="438"/>
      <c r="N694" s="169"/>
      <c r="O694" s="169"/>
      <c r="P694" s="169"/>
      <c r="Q694" s="169"/>
      <c r="R694" s="169"/>
      <c r="S694" s="169"/>
      <c r="T694" s="169"/>
      <c r="U694" s="169"/>
      <c r="V694" s="232"/>
      <c r="W694" s="425"/>
    </row>
    <row r="695" ht="15.0" customHeight="1">
      <c r="A695" s="425"/>
      <c r="B695" s="439"/>
      <c r="C695" s="169"/>
      <c r="D695" s="169"/>
      <c r="E695" s="169"/>
      <c r="F695" s="169"/>
      <c r="G695" s="169"/>
      <c r="H695" s="169"/>
      <c r="I695" s="169"/>
      <c r="J695" s="169"/>
      <c r="K695" s="169"/>
      <c r="L695" s="169"/>
      <c r="M695" s="169"/>
      <c r="N695" s="169"/>
      <c r="O695" s="169"/>
      <c r="P695" s="169"/>
      <c r="Q695" s="169"/>
      <c r="R695" s="169"/>
      <c r="S695" s="169"/>
      <c r="T695" s="169"/>
      <c r="U695" s="169"/>
      <c r="V695" s="232"/>
      <c r="W695" s="425"/>
    </row>
    <row r="696" ht="15.0" customHeight="1">
      <c r="A696" s="425"/>
      <c r="B696" s="435" t="s">
        <v>192</v>
      </c>
      <c r="C696" s="169"/>
      <c r="D696" s="169"/>
      <c r="E696" s="169"/>
      <c r="F696" s="169"/>
      <c r="G696" s="169"/>
      <c r="H696" s="169"/>
      <c r="I696" s="169"/>
      <c r="J696" s="169"/>
      <c r="K696" s="169"/>
      <c r="L696" s="440"/>
      <c r="M696" s="441" t="s">
        <v>193</v>
      </c>
      <c r="N696" s="169"/>
      <c r="O696" s="169"/>
      <c r="P696" s="169"/>
      <c r="Q696" s="169"/>
      <c r="R696" s="169"/>
      <c r="S696" s="169"/>
      <c r="T696" s="169"/>
      <c r="U696" s="169"/>
      <c r="V696" s="232"/>
      <c r="W696" s="425"/>
    </row>
    <row r="697" ht="15.0" customHeight="1">
      <c r="A697" s="425"/>
      <c r="B697" s="468"/>
      <c r="C697" s="443"/>
      <c r="D697" s="443"/>
      <c r="E697" s="443"/>
      <c r="F697" s="443"/>
      <c r="G697" s="443"/>
      <c r="H697" s="443"/>
      <c r="I697" s="443"/>
      <c r="J697" s="443"/>
      <c r="K697" s="444"/>
      <c r="L697" s="445"/>
      <c r="M697" s="439"/>
      <c r="N697" s="169"/>
      <c r="O697" s="169"/>
      <c r="P697" s="169"/>
      <c r="Q697" s="169"/>
      <c r="R697" s="169"/>
      <c r="S697" s="169"/>
      <c r="T697" s="169"/>
      <c r="U697" s="169"/>
      <c r="V697" s="232"/>
      <c r="W697" s="425"/>
    </row>
    <row r="698" ht="15.0" customHeight="1">
      <c r="A698" s="425"/>
      <c r="B698" s="435" t="s">
        <v>194</v>
      </c>
      <c r="C698" s="169"/>
      <c r="D698" s="169"/>
      <c r="E698" s="169"/>
      <c r="F698" s="169"/>
      <c r="G698" s="169"/>
      <c r="H698" s="169"/>
      <c r="I698" s="169"/>
      <c r="J698" s="169"/>
      <c r="K698" s="169"/>
      <c r="L698" s="440"/>
      <c r="M698" s="441" t="s">
        <v>195</v>
      </c>
      <c r="N698" s="169"/>
      <c r="O698" s="169"/>
      <c r="P698" s="169"/>
      <c r="Q698" s="169"/>
      <c r="R698" s="169"/>
      <c r="S698" s="169"/>
      <c r="T698" s="169"/>
      <c r="U698" s="169"/>
      <c r="V698" s="232"/>
      <c r="W698" s="425"/>
    </row>
    <row r="699" ht="15.0" customHeight="1">
      <c r="A699" s="425"/>
      <c r="B699" s="465"/>
      <c r="C699" s="232"/>
      <c r="D699" s="447" t="str">
        <f>IF(ISBLANK(B695),"",IF(B699&gt;1,"Aventuras Adquiridas",IF(B699=1,"Aventura Adquirida","Missão Sem Aventura")))</f>
        <v/>
      </c>
      <c r="E699" s="169"/>
      <c r="F699" s="169"/>
      <c r="G699" s="169"/>
      <c r="H699" s="169"/>
      <c r="I699" s="169"/>
      <c r="J699" s="169"/>
      <c r="K699" s="232"/>
      <c r="L699" s="445"/>
      <c r="M699" s="448"/>
      <c r="N699" s="232"/>
      <c r="O699" s="466"/>
      <c r="P699" s="232"/>
      <c r="Q699" s="450"/>
      <c r="R699" s="232"/>
      <c r="S699" s="451"/>
      <c r="T699" s="232"/>
      <c r="U699" s="463"/>
      <c r="V699" s="232"/>
      <c r="W699" s="425"/>
    </row>
    <row r="700" ht="15.0" customHeight="1">
      <c r="A700" s="425"/>
      <c r="B700" s="435" t="s">
        <v>196</v>
      </c>
      <c r="C700" s="169"/>
      <c r="D700" s="169"/>
      <c r="E700" s="169"/>
      <c r="F700" s="169"/>
      <c r="G700" s="169"/>
      <c r="H700" s="169"/>
      <c r="I700" s="169"/>
      <c r="J700" s="169"/>
      <c r="K700" s="169"/>
      <c r="L700" s="440"/>
      <c r="M700" s="441" t="s">
        <v>197</v>
      </c>
      <c r="N700" s="169"/>
      <c r="O700" s="169"/>
      <c r="P700" s="169"/>
      <c r="Q700" s="169"/>
      <c r="R700" s="169"/>
      <c r="S700" s="169"/>
      <c r="T700" s="169"/>
      <c r="U700" s="169"/>
      <c r="V700" s="232"/>
      <c r="W700" s="425"/>
    </row>
    <row r="701" ht="15.0" customHeight="1">
      <c r="A701" s="425"/>
      <c r="B701" s="453"/>
      <c r="C701" s="13"/>
      <c r="D701" s="13"/>
      <c r="E701" s="13"/>
      <c r="F701" s="13"/>
      <c r="G701" s="13"/>
      <c r="H701" s="13"/>
      <c r="I701" s="13"/>
      <c r="J701" s="13"/>
      <c r="K701" s="26"/>
      <c r="L701" s="454"/>
      <c r="M701" s="453"/>
      <c r="N701" s="13"/>
      <c r="O701" s="13"/>
      <c r="P701" s="13"/>
      <c r="Q701" s="13"/>
      <c r="R701" s="13"/>
      <c r="S701" s="13"/>
      <c r="T701" s="13"/>
      <c r="U701" s="13"/>
      <c r="V701" s="26"/>
      <c r="W701" s="425"/>
    </row>
    <row r="702" ht="15.0" customHeight="1">
      <c r="A702" s="425"/>
      <c r="B702" s="36"/>
      <c r="K702" s="32"/>
      <c r="M702" s="36"/>
      <c r="V702" s="32"/>
      <c r="W702" s="425"/>
    </row>
    <row r="703" ht="15.0" customHeight="1">
      <c r="A703" s="425"/>
      <c r="B703" s="36"/>
      <c r="K703" s="32"/>
      <c r="M703" s="36"/>
      <c r="V703" s="32"/>
      <c r="W703" s="425"/>
    </row>
    <row r="704" ht="15.0" customHeight="1">
      <c r="A704" s="425"/>
      <c r="B704" s="36"/>
      <c r="K704" s="32"/>
      <c r="M704" s="36"/>
      <c r="V704" s="32"/>
      <c r="W704" s="425"/>
    </row>
    <row r="705" ht="15.0" customHeight="1">
      <c r="A705" s="425"/>
      <c r="B705" s="43"/>
      <c r="C705" s="44"/>
      <c r="D705" s="44"/>
      <c r="E705" s="44"/>
      <c r="F705" s="44"/>
      <c r="G705" s="44"/>
      <c r="H705" s="44"/>
      <c r="I705" s="44"/>
      <c r="J705" s="44"/>
      <c r="K705" s="45"/>
      <c r="M705" s="43"/>
      <c r="N705" s="44"/>
      <c r="O705" s="44"/>
      <c r="P705" s="44"/>
      <c r="Q705" s="44"/>
      <c r="R705" s="44"/>
      <c r="S705" s="44"/>
      <c r="T705" s="44"/>
      <c r="U705" s="44"/>
      <c r="V705" s="45"/>
      <c r="W705" s="425"/>
    </row>
    <row r="706" ht="15.0" customHeight="1">
      <c r="A706" s="425"/>
      <c r="B706" s="455"/>
      <c r="C706" s="456"/>
      <c r="D706" s="457"/>
      <c r="E706" s="457"/>
      <c r="F706" s="458"/>
      <c r="G706" s="458"/>
      <c r="H706" s="458"/>
      <c r="I706" s="458"/>
      <c r="J706" s="458"/>
      <c r="K706" s="459"/>
      <c r="L706" s="440"/>
      <c r="M706" s="460" t="s">
        <v>198</v>
      </c>
      <c r="N706" s="13"/>
      <c r="O706" s="13"/>
      <c r="P706" s="13"/>
      <c r="Q706" s="13"/>
      <c r="R706" s="13"/>
      <c r="S706" s="13"/>
      <c r="T706" s="13"/>
      <c r="U706" s="13"/>
      <c r="V706" s="26"/>
      <c r="W706" s="425"/>
    </row>
    <row r="707" ht="15.0" customHeight="1">
      <c r="A707" s="425"/>
      <c r="B707" s="461"/>
      <c r="C707" s="44"/>
      <c r="D707" s="44"/>
      <c r="E707" s="44"/>
      <c r="F707" s="44"/>
      <c r="G707" s="44"/>
      <c r="H707" s="44"/>
      <c r="I707" s="44"/>
      <c r="J707" s="44"/>
      <c r="K707" s="44"/>
      <c r="L707" s="445"/>
      <c r="M707" s="448"/>
      <c r="N707" s="232"/>
      <c r="O707" s="467"/>
      <c r="P707" s="232"/>
      <c r="Q707" s="450"/>
      <c r="R707" s="232"/>
      <c r="S707" s="451"/>
      <c r="T707" s="232"/>
      <c r="U707" s="463"/>
      <c r="V707" s="232"/>
      <c r="W707" s="425"/>
    </row>
    <row r="708" ht="15.0" customHeight="1">
      <c r="A708" s="432"/>
      <c r="B708" s="433"/>
      <c r="C708" s="169"/>
      <c r="D708" s="169"/>
      <c r="E708" s="169"/>
      <c r="F708" s="169"/>
      <c r="G708" s="169"/>
      <c r="H708" s="169"/>
      <c r="I708" s="169"/>
      <c r="J708" s="169"/>
      <c r="K708" s="169"/>
      <c r="L708" s="169"/>
      <c r="M708" s="169"/>
      <c r="N708" s="169"/>
      <c r="O708" s="169"/>
      <c r="P708" s="169"/>
      <c r="Q708" s="169"/>
      <c r="R708" s="169"/>
      <c r="S708" s="169"/>
      <c r="T708" s="169"/>
      <c r="U708" s="169"/>
      <c r="V708" s="169"/>
      <c r="W708" s="434" t="str">
        <f>if(ISBLANK(B710),"",1)</f>
        <v/>
      </c>
    </row>
    <row r="709" ht="15.0" customHeight="1">
      <c r="A709" s="425"/>
      <c r="B709" s="435" t="s">
        <v>191</v>
      </c>
      <c r="C709" s="169"/>
      <c r="D709" s="169"/>
      <c r="E709" s="169"/>
      <c r="F709" s="169"/>
      <c r="G709" s="169"/>
      <c r="H709" s="169"/>
      <c r="I709" s="169"/>
      <c r="J709" s="169"/>
      <c r="K709" s="436"/>
      <c r="L709" s="437"/>
      <c r="M709" s="438"/>
      <c r="N709" s="169"/>
      <c r="O709" s="169"/>
      <c r="P709" s="169"/>
      <c r="Q709" s="169"/>
      <c r="R709" s="169"/>
      <c r="S709" s="169"/>
      <c r="T709" s="169"/>
      <c r="U709" s="169"/>
      <c r="V709" s="232"/>
      <c r="W709" s="425"/>
    </row>
    <row r="710" ht="15.0" customHeight="1">
      <c r="A710" s="425"/>
      <c r="B710" s="439"/>
      <c r="C710" s="169"/>
      <c r="D710" s="169"/>
      <c r="E710" s="169"/>
      <c r="F710" s="169"/>
      <c r="G710" s="169"/>
      <c r="H710" s="169"/>
      <c r="I710" s="169"/>
      <c r="J710" s="169"/>
      <c r="K710" s="169"/>
      <c r="L710" s="169"/>
      <c r="M710" s="169"/>
      <c r="N710" s="169"/>
      <c r="O710" s="169"/>
      <c r="P710" s="169"/>
      <c r="Q710" s="169"/>
      <c r="R710" s="169"/>
      <c r="S710" s="169"/>
      <c r="T710" s="169"/>
      <c r="U710" s="169"/>
      <c r="V710" s="232"/>
      <c r="W710" s="425"/>
    </row>
    <row r="711" ht="15.0" customHeight="1">
      <c r="A711" s="425"/>
      <c r="B711" s="435" t="s">
        <v>192</v>
      </c>
      <c r="C711" s="169"/>
      <c r="D711" s="169"/>
      <c r="E711" s="169"/>
      <c r="F711" s="169"/>
      <c r="G711" s="169"/>
      <c r="H711" s="169"/>
      <c r="I711" s="169"/>
      <c r="J711" s="169"/>
      <c r="K711" s="169"/>
      <c r="L711" s="440"/>
      <c r="M711" s="441" t="s">
        <v>193</v>
      </c>
      <c r="N711" s="169"/>
      <c r="O711" s="169"/>
      <c r="P711" s="169"/>
      <c r="Q711" s="169"/>
      <c r="R711" s="169"/>
      <c r="S711" s="169"/>
      <c r="T711" s="169"/>
      <c r="U711" s="169"/>
      <c r="V711" s="232"/>
      <c r="W711" s="425"/>
    </row>
    <row r="712" ht="15.0" customHeight="1">
      <c r="A712" s="425"/>
      <c r="B712" s="468"/>
      <c r="C712" s="443"/>
      <c r="D712" s="443"/>
      <c r="E712" s="443"/>
      <c r="F712" s="443"/>
      <c r="G712" s="443"/>
      <c r="H712" s="443"/>
      <c r="I712" s="443"/>
      <c r="J712" s="443"/>
      <c r="K712" s="444"/>
      <c r="L712" s="445"/>
      <c r="M712" s="439"/>
      <c r="N712" s="169"/>
      <c r="O712" s="169"/>
      <c r="P712" s="169"/>
      <c r="Q712" s="169"/>
      <c r="R712" s="169"/>
      <c r="S712" s="169"/>
      <c r="T712" s="169"/>
      <c r="U712" s="169"/>
      <c r="V712" s="232"/>
      <c r="W712" s="425"/>
    </row>
    <row r="713" ht="15.0" customHeight="1">
      <c r="A713" s="425"/>
      <c r="B713" s="435" t="s">
        <v>194</v>
      </c>
      <c r="C713" s="169"/>
      <c r="D713" s="169"/>
      <c r="E713" s="169"/>
      <c r="F713" s="169"/>
      <c r="G713" s="169"/>
      <c r="H713" s="169"/>
      <c r="I713" s="169"/>
      <c r="J713" s="169"/>
      <c r="K713" s="169"/>
      <c r="L713" s="440"/>
      <c r="M713" s="441" t="s">
        <v>195</v>
      </c>
      <c r="N713" s="169"/>
      <c r="O713" s="169"/>
      <c r="P713" s="169"/>
      <c r="Q713" s="169"/>
      <c r="R713" s="169"/>
      <c r="S713" s="169"/>
      <c r="T713" s="169"/>
      <c r="U713" s="169"/>
      <c r="V713" s="232"/>
      <c r="W713" s="425"/>
    </row>
    <row r="714" ht="15.0" customHeight="1">
      <c r="A714" s="425"/>
      <c r="B714" s="465"/>
      <c r="C714" s="232"/>
      <c r="D714" s="447" t="str">
        <f>IF(ISBLANK(B710),"",IF(B714&gt;1,"Aventuras Adquiridas",IF(B714=1,"Aventura Adquirida","Missão Sem Aventura")))</f>
        <v/>
      </c>
      <c r="E714" s="169"/>
      <c r="F714" s="169"/>
      <c r="G714" s="169"/>
      <c r="H714" s="169"/>
      <c r="I714" s="169"/>
      <c r="J714" s="169"/>
      <c r="K714" s="232"/>
      <c r="L714" s="445"/>
      <c r="M714" s="448"/>
      <c r="N714" s="232"/>
      <c r="O714" s="466"/>
      <c r="P714" s="232"/>
      <c r="Q714" s="450"/>
      <c r="R714" s="232"/>
      <c r="S714" s="451"/>
      <c r="T714" s="232"/>
      <c r="U714" s="463"/>
      <c r="V714" s="232"/>
      <c r="W714" s="425"/>
    </row>
    <row r="715" ht="15.0" customHeight="1">
      <c r="A715" s="425"/>
      <c r="B715" s="435" t="s">
        <v>196</v>
      </c>
      <c r="C715" s="169"/>
      <c r="D715" s="169"/>
      <c r="E715" s="169"/>
      <c r="F715" s="169"/>
      <c r="G715" s="169"/>
      <c r="H715" s="169"/>
      <c r="I715" s="169"/>
      <c r="J715" s="169"/>
      <c r="K715" s="169"/>
      <c r="L715" s="440"/>
      <c r="M715" s="441" t="s">
        <v>197</v>
      </c>
      <c r="N715" s="169"/>
      <c r="O715" s="169"/>
      <c r="P715" s="169"/>
      <c r="Q715" s="169"/>
      <c r="R715" s="169"/>
      <c r="S715" s="169"/>
      <c r="T715" s="169"/>
      <c r="U715" s="169"/>
      <c r="V715" s="232"/>
      <c r="W715" s="425"/>
    </row>
    <row r="716" ht="15.0" customHeight="1">
      <c r="A716" s="425"/>
      <c r="B716" s="453"/>
      <c r="C716" s="13"/>
      <c r="D716" s="13"/>
      <c r="E716" s="13"/>
      <c r="F716" s="13"/>
      <c r="G716" s="13"/>
      <c r="H716" s="13"/>
      <c r="I716" s="13"/>
      <c r="J716" s="13"/>
      <c r="K716" s="26"/>
      <c r="L716" s="454"/>
      <c r="M716" s="453"/>
      <c r="N716" s="13"/>
      <c r="O716" s="13"/>
      <c r="P716" s="13"/>
      <c r="Q716" s="13"/>
      <c r="R716" s="13"/>
      <c r="S716" s="13"/>
      <c r="T716" s="13"/>
      <c r="U716" s="13"/>
      <c r="V716" s="26"/>
      <c r="W716" s="425"/>
    </row>
    <row r="717" ht="15.0" customHeight="1">
      <c r="A717" s="425"/>
      <c r="B717" s="36"/>
      <c r="K717" s="32"/>
      <c r="M717" s="36"/>
      <c r="V717" s="32"/>
      <c r="W717" s="425"/>
    </row>
    <row r="718" ht="15.0" customHeight="1">
      <c r="A718" s="425"/>
      <c r="B718" s="36"/>
      <c r="K718" s="32"/>
      <c r="M718" s="36"/>
      <c r="V718" s="32"/>
      <c r="W718" s="425"/>
    </row>
    <row r="719" ht="15.0" customHeight="1">
      <c r="A719" s="425"/>
      <c r="B719" s="36"/>
      <c r="K719" s="32"/>
      <c r="M719" s="36"/>
      <c r="V719" s="32"/>
      <c r="W719" s="425"/>
    </row>
    <row r="720" ht="15.0" customHeight="1">
      <c r="A720" s="425"/>
      <c r="B720" s="43"/>
      <c r="C720" s="44"/>
      <c r="D720" s="44"/>
      <c r="E720" s="44"/>
      <c r="F720" s="44"/>
      <c r="G720" s="44"/>
      <c r="H720" s="44"/>
      <c r="I720" s="44"/>
      <c r="J720" s="44"/>
      <c r="K720" s="45"/>
      <c r="M720" s="43"/>
      <c r="N720" s="44"/>
      <c r="O720" s="44"/>
      <c r="P720" s="44"/>
      <c r="Q720" s="44"/>
      <c r="R720" s="44"/>
      <c r="S720" s="44"/>
      <c r="T720" s="44"/>
      <c r="U720" s="44"/>
      <c r="V720" s="45"/>
      <c r="W720" s="425"/>
    </row>
    <row r="721" ht="15.0" customHeight="1">
      <c r="A721" s="425"/>
      <c r="B721" s="455"/>
      <c r="C721" s="456"/>
      <c r="D721" s="457"/>
      <c r="E721" s="457"/>
      <c r="F721" s="458"/>
      <c r="G721" s="458"/>
      <c r="H721" s="458"/>
      <c r="I721" s="458"/>
      <c r="J721" s="458"/>
      <c r="K721" s="459"/>
      <c r="L721" s="440"/>
      <c r="M721" s="460" t="s">
        <v>198</v>
      </c>
      <c r="N721" s="13"/>
      <c r="O721" s="13"/>
      <c r="P721" s="13"/>
      <c r="Q721" s="13"/>
      <c r="R721" s="13"/>
      <c r="S721" s="13"/>
      <c r="T721" s="13"/>
      <c r="U721" s="13"/>
      <c r="V721" s="26"/>
      <c r="W721" s="425"/>
    </row>
    <row r="722" ht="15.0" customHeight="1">
      <c r="A722" s="425"/>
      <c r="B722" s="461"/>
      <c r="C722" s="44"/>
      <c r="D722" s="44"/>
      <c r="E722" s="44"/>
      <c r="F722" s="44"/>
      <c r="G722" s="44"/>
      <c r="H722" s="44"/>
      <c r="I722" s="44"/>
      <c r="J722" s="44"/>
      <c r="K722" s="44"/>
      <c r="L722" s="445"/>
      <c r="M722" s="448"/>
      <c r="N722" s="232"/>
      <c r="O722" s="467"/>
      <c r="P722" s="232"/>
      <c r="Q722" s="450"/>
      <c r="R722" s="232"/>
      <c r="S722" s="451"/>
      <c r="T722" s="232"/>
      <c r="U722" s="463"/>
      <c r="V722" s="232"/>
      <c r="W722" s="425"/>
    </row>
    <row r="723" ht="15.0" customHeight="1">
      <c r="A723" s="432"/>
      <c r="B723" s="433"/>
      <c r="C723" s="169"/>
      <c r="D723" s="169"/>
      <c r="E723" s="169"/>
      <c r="F723" s="169"/>
      <c r="G723" s="169"/>
      <c r="H723" s="169"/>
      <c r="I723" s="169"/>
      <c r="J723" s="169"/>
      <c r="K723" s="169"/>
      <c r="L723" s="169"/>
      <c r="M723" s="169"/>
      <c r="N723" s="169"/>
      <c r="O723" s="169"/>
      <c r="P723" s="169"/>
      <c r="Q723" s="169"/>
      <c r="R723" s="169"/>
      <c r="S723" s="169"/>
      <c r="T723" s="169"/>
      <c r="U723" s="169"/>
      <c r="V723" s="169"/>
      <c r="W723" s="434" t="str">
        <f>if(ISBLANK(B725),"",1)</f>
        <v/>
      </c>
    </row>
    <row r="724" ht="15.0" customHeight="1">
      <c r="A724" s="425"/>
      <c r="B724" s="435" t="s">
        <v>191</v>
      </c>
      <c r="C724" s="169"/>
      <c r="D724" s="169"/>
      <c r="E724" s="169"/>
      <c r="F724" s="169"/>
      <c r="G724" s="169"/>
      <c r="H724" s="169"/>
      <c r="I724" s="169"/>
      <c r="J724" s="169"/>
      <c r="K724" s="436"/>
      <c r="L724" s="437"/>
      <c r="M724" s="438"/>
      <c r="N724" s="169"/>
      <c r="O724" s="169"/>
      <c r="P724" s="169"/>
      <c r="Q724" s="169"/>
      <c r="R724" s="169"/>
      <c r="S724" s="169"/>
      <c r="T724" s="169"/>
      <c r="U724" s="169"/>
      <c r="V724" s="232"/>
      <c r="W724" s="425"/>
    </row>
    <row r="725" ht="15.0" customHeight="1">
      <c r="A725" s="425"/>
      <c r="B725" s="439"/>
      <c r="C725" s="169"/>
      <c r="D725" s="169"/>
      <c r="E725" s="169"/>
      <c r="F725" s="169"/>
      <c r="G725" s="169"/>
      <c r="H725" s="169"/>
      <c r="I725" s="169"/>
      <c r="J725" s="169"/>
      <c r="K725" s="169"/>
      <c r="L725" s="169"/>
      <c r="M725" s="169"/>
      <c r="N725" s="169"/>
      <c r="O725" s="169"/>
      <c r="P725" s="169"/>
      <c r="Q725" s="169"/>
      <c r="R725" s="169"/>
      <c r="S725" s="169"/>
      <c r="T725" s="169"/>
      <c r="U725" s="169"/>
      <c r="V725" s="232"/>
      <c r="W725" s="425"/>
    </row>
    <row r="726" ht="15.0" customHeight="1">
      <c r="A726" s="425"/>
      <c r="B726" s="435" t="s">
        <v>192</v>
      </c>
      <c r="C726" s="169"/>
      <c r="D726" s="169"/>
      <c r="E726" s="169"/>
      <c r="F726" s="169"/>
      <c r="G726" s="169"/>
      <c r="H726" s="169"/>
      <c r="I726" s="169"/>
      <c r="J726" s="169"/>
      <c r="K726" s="169"/>
      <c r="L726" s="440"/>
      <c r="M726" s="441" t="s">
        <v>193</v>
      </c>
      <c r="N726" s="169"/>
      <c r="O726" s="169"/>
      <c r="P726" s="169"/>
      <c r="Q726" s="169"/>
      <c r="R726" s="169"/>
      <c r="S726" s="169"/>
      <c r="T726" s="169"/>
      <c r="U726" s="169"/>
      <c r="V726" s="232"/>
      <c r="W726" s="425"/>
    </row>
    <row r="727" ht="15.0" customHeight="1">
      <c r="A727" s="425"/>
      <c r="B727" s="468"/>
      <c r="C727" s="443"/>
      <c r="D727" s="443"/>
      <c r="E727" s="443"/>
      <c r="F727" s="443"/>
      <c r="G727" s="443"/>
      <c r="H727" s="443"/>
      <c r="I727" s="443"/>
      <c r="J727" s="443"/>
      <c r="K727" s="444"/>
      <c r="L727" s="445"/>
      <c r="M727" s="439"/>
      <c r="N727" s="169"/>
      <c r="O727" s="169"/>
      <c r="P727" s="169"/>
      <c r="Q727" s="169"/>
      <c r="R727" s="169"/>
      <c r="S727" s="169"/>
      <c r="T727" s="169"/>
      <c r="U727" s="169"/>
      <c r="V727" s="232"/>
      <c r="W727" s="425"/>
    </row>
    <row r="728" ht="15.0" customHeight="1">
      <c r="A728" s="425"/>
      <c r="B728" s="435" t="s">
        <v>194</v>
      </c>
      <c r="C728" s="169"/>
      <c r="D728" s="169"/>
      <c r="E728" s="169"/>
      <c r="F728" s="169"/>
      <c r="G728" s="169"/>
      <c r="H728" s="169"/>
      <c r="I728" s="169"/>
      <c r="J728" s="169"/>
      <c r="K728" s="169"/>
      <c r="L728" s="440"/>
      <c r="M728" s="441" t="s">
        <v>195</v>
      </c>
      <c r="N728" s="169"/>
      <c r="O728" s="169"/>
      <c r="P728" s="169"/>
      <c r="Q728" s="169"/>
      <c r="R728" s="169"/>
      <c r="S728" s="169"/>
      <c r="T728" s="169"/>
      <c r="U728" s="169"/>
      <c r="V728" s="232"/>
      <c r="W728" s="425"/>
    </row>
    <row r="729" ht="15.0" customHeight="1">
      <c r="A729" s="425"/>
      <c r="B729" s="465"/>
      <c r="C729" s="232"/>
      <c r="D729" s="447" t="str">
        <f>IF(ISBLANK(B725),"",IF(B729&gt;1,"Aventuras Adquiridas",IF(B729=1,"Aventura Adquirida","Missão Sem Aventura")))</f>
        <v/>
      </c>
      <c r="E729" s="169"/>
      <c r="F729" s="169"/>
      <c r="G729" s="169"/>
      <c r="H729" s="169"/>
      <c r="I729" s="169"/>
      <c r="J729" s="169"/>
      <c r="K729" s="232"/>
      <c r="L729" s="445"/>
      <c r="M729" s="448"/>
      <c r="N729" s="232"/>
      <c r="O729" s="466"/>
      <c r="P729" s="232"/>
      <c r="Q729" s="450"/>
      <c r="R729" s="232"/>
      <c r="S729" s="451"/>
      <c r="T729" s="232"/>
      <c r="U729" s="463"/>
      <c r="V729" s="232"/>
      <c r="W729" s="425"/>
    </row>
    <row r="730" ht="15.0" customHeight="1">
      <c r="A730" s="425"/>
      <c r="B730" s="435" t="s">
        <v>196</v>
      </c>
      <c r="C730" s="169"/>
      <c r="D730" s="169"/>
      <c r="E730" s="169"/>
      <c r="F730" s="169"/>
      <c r="G730" s="169"/>
      <c r="H730" s="169"/>
      <c r="I730" s="169"/>
      <c r="J730" s="169"/>
      <c r="K730" s="169"/>
      <c r="L730" s="440"/>
      <c r="M730" s="441" t="s">
        <v>197</v>
      </c>
      <c r="N730" s="169"/>
      <c r="O730" s="169"/>
      <c r="P730" s="169"/>
      <c r="Q730" s="169"/>
      <c r="R730" s="169"/>
      <c r="S730" s="169"/>
      <c r="T730" s="169"/>
      <c r="U730" s="169"/>
      <c r="V730" s="232"/>
      <c r="W730" s="425"/>
    </row>
    <row r="731" ht="15.0" customHeight="1">
      <c r="A731" s="425"/>
      <c r="B731" s="453"/>
      <c r="C731" s="13"/>
      <c r="D731" s="13"/>
      <c r="E731" s="13"/>
      <c r="F731" s="13"/>
      <c r="G731" s="13"/>
      <c r="H731" s="13"/>
      <c r="I731" s="13"/>
      <c r="J731" s="13"/>
      <c r="K731" s="26"/>
      <c r="L731" s="454"/>
      <c r="M731" s="453"/>
      <c r="N731" s="13"/>
      <c r="O731" s="13"/>
      <c r="P731" s="13"/>
      <c r="Q731" s="13"/>
      <c r="R731" s="13"/>
      <c r="S731" s="13"/>
      <c r="T731" s="13"/>
      <c r="U731" s="13"/>
      <c r="V731" s="26"/>
      <c r="W731" s="425"/>
    </row>
    <row r="732" ht="15.0" customHeight="1">
      <c r="A732" s="425"/>
      <c r="B732" s="36"/>
      <c r="K732" s="32"/>
      <c r="M732" s="36"/>
      <c r="V732" s="32"/>
      <c r="W732" s="425"/>
    </row>
    <row r="733" ht="15.0" customHeight="1">
      <c r="A733" s="425"/>
      <c r="B733" s="36"/>
      <c r="K733" s="32"/>
      <c r="M733" s="36"/>
      <c r="V733" s="32"/>
      <c r="W733" s="425"/>
    </row>
    <row r="734" ht="15.0" customHeight="1">
      <c r="A734" s="425"/>
      <c r="B734" s="36"/>
      <c r="K734" s="32"/>
      <c r="M734" s="36"/>
      <c r="V734" s="32"/>
      <c r="W734" s="425"/>
    </row>
    <row r="735" ht="15.0" customHeight="1">
      <c r="A735" s="425"/>
      <c r="B735" s="43"/>
      <c r="C735" s="44"/>
      <c r="D735" s="44"/>
      <c r="E735" s="44"/>
      <c r="F735" s="44"/>
      <c r="G735" s="44"/>
      <c r="H735" s="44"/>
      <c r="I735" s="44"/>
      <c r="J735" s="44"/>
      <c r="K735" s="45"/>
      <c r="M735" s="43"/>
      <c r="N735" s="44"/>
      <c r="O735" s="44"/>
      <c r="P735" s="44"/>
      <c r="Q735" s="44"/>
      <c r="R735" s="44"/>
      <c r="S735" s="44"/>
      <c r="T735" s="44"/>
      <c r="U735" s="44"/>
      <c r="V735" s="45"/>
      <c r="W735" s="425"/>
    </row>
    <row r="736" ht="15.0" customHeight="1">
      <c r="A736" s="425"/>
      <c r="B736" s="455"/>
      <c r="C736" s="456"/>
      <c r="D736" s="457"/>
      <c r="E736" s="457"/>
      <c r="F736" s="458"/>
      <c r="G736" s="458"/>
      <c r="H736" s="458"/>
      <c r="I736" s="458"/>
      <c r="J736" s="458"/>
      <c r="K736" s="459"/>
      <c r="L736" s="440"/>
      <c r="M736" s="460" t="s">
        <v>198</v>
      </c>
      <c r="N736" s="13"/>
      <c r="O736" s="13"/>
      <c r="P736" s="13"/>
      <c r="Q736" s="13"/>
      <c r="R736" s="13"/>
      <c r="S736" s="13"/>
      <c r="T736" s="13"/>
      <c r="U736" s="13"/>
      <c r="V736" s="26"/>
      <c r="W736" s="425"/>
    </row>
    <row r="737" ht="15.0" customHeight="1">
      <c r="A737" s="425"/>
      <c r="B737" s="461"/>
      <c r="C737" s="44"/>
      <c r="D737" s="44"/>
      <c r="E737" s="44"/>
      <c r="F737" s="44"/>
      <c r="G737" s="44"/>
      <c r="H737" s="44"/>
      <c r="I737" s="44"/>
      <c r="J737" s="44"/>
      <c r="K737" s="44"/>
      <c r="L737" s="445"/>
      <c r="M737" s="448"/>
      <c r="N737" s="232"/>
      <c r="O737" s="467"/>
      <c r="P737" s="232"/>
      <c r="Q737" s="450"/>
      <c r="R737" s="232"/>
      <c r="S737" s="451"/>
      <c r="T737" s="232"/>
      <c r="U737" s="463"/>
      <c r="V737" s="232"/>
      <c r="W737" s="425"/>
    </row>
    <row r="738" ht="15.0" customHeight="1">
      <c r="A738" s="432"/>
      <c r="B738" s="433"/>
      <c r="C738" s="169"/>
      <c r="D738" s="169"/>
      <c r="E738" s="169"/>
      <c r="F738" s="169"/>
      <c r="G738" s="169"/>
      <c r="H738" s="169"/>
      <c r="I738" s="169"/>
      <c r="J738" s="169"/>
      <c r="K738" s="169"/>
      <c r="L738" s="169"/>
      <c r="M738" s="169"/>
      <c r="N738" s="169"/>
      <c r="O738" s="169"/>
      <c r="P738" s="169"/>
      <c r="Q738" s="169"/>
      <c r="R738" s="169"/>
      <c r="S738" s="169"/>
      <c r="T738" s="169"/>
      <c r="U738" s="169"/>
      <c r="V738" s="169"/>
      <c r="W738" s="434" t="str">
        <f>if(ISBLANK(B740),"",1)</f>
        <v/>
      </c>
    </row>
    <row r="739" ht="15.0" customHeight="1">
      <c r="A739" s="425"/>
      <c r="B739" s="435" t="s">
        <v>191</v>
      </c>
      <c r="C739" s="169"/>
      <c r="D739" s="169"/>
      <c r="E739" s="169"/>
      <c r="F739" s="169"/>
      <c r="G739" s="169"/>
      <c r="H739" s="169"/>
      <c r="I739" s="169"/>
      <c r="J739" s="169"/>
      <c r="K739" s="436"/>
      <c r="L739" s="437"/>
      <c r="M739" s="438"/>
      <c r="N739" s="169"/>
      <c r="O739" s="169"/>
      <c r="P739" s="169"/>
      <c r="Q739" s="169"/>
      <c r="R739" s="169"/>
      <c r="S739" s="169"/>
      <c r="T739" s="169"/>
      <c r="U739" s="169"/>
      <c r="V739" s="232"/>
      <c r="W739" s="425"/>
    </row>
    <row r="740" ht="15.0" customHeight="1">
      <c r="A740" s="425"/>
      <c r="B740" s="439"/>
      <c r="C740" s="169"/>
      <c r="D740" s="169"/>
      <c r="E740" s="169"/>
      <c r="F740" s="169"/>
      <c r="G740" s="169"/>
      <c r="H740" s="169"/>
      <c r="I740" s="169"/>
      <c r="J740" s="169"/>
      <c r="K740" s="169"/>
      <c r="L740" s="169"/>
      <c r="M740" s="169"/>
      <c r="N740" s="169"/>
      <c r="O740" s="169"/>
      <c r="P740" s="169"/>
      <c r="Q740" s="169"/>
      <c r="R740" s="169"/>
      <c r="S740" s="169"/>
      <c r="T740" s="169"/>
      <c r="U740" s="169"/>
      <c r="V740" s="232"/>
      <c r="W740" s="425"/>
    </row>
    <row r="741" ht="15.0" customHeight="1">
      <c r="A741" s="425"/>
      <c r="B741" s="435" t="s">
        <v>192</v>
      </c>
      <c r="C741" s="169"/>
      <c r="D741" s="169"/>
      <c r="E741" s="169"/>
      <c r="F741" s="169"/>
      <c r="G741" s="169"/>
      <c r="H741" s="169"/>
      <c r="I741" s="169"/>
      <c r="J741" s="169"/>
      <c r="K741" s="169"/>
      <c r="L741" s="440"/>
      <c r="M741" s="441" t="s">
        <v>193</v>
      </c>
      <c r="N741" s="169"/>
      <c r="O741" s="169"/>
      <c r="P741" s="169"/>
      <c r="Q741" s="169"/>
      <c r="R741" s="169"/>
      <c r="S741" s="169"/>
      <c r="T741" s="169"/>
      <c r="U741" s="169"/>
      <c r="V741" s="232"/>
      <c r="W741" s="425"/>
    </row>
    <row r="742" ht="15.0" customHeight="1">
      <c r="A742" s="425"/>
      <c r="B742" s="468"/>
      <c r="C742" s="443"/>
      <c r="D742" s="443"/>
      <c r="E742" s="443"/>
      <c r="F742" s="443"/>
      <c r="G742" s="443"/>
      <c r="H742" s="443"/>
      <c r="I742" s="443"/>
      <c r="J742" s="443"/>
      <c r="K742" s="444"/>
      <c r="L742" s="445"/>
      <c r="M742" s="439"/>
      <c r="N742" s="169"/>
      <c r="O742" s="169"/>
      <c r="P742" s="169"/>
      <c r="Q742" s="169"/>
      <c r="R742" s="169"/>
      <c r="S742" s="169"/>
      <c r="T742" s="169"/>
      <c r="U742" s="169"/>
      <c r="V742" s="232"/>
      <c r="W742" s="425"/>
    </row>
    <row r="743" ht="15.0" customHeight="1">
      <c r="A743" s="425"/>
      <c r="B743" s="435" t="s">
        <v>194</v>
      </c>
      <c r="C743" s="169"/>
      <c r="D743" s="169"/>
      <c r="E743" s="169"/>
      <c r="F743" s="169"/>
      <c r="G743" s="169"/>
      <c r="H743" s="169"/>
      <c r="I743" s="169"/>
      <c r="J743" s="169"/>
      <c r="K743" s="169"/>
      <c r="L743" s="440"/>
      <c r="M743" s="441" t="s">
        <v>195</v>
      </c>
      <c r="N743" s="169"/>
      <c r="O743" s="169"/>
      <c r="P743" s="169"/>
      <c r="Q743" s="169"/>
      <c r="R743" s="169"/>
      <c r="S743" s="169"/>
      <c r="T743" s="169"/>
      <c r="U743" s="169"/>
      <c r="V743" s="232"/>
      <c r="W743" s="425"/>
    </row>
    <row r="744" ht="15.0" customHeight="1">
      <c r="A744" s="425"/>
      <c r="B744" s="465"/>
      <c r="C744" s="232"/>
      <c r="D744" s="447" t="str">
        <f>IF(ISBLANK(B740),"",IF(B744&gt;1,"Aventuras Adquiridas",IF(B744=1,"Aventura Adquirida","Missão Sem Aventura")))</f>
        <v/>
      </c>
      <c r="E744" s="169"/>
      <c r="F744" s="169"/>
      <c r="G744" s="169"/>
      <c r="H744" s="169"/>
      <c r="I744" s="169"/>
      <c r="J744" s="169"/>
      <c r="K744" s="232"/>
      <c r="L744" s="445"/>
      <c r="M744" s="448"/>
      <c r="N744" s="232"/>
      <c r="O744" s="466"/>
      <c r="P744" s="232"/>
      <c r="Q744" s="450"/>
      <c r="R744" s="232"/>
      <c r="S744" s="451"/>
      <c r="T744" s="232"/>
      <c r="U744" s="463"/>
      <c r="V744" s="232"/>
      <c r="W744" s="425"/>
    </row>
    <row r="745" ht="15.0" customHeight="1">
      <c r="A745" s="425"/>
      <c r="B745" s="435" t="s">
        <v>196</v>
      </c>
      <c r="C745" s="169"/>
      <c r="D745" s="169"/>
      <c r="E745" s="169"/>
      <c r="F745" s="169"/>
      <c r="G745" s="169"/>
      <c r="H745" s="169"/>
      <c r="I745" s="169"/>
      <c r="J745" s="169"/>
      <c r="K745" s="169"/>
      <c r="L745" s="440"/>
      <c r="M745" s="441" t="s">
        <v>197</v>
      </c>
      <c r="N745" s="169"/>
      <c r="O745" s="169"/>
      <c r="P745" s="169"/>
      <c r="Q745" s="169"/>
      <c r="R745" s="169"/>
      <c r="S745" s="169"/>
      <c r="T745" s="169"/>
      <c r="U745" s="169"/>
      <c r="V745" s="232"/>
      <c r="W745" s="425"/>
    </row>
    <row r="746" ht="15.0" customHeight="1">
      <c r="A746" s="425"/>
      <c r="B746" s="453"/>
      <c r="C746" s="13"/>
      <c r="D746" s="13"/>
      <c r="E746" s="13"/>
      <c r="F746" s="13"/>
      <c r="G746" s="13"/>
      <c r="H746" s="13"/>
      <c r="I746" s="13"/>
      <c r="J746" s="13"/>
      <c r="K746" s="26"/>
      <c r="L746" s="454"/>
      <c r="M746" s="453"/>
      <c r="N746" s="13"/>
      <c r="O746" s="13"/>
      <c r="P746" s="13"/>
      <c r="Q746" s="13"/>
      <c r="R746" s="13"/>
      <c r="S746" s="13"/>
      <c r="T746" s="13"/>
      <c r="U746" s="13"/>
      <c r="V746" s="26"/>
      <c r="W746" s="425"/>
    </row>
    <row r="747" ht="15.0" customHeight="1">
      <c r="A747" s="425"/>
      <c r="B747" s="36"/>
      <c r="K747" s="32"/>
      <c r="M747" s="36"/>
      <c r="V747" s="32"/>
      <c r="W747" s="425"/>
    </row>
    <row r="748" ht="15.0" customHeight="1">
      <c r="A748" s="425"/>
      <c r="B748" s="36"/>
      <c r="K748" s="32"/>
      <c r="M748" s="36"/>
      <c r="V748" s="32"/>
      <c r="W748" s="425"/>
    </row>
    <row r="749" ht="15.0" customHeight="1">
      <c r="A749" s="425"/>
      <c r="B749" s="36"/>
      <c r="K749" s="32"/>
      <c r="M749" s="36"/>
      <c r="V749" s="32"/>
      <c r="W749" s="425"/>
    </row>
    <row r="750" ht="15.0" customHeight="1">
      <c r="A750" s="425"/>
      <c r="B750" s="43"/>
      <c r="C750" s="44"/>
      <c r="D750" s="44"/>
      <c r="E750" s="44"/>
      <c r="F750" s="44"/>
      <c r="G750" s="44"/>
      <c r="H750" s="44"/>
      <c r="I750" s="44"/>
      <c r="J750" s="44"/>
      <c r="K750" s="45"/>
      <c r="M750" s="43"/>
      <c r="N750" s="44"/>
      <c r="O750" s="44"/>
      <c r="P750" s="44"/>
      <c r="Q750" s="44"/>
      <c r="R750" s="44"/>
      <c r="S750" s="44"/>
      <c r="T750" s="44"/>
      <c r="U750" s="44"/>
      <c r="V750" s="45"/>
      <c r="W750" s="425"/>
    </row>
    <row r="751" ht="15.0" customHeight="1">
      <c r="A751" s="425"/>
      <c r="B751" s="455"/>
      <c r="C751" s="456"/>
      <c r="D751" s="457"/>
      <c r="E751" s="457"/>
      <c r="F751" s="458"/>
      <c r="G751" s="458"/>
      <c r="H751" s="458"/>
      <c r="I751" s="458"/>
      <c r="J751" s="458"/>
      <c r="K751" s="459"/>
      <c r="L751" s="440"/>
      <c r="M751" s="460" t="s">
        <v>198</v>
      </c>
      <c r="N751" s="13"/>
      <c r="O751" s="13"/>
      <c r="P751" s="13"/>
      <c r="Q751" s="13"/>
      <c r="R751" s="13"/>
      <c r="S751" s="13"/>
      <c r="T751" s="13"/>
      <c r="U751" s="13"/>
      <c r="V751" s="26"/>
      <c r="W751" s="425"/>
    </row>
    <row r="752" ht="15.0" customHeight="1">
      <c r="A752" s="425"/>
      <c r="B752" s="461"/>
      <c r="C752" s="44"/>
      <c r="D752" s="44"/>
      <c r="E752" s="44"/>
      <c r="F752" s="44"/>
      <c r="G752" s="44"/>
      <c r="H752" s="44"/>
      <c r="I752" s="44"/>
      <c r="J752" s="44"/>
      <c r="K752" s="44"/>
      <c r="L752" s="445"/>
      <c r="M752" s="448"/>
      <c r="N752" s="232"/>
      <c r="O752" s="467"/>
      <c r="P752" s="232"/>
      <c r="Q752" s="450"/>
      <c r="R752" s="232"/>
      <c r="S752" s="451"/>
      <c r="T752" s="232"/>
      <c r="U752" s="463"/>
      <c r="V752" s="232"/>
      <c r="W752" s="425"/>
    </row>
    <row r="753" ht="15.0" customHeight="1">
      <c r="A753" s="432"/>
      <c r="B753" s="433"/>
      <c r="C753" s="169"/>
      <c r="D753" s="169"/>
      <c r="E753" s="169"/>
      <c r="F753" s="169"/>
      <c r="G753" s="169"/>
      <c r="H753" s="169"/>
      <c r="I753" s="169"/>
      <c r="J753" s="169"/>
      <c r="K753" s="169"/>
      <c r="L753" s="169"/>
      <c r="M753" s="169"/>
      <c r="N753" s="169"/>
      <c r="O753" s="169"/>
      <c r="P753" s="169"/>
      <c r="Q753" s="169"/>
      <c r="R753" s="169"/>
      <c r="S753" s="169"/>
      <c r="T753" s="169"/>
      <c r="U753" s="169"/>
      <c r="V753" s="169"/>
      <c r="W753" s="434" t="str">
        <f>if(ISBLANK(B755),"",1)</f>
        <v/>
      </c>
    </row>
    <row r="754" ht="15.0" customHeight="1">
      <c r="A754" s="425"/>
      <c r="B754" s="435" t="s">
        <v>191</v>
      </c>
      <c r="C754" s="169"/>
      <c r="D754" s="169"/>
      <c r="E754" s="169"/>
      <c r="F754" s="169"/>
      <c r="G754" s="169"/>
      <c r="H754" s="169"/>
      <c r="I754" s="169"/>
      <c r="J754" s="169"/>
      <c r="K754" s="436"/>
      <c r="L754" s="437"/>
      <c r="M754" s="438"/>
      <c r="N754" s="169"/>
      <c r="O754" s="169"/>
      <c r="P754" s="169"/>
      <c r="Q754" s="169"/>
      <c r="R754" s="169"/>
      <c r="S754" s="169"/>
      <c r="T754" s="169"/>
      <c r="U754" s="169"/>
      <c r="V754" s="232"/>
      <c r="W754" s="425"/>
    </row>
    <row r="755" ht="15.0" customHeight="1">
      <c r="A755" s="425"/>
      <c r="B755" s="439"/>
      <c r="C755" s="169"/>
      <c r="D755" s="169"/>
      <c r="E755" s="169"/>
      <c r="F755" s="169"/>
      <c r="G755" s="169"/>
      <c r="H755" s="169"/>
      <c r="I755" s="169"/>
      <c r="J755" s="169"/>
      <c r="K755" s="169"/>
      <c r="L755" s="169"/>
      <c r="M755" s="169"/>
      <c r="N755" s="169"/>
      <c r="O755" s="169"/>
      <c r="P755" s="169"/>
      <c r="Q755" s="169"/>
      <c r="R755" s="169"/>
      <c r="S755" s="169"/>
      <c r="T755" s="169"/>
      <c r="U755" s="169"/>
      <c r="V755" s="232"/>
      <c r="W755" s="425"/>
    </row>
    <row r="756" ht="15.0" customHeight="1">
      <c r="A756" s="425"/>
      <c r="B756" s="435" t="s">
        <v>192</v>
      </c>
      <c r="C756" s="169"/>
      <c r="D756" s="169"/>
      <c r="E756" s="169"/>
      <c r="F756" s="169"/>
      <c r="G756" s="169"/>
      <c r="H756" s="169"/>
      <c r="I756" s="169"/>
      <c r="J756" s="169"/>
      <c r="K756" s="169"/>
      <c r="L756" s="440"/>
      <c r="M756" s="441" t="s">
        <v>193</v>
      </c>
      <c r="N756" s="169"/>
      <c r="O756" s="169"/>
      <c r="P756" s="169"/>
      <c r="Q756" s="169"/>
      <c r="R756" s="169"/>
      <c r="S756" s="169"/>
      <c r="T756" s="169"/>
      <c r="U756" s="169"/>
      <c r="V756" s="232"/>
      <c r="W756" s="425"/>
    </row>
    <row r="757" ht="15.0" customHeight="1">
      <c r="A757" s="425"/>
      <c r="B757" s="468"/>
      <c r="C757" s="443"/>
      <c r="D757" s="443"/>
      <c r="E757" s="443"/>
      <c r="F757" s="443"/>
      <c r="G757" s="443"/>
      <c r="H757" s="443"/>
      <c r="I757" s="443"/>
      <c r="J757" s="443"/>
      <c r="K757" s="444"/>
      <c r="L757" s="445"/>
      <c r="M757" s="439"/>
      <c r="N757" s="169"/>
      <c r="O757" s="169"/>
      <c r="P757" s="169"/>
      <c r="Q757" s="169"/>
      <c r="R757" s="169"/>
      <c r="S757" s="169"/>
      <c r="T757" s="169"/>
      <c r="U757" s="169"/>
      <c r="V757" s="232"/>
      <c r="W757" s="425"/>
    </row>
    <row r="758" ht="15.0" customHeight="1">
      <c r="A758" s="425"/>
      <c r="B758" s="435" t="s">
        <v>194</v>
      </c>
      <c r="C758" s="169"/>
      <c r="D758" s="169"/>
      <c r="E758" s="169"/>
      <c r="F758" s="169"/>
      <c r="G758" s="169"/>
      <c r="H758" s="169"/>
      <c r="I758" s="169"/>
      <c r="J758" s="169"/>
      <c r="K758" s="169"/>
      <c r="L758" s="440"/>
      <c r="M758" s="441" t="s">
        <v>195</v>
      </c>
      <c r="N758" s="169"/>
      <c r="O758" s="169"/>
      <c r="P758" s="169"/>
      <c r="Q758" s="169"/>
      <c r="R758" s="169"/>
      <c r="S758" s="169"/>
      <c r="T758" s="169"/>
      <c r="U758" s="169"/>
      <c r="V758" s="232"/>
      <c r="W758" s="425"/>
    </row>
    <row r="759" ht="15.0" customHeight="1">
      <c r="A759" s="425"/>
      <c r="B759" s="465"/>
      <c r="C759" s="232"/>
      <c r="D759" s="447" t="str">
        <f>IF(ISBLANK(B755),"",IF(B759&gt;1,"Aventuras Adquiridas",IF(B759=1,"Aventura Adquirida","Missão Sem Aventura")))</f>
        <v/>
      </c>
      <c r="E759" s="169"/>
      <c r="F759" s="169"/>
      <c r="G759" s="169"/>
      <c r="H759" s="169"/>
      <c r="I759" s="169"/>
      <c r="J759" s="169"/>
      <c r="K759" s="232"/>
      <c r="L759" s="445"/>
      <c r="M759" s="448"/>
      <c r="N759" s="232"/>
      <c r="O759" s="466"/>
      <c r="P759" s="232"/>
      <c r="Q759" s="450"/>
      <c r="R759" s="232"/>
      <c r="S759" s="451"/>
      <c r="T759" s="232"/>
      <c r="U759" s="463"/>
      <c r="V759" s="232"/>
      <c r="W759" s="425"/>
    </row>
    <row r="760" ht="15.0" customHeight="1">
      <c r="A760" s="425"/>
      <c r="B760" s="435" t="s">
        <v>196</v>
      </c>
      <c r="C760" s="169"/>
      <c r="D760" s="169"/>
      <c r="E760" s="169"/>
      <c r="F760" s="169"/>
      <c r="G760" s="169"/>
      <c r="H760" s="169"/>
      <c r="I760" s="169"/>
      <c r="J760" s="169"/>
      <c r="K760" s="169"/>
      <c r="L760" s="440"/>
      <c r="M760" s="441" t="s">
        <v>197</v>
      </c>
      <c r="N760" s="169"/>
      <c r="O760" s="169"/>
      <c r="P760" s="169"/>
      <c r="Q760" s="169"/>
      <c r="R760" s="169"/>
      <c r="S760" s="169"/>
      <c r="T760" s="169"/>
      <c r="U760" s="169"/>
      <c r="V760" s="232"/>
      <c r="W760" s="425"/>
    </row>
    <row r="761" ht="15.0" customHeight="1">
      <c r="A761" s="425"/>
      <c r="B761" s="453"/>
      <c r="C761" s="13"/>
      <c r="D761" s="13"/>
      <c r="E761" s="13"/>
      <c r="F761" s="13"/>
      <c r="G761" s="13"/>
      <c r="H761" s="13"/>
      <c r="I761" s="13"/>
      <c r="J761" s="13"/>
      <c r="K761" s="26"/>
      <c r="L761" s="454"/>
      <c r="M761" s="453"/>
      <c r="N761" s="13"/>
      <c r="O761" s="13"/>
      <c r="P761" s="13"/>
      <c r="Q761" s="13"/>
      <c r="R761" s="13"/>
      <c r="S761" s="13"/>
      <c r="T761" s="13"/>
      <c r="U761" s="13"/>
      <c r="V761" s="26"/>
      <c r="W761" s="425"/>
    </row>
    <row r="762" ht="15.0" customHeight="1">
      <c r="A762" s="425"/>
      <c r="B762" s="36"/>
      <c r="K762" s="32"/>
      <c r="M762" s="36"/>
      <c r="V762" s="32"/>
      <c r="W762" s="425"/>
    </row>
    <row r="763" ht="15.0" customHeight="1">
      <c r="A763" s="425"/>
      <c r="B763" s="36"/>
      <c r="K763" s="32"/>
      <c r="M763" s="36"/>
      <c r="V763" s="32"/>
      <c r="W763" s="425"/>
    </row>
    <row r="764" ht="15.0" customHeight="1">
      <c r="A764" s="425"/>
      <c r="B764" s="36"/>
      <c r="K764" s="32"/>
      <c r="M764" s="36"/>
      <c r="V764" s="32"/>
      <c r="W764" s="425"/>
    </row>
    <row r="765" ht="15.0" customHeight="1">
      <c r="A765" s="425"/>
      <c r="B765" s="43"/>
      <c r="C765" s="44"/>
      <c r="D765" s="44"/>
      <c r="E765" s="44"/>
      <c r="F765" s="44"/>
      <c r="G765" s="44"/>
      <c r="H765" s="44"/>
      <c r="I765" s="44"/>
      <c r="J765" s="44"/>
      <c r="K765" s="45"/>
      <c r="M765" s="43"/>
      <c r="N765" s="44"/>
      <c r="O765" s="44"/>
      <c r="P765" s="44"/>
      <c r="Q765" s="44"/>
      <c r="R765" s="44"/>
      <c r="S765" s="44"/>
      <c r="T765" s="44"/>
      <c r="U765" s="44"/>
      <c r="V765" s="45"/>
      <c r="W765" s="425"/>
    </row>
    <row r="766" ht="15.0" customHeight="1">
      <c r="A766" s="425"/>
      <c r="B766" s="455"/>
      <c r="C766" s="456"/>
      <c r="D766" s="457"/>
      <c r="E766" s="457"/>
      <c r="F766" s="458"/>
      <c r="G766" s="458"/>
      <c r="H766" s="458"/>
      <c r="I766" s="458"/>
      <c r="J766" s="458"/>
      <c r="K766" s="459"/>
      <c r="L766" s="440"/>
      <c r="M766" s="460" t="s">
        <v>198</v>
      </c>
      <c r="N766" s="13"/>
      <c r="O766" s="13"/>
      <c r="P766" s="13"/>
      <c r="Q766" s="13"/>
      <c r="R766" s="13"/>
      <c r="S766" s="13"/>
      <c r="T766" s="13"/>
      <c r="U766" s="13"/>
      <c r="V766" s="26"/>
      <c r="W766" s="425"/>
    </row>
    <row r="767" ht="15.0" customHeight="1">
      <c r="A767" s="425"/>
      <c r="B767" s="461"/>
      <c r="C767" s="44"/>
      <c r="D767" s="44"/>
      <c r="E767" s="44"/>
      <c r="F767" s="44"/>
      <c r="G767" s="44"/>
      <c r="H767" s="44"/>
      <c r="I767" s="44"/>
      <c r="J767" s="44"/>
      <c r="K767" s="44"/>
      <c r="L767" s="445"/>
      <c r="M767" s="448"/>
      <c r="N767" s="232"/>
      <c r="O767" s="467"/>
      <c r="P767" s="232"/>
      <c r="Q767" s="450"/>
      <c r="R767" s="232"/>
      <c r="S767" s="451"/>
      <c r="T767" s="232"/>
      <c r="U767" s="463"/>
      <c r="V767" s="232"/>
      <c r="W767" s="425"/>
    </row>
    <row r="768" ht="15.0" customHeight="1">
      <c r="A768" s="432"/>
      <c r="B768" s="433"/>
      <c r="C768" s="169"/>
      <c r="D768" s="169"/>
      <c r="E768" s="169"/>
      <c r="F768" s="169"/>
      <c r="G768" s="169"/>
      <c r="H768" s="169"/>
      <c r="I768" s="169"/>
      <c r="J768" s="169"/>
      <c r="K768" s="169"/>
      <c r="L768" s="169"/>
      <c r="M768" s="169"/>
      <c r="N768" s="169"/>
      <c r="O768" s="169"/>
      <c r="P768" s="169"/>
      <c r="Q768" s="169"/>
      <c r="R768" s="169"/>
      <c r="S768" s="169"/>
      <c r="T768" s="169"/>
      <c r="U768" s="169"/>
      <c r="V768" s="169"/>
      <c r="W768" s="434" t="str">
        <f>if(ISBLANK(B770),"",1)</f>
        <v/>
      </c>
    </row>
    <row r="769" ht="15.0" customHeight="1">
      <c r="A769" s="425"/>
      <c r="B769" s="435" t="s">
        <v>191</v>
      </c>
      <c r="C769" s="169"/>
      <c r="D769" s="169"/>
      <c r="E769" s="169"/>
      <c r="F769" s="169"/>
      <c r="G769" s="169"/>
      <c r="H769" s="169"/>
      <c r="I769" s="169"/>
      <c r="J769" s="169"/>
      <c r="K769" s="436"/>
      <c r="L769" s="437"/>
      <c r="M769" s="438"/>
      <c r="N769" s="169"/>
      <c r="O769" s="169"/>
      <c r="P769" s="169"/>
      <c r="Q769" s="169"/>
      <c r="R769" s="169"/>
      <c r="S769" s="169"/>
      <c r="T769" s="169"/>
      <c r="U769" s="169"/>
      <c r="V769" s="232"/>
      <c r="W769" s="425"/>
    </row>
    <row r="770" ht="15.0" customHeight="1">
      <c r="A770" s="425"/>
      <c r="B770" s="439"/>
      <c r="C770" s="169"/>
      <c r="D770" s="169"/>
      <c r="E770" s="169"/>
      <c r="F770" s="169"/>
      <c r="G770" s="169"/>
      <c r="H770" s="169"/>
      <c r="I770" s="169"/>
      <c r="J770" s="169"/>
      <c r="K770" s="169"/>
      <c r="L770" s="169"/>
      <c r="M770" s="169"/>
      <c r="N770" s="169"/>
      <c r="O770" s="169"/>
      <c r="P770" s="169"/>
      <c r="Q770" s="169"/>
      <c r="R770" s="169"/>
      <c r="S770" s="169"/>
      <c r="T770" s="169"/>
      <c r="U770" s="169"/>
      <c r="V770" s="232"/>
      <c r="W770" s="425"/>
    </row>
    <row r="771" ht="15.0" customHeight="1">
      <c r="A771" s="425"/>
      <c r="B771" s="435" t="s">
        <v>192</v>
      </c>
      <c r="C771" s="169"/>
      <c r="D771" s="169"/>
      <c r="E771" s="169"/>
      <c r="F771" s="169"/>
      <c r="G771" s="169"/>
      <c r="H771" s="169"/>
      <c r="I771" s="169"/>
      <c r="J771" s="169"/>
      <c r="K771" s="169"/>
      <c r="L771" s="440"/>
      <c r="M771" s="441" t="s">
        <v>193</v>
      </c>
      <c r="N771" s="169"/>
      <c r="O771" s="169"/>
      <c r="P771" s="169"/>
      <c r="Q771" s="169"/>
      <c r="R771" s="169"/>
      <c r="S771" s="169"/>
      <c r="T771" s="169"/>
      <c r="U771" s="169"/>
      <c r="V771" s="232"/>
      <c r="W771" s="425"/>
    </row>
    <row r="772" ht="15.0" customHeight="1">
      <c r="A772" s="425"/>
      <c r="B772" s="468"/>
      <c r="C772" s="443"/>
      <c r="D772" s="443"/>
      <c r="E772" s="443"/>
      <c r="F772" s="443"/>
      <c r="G772" s="443"/>
      <c r="H772" s="443"/>
      <c r="I772" s="443"/>
      <c r="J772" s="443"/>
      <c r="K772" s="444"/>
      <c r="L772" s="445"/>
      <c r="M772" s="439"/>
      <c r="N772" s="169"/>
      <c r="O772" s="169"/>
      <c r="P772" s="169"/>
      <c r="Q772" s="169"/>
      <c r="R772" s="169"/>
      <c r="S772" s="169"/>
      <c r="T772" s="169"/>
      <c r="U772" s="169"/>
      <c r="V772" s="232"/>
      <c r="W772" s="425"/>
    </row>
    <row r="773" ht="15.0" customHeight="1">
      <c r="A773" s="425"/>
      <c r="B773" s="435" t="s">
        <v>194</v>
      </c>
      <c r="C773" s="169"/>
      <c r="D773" s="169"/>
      <c r="E773" s="169"/>
      <c r="F773" s="169"/>
      <c r="G773" s="169"/>
      <c r="H773" s="169"/>
      <c r="I773" s="169"/>
      <c r="J773" s="169"/>
      <c r="K773" s="169"/>
      <c r="L773" s="440"/>
      <c r="M773" s="441" t="s">
        <v>195</v>
      </c>
      <c r="N773" s="169"/>
      <c r="O773" s="169"/>
      <c r="P773" s="169"/>
      <c r="Q773" s="169"/>
      <c r="R773" s="169"/>
      <c r="S773" s="169"/>
      <c r="T773" s="169"/>
      <c r="U773" s="169"/>
      <c r="V773" s="232"/>
      <c r="W773" s="425"/>
    </row>
    <row r="774" ht="15.0" customHeight="1">
      <c r="A774" s="425"/>
      <c r="B774" s="465"/>
      <c r="C774" s="232"/>
      <c r="D774" s="447" t="str">
        <f>IF(ISBLANK(B770),"",IF(B774&gt;1,"Aventuras Adquiridas",IF(B774=1,"Aventura Adquirida","Missão Sem Aventura")))</f>
        <v/>
      </c>
      <c r="E774" s="169"/>
      <c r="F774" s="169"/>
      <c r="G774" s="169"/>
      <c r="H774" s="169"/>
      <c r="I774" s="169"/>
      <c r="J774" s="169"/>
      <c r="K774" s="232"/>
      <c r="L774" s="445"/>
      <c r="M774" s="448"/>
      <c r="N774" s="232"/>
      <c r="O774" s="466"/>
      <c r="P774" s="232"/>
      <c r="Q774" s="450"/>
      <c r="R774" s="232"/>
      <c r="S774" s="451"/>
      <c r="T774" s="232"/>
      <c r="U774" s="463"/>
      <c r="V774" s="232"/>
      <c r="W774" s="425"/>
    </row>
    <row r="775" ht="15.0" customHeight="1">
      <c r="A775" s="425"/>
      <c r="B775" s="435" t="s">
        <v>196</v>
      </c>
      <c r="C775" s="169"/>
      <c r="D775" s="169"/>
      <c r="E775" s="169"/>
      <c r="F775" s="169"/>
      <c r="G775" s="169"/>
      <c r="H775" s="169"/>
      <c r="I775" s="169"/>
      <c r="J775" s="169"/>
      <c r="K775" s="169"/>
      <c r="L775" s="440"/>
      <c r="M775" s="441" t="s">
        <v>197</v>
      </c>
      <c r="N775" s="169"/>
      <c r="O775" s="169"/>
      <c r="P775" s="169"/>
      <c r="Q775" s="169"/>
      <c r="R775" s="169"/>
      <c r="S775" s="169"/>
      <c r="T775" s="169"/>
      <c r="U775" s="169"/>
      <c r="V775" s="232"/>
      <c r="W775" s="425"/>
    </row>
    <row r="776" ht="15.0" customHeight="1">
      <c r="A776" s="425"/>
      <c r="B776" s="453"/>
      <c r="C776" s="13"/>
      <c r="D776" s="13"/>
      <c r="E776" s="13"/>
      <c r="F776" s="13"/>
      <c r="G776" s="13"/>
      <c r="H776" s="13"/>
      <c r="I776" s="13"/>
      <c r="J776" s="13"/>
      <c r="K776" s="26"/>
      <c r="L776" s="454"/>
      <c r="M776" s="453"/>
      <c r="N776" s="13"/>
      <c r="O776" s="13"/>
      <c r="P776" s="13"/>
      <c r="Q776" s="13"/>
      <c r="R776" s="13"/>
      <c r="S776" s="13"/>
      <c r="T776" s="13"/>
      <c r="U776" s="13"/>
      <c r="V776" s="26"/>
      <c r="W776" s="425"/>
    </row>
    <row r="777" ht="15.0" customHeight="1">
      <c r="A777" s="425"/>
      <c r="B777" s="36"/>
      <c r="K777" s="32"/>
      <c r="M777" s="36"/>
      <c r="V777" s="32"/>
      <c r="W777" s="425"/>
    </row>
    <row r="778" ht="15.0" customHeight="1">
      <c r="A778" s="425"/>
      <c r="B778" s="36"/>
      <c r="K778" s="32"/>
      <c r="M778" s="36"/>
      <c r="V778" s="32"/>
      <c r="W778" s="425"/>
    </row>
    <row r="779" ht="15.0" customHeight="1">
      <c r="A779" s="425"/>
      <c r="B779" s="36"/>
      <c r="K779" s="32"/>
      <c r="M779" s="36"/>
      <c r="V779" s="32"/>
      <c r="W779" s="425"/>
    </row>
    <row r="780" ht="15.0" customHeight="1">
      <c r="A780" s="425"/>
      <c r="B780" s="43"/>
      <c r="C780" s="44"/>
      <c r="D780" s="44"/>
      <c r="E780" s="44"/>
      <c r="F780" s="44"/>
      <c r="G780" s="44"/>
      <c r="H780" s="44"/>
      <c r="I780" s="44"/>
      <c r="J780" s="44"/>
      <c r="K780" s="45"/>
      <c r="M780" s="43"/>
      <c r="N780" s="44"/>
      <c r="O780" s="44"/>
      <c r="P780" s="44"/>
      <c r="Q780" s="44"/>
      <c r="R780" s="44"/>
      <c r="S780" s="44"/>
      <c r="T780" s="44"/>
      <c r="U780" s="44"/>
      <c r="V780" s="45"/>
      <c r="W780" s="425"/>
    </row>
    <row r="781" ht="15.0" customHeight="1">
      <c r="A781" s="425"/>
      <c r="B781" s="455"/>
      <c r="C781" s="456"/>
      <c r="D781" s="457"/>
      <c r="E781" s="457"/>
      <c r="F781" s="458"/>
      <c r="G781" s="458"/>
      <c r="H781" s="458"/>
      <c r="I781" s="458"/>
      <c r="J781" s="458"/>
      <c r="K781" s="459"/>
      <c r="L781" s="440"/>
      <c r="M781" s="460" t="s">
        <v>198</v>
      </c>
      <c r="N781" s="13"/>
      <c r="O781" s="13"/>
      <c r="P781" s="13"/>
      <c r="Q781" s="13"/>
      <c r="R781" s="13"/>
      <c r="S781" s="13"/>
      <c r="T781" s="13"/>
      <c r="U781" s="13"/>
      <c r="V781" s="26"/>
      <c r="W781" s="425"/>
    </row>
    <row r="782" ht="15.0" customHeight="1">
      <c r="A782" s="425"/>
      <c r="B782" s="461"/>
      <c r="C782" s="44"/>
      <c r="D782" s="44"/>
      <c r="E782" s="44"/>
      <c r="F782" s="44"/>
      <c r="G782" s="44"/>
      <c r="H782" s="44"/>
      <c r="I782" s="44"/>
      <c r="J782" s="44"/>
      <c r="K782" s="44"/>
      <c r="L782" s="445"/>
      <c r="M782" s="448"/>
      <c r="N782" s="232"/>
      <c r="O782" s="467"/>
      <c r="P782" s="232"/>
      <c r="Q782" s="450"/>
      <c r="R782" s="232"/>
      <c r="S782" s="451"/>
      <c r="T782" s="232"/>
      <c r="U782" s="463"/>
      <c r="V782" s="232"/>
      <c r="W782" s="425"/>
    </row>
    <row r="783" ht="15.0" customHeight="1">
      <c r="A783" s="432"/>
      <c r="B783" s="433"/>
      <c r="C783" s="169"/>
      <c r="D783" s="169"/>
      <c r="E783" s="169"/>
      <c r="F783" s="169"/>
      <c r="G783" s="169"/>
      <c r="H783" s="169"/>
      <c r="I783" s="169"/>
      <c r="J783" s="169"/>
      <c r="K783" s="169"/>
      <c r="L783" s="169"/>
      <c r="M783" s="169"/>
      <c r="N783" s="169"/>
      <c r="O783" s="169"/>
      <c r="P783" s="169"/>
      <c r="Q783" s="169"/>
      <c r="R783" s="169"/>
      <c r="S783" s="169"/>
      <c r="T783" s="169"/>
      <c r="U783" s="169"/>
      <c r="V783" s="169"/>
      <c r="W783" s="434" t="str">
        <f>if(ISBLANK(B785),"",1)</f>
        <v/>
      </c>
    </row>
    <row r="784" ht="15.0" customHeight="1">
      <c r="A784" s="425"/>
      <c r="B784" s="435" t="s">
        <v>191</v>
      </c>
      <c r="C784" s="169"/>
      <c r="D784" s="169"/>
      <c r="E784" s="169"/>
      <c r="F784" s="169"/>
      <c r="G784" s="169"/>
      <c r="H784" s="169"/>
      <c r="I784" s="169"/>
      <c r="J784" s="169"/>
      <c r="K784" s="436"/>
      <c r="L784" s="437"/>
      <c r="M784" s="438"/>
      <c r="N784" s="169"/>
      <c r="O784" s="169"/>
      <c r="P784" s="169"/>
      <c r="Q784" s="169"/>
      <c r="R784" s="169"/>
      <c r="S784" s="169"/>
      <c r="T784" s="169"/>
      <c r="U784" s="169"/>
      <c r="V784" s="232"/>
      <c r="W784" s="425"/>
    </row>
    <row r="785" ht="15.0" customHeight="1">
      <c r="A785" s="425"/>
      <c r="B785" s="439"/>
      <c r="C785" s="169"/>
      <c r="D785" s="169"/>
      <c r="E785" s="169"/>
      <c r="F785" s="169"/>
      <c r="G785" s="169"/>
      <c r="H785" s="169"/>
      <c r="I785" s="169"/>
      <c r="J785" s="169"/>
      <c r="K785" s="169"/>
      <c r="L785" s="169"/>
      <c r="M785" s="169"/>
      <c r="N785" s="169"/>
      <c r="O785" s="169"/>
      <c r="P785" s="169"/>
      <c r="Q785" s="169"/>
      <c r="R785" s="169"/>
      <c r="S785" s="169"/>
      <c r="T785" s="169"/>
      <c r="U785" s="169"/>
      <c r="V785" s="232"/>
      <c r="W785" s="425"/>
    </row>
    <row r="786" ht="15.0" customHeight="1">
      <c r="A786" s="425"/>
      <c r="B786" s="435" t="s">
        <v>192</v>
      </c>
      <c r="C786" s="169"/>
      <c r="D786" s="169"/>
      <c r="E786" s="169"/>
      <c r="F786" s="169"/>
      <c r="G786" s="169"/>
      <c r="H786" s="169"/>
      <c r="I786" s="169"/>
      <c r="J786" s="169"/>
      <c r="K786" s="169"/>
      <c r="L786" s="440"/>
      <c r="M786" s="441" t="s">
        <v>193</v>
      </c>
      <c r="N786" s="169"/>
      <c r="O786" s="169"/>
      <c r="P786" s="169"/>
      <c r="Q786" s="169"/>
      <c r="R786" s="169"/>
      <c r="S786" s="169"/>
      <c r="T786" s="169"/>
      <c r="U786" s="169"/>
      <c r="V786" s="232"/>
      <c r="W786" s="425"/>
    </row>
    <row r="787" ht="15.0" customHeight="1">
      <c r="A787" s="425"/>
      <c r="B787" s="468"/>
      <c r="C787" s="443"/>
      <c r="D787" s="443"/>
      <c r="E787" s="443"/>
      <c r="F787" s="443"/>
      <c r="G787" s="443"/>
      <c r="H787" s="443"/>
      <c r="I787" s="443"/>
      <c r="J787" s="443"/>
      <c r="K787" s="444"/>
      <c r="L787" s="445"/>
      <c r="M787" s="439"/>
      <c r="N787" s="169"/>
      <c r="O787" s="169"/>
      <c r="P787" s="169"/>
      <c r="Q787" s="169"/>
      <c r="R787" s="169"/>
      <c r="S787" s="169"/>
      <c r="T787" s="169"/>
      <c r="U787" s="169"/>
      <c r="V787" s="232"/>
      <c r="W787" s="425"/>
    </row>
    <row r="788" ht="15.0" customHeight="1">
      <c r="A788" s="425"/>
      <c r="B788" s="435" t="s">
        <v>194</v>
      </c>
      <c r="C788" s="169"/>
      <c r="D788" s="169"/>
      <c r="E788" s="169"/>
      <c r="F788" s="169"/>
      <c r="G788" s="169"/>
      <c r="H788" s="169"/>
      <c r="I788" s="169"/>
      <c r="J788" s="169"/>
      <c r="K788" s="169"/>
      <c r="L788" s="440"/>
      <c r="M788" s="441" t="s">
        <v>195</v>
      </c>
      <c r="N788" s="169"/>
      <c r="O788" s="169"/>
      <c r="P788" s="169"/>
      <c r="Q788" s="169"/>
      <c r="R788" s="169"/>
      <c r="S788" s="169"/>
      <c r="T788" s="169"/>
      <c r="U788" s="169"/>
      <c r="V788" s="232"/>
      <c r="W788" s="425"/>
    </row>
    <row r="789" ht="15.0" customHeight="1">
      <c r="A789" s="425"/>
      <c r="B789" s="465"/>
      <c r="C789" s="232"/>
      <c r="D789" s="447" t="str">
        <f>IF(ISBLANK(B785),"",IF(B789&gt;1,"Aventuras Adquiridas",IF(B789=1,"Aventura Adquirida","Missão Sem Aventura")))</f>
        <v/>
      </c>
      <c r="E789" s="169"/>
      <c r="F789" s="169"/>
      <c r="G789" s="169"/>
      <c r="H789" s="169"/>
      <c r="I789" s="169"/>
      <c r="J789" s="169"/>
      <c r="K789" s="232"/>
      <c r="L789" s="445"/>
      <c r="M789" s="448"/>
      <c r="N789" s="232"/>
      <c r="O789" s="466"/>
      <c r="P789" s="232"/>
      <c r="Q789" s="450"/>
      <c r="R789" s="232"/>
      <c r="S789" s="451"/>
      <c r="T789" s="232"/>
      <c r="U789" s="463"/>
      <c r="V789" s="232"/>
      <c r="W789" s="425"/>
    </row>
    <row r="790" ht="15.0" customHeight="1">
      <c r="A790" s="425"/>
      <c r="B790" s="435" t="s">
        <v>196</v>
      </c>
      <c r="C790" s="169"/>
      <c r="D790" s="169"/>
      <c r="E790" s="169"/>
      <c r="F790" s="169"/>
      <c r="G790" s="169"/>
      <c r="H790" s="169"/>
      <c r="I790" s="169"/>
      <c r="J790" s="169"/>
      <c r="K790" s="169"/>
      <c r="L790" s="440"/>
      <c r="M790" s="441" t="s">
        <v>197</v>
      </c>
      <c r="N790" s="169"/>
      <c r="O790" s="169"/>
      <c r="P790" s="169"/>
      <c r="Q790" s="169"/>
      <c r="R790" s="169"/>
      <c r="S790" s="169"/>
      <c r="T790" s="169"/>
      <c r="U790" s="169"/>
      <c r="V790" s="232"/>
      <c r="W790" s="425"/>
    </row>
    <row r="791" ht="15.0" customHeight="1">
      <c r="A791" s="425"/>
      <c r="B791" s="453"/>
      <c r="C791" s="13"/>
      <c r="D791" s="13"/>
      <c r="E791" s="13"/>
      <c r="F791" s="13"/>
      <c r="G791" s="13"/>
      <c r="H791" s="13"/>
      <c r="I791" s="13"/>
      <c r="J791" s="13"/>
      <c r="K791" s="26"/>
      <c r="L791" s="454"/>
      <c r="M791" s="453"/>
      <c r="N791" s="13"/>
      <c r="O791" s="13"/>
      <c r="P791" s="13"/>
      <c r="Q791" s="13"/>
      <c r="R791" s="13"/>
      <c r="S791" s="13"/>
      <c r="T791" s="13"/>
      <c r="U791" s="13"/>
      <c r="V791" s="26"/>
      <c r="W791" s="425"/>
    </row>
    <row r="792" ht="15.0" customHeight="1">
      <c r="A792" s="425"/>
      <c r="B792" s="36"/>
      <c r="K792" s="32"/>
      <c r="M792" s="36"/>
      <c r="V792" s="32"/>
      <c r="W792" s="425"/>
    </row>
    <row r="793" ht="15.0" customHeight="1">
      <c r="A793" s="425"/>
      <c r="B793" s="36"/>
      <c r="K793" s="32"/>
      <c r="M793" s="36"/>
      <c r="V793" s="32"/>
      <c r="W793" s="425"/>
    </row>
    <row r="794" ht="15.0" customHeight="1">
      <c r="A794" s="425"/>
      <c r="B794" s="36"/>
      <c r="K794" s="32"/>
      <c r="M794" s="36"/>
      <c r="V794" s="32"/>
      <c r="W794" s="425"/>
    </row>
    <row r="795" ht="15.0" customHeight="1">
      <c r="A795" s="425"/>
      <c r="B795" s="43"/>
      <c r="C795" s="44"/>
      <c r="D795" s="44"/>
      <c r="E795" s="44"/>
      <c r="F795" s="44"/>
      <c r="G795" s="44"/>
      <c r="H795" s="44"/>
      <c r="I795" s="44"/>
      <c r="J795" s="44"/>
      <c r="K795" s="45"/>
      <c r="M795" s="43"/>
      <c r="N795" s="44"/>
      <c r="O795" s="44"/>
      <c r="P795" s="44"/>
      <c r="Q795" s="44"/>
      <c r="R795" s="44"/>
      <c r="S795" s="44"/>
      <c r="T795" s="44"/>
      <c r="U795" s="44"/>
      <c r="V795" s="45"/>
      <c r="W795" s="425"/>
    </row>
    <row r="796" ht="15.0" customHeight="1">
      <c r="A796" s="425"/>
      <c r="B796" s="455"/>
      <c r="C796" s="456"/>
      <c r="D796" s="457"/>
      <c r="E796" s="457"/>
      <c r="F796" s="458"/>
      <c r="G796" s="458"/>
      <c r="H796" s="458"/>
      <c r="I796" s="458"/>
      <c r="J796" s="458"/>
      <c r="K796" s="459"/>
      <c r="L796" s="440"/>
      <c r="M796" s="460" t="s">
        <v>198</v>
      </c>
      <c r="N796" s="13"/>
      <c r="O796" s="13"/>
      <c r="P796" s="13"/>
      <c r="Q796" s="13"/>
      <c r="R796" s="13"/>
      <c r="S796" s="13"/>
      <c r="T796" s="13"/>
      <c r="U796" s="13"/>
      <c r="V796" s="26"/>
      <c r="W796" s="425"/>
    </row>
    <row r="797" ht="15.0" customHeight="1">
      <c r="A797" s="425"/>
      <c r="B797" s="461"/>
      <c r="C797" s="44"/>
      <c r="D797" s="44"/>
      <c r="E797" s="44"/>
      <c r="F797" s="44"/>
      <c r="G797" s="44"/>
      <c r="H797" s="44"/>
      <c r="I797" s="44"/>
      <c r="J797" s="44"/>
      <c r="K797" s="44"/>
      <c r="L797" s="445"/>
      <c r="M797" s="448"/>
      <c r="N797" s="232"/>
      <c r="O797" s="467"/>
      <c r="P797" s="232"/>
      <c r="Q797" s="450"/>
      <c r="R797" s="232"/>
      <c r="S797" s="451"/>
      <c r="T797" s="232"/>
      <c r="U797" s="463"/>
      <c r="V797" s="232"/>
      <c r="W797" s="425"/>
    </row>
    <row r="798" ht="15.0" customHeight="1">
      <c r="A798" s="432"/>
      <c r="B798" s="433"/>
      <c r="C798" s="169"/>
      <c r="D798" s="169"/>
      <c r="E798" s="169"/>
      <c r="F798" s="169"/>
      <c r="G798" s="169"/>
      <c r="H798" s="169"/>
      <c r="I798" s="169"/>
      <c r="J798" s="169"/>
      <c r="K798" s="169"/>
      <c r="L798" s="169"/>
      <c r="M798" s="169"/>
      <c r="N798" s="169"/>
      <c r="O798" s="169"/>
      <c r="P798" s="169"/>
      <c r="Q798" s="169"/>
      <c r="R798" s="169"/>
      <c r="S798" s="169"/>
      <c r="T798" s="169"/>
      <c r="U798" s="169"/>
      <c r="V798" s="169"/>
      <c r="W798" s="434" t="str">
        <f>if(ISBLANK(B800),"",1)</f>
        <v/>
      </c>
    </row>
    <row r="799" ht="15.0" customHeight="1">
      <c r="A799" s="425"/>
      <c r="B799" s="435" t="s">
        <v>191</v>
      </c>
      <c r="C799" s="169"/>
      <c r="D799" s="169"/>
      <c r="E799" s="169"/>
      <c r="F799" s="169"/>
      <c r="G799" s="169"/>
      <c r="H799" s="169"/>
      <c r="I799" s="169"/>
      <c r="J799" s="169"/>
      <c r="K799" s="436"/>
      <c r="L799" s="437"/>
      <c r="M799" s="438"/>
      <c r="N799" s="169"/>
      <c r="O799" s="169"/>
      <c r="P799" s="169"/>
      <c r="Q799" s="169"/>
      <c r="R799" s="169"/>
      <c r="S799" s="169"/>
      <c r="T799" s="169"/>
      <c r="U799" s="169"/>
      <c r="V799" s="232"/>
      <c r="W799" s="425"/>
    </row>
    <row r="800" ht="15.0" customHeight="1">
      <c r="A800" s="425"/>
      <c r="B800" s="439"/>
      <c r="C800" s="169"/>
      <c r="D800" s="169"/>
      <c r="E800" s="169"/>
      <c r="F800" s="169"/>
      <c r="G800" s="169"/>
      <c r="H800" s="169"/>
      <c r="I800" s="169"/>
      <c r="J800" s="169"/>
      <c r="K800" s="169"/>
      <c r="L800" s="169"/>
      <c r="M800" s="169"/>
      <c r="N800" s="169"/>
      <c r="O800" s="169"/>
      <c r="P800" s="169"/>
      <c r="Q800" s="169"/>
      <c r="R800" s="169"/>
      <c r="S800" s="169"/>
      <c r="T800" s="169"/>
      <c r="U800" s="169"/>
      <c r="V800" s="232"/>
      <c r="W800" s="425"/>
    </row>
    <row r="801" ht="15.0" customHeight="1">
      <c r="A801" s="425"/>
      <c r="B801" s="435" t="s">
        <v>192</v>
      </c>
      <c r="C801" s="169"/>
      <c r="D801" s="169"/>
      <c r="E801" s="169"/>
      <c r="F801" s="169"/>
      <c r="G801" s="169"/>
      <c r="H801" s="169"/>
      <c r="I801" s="169"/>
      <c r="J801" s="169"/>
      <c r="K801" s="169"/>
      <c r="L801" s="440"/>
      <c r="M801" s="441" t="s">
        <v>193</v>
      </c>
      <c r="N801" s="169"/>
      <c r="O801" s="169"/>
      <c r="P801" s="169"/>
      <c r="Q801" s="169"/>
      <c r="R801" s="169"/>
      <c r="S801" s="169"/>
      <c r="T801" s="169"/>
      <c r="U801" s="169"/>
      <c r="V801" s="232"/>
      <c r="W801" s="425"/>
    </row>
    <row r="802" ht="15.0" customHeight="1">
      <c r="A802" s="425"/>
      <c r="B802" s="468"/>
      <c r="C802" s="443"/>
      <c r="D802" s="443"/>
      <c r="E802" s="443"/>
      <c r="F802" s="443"/>
      <c r="G802" s="443"/>
      <c r="H802" s="443"/>
      <c r="I802" s="443"/>
      <c r="J802" s="443"/>
      <c r="K802" s="444"/>
      <c r="L802" s="445"/>
      <c r="M802" s="439"/>
      <c r="N802" s="169"/>
      <c r="O802" s="169"/>
      <c r="P802" s="169"/>
      <c r="Q802" s="169"/>
      <c r="R802" s="169"/>
      <c r="S802" s="169"/>
      <c r="T802" s="169"/>
      <c r="U802" s="169"/>
      <c r="V802" s="232"/>
      <c r="W802" s="425"/>
    </row>
    <row r="803" ht="15.0" customHeight="1">
      <c r="A803" s="425"/>
      <c r="B803" s="435" t="s">
        <v>194</v>
      </c>
      <c r="C803" s="169"/>
      <c r="D803" s="169"/>
      <c r="E803" s="169"/>
      <c r="F803" s="169"/>
      <c r="G803" s="169"/>
      <c r="H803" s="169"/>
      <c r="I803" s="169"/>
      <c r="J803" s="169"/>
      <c r="K803" s="169"/>
      <c r="L803" s="440"/>
      <c r="M803" s="441" t="s">
        <v>195</v>
      </c>
      <c r="N803" s="169"/>
      <c r="O803" s="169"/>
      <c r="P803" s="169"/>
      <c r="Q803" s="169"/>
      <c r="R803" s="169"/>
      <c r="S803" s="169"/>
      <c r="T803" s="169"/>
      <c r="U803" s="169"/>
      <c r="V803" s="232"/>
      <c r="W803" s="425"/>
    </row>
    <row r="804" ht="15.0" customHeight="1">
      <c r="A804" s="425"/>
      <c r="B804" s="465"/>
      <c r="C804" s="232"/>
      <c r="D804" s="447" t="str">
        <f>IF(ISBLANK(B800),"",IF(B804&gt;1,"Aventuras Adquiridas",IF(B804=1,"Aventura Adquirida","Missão Sem Aventura")))</f>
        <v/>
      </c>
      <c r="E804" s="169"/>
      <c r="F804" s="169"/>
      <c r="G804" s="169"/>
      <c r="H804" s="169"/>
      <c r="I804" s="169"/>
      <c r="J804" s="169"/>
      <c r="K804" s="232"/>
      <c r="L804" s="445"/>
      <c r="M804" s="448"/>
      <c r="N804" s="232"/>
      <c r="O804" s="466"/>
      <c r="P804" s="232"/>
      <c r="Q804" s="450"/>
      <c r="R804" s="232"/>
      <c r="S804" s="451"/>
      <c r="T804" s="232"/>
      <c r="U804" s="463"/>
      <c r="V804" s="232"/>
      <c r="W804" s="425"/>
    </row>
    <row r="805" ht="15.0" customHeight="1">
      <c r="A805" s="425"/>
      <c r="B805" s="435" t="s">
        <v>196</v>
      </c>
      <c r="C805" s="169"/>
      <c r="D805" s="169"/>
      <c r="E805" s="169"/>
      <c r="F805" s="169"/>
      <c r="G805" s="169"/>
      <c r="H805" s="169"/>
      <c r="I805" s="169"/>
      <c r="J805" s="169"/>
      <c r="K805" s="169"/>
      <c r="L805" s="440"/>
      <c r="M805" s="441" t="s">
        <v>197</v>
      </c>
      <c r="N805" s="169"/>
      <c r="O805" s="169"/>
      <c r="P805" s="169"/>
      <c r="Q805" s="169"/>
      <c r="R805" s="169"/>
      <c r="S805" s="169"/>
      <c r="T805" s="169"/>
      <c r="U805" s="169"/>
      <c r="V805" s="232"/>
      <c r="W805" s="425"/>
    </row>
    <row r="806" ht="15.0" customHeight="1">
      <c r="A806" s="425"/>
      <c r="B806" s="453"/>
      <c r="C806" s="13"/>
      <c r="D806" s="13"/>
      <c r="E806" s="13"/>
      <c r="F806" s="13"/>
      <c r="G806" s="13"/>
      <c r="H806" s="13"/>
      <c r="I806" s="13"/>
      <c r="J806" s="13"/>
      <c r="K806" s="26"/>
      <c r="L806" s="454"/>
      <c r="M806" s="453"/>
      <c r="N806" s="13"/>
      <c r="O806" s="13"/>
      <c r="P806" s="13"/>
      <c r="Q806" s="13"/>
      <c r="R806" s="13"/>
      <c r="S806" s="13"/>
      <c r="T806" s="13"/>
      <c r="U806" s="13"/>
      <c r="V806" s="26"/>
      <c r="W806" s="425"/>
    </row>
    <row r="807" ht="15.0" customHeight="1">
      <c r="A807" s="425"/>
      <c r="B807" s="36"/>
      <c r="K807" s="32"/>
      <c r="M807" s="36"/>
      <c r="V807" s="32"/>
      <c r="W807" s="425"/>
    </row>
    <row r="808" ht="15.0" customHeight="1">
      <c r="A808" s="425"/>
      <c r="B808" s="36"/>
      <c r="K808" s="32"/>
      <c r="M808" s="36"/>
      <c r="V808" s="32"/>
      <c r="W808" s="425"/>
    </row>
    <row r="809" ht="15.0" customHeight="1">
      <c r="A809" s="425"/>
      <c r="B809" s="36"/>
      <c r="K809" s="32"/>
      <c r="M809" s="36"/>
      <c r="V809" s="32"/>
      <c r="W809" s="425"/>
    </row>
    <row r="810" ht="15.0" customHeight="1">
      <c r="A810" s="425"/>
      <c r="B810" s="43"/>
      <c r="C810" s="44"/>
      <c r="D810" s="44"/>
      <c r="E810" s="44"/>
      <c r="F810" s="44"/>
      <c r="G810" s="44"/>
      <c r="H810" s="44"/>
      <c r="I810" s="44"/>
      <c r="J810" s="44"/>
      <c r="K810" s="45"/>
      <c r="M810" s="43"/>
      <c r="N810" s="44"/>
      <c r="O810" s="44"/>
      <c r="P810" s="44"/>
      <c r="Q810" s="44"/>
      <c r="R810" s="44"/>
      <c r="S810" s="44"/>
      <c r="T810" s="44"/>
      <c r="U810" s="44"/>
      <c r="V810" s="45"/>
      <c r="W810" s="425"/>
    </row>
    <row r="811" ht="15.0" customHeight="1">
      <c r="A811" s="425"/>
      <c r="B811" s="455"/>
      <c r="C811" s="456"/>
      <c r="D811" s="457"/>
      <c r="E811" s="457"/>
      <c r="F811" s="458"/>
      <c r="G811" s="458"/>
      <c r="H811" s="458"/>
      <c r="I811" s="458"/>
      <c r="J811" s="458"/>
      <c r="K811" s="459"/>
      <c r="L811" s="440"/>
      <c r="M811" s="460" t="s">
        <v>198</v>
      </c>
      <c r="N811" s="13"/>
      <c r="O811" s="13"/>
      <c r="P811" s="13"/>
      <c r="Q811" s="13"/>
      <c r="R811" s="13"/>
      <c r="S811" s="13"/>
      <c r="T811" s="13"/>
      <c r="U811" s="13"/>
      <c r="V811" s="26"/>
      <c r="W811" s="425"/>
    </row>
    <row r="812" ht="15.0" customHeight="1">
      <c r="A812" s="425"/>
      <c r="B812" s="461"/>
      <c r="C812" s="44"/>
      <c r="D812" s="44"/>
      <c r="E812" s="44"/>
      <c r="F812" s="44"/>
      <c r="G812" s="44"/>
      <c r="H812" s="44"/>
      <c r="I812" s="44"/>
      <c r="J812" s="44"/>
      <c r="K812" s="44"/>
      <c r="L812" s="445"/>
      <c r="M812" s="448"/>
      <c r="N812" s="232"/>
      <c r="O812" s="467"/>
      <c r="P812" s="232"/>
      <c r="Q812" s="450"/>
      <c r="R812" s="232"/>
      <c r="S812" s="451"/>
      <c r="T812" s="232"/>
      <c r="U812" s="463"/>
      <c r="V812" s="232"/>
      <c r="W812" s="425"/>
    </row>
    <row r="813" ht="15.0" customHeight="1">
      <c r="A813" s="432"/>
      <c r="B813" s="433"/>
      <c r="C813" s="169"/>
      <c r="D813" s="169"/>
      <c r="E813" s="169"/>
      <c r="F813" s="169"/>
      <c r="G813" s="169"/>
      <c r="H813" s="169"/>
      <c r="I813" s="169"/>
      <c r="J813" s="169"/>
      <c r="K813" s="169"/>
      <c r="L813" s="169"/>
      <c r="M813" s="169"/>
      <c r="N813" s="169"/>
      <c r="O813" s="169"/>
      <c r="P813" s="169"/>
      <c r="Q813" s="169"/>
      <c r="R813" s="169"/>
      <c r="S813" s="169"/>
      <c r="T813" s="169"/>
      <c r="U813" s="169"/>
      <c r="V813" s="169"/>
      <c r="W813" s="434" t="str">
        <f>if(ISBLANK(B815),"",1)</f>
        <v/>
      </c>
    </row>
    <row r="814" ht="15.0" customHeight="1">
      <c r="A814" s="425"/>
      <c r="B814" s="435" t="s">
        <v>191</v>
      </c>
      <c r="C814" s="169"/>
      <c r="D814" s="169"/>
      <c r="E814" s="169"/>
      <c r="F814" s="169"/>
      <c r="G814" s="169"/>
      <c r="H814" s="169"/>
      <c r="I814" s="169"/>
      <c r="J814" s="169"/>
      <c r="K814" s="436"/>
      <c r="L814" s="437"/>
      <c r="M814" s="438"/>
      <c r="N814" s="169"/>
      <c r="O814" s="169"/>
      <c r="P814" s="169"/>
      <c r="Q814" s="169"/>
      <c r="R814" s="169"/>
      <c r="S814" s="169"/>
      <c r="T814" s="169"/>
      <c r="U814" s="169"/>
      <c r="V814" s="232"/>
      <c r="W814" s="425"/>
    </row>
    <row r="815" ht="15.0" customHeight="1">
      <c r="A815" s="425"/>
      <c r="B815" s="439"/>
      <c r="C815" s="169"/>
      <c r="D815" s="169"/>
      <c r="E815" s="169"/>
      <c r="F815" s="169"/>
      <c r="G815" s="169"/>
      <c r="H815" s="169"/>
      <c r="I815" s="169"/>
      <c r="J815" s="169"/>
      <c r="K815" s="169"/>
      <c r="L815" s="169"/>
      <c r="M815" s="169"/>
      <c r="N815" s="169"/>
      <c r="O815" s="169"/>
      <c r="P815" s="169"/>
      <c r="Q815" s="169"/>
      <c r="R815" s="169"/>
      <c r="S815" s="169"/>
      <c r="T815" s="169"/>
      <c r="U815" s="169"/>
      <c r="V815" s="232"/>
      <c r="W815" s="425"/>
    </row>
    <row r="816" ht="15.0" customHeight="1">
      <c r="A816" s="425"/>
      <c r="B816" s="435" t="s">
        <v>192</v>
      </c>
      <c r="C816" s="169"/>
      <c r="D816" s="169"/>
      <c r="E816" s="169"/>
      <c r="F816" s="169"/>
      <c r="G816" s="169"/>
      <c r="H816" s="169"/>
      <c r="I816" s="169"/>
      <c r="J816" s="169"/>
      <c r="K816" s="169"/>
      <c r="L816" s="440"/>
      <c r="M816" s="441" t="s">
        <v>193</v>
      </c>
      <c r="N816" s="169"/>
      <c r="O816" s="169"/>
      <c r="P816" s="169"/>
      <c r="Q816" s="169"/>
      <c r="R816" s="169"/>
      <c r="S816" s="169"/>
      <c r="T816" s="169"/>
      <c r="U816" s="169"/>
      <c r="V816" s="232"/>
      <c r="W816" s="425"/>
    </row>
    <row r="817" ht="15.0" customHeight="1">
      <c r="A817" s="425"/>
      <c r="B817" s="468"/>
      <c r="C817" s="443"/>
      <c r="D817" s="443"/>
      <c r="E817" s="443"/>
      <c r="F817" s="443"/>
      <c r="G817" s="443"/>
      <c r="H817" s="443"/>
      <c r="I817" s="443"/>
      <c r="J817" s="443"/>
      <c r="K817" s="444"/>
      <c r="L817" s="445"/>
      <c r="M817" s="439"/>
      <c r="N817" s="169"/>
      <c r="O817" s="169"/>
      <c r="P817" s="169"/>
      <c r="Q817" s="169"/>
      <c r="R817" s="169"/>
      <c r="S817" s="169"/>
      <c r="T817" s="169"/>
      <c r="U817" s="169"/>
      <c r="V817" s="232"/>
      <c r="W817" s="425"/>
    </row>
    <row r="818" ht="15.0" customHeight="1">
      <c r="A818" s="425"/>
      <c r="B818" s="435" t="s">
        <v>194</v>
      </c>
      <c r="C818" s="169"/>
      <c r="D818" s="169"/>
      <c r="E818" s="169"/>
      <c r="F818" s="169"/>
      <c r="G818" s="169"/>
      <c r="H818" s="169"/>
      <c r="I818" s="169"/>
      <c r="J818" s="169"/>
      <c r="K818" s="169"/>
      <c r="L818" s="440"/>
      <c r="M818" s="441" t="s">
        <v>195</v>
      </c>
      <c r="N818" s="169"/>
      <c r="O818" s="169"/>
      <c r="P818" s="169"/>
      <c r="Q818" s="169"/>
      <c r="R818" s="169"/>
      <c r="S818" s="169"/>
      <c r="T818" s="169"/>
      <c r="U818" s="169"/>
      <c r="V818" s="232"/>
      <c r="W818" s="425"/>
    </row>
    <row r="819" ht="15.0" customHeight="1">
      <c r="A819" s="425"/>
      <c r="B819" s="465"/>
      <c r="C819" s="232"/>
      <c r="D819" s="447" t="str">
        <f>IF(ISBLANK(B815),"",IF(B819&gt;1,"Aventuras Adquiridas",IF(B819=1,"Aventura Adquirida","Missão Sem Aventura")))</f>
        <v/>
      </c>
      <c r="E819" s="169"/>
      <c r="F819" s="169"/>
      <c r="G819" s="169"/>
      <c r="H819" s="169"/>
      <c r="I819" s="169"/>
      <c r="J819" s="169"/>
      <c r="K819" s="232"/>
      <c r="L819" s="445"/>
      <c r="M819" s="448"/>
      <c r="N819" s="232"/>
      <c r="O819" s="466"/>
      <c r="P819" s="232"/>
      <c r="Q819" s="450"/>
      <c r="R819" s="232"/>
      <c r="S819" s="451"/>
      <c r="T819" s="232"/>
      <c r="U819" s="463"/>
      <c r="V819" s="232"/>
      <c r="W819" s="425"/>
    </row>
    <row r="820" ht="15.0" customHeight="1">
      <c r="A820" s="425"/>
      <c r="B820" s="435" t="s">
        <v>196</v>
      </c>
      <c r="C820" s="169"/>
      <c r="D820" s="169"/>
      <c r="E820" s="169"/>
      <c r="F820" s="169"/>
      <c r="G820" s="169"/>
      <c r="H820" s="169"/>
      <c r="I820" s="169"/>
      <c r="J820" s="169"/>
      <c r="K820" s="169"/>
      <c r="L820" s="440"/>
      <c r="M820" s="441" t="s">
        <v>197</v>
      </c>
      <c r="N820" s="169"/>
      <c r="O820" s="169"/>
      <c r="P820" s="169"/>
      <c r="Q820" s="169"/>
      <c r="R820" s="169"/>
      <c r="S820" s="169"/>
      <c r="T820" s="169"/>
      <c r="U820" s="169"/>
      <c r="V820" s="232"/>
      <c r="W820" s="425"/>
    </row>
    <row r="821" ht="15.0" customHeight="1">
      <c r="A821" s="425"/>
      <c r="B821" s="453"/>
      <c r="C821" s="13"/>
      <c r="D821" s="13"/>
      <c r="E821" s="13"/>
      <c r="F821" s="13"/>
      <c r="G821" s="13"/>
      <c r="H821" s="13"/>
      <c r="I821" s="13"/>
      <c r="J821" s="13"/>
      <c r="K821" s="26"/>
      <c r="L821" s="454"/>
      <c r="M821" s="453"/>
      <c r="N821" s="13"/>
      <c r="O821" s="13"/>
      <c r="P821" s="13"/>
      <c r="Q821" s="13"/>
      <c r="R821" s="13"/>
      <c r="S821" s="13"/>
      <c r="T821" s="13"/>
      <c r="U821" s="13"/>
      <c r="V821" s="26"/>
      <c r="W821" s="425"/>
    </row>
    <row r="822" ht="15.0" customHeight="1">
      <c r="A822" s="425"/>
      <c r="B822" s="36"/>
      <c r="K822" s="32"/>
      <c r="M822" s="36"/>
      <c r="V822" s="32"/>
      <c r="W822" s="425"/>
    </row>
    <row r="823" ht="15.0" customHeight="1">
      <c r="A823" s="425"/>
      <c r="B823" s="36"/>
      <c r="K823" s="32"/>
      <c r="M823" s="36"/>
      <c r="V823" s="32"/>
      <c r="W823" s="425"/>
    </row>
    <row r="824" ht="15.0" customHeight="1">
      <c r="A824" s="425"/>
      <c r="B824" s="36"/>
      <c r="K824" s="32"/>
      <c r="M824" s="36"/>
      <c r="V824" s="32"/>
      <c r="W824" s="425"/>
    </row>
    <row r="825" ht="15.0" customHeight="1">
      <c r="A825" s="425"/>
      <c r="B825" s="43"/>
      <c r="C825" s="44"/>
      <c r="D825" s="44"/>
      <c r="E825" s="44"/>
      <c r="F825" s="44"/>
      <c r="G825" s="44"/>
      <c r="H825" s="44"/>
      <c r="I825" s="44"/>
      <c r="J825" s="44"/>
      <c r="K825" s="45"/>
      <c r="M825" s="43"/>
      <c r="N825" s="44"/>
      <c r="O825" s="44"/>
      <c r="P825" s="44"/>
      <c r="Q825" s="44"/>
      <c r="R825" s="44"/>
      <c r="S825" s="44"/>
      <c r="T825" s="44"/>
      <c r="U825" s="44"/>
      <c r="V825" s="45"/>
      <c r="W825" s="425"/>
    </row>
    <row r="826" ht="15.0" customHeight="1">
      <c r="A826" s="425"/>
      <c r="B826" s="455"/>
      <c r="C826" s="456"/>
      <c r="D826" s="457"/>
      <c r="E826" s="457"/>
      <c r="F826" s="458"/>
      <c r="G826" s="458"/>
      <c r="H826" s="458"/>
      <c r="I826" s="458"/>
      <c r="J826" s="458"/>
      <c r="K826" s="459"/>
      <c r="L826" s="440"/>
      <c r="M826" s="460" t="s">
        <v>198</v>
      </c>
      <c r="N826" s="13"/>
      <c r="O826" s="13"/>
      <c r="P826" s="13"/>
      <c r="Q826" s="13"/>
      <c r="R826" s="13"/>
      <c r="S826" s="13"/>
      <c r="T826" s="13"/>
      <c r="U826" s="13"/>
      <c r="V826" s="26"/>
      <c r="W826" s="425"/>
    </row>
    <row r="827" ht="15.0" customHeight="1">
      <c r="A827" s="425"/>
      <c r="B827" s="461"/>
      <c r="C827" s="44"/>
      <c r="D827" s="44"/>
      <c r="E827" s="44"/>
      <c r="F827" s="44"/>
      <c r="G827" s="44"/>
      <c r="H827" s="44"/>
      <c r="I827" s="44"/>
      <c r="J827" s="44"/>
      <c r="K827" s="44"/>
      <c r="L827" s="445"/>
      <c r="M827" s="448"/>
      <c r="N827" s="232"/>
      <c r="O827" s="467"/>
      <c r="P827" s="232"/>
      <c r="Q827" s="450"/>
      <c r="R827" s="232"/>
      <c r="S827" s="451"/>
      <c r="T827" s="232"/>
      <c r="U827" s="463"/>
      <c r="V827" s="232"/>
      <c r="W827" s="425"/>
    </row>
    <row r="828" ht="15.0" customHeight="1">
      <c r="A828" s="432"/>
      <c r="B828" s="433"/>
      <c r="C828" s="169"/>
      <c r="D828" s="169"/>
      <c r="E828" s="169"/>
      <c r="F828" s="169"/>
      <c r="G828" s="169"/>
      <c r="H828" s="169"/>
      <c r="I828" s="169"/>
      <c r="J828" s="169"/>
      <c r="K828" s="169"/>
      <c r="L828" s="169"/>
      <c r="M828" s="169"/>
      <c r="N828" s="169"/>
      <c r="O828" s="169"/>
      <c r="P828" s="169"/>
      <c r="Q828" s="169"/>
      <c r="R828" s="169"/>
      <c r="S828" s="169"/>
      <c r="T828" s="169"/>
      <c r="U828" s="169"/>
      <c r="V828" s="169"/>
      <c r="W828" s="434" t="str">
        <f>if(ISBLANK(B830),"",1)</f>
        <v/>
      </c>
    </row>
    <row r="829" ht="15.0" customHeight="1">
      <c r="A829" s="425"/>
      <c r="B829" s="435" t="s">
        <v>191</v>
      </c>
      <c r="C829" s="169"/>
      <c r="D829" s="169"/>
      <c r="E829" s="169"/>
      <c r="F829" s="169"/>
      <c r="G829" s="169"/>
      <c r="H829" s="169"/>
      <c r="I829" s="169"/>
      <c r="J829" s="169"/>
      <c r="K829" s="436"/>
      <c r="L829" s="437"/>
      <c r="M829" s="438"/>
      <c r="N829" s="169"/>
      <c r="O829" s="169"/>
      <c r="P829" s="169"/>
      <c r="Q829" s="169"/>
      <c r="R829" s="169"/>
      <c r="S829" s="169"/>
      <c r="T829" s="169"/>
      <c r="U829" s="169"/>
      <c r="V829" s="232"/>
      <c r="W829" s="425"/>
    </row>
    <row r="830" ht="15.0" customHeight="1">
      <c r="A830" s="425"/>
      <c r="B830" s="439"/>
      <c r="C830" s="169"/>
      <c r="D830" s="169"/>
      <c r="E830" s="169"/>
      <c r="F830" s="169"/>
      <c r="G830" s="169"/>
      <c r="H830" s="169"/>
      <c r="I830" s="169"/>
      <c r="J830" s="169"/>
      <c r="K830" s="169"/>
      <c r="L830" s="169"/>
      <c r="M830" s="169"/>
      <c r="N830" s="169"/>
      <c r="O830" s="169"/>
      <c r="P830" s="169"/>
      <c r="Q830" s="169"/>
      <c r="R830" s="169"/>
      <c r="S830" s="169"/>
      <c r="T830" s="169"/>
      <c r="U830" s="169"/>
      <c r="V830" s="232"/>
      <c r="W830" s="425"/>
    </row>
    <row r="831" ht="15.0" customHeight="1">
      <c r="A831" s="425"/>
      <c r="B831" s="435" t="s">
        <v>192</v>
      </c>
      <c r="C831" s="169"/>
      <c r="D831" s="169"/>
      <c r="E831" s="169"/>
      <c r="F831" s="169"/>
      <c r="G831" s="169"/>
      <c r="H831" s="169"/>
      <c r="I831" s="169"/>
      <c r="J831" s="169"/>
      <c r="K831" s="169"/>
      <c r="L831" s="440"/>
      <c r="M831" s="441" t="s">
        <v>193</v>
      </c>
      <c r="N831" s="169"/>
      <c r="O831" s="169"/>
      <c r="P831" s="169"/>
      <c r="Q831" s="169"/>
      <c r="R831" s="169"/>
      <c r="S831" s="169"/>
      <c r="T831" s="169"/>
      <c r="U831" s="169"/>
      <c r="V831" s="232"/>
      <c r="W831" s="425"/>
    </row>
    <row r="832" ht="15.0" customHeight="1">
      <c r="A832" s="425"/>
      <c r="B832" s="468"/>
      <c r="C832" s="443"/>
      <c r="D832" s="443"/>
      <c r="E832" s="443"/>
      <c r="F832" s="443"/>
      <c r="G832" s="443"/>
      <c r="H832" s="443"/>
      <c r="I832" s="443"/>
      <c r="J832" s="443"/>
      <c r="K832" s="444"/>
      <c r="L832" s="445"/>
      <c r="M832" s="439"/>
      <c r="N832" s="169"/>
      <c r="O832" s="169"/>
      <c r="P832" s="169"/>
      <c r="Q832" s="169"/>
      <c r="R832" s="169"/>
      <c r="S832" s="169"/>
      <c r="T832" s="169"/>
      <c r="U832" s="169"/>
      <c r="V832" s="232"/>
      <c r="W832" s="425"/>
    </row>
    <row r="833" ht="15.0" customHeight="1">
      <c r="A833" s="425"/>
      <c r="B833" s="435" t="s">
        <v>194</v>
      </c>
      <c r="C833" s="169"/>
      <c r="D833" s="169"/>
      <c r="E833" s="169"/>
      <c r="F833" s="169"/>
      <c r="G833" s="169"/>
      <c r="H833" s="169"/>
      <c r="I833" s="169"/>
      <c r="J833" s="169"/>
      <c r="K833" s="169"/>
      <c r="L833" s="440"/>
      <c r="M833" s="441" t="s">
        <v>195</v>
      </c>
      <c r="N833" s="169"/>
      <c r="O833" s="169"/>
      <c r="P833" s="169"/>
      <c r="Q833" s="169"/>
      <c r="R833" s="169"/>
      <c r="S833" s="169"/>
      <c r="T833" s="169"/>
      <c r="U833" s="169"/>
      <c r="V833" s="232"/>
      <c r="W833" s="425"/>
    </row>
    <row r="834" ht="15.0" customHeight="1">
      <c r="A834" s="425"/>
      <c r="B834" s="465"/>
      <c r="C834" s="232"/>
      <c r="D834" s="447" t="str">
        <f>IF(ISBLANK(B830),"",IF(B834&gt;1,"Aventuras Adquiridas",IF(B834=1,"Aventura Adquirida","Missão Sem Aventura")))</f>
        <v/>
      </c>
      <c r="E834" s="169"/>
      <c r="F834" s="169"/>
      <c r="G834" s="169"/>
      <c r="H834" s="169"/>
      <c r="I834" s="169"/>
      <c r="J834" s="169"/>
      <c r="K834" s="232"/>
      <c r="L834" s="445"/>
      <c r="M834" s="448"/>
      <c r="N834" s="232"/>
      <c r="O834" s="466"/>
      <c r="P834" s="232"/>
      <c r="Q834" s="450"/>
      <c r="R834" s="232"/>
      <c r="S834" s="451"/>
      <c r="T834" s="232"/>
      <c r="U834" s="463"/>
      <c r="V834" s="232"/>
      <c r="W834" s="425"/>
    </row>
    <row r="835" ht="15.0" customHeight="1">
      <c r="A835" s="425"/>
      <c r="B835" s="435" t="s">
        <v>196</v>
      </c>
      <c r="C835" s="169"/>
      <c r="D835" s="169"/>
      <c r="E835" s="169"/>
      <c r="F835" s="169"/>
      <c r="G835" s="169"/>
      <c r="H835" s="169"/>
      <c r="I835" s="169"/>
      <c r="J835" s="169"/>
      <c r="K835" s="169"/>
      <c r="L835" s="440"/>
      <c r="M835" s="441" t="s">
        <v>197</v>
      </c>
      <c r="N835" s="169"/>
      <c r="O835" s="169"/>
      <c r="P835" s="169"/>
      <c r="Q835" s="169"/>
      <c r="R835" s="169"/>
      <c r="S835" s="169"/>
      <c r="T835" s="169"/>
      <c r="U835" s="169"/>
      <c r="V835" s="232"/>
      <c r="W835" s="425"/>
    </row>
    <row r="836" ht="15.0" customHeight="1">
      <c r="A836" s="425"/>
      <c r="B836" s="453"/>
      <c r="C836" s="13"/>
      <c r="D836" s="13"/>
      <c r="E836" s="13"/>
      <c r="F836" s="13"/>
      <c r="G836" s="13"/>
      <c r="H836" s="13"/>
      <c r="I836" s="13"/>
      <c r="J836" s="13"/>
      <c r="K836" s="26"/>
      <c r="L836" s="454"/>
      <c r="M836" s="453"/>
      <c r="N836" s="13"/>
      <c r="O836" s="13"/>
      <c r="P836" s="13"/>
      <c r="Q836" s="13"/>
      <c r="R836" s="13"/>
      <c r="S836" s="13"/>
      <c r="T836" s="13"/>
      <c r="U836" s="13"/>
      <c r="V836" s="26"/>
      <c r="W836" s="425"/>
    </row>
    <row r="837" ht="15.0" customHeight="1">
      <c r="A837" s="425"/>
      <c r="B837" s="36"/>
      <c r="K837" s="32"/>
      <c r="M837" s="36"/>
      <c r="V837" s="32"/>
      <c r="W837" s="425"/>
    </row>
    <row r="838" ht="15.0" customHeight="1">
      <c r="A838" s="425"/>
      <c r="B838" s="36"/>
      <c r="K838" s="32"/>
      <c r="M838" s="36"/>
      <c r="V838" s="32"/>
      <c r="W838" s="425"/>
    </row>
    <row r="839" ht="15.0" customHeight="1">
      <c r="A839" s="425"/>
      <c r="B839" s="36"/>
      <c r="K839" s="32"/>
      <c r="M839" s="36"/>
      <c r="V839" s="32"/>
      <c r="W839" s="425"/>
    </row>
    <row r="840" ht="15.0" customHeight="1">
      <c r="A840" s="425"/>
      <c r="B840" s="43"/>
      <c r="C840" s="44"/>
      <c r="D840" s="44"/>
      <c r="E840" s="44"/>
      <c r="F840" s="44"/>
      <c r="G840" s="44"/>
      <c r="H840" s="44"/>
      <c r="I840" s="44"/>
      <c r="J840" s="44"/>
      <c r="K840" s="45"/>
      <c r="M840" s="43"/>
      <c r="N840" s="44"/>
      <c r="O840" s="44"/>
      <c r="P840" s="44"/>
      <c r="Q840" s="44"/>
      <c r="R840" s="44"/>
      <c r="S840" s="44"/>
      <c r="T840" s="44"/>
      <c r="U840" s="44"/>
      <c r="V840" s="45"/>
      <c r="W840" s="425"/>
    </row>
    <row r="841" ht="15.0" customHeight="1">
      <c r="A841" s="425"/>
      <c r="B841" s="455"/>
      <c r="C841" s="456"/>
      <c r="D841" s="457"/>
      <c r="E841" s="457"/>
      <c r="F841" s="458"/>
      <c r="G841" s="458"/>
      <c r="H841" s="458"/>
      <c r="I841" s="458"/>
      <c r="J841" s="458"/>
      <c r="K841" s="459"/>
      <c r="L841" s="440"/>
      <c r="M841" s="460" t="s">
        <v>198</v>
      </c>
      <c r="N841" s="13"/>
      <c r="O841" s="13"/>
      <c r="P841" s="13"/>
      <c r="Q841" s="13"/>
      <c r="R841" s="13"/>
      <c r="S841" s="13"/>
      <c r="T841" s="13"/>
      <c r="U841" s="13"/>
      <c r="V841" s="26"/>
      <c r="W841" s="425"/>
    </row>
    <row r="842" ht="15.0" customHeight="1">
      <c r="A842" s="425"/>
      <c r="B842" s="461"/>
      <c r="C842" s="44"/>
      <c r="D842" s="44"/>
      <c r="E842" s="44"/>
      <c r="F842" s="44"/>
      <c r="G842" s="44"/>
      <c r="H842" s="44"/>
      <c r="I842" s="44"/>
      <c r="J842" s="44"/>
      <c r="K842" s="44"/>
      <c r="L842" s="445"/>
      <c r="M842" s="448"/>
      <c r="N842" s="232"/>
      <c r="O842" s="467"/>
      <c r="P842" s="232"/>
      <c r="Q842" s="450"/>
      <c r="R842" s="232"/>
      <c r="S842" s="451"/>
      <c r="T842" s="232"/>
      <c r="U842" s="463"/>
      <c r="V842" s="232"/>
      <c r="W842" s="425"/>
    </row>
    <row r="843" ht="15.0" customHeight="1">
      <c r="A843" s="432"/>
      <c r="B843" s="433"/>
      <c r="C843" s="169"/>
      <c r="D843" s="169"/>
      <c r="E843" s="169"/>
      <c r="F843" s="169"/>
      <c r="G843" s="169"/>
      <c r="H843" s="169"/>
      <c r="I843" s="169"/>
      <c r="J843" s="169"/>
      <c r="K843" s="169"/>
      <c r="L843" s="169"/>
      <c r="M843" s="169"/>
      <c r="N843" s="169"/>
      <c r="O843" s="169"/>
      <c r="P843" s="169"/>
      <c r="Q843" s="169"/>
      <c r="R843" s="169"/>
      <c r="S843" s="169"/>
      <c r="T843" s="169"/>
      <c r="U843" s="169"/>
      <c r="V843" s="169"/>
      <c r="W843" s="434" t="str">
        <f>if(ISBLANK(B845),"",1)</f>
        <v/>
      </c>
    </row>
    <row r="844" ht="15.0" customHeight="1">
      <c r="A844" s="425"/>
      <c r="B844" s="435" t="s">
        <v>191</v>
      </c>
      <c r="C844" s="169"/>
      <c r="D844" s="169"/>
      <c r="E844" s="169"/>
      <c r="F844" s="169"/>
      <c r="G844" s="169"/>
      <c r="H844" s="169"/>
      <c r="I844" s="169"/>
      <c r="J844" s="169"/>
      <c r="K844" s="436"/>
      <c r="L844" s="437"/>
      <c r="M844" s="438"/>
      <c r="N844" s="169"/>
      <c r="O844" s="169"/>
      <c r="P844" s="169"/>
      <c r="Q844" s="169"/>
      <c r="R844" s="169"/>
      <c r="S844" s="169"/>
      <c r="T844" s="169"/>
      <c r="U844" s="169"/>
      <c r="V844" s="232"/>
      <c r="W844" s="425"/>
    </row>
    <row r="845" ht="15.0" customHeight="1">
      <c r="A845" s="425"/>
      <c r="B845" s="439"/>
      <c r="C845" s="169"/>
      <c r="D845" s="169"/>
      <c r="E845" s="169"/>
      <c r="F845" s="169"/>
      <c r="G845" s="169"/>
      <c r="H845" s="169"/>
      <c r="I845" s="169"/>
      <c r="J845" s="169"/>
      <c r="K845" s="169"/>
      <c r="L845" s="169"/>
      <c r="M845" s="169"/>
      <c r="N845" s="169"/>
      <c r="O845" s="169"/>
      <c r="P845" s="169"/>
      <c r="Q845" s="169"/>
      <c r="R845" s="169"/>
      <c r="S845" s="169"/>
      <c r="T845" s="169"/>
      <c r="U845" s="169"/>
      <c r="V845" s="232"/>
      <c r="W845" s="425"/>
    </row>
    <row r="846" ht="15.0" customHeight="1">
      <c r="A846" s="425"/>
      <c r="B846" s="435" t="s">
        <v>192</v>
      </c>
      <c r="C846" s="169"/>
      <c r="D846" s="169"/>
      <c r="E846" s="169"/>
      <c r="F846" s="169"/>
      <c r="G846" s="169"/>
      <c r="H846" s="169"/>
      <c r="I846" s="169"/>
      <c r="J846" s="169"/>
      <c r="K846" s="169"/>
      <c r="L846" s="440"/>
      <c r="M846" s="441" t="s">
        <v>193</v>
      </c>
      <c r="N846" s="169"/>
      <c r="O846" s="169"/>
      <c r="P846" s="169"/>
      <c r="Q846" s="169"/>
      <c r="R846" s="169"/>
      <c r="S846" s="169"/>
      <c r="T846" s="169"/>
      <c r="U846" s="169"/>
      <c r="V846" s="232"/>
      <c r="W846" s="425"/>
    </row>
    <row r="847" ht="15.0" customHeight="1">
      <c r="A847" s="425"/>
      <c r="B847" s="468"/>
      <c r="C847" s="443"/>
      <c r="D847" s="443"/>
      <c r="E847" s="443"/>
      <c r="F847" s="443"/>
      <c r="G847" s="443"/>
      <c r="H847" s="443"/>
      <c r="I847" s="443"/>
      <c r="J847" s="443"/>
      <c r="K847" s="444"/>
      <c r="L847" s="445"/>
      <c r="M847" s="439"/>
      <c r="N847" s="169"/>
      <c r="O847" s="169"/>
      <c r="P847" s="169"/>
      <c r="Q847" s="169"/>
      <c r="R847" s="169"/>
      <c r="S847" s="169"/>
      <c r="T847" s="169"/>
      <c r="U847" s="169"/>
      <c r="V847" s="232"/>
      <c r="W847" s="425"/>
    </row>
    <row r="848" ht="15.0" customHeight="1">
      <c r="A848" s="425"/>
      <c r="B848" s="435" t="s">
        <v>194</v>
      </c>
      <c r="C848" s="169"/>
      <c r="D848" s="169"/>
      <c r="E848" s="169"/>
      <c r="F848" s="169"/>
      <c r="G848" s="169"/>
      <c r="H848" s="169"/>
      <c r="I848" s="169"/>
      <c r="J848" s="169"/>
      <c r="K848" s="169"/>
      <c r="L848" s="440"/>
      <c r="M848" s="441" t="s">
        <v>195</v>
      </c>
      <c r="N848" s="169"/>
      <c r="O848" s="169"/>
      <c r="P848" s="169"/>
      <c r="Q848" s="169"/>
      <c r="R848" s="169"/>
      <c r="S848" s="169"/>
      <c r="T848" s="169"/>
      <c r="U848" s="169"/>
      <c r="V848" s="232"/>
      <c r="W848" s="425"/>
    </row>
    <row r="849" ht="15.0" customHeight="1">
      <c r="A849" s="425"/>
      <c r="B849" s="465"/>
      <c r="C849" s="232"/>
      <c r="D849" s="447" t="str">
        <f>IF(ISBLANK(B845),"",IF(B849&gt;1,"Aventuras Adquiridas",IF(B849=1,"Aventura Adquirida","Missão Sem Aventura")))</f>
        <v/>
      </c>
      <c r="E849" s="169"/>
      <c r="F849" s="169"/>
      <c r="G849" s="169"/>
      <c r="H849" s="169"/>
      <c r="I849" s="169"/>
      <c r="J849" s="169"/>
      <c r="K849" s="232"/>
      <c r="L849" s="445"/>
      <c r="M849" s="448"/>
      <c r="N849" s="232"/>
      <c r="O849" s="466"/>
      <c r="P849" s="232"/>
      <c r="Q849" s="450"/>
      <c r="R849" s="232"/>
      <c r="S849" s="451"/>
      <c r="T849" s="232"/>
      <c r="U849" s="463"/>
      <c r="V849" s="232"/>
      <c r="W849" s="425"/>
    </row>
    <row r="850" ht="15.0" customHeight="1">
      <c r="A850" s="425"/>
      <c r="B850" s="435" t="s">
        <v>196</v>
      </c>
      <c r="C850" s="169"/>
      <c r="D850" s="169"/>
      <c r="E850" s="169"/>
      <c r="F850" s="169"/>
      <c r="G850" s="169"/>
      <c r="H850" s="169"/>
      <c r="I850" s="169"/>
      <c r="J850" s="169"/>
      <c r="K850" s="169"/>
      <c r="L850" s="440"/>
      <c r="M850" s="441" t="s">
        <v>197</v>
      </c>
      <c r="N850" s="169"/>
      <c r="O850" s="169"/>
      <c r="P850" s="169"/>
      <c r="Q850" s="169"/>
      <c r="R850" s="169"/>
      <c r="S850" s="169"/>
      <c r="T850" s="169"/>
      <c r="U850" s="169"/>
      <c r="V850" s="232"/>
      <c r="W850" s="425"/>
    </row>
    <row r="851" ht="15.0" customHeight="1">
      <c r="A851" s="425"/>
      <c r="B851" s="453"/>
      <c r="C851" s="13"/>
      <c r="D851" s="13"/>
      <c r="E851" s="13"/>
      <c r="F851" s="13"/>
      <c r="G851" s="13"/>
      <c r="H851" s="13"/>
      <c r="I851" s="13"/>
      <c r="J851" s="13"/>
      <c r="K851" s="26"/>
      <c r="L851" s="454"/>
      <c r="M851" s="453"/>
      <c r="N851" s="13"/>
      <c r="O851" s="13"/>
      <c r="P851" s="13"/>
      <c r="Q851" s="13"/>
      <c r="R851" s="13"/>
      <c r="S851" s="13"/>
      <c r="T851" s="13"/>
      <c r="U851" s="13"/>
      <c r="V851" s="26"/>
      <c r="W851" s="425"/>
    </row>
    <row r="852" ht="15.0" customHeight="1">
      <c r="A852" s="425"/>
      <c r="B852" s="36"/>
      <c r="K852" s="32"/>
      <c r="M852" s="36"/>
      <c r="V852" s="32"/>
      <c r="W852" s="425"/>
    </row>
    <row r="853" ht="15.0" customHeight="1">
      <c r="A853" s="425"/>
      <c r="B853" s="36"/>
      <c r="K853" s="32"/>
      <c r="M853" s="36"/>
      <c r="V853" s="32"/>
      <c r="W853" s="425"/>
    </row>
    <row r="854" ht="15.0" customHeight="1">
      <c r="A854" s="425"/>
      <c r="B854" s="36"/>
      <c r="K854" s="32"/>
      <c r="M854" s="36"/>
      <c r="V854" s="32"/>
      <c r="W854" s="425"/>
    </row>
    <row r="855" ht="15.0" customHeight="1">
      <c r="A855" s="425"/>
      <c r="B855" s="43"/>
      <c r="C855" s="44"/>
      <c r="D855" s="44"/>
      <c r="E855" s="44"/>
      <c r="F855" s="44"/>
      <c r="G855" s="44"/>
      <c r="H855" s="44"/>
      <c r="I855" s="44"/>
      <c r="J855" s="44"/>
      <c r="K855" s="45"/>
      <c r="M855" s="43"/>
      <c r="N855" s="44"/>
      <c r="O855" s="44"/>
      <c r="P855" s="44"/>
      <c r="Q855" s="44"/>
      <c r="R855" s="44"/>
      <c r="S855" s="44"/>
      <c r="T855" s="44"/>
      <c r="U855" s="44"/>
      <c r="V855" s="45"/>
      <c r="W855" s="425"/>
    </row>
    <row r="856" ht="15.0" customHeight="1">
      <c r="A856" s="425"/>
      <c r="B856" s="455"/>
      <c r="C856" s="456"/>
      <c r="D856" s="457"/>
      <c r="E856" s="457"/>
      <c r="F856" s="458"/>
      <c r="G856" s="458"/>
      <c r="H856" s="458"/>
      <c r="I856" s="458"/>
      <c r="J856" s="458"/>
      <c r="K856" s="459"/>
      <c r="L856" s="440"/>
      <c r="M856" s="460" t="s">
        <v>198</v>
      </c>
      <c r="N856" s="13"/>
      <c r="O856" s="13"/>
      <c r="P856" s="13"/>
      <c r="Q856" s="13"/>
      <c r="R856" s="13"/>
      <c r="S856" s="13"/>
      <c r="T856" s="13"/>
      <c r="U856" s="13"/>
      <c r="V856" s="26"/>
      <c r="W856" s="425"/>
    </row>
    <row r="857" ht="15.0" customHeight="1">
      <c r="A857" s="425"/>
      <c r="B857" s="461"/>
      <c r="C857" s="44"/>
      <c r="D857" s="44"/>
      <c r="E857" s="44"/>
      <c r="F857" s="44"/>
      <c r="G857" s="44"/>
      <c r="H857" s="44"/>
      <c r="I857" s="44"/>
      <c r="J857" s="44"/>
      <c r="K857" s="44"/>
      <c r="L857" s="445"/>
      <c r="M857" s="448"/>
      <c r="N857" s="232"/>
      <c r="O857" s="467"/>
      <c r="P857" s="232"/>
      <c r="Q857" s="450"/>
      <c r="R857" s="232"/>
      <c r="S857" s="451"/>
      <c r="T857" s="232"/>
      <c r="U857" s="463"/>
      <c r="V857" s="232"/>
      <c r="W857" s="425"/>
    </row>
    <row r="858" ht="15.0" customHeight="1">
      <c r="A858" s="432"/>
      <c r="B858" s="433"/>
      <c r="C858" s="169"/>
      <c r="D858" s="169"/>
      <c r="E858" s="169"/>
      <c r="F858" s="169"/>
      <c r="G858" s="169"/>
      <c r="H858" s="169"/>
      <c r="I858" s="169"/>
      <c r="J858" s="169"/>
      <c r="K858" s="169"/>
      <c r="L858" s="169"/>
      <c r="M858" s="169"/>
      <c r="N858" s="169"/>
      <c r="O858" s="169"/>
      <c r="P858" s="169"/>
      <c r="Q858" s="169"/>
      <c r="R858" s="169"/>
      <c r="S858" s="169"/>
      <c r="T858" s="169"/>
      <c r="U858" s="169"/>
      <c r="V858" s="169"/>
      <c r="W858" s="434" t="str">
        <f>if(ISBLANK(B860),"",1)</f>
        <v/>
      </c>
    </row>
    <row r="859" ht="15.0" customHeight="1">
      <c r="A859" s="425"/>
      <c r="B859" s="435" t="s">
        <v>191</v>
      </c>
      <c r="C859" s="169"/>
      <c r="D859" s="169"/>
      <c r="E859" s="169"/>
      <c r="F859" s="169"/>
      <c r="G859" s="169"/>
      <c r="H859" s="169"/>
      <c r="I859" s="169"/>
      <c r="J859" s="169"/>
      <c r="K859" s="436"/>
      <c r="L859" s="437"/>
      <c r="M859" s="438"/>
      <c r="N859" s="169"/>
      <c r="O859" s="169"/>
      <c r="P859" s="169"/>
      <c r="Q859" s="169"/>
      <c r="R859" s="169"/>
      <c r="S859" s="169"/>
      <c r="T859" s="169"/>
      <c r="U859" s="169"/>
      <c r="V859" s="232"/>
      <c r="W859" s="425"/>
    </row>
    <row r="860" ht="15.0" customHeight="1">
      <c r="A860" s="425"/>
      <c r="B860" s="439"/>
      <c r="C860" s="169"/>
      <c r="D860" s="169"/>
      <c r="E860" s="169"/>
      <c r="F860" s="169"/>
      <c r="G860" s="169"/>
      <c r="H860" s="169"/>
      <c r="I860" s="169"/>
      <c r="J860" s="169"/>
      <c r="K860" s="169"/>
      <c r="L860" s="169"/>
      <c r="M860" s="169"/>
      <c r="N860" s="169"/>
      <c r="O860" s="169"/>
      <c r="P860" s="169"/>
      <c r="Q860" s="169"/>
      <c r="R860" s="169"/>
      <c r="S860" s="169"/>
      <c r="T860" s="169"/>
      <c r="U860" s="169"/>
      <c r="V860" s="232"/>
      <c r="W860" s="425"/>
    </row>
    <row r="861" ht="15.0" customHeight="1">
      <c r="A861" s="425"/>
      <c r="B861" s="435" t="s">
        <v>192</v>
      </c>
      <c r="C861" s="169"/>
      <c r="D861" s="169"/>
      <c r="E861" s="169"/>
      <c r="F861" s="169"/>
      <c r="G861" s="169"/>
      <c r="H861" s="169"/>
      <c r="I861" s="169"/>
      <c r="J861" s="169"/>
      <c r="K861" s="169"/>
      <c r="L861" s="440"/>
      <c r="M861" s="441" t="s">
        <v>193</v>
      </c>
      <c r="N861" s="169"/>
      <c r="O861" s="169"/>
      <c r="P861" s="169"/>
      <c r="Q861" s="169"/>
      <c r="R861" s="169"/>
      <c r="S861" s="169"/>
      <c r="T861" s="169"/>
      <c r="U861" s="169"/>
      <c r="V861" s="232"/>
      <c r="W861" s="425"/>
    </row>
    <row r="862" ht="15.0" customHeight="1">
      <c r="A862" s="425"/>
      <c r="B862" s="468"/>
      <c r="C862" s="443"/>
      <c r="D862" s="443"/>
      <c r="E862" s="443"/>
      <c r="F862" s="443"/>
      <c r="G862" s="443"/>
      <c r="H862" s="443"/>
      <c r="I862" s="443"/>
      <c r="J862" s="443"/>
      <c r="K862" s="444"/>
      <c r="L862" s="445"/>
      <c r="M862" s="439"/>
      <c r="N862" s="169"/>
      <c r="O862" s="169"/>
      <c r="P862" s="169"/>
      <c r="Q862" s="169"/>
      <c r="R862" s="169"/>
      <c r="S862" s="169"/>
      <c r="T862" s="169"/>
      <c r="U862" s="169"/>
      <c r="V862" s="232"/>
      <c r="W862" s="425"/>
    </row>
    <row r="863" ht="15.0" customHeight="1">
      <c r="A863" s="425"/>
      <c r="B863" s="435" t="s">
        <v>194</v>
      </c>
      <c r="C863" s="169"/>
      <c r="D863" s="169"/>
      <c r="E863" s="169"/>
      <c r="F863" s="169"/>
      <c r="G863" s="169"/>
      <c r="H863" s="169"/>
      <c r="I863" s="169"/>
      <c r="J863" s="169"/>
      <c r="K863" s="169"/>
      <c r="L863" s="440"/>
      <c r="M863" s="441" t="s">
        <v>195</v>
      </c>
      <c r="N863" s="169"/>
      <c r="O863" s="169"/>
      <c r="P863" s="169"/>
      <c r="Q863" s="169"/>
      <c r="R863" s="169"/>
      <c r="S863" s="169"/>
      <c r="T863" s="169"/>
      <c r="U863" s="169"/>
      <c r="V863" s="232"/>
      <c r="W863" s="425"/>
    </row>
    <row r="864" ht="15.0" customHeight="1">
      <c r="A864" s="425"/>
      <c r="B864" s="465"/>
      <c r="C864" s="232"/>
      <c r="D864" s="447" t="str">
        <f>IF(ISBLANK(B860),"",IF(B864&gt;1,"Aventuras Adquiridas",IF(B864=1,"Aventura Adquirida","Missão Sem Aventura")))</f>
        <v/>
      </c>
      <c r="E864" s="169"/>
      <c r="F864" s="169"/>
      <c r="G864" s="169"/>
      <c r="H864" s="169"/>
      <c r="I864" s="169"/>
      <c r="J864" s="169"/>
      <c r="K864" s="232"/>
      <c r="L864" s="445"/>
      <c r="M864" s="448"/>
      <c r="N864" s="232"/>
      <c r="O864" s="466"/>
      <c r="P864" s="232"/>
      <c r="Q864" s="450"/>
      <c r="R864" s="232"/>
      <c r="S864" s="451"/>
      <c r="T864" s="232"/>
      <c r="U864" s="463"/>
      <c r="V864" s="232"/>
      <c r="W864" s="425"/>
    </row>
    <row r="865" ht="15.0" customHeight="1">
      <c r="A865" s="425"/>
      <c r="B865" s="435" t="s">
        <v>196</v>
      </c>
      <c r="C865" s="169"/>
      <c r="D865" s="169"/>
      <c r="E865" s="169"/>
      <c r="F865" s="169"/>
      <c r="G865" s="169"/>
      <c r="H865" s="169"/>
      <c r="I865" s="169"/>
      <c r="J865" s="169"/>
      <c r="K865" s="169"/>
      <c r="L865" s="440"/>
      <c r="M865" s="441" t="s">
        <v>197</v>
      </c>
      <c r="N865" s="169"/>
      <c r="O865" s="169"/>
      <c r="P865" s="169"/>
      <c r="Q865" s="169"/>
      <c r="R865" s="169"/>
      <c r="S865" s="169"/>
      <c r="T865" s="169"/>
      <c r="U865" s="169"/>
      <c r="V865" s="232"/>
      <c r="W865" s="425"/>
    </row>
    <row r="866" ht="15.0" customHeight="1">
      <c r="A866" s="425"/>
      <c r="B866" s="453"/>
      <c r="C866" s="13"/>
      <c r="D866" s="13"/>
      <c r="E866" s="13"/>
      <c r="F866" s="13"/>
      <c r="G866" s="13"/>
      <c r="H866" s="13"/>
      <c r="I866" s="13"/>
      <c r="J866" s="13"/>
      <c r="K866" s="26"/>
      <c r="L866" s="454"/>
      <c r="M866" s="453"/>
      <c r="N866" s="13"/>
      <c r="O866" s="13"/>
      <c r="P866" s="13"/>
      <c r="Q866" s="13"/>
      <c r="R866" s="13"/>
      <c r="S866" s="13"/>
      <c r="T866" s="13"/>
      <c r="U866" s="13"/>
      <c r="V866" s="26"/>
      <c r="W866" s="425"/>
    </row>
    <row r="867" ht="15.0" customHeight="1">
      <c r="A867" s="425"/>
      <c r="B867" s="36"/>
      <c r="K867" s="32"/>
      <c r="M867" s="36"/>
      <c r="V867" s="32"/>
      <c r="W867" s="425"/>
    </row>
    <row r="868" ht="15.0" customHeight="1">
      <c r="A868" s="425"/>
      <c r="B868" s="36"/>
      <c r="K868" s="32"/>
      <c r="M868" s="36"/>
      <c r="V868" s="32"/>
      <c r="W868" s="425"/>
    </row>
    <row r="869" ht="15.0" customHeight="1">
      <c r="A869" s="425"/>
      <c r="B869" s="36"/>
      <c r="K869" s="32"/>
      <c r="M869" s="36"/>
      <c r="V869" s="32"/>
      <c r="W869" s="425"/>
    </row>
    <row r="870" ht="15.0" customHeight="1">
      <c r="A870" s="425"/>
      <c r="B870" s="43"/>
      <c r="C870" s="44"/>
      <c r="D870" s="44"/>
      <c r="E870" s="44"/>
      <c r="F870" s="44"/>
      <c r="G870" s="44"/>
      <c r="H870" s="44"/>
      <c r="I870" s="44"/>
      <c r="J870" s="44"/>
      <c r="K870" s="45"/>
      <c r="M870" s="43"/>
      <c r="N870" s="44"/>
      <c r="O870" s="44"/>
      <c r="P870" s="44"/>
      <c r="Q870" s="44"/>
      <c r="R870" s="44"/>
      <c r="S870" s="44"/>
      <c r="T870" s="44"/>
      <c r="U870" s="44"/>
      <c r="V870" s="45"/>
      <c r="W870" s="425"/>
    </row>
    <row r="871" ht="15.0" customHeight="1">
      <c r="A871" s="425"/>
      <c r="B871" s="455"/>
      <c r="C871" s="456"/>
      <c r="D871" s="457"/>
      <c r="E871" s="457"/>
      <c r="F871" s="458"/>
      <c r="G871" s="458"/>
      <c r="H871" s="458"/>
      <c r="I871" s="458"/>
      <c r="J871" s="458"/>
      <c r="K871" s="459"/>
      <c r="L871" s="440"/>
      <c r="M871" s="460" t="s">
        <v>198</v>
      </c>
      <c r="N871" s="13"/>
      <c r="O871" s="13"/>
      <c r="P871" s="13"/>
      <c r="Q871" s="13"/>
      <c r="R871" s="13"/>
      <c r="S871" s="13"/>
      <c r="T871" s="13"/>
      <c r="U871" s="13"/>
      <c r="V871" s="26"/>
      <c r="W871" s="425"/>
    </row>
    <row r="872" ht="15.0" customHeight="1">
      <c r="A872" s="425"/>
      <c r="B872" s="461"/>
      <c r="C872" s="44"/>
      <c r="D872" s="44"/>
      <c r="E872" s="44"/>
      <c r="F872" s="44"/>
      <c r="G872" s="44"/>
      <c r="H872" s="44"/>
      <c r="I872" s="44"/>
      <c r="J872" s="44"/>
      <c r="K872" s="44"/>
      <c r="L872" s="445"/>
      <c r="M872" s="448"/>
      <c r="N872" s="232"/>
      <c r="O872" s="467"/>
      <c r="P872" s="232"/>
      <c r="Q872" s="450"/>
      <c r="R872" s="232"/>
      <c r="S872" s="451"/>
      <c r="T872" s="232"/>
      <c r="U872" s="463"/>
      <c r="V872" s="232"/>
      <c r="W872" s="425"/>
    </row>
    <row r="873" ht="15.0" customHeight="1">
      <c r="A873" s="432"/>
      <c r="B873" s="433"/>
      <c r="C873" s="169"/>
      <c r="D873" s="169"/>
      <c r="E873" s="169"/>
      <c r="F873" s="169"/>
      <c r="G873" s="169"/>
      <c r="H873" s="169"/>
      <c r="I873" s="169"/>
      <c r="J873" s="169"/>
      <c r="K873" s="169"/>
      <c r="L873" s="169"/>
      <c r="M873" s="169"/>
      <c r="N873" s="169"/>
      <c r="O873" s="169"/>
      <c r="P873" s="169"/>
      <c r="Q873" s="169"/>
      <c r="R873" s="169"/>
      <c r="S873" s="169"/>
      <c r="T873" s="169"/>
      <c r="U873" s="169"/>
      <c r="V873" s="169"/>
      <c r="W873" s="434" t="str">
        <f>if(ISBLANK(B875),"",1)</f>
        <v/>
      </c>
    </row>
    <row r="874" ht="15.0" customHeight="1">
      <c r="A874" s="425"/>
      <c r="B874" s="435" t="s">
        <v>191</v>
      </c>
      <c r="C874" s="169"/>
      <c r="D874" s="169"/>
      <c r="E874" s="169"/>
      <c r="F874" s="169"/>
      <c r="G874" s="169"/>
      <c r="H874" s="169"/>
      <c r="I874" s="169"/>
      <c r="J874" s="169"/>
      <c r="K874" s="436"/>
      <c r="L874" s="437"/>
      <c r="M874" s="438"/>
      <c r="N874" s="169"/>
      <c r="O874" s="169"/>
      <c r="P874" s="169"/>
      <c r="Q874" s="169"/>
      <c r="R874" s="169"/>
      <c r="S874" s="169"/>
      <c r="T874" s="169"/>
      <c r="U874" s="169"/>
      <c r="V874" s="232"/>
      <c r="W874" s="425"/>
    </row>
    <row r="875" ht="15.0" customHeight="1">
      <c r="A875" s="425"/>
      <c r="B875" s="439"/>
      <c r="C875" s="169"/>
      <c r="D875" s="169"/>
      <c r="E875" s="169"/>
      <c r="F875" s="169"/>
      <c r="G875" s="169"/>
      <c r="H875" s="169"/>
      <c r="I875" s="169"/>
      <c r="J875" s="169"/>
      <c r="K875" s="169"/>
      <c r="L875" s="169"/>
      <c r="M875" s="169"/>
      <c r="N875" s="169"/>
      <c r="O875" s="169"/>
      <c r="P875" s="169"/>
      <c r="Q875" s="169"/>
      <c r="R875" s="169"/>
      <c r="S875" s="169"/>
      <c r="T875" s="169"/>
      <c r="U875" s="169"/>
      <c r="V875" s="232"/>
      <c r="W875" s="425"/>
    </row>
    <row r="876" ht="15.0" customHeight="1">
      <c r="A876" s="425"/>
      <c r="B876" s="435" t="s">
        <v>192</v>
      </c>
      <c r="C876" s="169"/>
      <c r="D876" s="169"/>
      <c r="E876" s="169"/>
      <c r="F876" s="169"/>
      <c r="G876" s="169"/>
      <c r="H876" s="169"/>
      <c r="I876" s="169"/>
      <c r="J876" s="169"/>
      <c r="K876" s="169"/>
      <c r="L876" s="440"/>
      <c r="M876" s="441" t="s">
        <v>193</v>
      </c>
      <c r="N876" s="169"/>
      <c r="O876" s="169"/>
      <c r="P876" s="169"/>
      <c r="Q876" s="169"/>
      <c r="R876" s="169"/>
      <c r="S876" s="169"/>
      <c r="T876" s="169"/>
      <c r="U876" s="169"/>
      <c r="V876" s="232"/>
      <c r="W876" s="425"/>
    </row>
    <row r="877" ht="15.0" customHeight="1">
      <c r="A877" s="425"/>
      <c r="B877" s="468"/>
      <c r="C877" s="443"/>
      <c r="D877" s="443"/>
      <c r="E877" s="443"/>
      <c r="F877" s="443"/>
      <c r="G877" s="443"/>
      <c r="H877" s="443"/>
      <c r="I877" s="443"/>
      <c r="J877" s="443"/>
      <c r="K877" s="444"/>
      <c r="L877" s="445"/>
      <c r="M877" s="439"/>
      <c r="N877" s="169"/>
      <c r="O877" s="169"/>
      <c r="P877" s="169"/>
      <c r="Q877" s="169"/>
      <c r="R877" s="169"/>
      <c r="S877" s="169"/>
      <c r="T877" s="169"/>
      <c r="U877" s="169"/>
      <c r="V877" s="232"/>
      <c r="W877" s="425"/>
    </row>
    <row r="878" ht="15.0" customHeight="1">
      <c r="A878" s="425"/>
      <c r="B878" s="435" t="s">
        <v>194</v>
      </c>
      <c r="C878" s="169"/>
      <c r="D878" s="169"/>
      <c r="E878" s="169"/>
      <c r="F878" s="169"/>
      <c r="G878" s="169"/>
      <c r="H878" s="169"/>
      <c r="I878" s="169"/>
      <c r="J878" s="169"/>
      <c r="K878" s="169"/>
      <c r="L878" s="440"/>
      <c r="M878" s="441" t="s">
        <v>195</v>
      </c>
      <c r="N878" s="169"/>
      <c r="O878" s="169"/>
      <c r="P878" s="169"/>
      <c r="Q878" s="169"/>
      <c r="R878" s="169"/>
      <c r="S878" s="169"/>
      <c r="T878" s="169"/>
      <c r="U878" s="169"/>
      <c r="V878" s="232"/>
      <c r="W878" s="425"/>
    </row>
    <row r="879" ht="15.0" customHeight="1">
      <c r="A879" s="425"/>
      <c r="B879" s="465"/>
      <c r="C879" s="232"/>
      <c r="D879" s="447" t="str">
        <f>IF(ISBLANK(B875),"",IF(B879&gt;1,"Aventuras Adquiridas",IF(B879=1,"Aventura Adquirida","Missão Sem Aventura")))</f>
        <v/>
      </c>
      <c r="E879" s="169"/>
      <c r="F879" s="169"/>
      <c r="G879" s="169"/>
      <c r="H879" s="169"/>
      <c r="I879" s="169"/>
      <c r="J879" s="169"/>
      <c r="K879" s="232"/>
      <c r="L879" s="445"/>
      <c r="M879" s="448"/>
      <c r="N879" s="232"/>
      <c r="O879" s="466"/>
      <c r="P879" s="232"/>
      <c r="Q879" s="450"/>
      <c r="R879" s="232"/>
      <c r="S879" s="451"/>
      <c r="T879" s="232"/>
      <c r="U879" s="463"/>
      <c r="V879" s="232"/>
      <c r="W879" s="425"/>
    </row>
    <row r="880" ht="15.0" customHeight="1">
      <c r="A880" s="425"/>
      <c r="B880" s="435" t="s">
        <v>196</v>
      </c>
      <c r="C880" s="169"/>
      <c r="D880" s="169"/>
      <c r="E880" s="169"/>
      <c r="F880" s="169"/>
      <c r="G880" s="169"/>
      <c r="H880" s="169"/>
      <c r="I880" s="169"/>
      <c r="J880" s="169"/>
      <c r="K880" s="169"/>
      <c r="L880" s="440"/>
      <c r="M880" s="441" t="s">
        <v>197</v>
      </c>
      <c r="N880" s="169"/>
      <c r="O880" s="169"/>
      <c r="P880" s="169"/>
      <c r="Q880" s="169"/>
      <c r="R880" s="169"/>
      <c r="S880" s="169"/>
      <c r="T880" s="169"/>
      <c r="U880" s="169"/>
      <c r="V880" s="232"/>
      <c r="W880" s="425"/>
    </row>
    <row r="881" ht="15.0" customHeight="1">
      <c r="A881" s="425"/>
      <c r="B881" s="453"/>
      <c r="C881" s="13"/>
      <c r="D881" s="13"/>
      <c r="E881" s="13"/>
      <c r="F881" s="13"/>
      <c r="G881" s="13"/>
      <c r="H881" s="13"/>
      <c r="I881" s="13"/>
      <c r="J881" s="13"/>
      <c r="K881" s="26"/>
      <c r="L881" s="454"/>
      <c r="M881" s="453"/>
      <c r="N881" s="13"/>
      <c r="O881" s="13"/>
      <c r="P881" s="13"/>
      <c r="Q881" s="13"/>
      <c r="R881" s="13"/>
      <c r="S881" s="13"/>
      <c r="T881" s="13"/>
      <c r="U881" s="13"/>
      <c r="V881" s="26"/>
      <c r="W881" s="425"/>
    </row>
    <row r="882" ht="15.0" customHeight="1">
      <c r="A882" s="425"/>
      <c r="B882" s="36"/>
      <c r="K882" s="32"/>
      <c r="M882" s="36"/>
      <c r="V882" s="32"/>
      <c r="W882" s="425"/>
    </row>
    <row r="883" ht="15.0" customHeight="1">
      <c r="A883" s="425"/>
      <c r="B883" s="36"/>
      <c r="K883" s="32"/>
      <c r="M883" s="36"/>
      <c r="V883" s="32"/>
      <c r="W883" s="425"/>
    </row>
    <row r="884" ht="15.0" customHeight="1">
      <c r="A884" s="425"/>
      <c r="B884" s="36"/>
      <c r="K884" s="32"/>
      <c r="M884" s="36"/>
      <c r="V884" s="32"/>
      <c r="W884" s="425"/>
    </row>
    <row r="885" ht="15.0" customHeight="1">
      <c r="A885" s="425"/>
      <c r="B885" s="43"/>
      <c r="C885" s="44"/>
      <c r="D885" s="44"/>
      <c r="E885" s="44"/>
      <c r="F885" s="44"/>
      <c r="G885" s="44"/>
      <c r="H885" s="44"/>
      <c r="I885" s="44"/>
      <c r="J885" s="44"/>
      <c r="K885" s="45"/>
      <c r="M885" s="43"/>
      <c r="N885" s="44"/>
      <c r="O885" s="44"/>
      <c r="P885" s="44"/>
      <c r="Q885" s="44"/>
      <c r="R885" s="44"/>
      <c r="S885" s="44"/>
      <c r="T885" s="44"/>
      <c r="U885" s="44"/>
      <c r="V885" s="45"/>
      <c r="W885" s="425"/>
    </row>
    <row r="886" ht="15.0" customHeight="1">
      <c r="A886" s="425"/>
      <c r="B886" s="455"/>
      <c r="C886" s="456"/>
      <c r="D886" s="457"/>
      <c r="E886" s="457"/>
      <c r="F886" s="458"/>
      <c r="G886" s="458"/>
      <c r="H886" s="458"/>
      <c r="I886" s="458"/>
      <c r="J886" s="458"/>
      <c r="K886" s="459"/>
      <c r="L886" s="440"/>
      <c r="M886" s="460" t="s">
        <v>198</v>
      </c>
      <c r="N886" s="13"/>
      <c r="O886" s="13"/>
      <c r="P886" s="13"/>
      <c r="Q886" s="13"/>
      <c r="R886" s="13"/>
      <c r="S886" s="13"/>
      <c r="T886" s="13"/>
      <c r="U886" s="13"/>
      <c r="V886" s="26"/>
      <c r="W886" s="425"/>
    </row>
    <row r="887" ht="15.0" customHeight="1">
      <c r="A887" s="425"/>
      <c r="B887" s="461"/>
      <c r="C887" s="44"/>
      <c r="D887" s="44"/>
      <c r="E887" s="44"/>
      <c r="F887" s="44"/>
      <c r="G887" s="44"/>
      <c r="H887" s="44"/>
      <c r="I887" s="44"/>
      <c r="J887" s="44"/>
      <c r="K887" s="44"/>
      <c r="L887" s="445"/>
      <c r="M887" s="448"/>
      <c r="N887" s="232"/>
      <c r="O887" s="467"/>
      <c r="P887" s="232"/>
      <c r="Q887" s="450"/>
      <c r="R887" s="232"/>
      <c r="S887" s="451"/>
      <c r="T887" s="232"/>
      <c r="U887" s="463"/>
      <c r="V887" s="232"/>
      <c r="W887" s="425"/>
    </row>
    <row r="888" ht="15.0" customHeight="1">
      <c r="A888" s="432"/>
      <c r="B888" s="433"/>
      <c r="C888" s="169"/>
      <c r="D888" s="169"/>
      <c r="E888" s="169"/>
      <c r="F888" s="169"/>
      <c r="G888" s="169"/>
      <c r="H888" s="169"/>
      <c r="I888" s="169"/>
      <c r="J888" s="169"/>
      <c r="K888" s="169"/>
      <c r="L888" s="169"/>
      <c r="M888" s="169"/>
      <c r="N888" s="169"/>
      <c r="O888" s="169"/>
      <c r="P888" s="169"/>
      <c r="Q888" s="169"/>
      <c r="R888" s="169"/>
      <c r="S888" s="169"/>
      <c r="T888" s="169"/>
      <c r="U888" s="169"/>
      <c r="V888" s="169"/>
      <c r="W888" s="434" t="str">
        <f>if(ISBLANK(B890),"",1)</f>
        <v/>
      </c>
    </row>
    <row r="889" ht="15.0" customHeight="1">
      <c r="A889" s="425"/>
      <c r="B889" s="435" t="s">
        <v>191</v>
      </c>
      <c r="C889" s="169"/>
      <c r="D889" s="169"/>
      <c r="E889" s="169"/>
      <c r="F889" s="169"/>
      <c r="G889" s="169"/>
      <c r="H889" s="169"/>
      <c r="I889" s="169"/>
      <c r="J889" s="169"/>
      <c r="K889" s="436"/>
      <c r="L889" s="437"/>
      <c r="M889" s="438"/>
      <c r="N889" s="169"/>
      <c r="O889" s="169"/>
      <c r="P889" s="169"/>
      <c r="Q889" s="169"/>
      <c r="R889" s="169"/>
      <c r="S889" s="169"/>
      <c r="T889" s="169"/>
      <c r="U889" s="169"/>
      <c r="V889" s="232"/>
      <c r="W889" s="425"/>
    </row>
    <row r="890" ht="15.0" customHeight="1">
      <c r="A890" s="425"/>
      <c r="B890" s="439"/>
      <c r="C890" s="169"/>
      <c r="D890" s="169"/>
      <c r="E890" s="169"/>
      <c r="F890" s="169"/>
      <c r="G890" s="169"/>
      <c r="H890" s="169"/>
      <c r="I890" s="169"/>
      <c r="J890" s="169"/>
      <c r="K890" s="169"/>
      <c r="L890" s="169"/>
      <c r="M890" s="169"/>
      <c r="N890" s="169"/>
      <c r="O890" s="169"/>
      <c r="P890" s="169"/>
      <c r="Q890" s="169"/>
      <c r="R890" s="169"/>
      <c r="S890" s="169"/>
      <c r="T890" s="169"/>
      <c r="U890" s="169"/>
      <c r="V890" s="232"/>
      <c r="W890" s="425"/>
    </row>
    <row r="891" ht="15.0" customHeight="1">
      <c r="A891" s="425"/>
      <c r="B891" s="435" t="s">
        <v>192</v>
      </c>
      <c r="C891" s="169"/>
      <c r="D891" s="169"/>
      <c r="E891" s="169"/>
      <c r="F891" s="169"/>
      <c r="G891" s="169"/>
      <c r="H891" s="169"/>
      <c r="I891" s="169"/>
      <c r="J891" s="169"/>
      <c r="K891" s="169"/>
      <c r="L891" s="440"/>
      <c r="M891" s="441" t="s">
        <v>193</v>
      </c>
      <c r="N891" s="169"/>
      <c r="O891" s="169"/>
      <c r="P891" s="169"/>
      <c r="Q891" s="169"/>
      <c r="R891" s="169"/>
      <c r="S891" s="169"/>
      <c r="T891" s="169"/>
      <c r="U891" s="169"/>
      <c r="V891" s="232"/>
      <c r="W891" s="425"/>
    </row>
    <row r="892" ht="15.0" customHeight="1">
      <c r="A892" s="425"/>
      <c r="B892" s="468"/>
      <c r="C892" s="443"/>
      <c r="D892" s="443"/>
      <c r="E892" s="443"/>
      <c r="F892" s="443"/>
      <c r="G892" s="443"/>
      <c r="H892" s="443"/>
      <c r="I892" s="443"/>
      <c r="J892" s="443"/>
      <c r="K892" s="444"/>
      <c r="L892" s="445"/>
      <c r="M892" s="439"/>
      <c r="N892" s="169"/>
      <c r="O892" s="169"/>
      <c r="P892" s="169"/>
      <c r="Q892" s="169"/>
      <c r="R892" s="169"/>
      <c r="S892" s="169"/>
      <c r="T892" s="169"/>
      <c r="U892" s="169"/>
      <c r="V892" s="232"/>
      <c r="W892" s="425"/>
    </row>
    <row r="893" ht="15.0" customHeight="1">
      <c r="A893" s="425"/>
      <c r="B893" s="435" t="s">
        <v>194</v>
      </c>
      <c r="C893" s="169"/>
      <c r="D893" s="169"/>
      <c r="E893" s="169"/>
      <c r="F893" s="169"/>
      <c r="G893" s="169"/>
      <c r="H893" s="169"/>
      <c r="I893" s="169"/>
      <c r="J893" s="169"/>
      <c r="K893" s="169"/>
      <c r="L893" s="440"/>
      <c r="M893" s="441" t="s">
        <v>195</v>
      </c>
      <c r="N893" s="169"/>
      <c r="O893" s="169"/>
      <c r="P893" s="169"/>
      <c r="Q893" s="169"/>
      <c r="R893" s="169"/>
      <c r="S893" s="169"/>
      <c r="T893" s="169"/>
      <c r="U893" s="169"/>
      <c r="V893" s="232"/>
      <c r="W893" s="425"/>
    </row>
    <row r="894" ht="15.0" customHeight="1">
      <c r="A894" s="425"/>
      <c r="B894" s="465"/>
      <c r="C894" s="232"/>
      <c r="D894" s="447" t="str">
        <f>IF(ISBLANK(B890),"",IF(B894&gt;1,"Aventuras Adquiridas",IF(B894=1,"Aventura Adquirida","Missão Sem Aventura")))</f>
        <v/>
      </c>
      <c r="E894" s="169"/>
      <c r="F894" s="169"/>
      <c r="G894" s="169"/>
      <c r="H894" s="169"/>
      <c r="I894" s="169"/>
      <c r="J894" s="169"/>
      <c r="K894" s="232"/>
      <c r="L894" s="445"/>
      <c r="M894" s="448"/>
      <c r="N894" s="232"/>
      <c r="O894" s="466"/>
      <c r="P894" s="232"/>
      <c r="Q894" s="450"/>
      <c r="R894" s="232"/>
      <c r="S894" s="451"/>
      <c r="T894" s="232"/>
      <c r="U894" s="463"/>
      <c r="V894" s="232"/>
      <c r="W894" s="425"/>
    </row>
    <row r="895" ht="15.0" customHeight="1">
      <c r="A895" s="425"/>
      <c r="B895" s="435" t="s">
        <v>196</v>
      </c>
      <c r="C895" s="169"/>
      <c r="D895" s="169"/>
      <c r="E895" s="169"/>
      <c r="F895" s="169"/>
      <c r="G895" s="169"/>
      <c r="H895" s="169"/>
      <c r="I895" s="169"/>
      <c r="J895" s="169"/>
      <c r="K895" s="169"/>
      <c r="L895" s="440"/>
      <c r="M895" s="441" t="s">
        <v>197</v>
      </c>
      <c r="N895" s="169"/>
      <c r="O895" s="169"/>
      <c r="P895" s="169"/>
      <c r="Q895" s="169"/>
      <c r="R895" s="169"/>
      <c r="S895" s="169"/>
      <c r="T895" s="169"/>
      <c r="U895" s="169"/>
      <c r="V895" s="232"/>
      <c r="W895" s="425"/>
    </row>
    <row r="896" ht="15.0" customHeight="1">
      <c r="A896" s="425"/>
      <c r="B896" s="453"/>
      <c r="C896" s="13"/>
      <c r="D896" s="13"/>
      <c r="E896" s="13"/>
      <c r="F896" s="13"/>
      <c r="G896" s="13"/>
      <c r="H896" s="13"/>
      <c r="I896" s="13"/>
      <c r="J896" s="13"/>
      <c r="K896" s="26"/>
      <c r="L896" s="454"/>
      <c r="M896" s="453"/>
      <c r="N896" s="13"/>
      <c r="O896" s="13"/>
      <c r="P896" s="13"/>
      <c r="Q896" s="13"/>
      <c r="R896" s="13"/>
      <c r="S896" s="13"/>
      <c r="T896" s="13"/>
      <c r="U896" s="13"/>
      <c r="V896" s="26"/>
      <c r="W896" s="425"/>
    </row>
    <row r="897" ht="15.0" customHeight="1">
      <c r="A897" s="425"/>
      <c r="B897" s="36"/>
      <c r="K897" s="32"/>
      <c r="M897" s="36"/>
      <c r="V897" s="32"/>
      <c r="W897" s="425"/>
    </row>
    <row r="898" ht="15.0" customHeight="1">
      <c r="A898" s="425"/>
      <c r="B898" s="36"/>
      <c r="K898" s="32"/>
      <c r="M898" s="36"/>
      <c r="V898" s="32"/>
      <c r="W898" s="425"/>
    </row>
    <row r="899" ht="15.0" customHeight="1">
      <c r="A899" s="425"/>
      <c r="B899" s="36"/>
      <c r="K899" s="32"/>
      <c r="M899" s="36"/>
      <c r="V899" s="32"/>
      <c r="W899" s="425"/>
    </row>
    <row r="900" ht="15.0" customHeight="1">
      <c r="A900" s="425"/>
      <c r="B900" s="43"/>
      <c r="C900" s="44"/>
      <c r="D900" s="44"/>
      <c r="E900" s="44"/>
      <c r="F900" s="44"/>
      <c r="G900" s="44"/>
      <c r="H900" s="44"/>
      <c r="I900" s="44"/>
      <c r="J900" s="44"/>
      <c r="K900" s="45"/>
      <c r="M900" s="43"/>
      <c r="N900" s="44"/>
      <c r="O900" s="44"/>
      <c r="P900" s="44"/>
      <c r="Q900" s="44"/>
      <c r="R900" s="44"/>
      <c r="S900" s="44"/>
      <c r="T900" s="44"/>
      <c r="U900" s="44"/>
      <c r="V900" s="45"/>
      <c r="W900" s="425"/>
    </row>
    <row r="901" ht="15.0" customHeight="1">
      <c r="A901" s="425"/>
      <c r="B901" s="455"/>
      <c r="C901" s="456"/>
      <c r="D901" s="457"/>
      <c r="E901" s="457"/>
      <c r="F901" s="458"/>
      <c r="G901" s="458"/>
      <c r="H901" s="458"/>
      <c r="I901" s="458"/>
      <c r="J901" s="458"/>
      <c r="K901" s="459"/>
      <c r="L901" s="440"/>
      <c r="M901" s="460" t="s">
        <v>198</v>
      </c>
      <c r="N901" s="13"/>
      <c r="O901" s="13"/>
      <c r="P901" s="13"/>
      <c r="Q901" s="13"/>
      <c r="R901" s="13"/>
      <c r="S901" s="13"/>
      <c r="T901" s="13"/>
      <c r="U901" s="13"/>
      <c r="V901" s="26"/>
      <c r="W901" s="425"/>
    </row>
    <row r="902" ht="15.0" customHeight="1">
      <c r="A902" s="425"/>
      <c r="B902" s="461"/>
      <c r="C902" s="44"/>
      <c r="D902" s="44"/>
      <c r="E902" s="44"/>
      <c r="F902" s="44"/>
      <c r="G902" s="44"/>
      <c r="H902" s="44"/>
      <c r="I902" s="44"/>
      <c r="J902" s="44"/>
      <c r="K902" s="44"/>
      <c r="L902" s="445"/>
      <c r="M902" s="448"/>
      <c r="N902" s="232"/>
      <c r="O902" s="467"/>
      <c r="P902" s="232"/>
      <c r="Q902" s="450"/>
      <c r="R902" s="232"/>
      <c r="S902" s="451"/>
      <c r="T902" s="232"/>
      <c r="U902" s="463"/>
      <c r="V902" s="232"/>
      <c r="W902" s="425"/>
    </row>
    <row r="903" ht="15.0" customHeight="1">
      <c r="A903" s="432"/>
      <c r="B903" s="433"/>
      <c r="C903" s="169"/>
      <c r="D903" s="169"/>
      <c r="E903" s="169"/>
      <c r="F903" s="169"/>
      <c r="G903" s="169"/>
      <c r="H903" s="169"/>
      <c r="I903" s="169"/>
      <c r="J903" s="169"/>
      <c r="K903" s="169"/>
      <c r="L903" s="169"/>
      <c r="M903" s="169"/>
      <c r="N903" s="169"/>
      <c r="O903" s="169"/>
      <c r="P903" s="169"/>
      <c r="Q903" s="169"/>
      <c r="R903" s="169"/>
      <c r="S903" s="169"/>
      <c r="T903" s="169"/>
      <c r="U903" s="169"/>
      <c r="V903" s="169"/>
      <c r="W903" s="434" t="str">
        <f>if(ISBLANK(B905),"",1)</f>
        <v/>
      </c>
    </row>
    <row r="904" ht="15.0" customHeight="1">
      <c r="A904" s="425"/>
      <c r="B904" s="435" t="s">
        <v>191</v>
      </c>
      <c r="C904" s="169"/>
      <c r="D904" s="169"/>
      <c r="E904" s="169"/>
      <c r="F904" s="169"/>
      <c r="G904" s="169"/>
      <c r="H904" s="169"/>
      <c r="I904" s="169"/>
      <c r="J904" s="169"/>
      <c r="K904" s="436"/>
      <c r="L904" s="437"/>
      <c r="M904" s="438"/>
      <c r="N904" s="169"/>
      <c r="O904" s="169"/>
      <c r="P904" s="169"/>
      <c r="Q904" s="169"/>
      <c r="R904" s="169"/>
      <c r="S904" s="169"/>
      <c r="T904" s="169"/>
      <c r="U904" s="169"/>
      <c r="V904" s="232"/>
      <c r="W904" s="425"/>
    </row>
    <row r="905" ht="15.0" customHeight="1">
      <c r="A905" s="425"/>
      <c r="B905" s="439"/>
      <c r="C905" s="169"/>
      <c r="D905" s="169"/>
      <c r="E905" s="169"/>
      <c r="F905" s="169"/>
      <c r="G905" s="169"/>
      <c r="H905" s="169"/>
      <c r="I905" s="169"/>
      <c r="J905" s="169"/>
      <c r="K905" s="169"/>
      <c r="L905" s="169"/>
      <c r="M905" s="169"/>
      <c r="N905" s="169"/>
      <c r="O905" s="169"/>
      <c r="P905" s="169"/>
      <c r="Q905" s="169"/>
      <c r="R905" s="169"/>
      <c r="S905" s="169"/>
      <c r="T905" s="169"/>
      <c r="U905" s="169"/>
      <c r="V905" s="232"/>
      <c r="W905" s="425"/>
    </row>
    <row r="906" ht="15.0" customHeight="1">
      <c r="A906" s="425"/>
      <c r="B906" s="435" t="s">
        <v>192</v>
      </c>
      <c r="C906" s="169"/>
      <c r="D906" s="169"/>
      <c r="E906" s="169"/>
      <c r="F906" s="169"/>
      <c r="G906" s="169"/>
      <c r="H906" s="169"/>
      <c r="I906" s="169"/>
      <c r="J906" s="169"/>
      <c r="K906" s="169"/>
      <c r="L906" s="440"/>
      <c r="M906" s="441" t="s">
        <v>193</v>
      </c>
      <c r="N906" s="169"/>
      <c r="O906" s="169"/>
      <c r="P906" s="169"/>
      <c r="Q906" s="169"/>
      <c r="R906" s="169"/>
      <c r="S906" s="169"/>
      <c r="T906" s="169"/>
      <c r="U906" s="169"/>
      <c r="V906" s="232"/>
      <c r="W906" s="425"/>
    </row>
    <row r="907" ht="15.0" customHeight="1">
      <c r="A907" s="425"/>
      <c r="B907" s="468"/>
      <c r="C907" s="443"/>
      <c r="D907" s="443"/>
      <c r="E907" s="443"/>
      <c r="F907" s="443"/>
      <c r="G907" s="443"/>
      <c r="H907" s="443"/>
      <c r="I907" s="443"/>
      <c r="J907" s="443"/>
      <c r="K907" s="444"/>
      <c r="L907" s="445"/>
      <c r="M907" s="439"/>
      <c r="N907" s="169"/>
      <c r="O907" s="169"/>
      <c r="P907" s="169"/>
      <c r="Q907" s="169"/>
      <c r="R907" s="169"/>
      <c r="S907" s="169"/>
      <c r="T907" s="169"/>
      <c r="U907" s="169"/>
      <c r="V907" s="232"/>
      <c r="W907" s="425"/>
    </row>
    <row r="908" ht="15.0" customHeight="1">
      <c r="A908" s="425"/>
      <c r="B908" s="435" t="s">
        <v>194</v>
      </c>
      <c r="C908" s="169"/>
      <c r="D908" s="169"/>
      <c r="E908" s="169"/>
      <c r="F908" s="169"/>
      <c r="G908" s="169"/>
      <c r="H908" s="169"/>
      <c r="I908" s="169"/>
      <c r="J908" s="169"/>
      <c r="K908" s="169"/>
      <c r="L908" s="440"/>
      <c r="M908" s="441" t="s">
        <v>195</v>
      </c>
      <c r="N908" s="169"/>
      <c r="O908" s="169"/>
      <c r="P908" s="169"/>
      <c r="Q908" s="169"/>
      <c r="R908" s="169"/>
      <c r="S908" s="169"/>
      <c r="T908" s="169"/>
      <c r="U908" s="169"/>
      <c r="V908" s="232"/>
      <c r="W908" s="425"/>
    </row>
    <row r="909" ht="15.0" customHeight="1">
      <c r="A909" s="425"/>
      <c r="B909" s="465"/>
      <c r="C909" s="232"/>
      <c r="D909" s="447" t="str">
        <f>IF(ISBLANK(B905),"",IF(B909&gt;1,"Aventuras Adquiridas",IF(B909=1,"Aventura Adquirida","Missão Sem Aventura")))</f>
        <v/>
      </c>
      <c r="E909" s="169"/>
      <c r="F909" s="169"/>
      <c r="G909" s="169"/>
      <c r="H909" s="169"/>
      <c r="I909" s="169"/>
      <c r="J909" s="169"/>
      <c r="K909" s="232"/>
      <c r="L909" s="445"/>
      <c r="M909" s="448"/>
      <c r="N909" s="232"/>
      <c r="O909" s="466"/>
      <c r="P909" s="232"/>
      <c r="Q909" s="450"/>
      <c r="R909" s="232"/>
      <c r="S909" s="451"/>
      <c r="T909" s="232"/>
      <c r="U909" s="463"/>
      <c r="V909" s="232"/>
      <c r="W909" s="425"/>
    </row>
    <row r="910" ht="15.0" customHeight="1">
      <c r="A910" s="425"/>
      <c r="B910" s="435" t="s">
        <v>196</v>
      </c>
      <c r="C910" s="169"/>
      <c r="D910" s="169"/>
      <c r="E910" s="169"/>
      <c r="F910" s="169"/>
      <c r="G910" s="169"/>
      <c r="H910" s="169"/>
      <c r="I910" s="169"/>
      <c r="J910" s="169"/>
      <c r="K910" s="169"/>
      <c r="L910" s="440"/>
      <c r="M910" s="441" t="s">
        <v>197</v>
      </c>
      <c r="N910" s="169"/>
      <c r="O910" s="169"/>
      <c r="P910" s="169"/>
      <c r="Q910" s="169"/>
      <c r="R910" s="169"/>
      <c r="S910" s="169"/>
      <c r="T910" s="169"/>
      <c r="U910" s="169"/>
      <c r="V910" s="232"/>
      <c r="W910" s="425"/>
    </row>
    <row r="911" ht="15.0" customHeight="1">
      <c r="A911" s="425"/>
      <c r="B911" s="453"/>
      <c r="C911" s="13"/>
      <c r="D911" s="13"/>
      <c r="E911" s="13"/>
      <c r="F911" s="13"/>
      <c r="G911" s="13"/>
      <c r="H911" s="13"/>
      <c r="I911" s="13"/>
      <c r="J911" s="13"/>
      <c r="K911" s="26"/>
      <c r="L911" s="454"/>
      <c r="M911" s="453"/>
      <c r="N911" s="13"/>
      <c r="O911" s="13"/>
      <c r="P911" s="13"/>
      <c r="Q911" s="13"/>
      <c r="R911" s="13"/>
      <c r="S911" s="13"/>
      <c r="T911" s="13"/>
      <c r="U911" s="13"/>
      <c r="V911" s="26"/>
      <c r="W911" s="425"/>
    </row>
    <row r="912" ht="15.0" customHeight="1">
      <c r="A912" s="425"/>
      <c r="B912" s="36"/>
      <c r="K912" s="32"/>
      <c r="M912" s="36"/>
      <c r="V912" s="32"/>
      <c r="W912" s="425"/>
    </row>
    <row r="913" ht="15.0" customHeight="1">
      <c r="A913" s="425"/>
      <c r="B913" s="36"/>
      <c r="K913" s="32"/>
      <c r="M913" s="36"/>
      <c r="V913" s="32"/>
      <c r="W913" s="425"/>
    </row>
    <row r="914" ht="15.0" customHeight="1">
      <c r="A914" s="425"/>
      <c r="B914" s="36"/>
      <c r="K914" s="32"/>
      <c r="M914" s="36"/>
      <c r="V914" s="32"/>
      <c r="W914" s="425"/>
    </row>
    <row r="915" ht="15.0" customHeight="1">
      <c r="A915" s="425"/>
      <c r="B915" s="43"/>
      <c r="C915" s="44"/>
      <c r="D915" s="44"/>
      <c r="E915" s="44"/>
      <c r="F915" s="44"/>
      <c r="G915" s="44"/>
      <c r="H915" s="44"/>
      <c r="I915" s="44"/>
      <c r="J915" s="44"/>
      <c r="K915" s="45"/>
      <c r="M915" s="43"/>
      <c r="N915" s="44"/>
      <c r="O915" s="44"/>
      <c r="P915" s="44"/>
      <c r="Q915" s="44"/>
      <c r="R915" s="44"/>
      <c r="S915" s="44"/>
      <c r="T915" s="44"/>
      <c r="U915" s="44"/>
      <c r="V915" s="45"/>
      <c r="W915" s="425"/>
    </row>
    <row r="916" ht="15.0" customHeight="1">
      <c r="A916" s="425"/>
      <c r="B916" s="455"/>
      <c r="C916" s="456"/>
      <c r="D916" s="457"/>
      <c r="E916" s="457"/>
      <c r="F916" s="458"/>
      <c r="G916" s="458"/>
      <c r="H916" s="458"/>
      <c r="I916" s="458"/>
      <c r="J916" s="458"/>
      <c r="K916" s="459"/>
      <c r="L916" s="440"/>
      <c r="M916" s="460" t="s">
        <v>198</v>
      </c>
      <c r="N916" s="13"/>
      <c r="O916" s="13"/>
      <c r="P916" s="13"/>
      <c r="Q916" s="13"/>
      <c r="R916" s="13"/>
      <c r="S916" s="13"/>
      <c r="T916" s="13"/>
      <c r="U916" s="13"/>
      <c r="V916" s="26"/>
      <c r="W916" s="425"/>
    </row>
    <row r="917" ht="15.0" customHeight="1">
      <c r="A917" s="425"/>
      <c r="B917" s="461"/>
      <c r="C917" s="44"/>
      <c r="D917" s="44"/>
      <c r="E917" s="44"/>
      <c r="F917" s="44"/>
      <c r="G917" s="44"/>
      <c r="H917" s="44"/>
      <c r="I917" s="44"/>
      <c r="J917" s="44"/>
      <c r="K917" s="44"/>
      <c r="L917" s="445"/>
      <c r="M917" s="448"/>
      <c r="N917" s="232"/>
      <c r="O917" s="467"/>
      <c r="P917" s="232"/>
      <c r="Q917" s="450"/>
      <c r="R917" s="232"/>
      <c r="S917" s="451"/>
      <c r="T917" s="232"/>
      <c r="U917" s="463"/>
      <c r="V917" s="232"/>
      <c r="W917" s="425"/>
    </row>
    <row r="918" ht="15.0" customHeight="1">
      <c r="A918" s="432"/>
      <c r="B918" s="433"/>
      <c r="C918" s="169"/>
      <c r="D918" s="169"/>
      <c r="E918" s="169"/>
      <c r="F918" s="169"/>
      <c r="G918" s="169"/>
      <c r="H918" s="169"/>
      <c r="I918" s="169"/>
      <c r="J918" s="169"/>
      <c r="K918" s="169"/>
      <c r="L918" s="169"/>
      <c r="M918" s="169"/>
      <c r="N918" s="169"/>
      <c r="O918" s="169"/>
      <c r="P918" s="169"/>
      <c r="Q918" s="169"/>
      <c r="R918" s="169"/>
      <c r="S918" s="169"/>
      <c r="T918" s="169"/>
      <c r="U918" s="169"/>
      <c r="V918" s="169"/>
      <c r="W918" s="434" t="str">
        <f>if(ISBLANK(B920),"",1)</f>
        <v/>
      </c>
    </row>
    <row r="919" ht="15.0" customHeight="1">
      <c r="A919" s="425"/>
      <c r="B919" s="435" t="s">
        <v>191</v>
      </c>
      <c r="C919" s="169"/>
      <c r="D919" s="169"/>
      <c r="E919" s="169"/>
      <c r="F919" s="169"/>
      <c r="G919" s="169"/>
      <c r="H919" s="169"/>
      <c r="I919" s="169"/>
      <c r="J919" s="169"/>
      <c r="K919" s="436"/>
      <c r="L919" s="437"/>
      <c r="M919" s="438"/>
      <c r="N919" s="169"/>
      <c r="O919" s="169"/>
      <c r="P919" s="169"/>
      <c r="Q919" s="169"/>
      <c r="R919" s="169"/>
      <c r="S919" s="169"/>
      <c r="T919" s="169"/>
      <c r="U919" s="169"/>
      <c r="V919" s="232"/>
      <c r="W919" s="425"/>
    </row>
    <row r="920" ht="15.0" customHeight="1">
      <c r="A920" s="425"/>
      <c r="B920" s="439"/>
      <c r="C920" s="169"/>
      <c r="D920" s="169"/>
      <c r="E920" s="169"/>
      <c r="F920" s="169"/>
      <c r="G920" s="169"/>
      <c r="H920" s="169"/>
      <c r="I920" s="169"/>
      <c r="J920" s="169"/>
      <c r="K920" s="169"/>
      <c r="L920" s="169"/>
      <c r="M920" s="169"/>
      <c r="N920" s="169"/>
      <c r="O920" s="169"/>
      <c r="P920" s="169"/>
      <c r="Q920" s="169"/>
      <c r="R920" s="169"/>
      <c r="S920" s="169"/>
      <c r="T920" s="169"/>
      <c r="U920" s="169"/>
      <c r="V920" s="232"/>
      <c r="W920" s="425"/>
    </row>
    <row r="921" ht="15.0" customHeight="1">
      <c r="A921" s="425"/>
      <c r="B921" s="435" t="s">
        <v>192</v>
      </c>
      <c r="C921" s="169"/>
      <c r="D921" s="169"/>
      <c r="E921" s="169"/>
      <c r="F921" s="169"/>
      <c r="G921" s="169"/>
      <c r="H921" s="169"/>
      <c r="I921" s="169"/>
      <c r="J921" s="169"/>
      <c r="K921" s="169"/>
      <c r="L921" s="440"/>
      <c r="M921" s="441" t="s">
        <v>193</v>
      </c>
      <c r="N921" s="169"/>
      <c r="O921" s="169"/>
      <c r="P921" s="169"/>
      <c r="Q921" s="169"/>
      <c r="R921" s="169"/>
      <c r="S921" s="169"/>
      <c r="T921" s="169"/>
      <c r="U921" s="169"/>
      <c r="V921" s="232"/>
      <c r="W921" s="425"/>
    </row>
    <row r="922" ht="15.0" customHeight="1">
      <c r="A922" s="425"/>
      <c r="B922" s="468"/>
      <c r="C922" s="443"/>
      <c r="D922" s="443"/>
      <c r="E922" s="443"/>
      <c r="F922" s="443"/>
      <c r="G922" s="443"/>
      <c r="H922" s="443"/>
      <c r="I922" s="443"/>
      <c r="J922" s="443"/>
      <c r="K922" s="444"/>
      <c r="L922" s="445"/>
      <c r="M922" s="439"/>
      <c r="N922" s="169"/>
      <c r="O922" s="169"/>
      <c r="P922" s="169"/>
      <c r="Q922" s="169"/>
      <c r="R922" s="169"/>
      <c r="S922" s="169"/>
      <c r="T922" s="169"/>
      <c r="U922" s="169"/>
      <c r="V922" s="232"/>
      <c r="W922" s="425"/>
    </row>
    <row r="923" ht="15.0" customHeight="1">
      <c r="A923" s="425"/>
      <c r="B923" s="435" t="s">
        <v>194</v>
      </c>
      <c r="C923" s="169"/>
      <c r="D923" s="169"/>
      <c r="E923" s="169"/>
      <c r="F923" s="169"/>
      <c r="G923" s="169"/>
      <c r="H923" s="169"/>
      <c r="I923" s="169"/>
      <c r="J923" s="169"/>
      <c r="K923" s="169"/>
      <c r="L923" s="440"/>
      <c r="M923" s="441" t="s">
        <v>195</v>
      </c>
      <c r="N923" s="169"/>
      <c r="O923" s="169"/>
      <c r="P923" s="169"/>
      <c r="Q923" s="169"/>
      <c r="R923" s="169"/>
      <c r="S923" s="169"/>
      <c r="T923" s="169"/>
      <c r="U923" s="169"/>
      <c r="V923" s="232"/>
      <c r="W923" s="425"/>
    </row>
    <row r="924" ht="15.0" customHeight="1">
      <c r="A924" s="425"/>
      <c r="B924" s="465"/>
      <c r="C924" s="232"/>
      <c r="D924" s="447" t="str">
        <f>IF(ISBLANK(B920),"",IF(B924&gt;1,"Aventuras Adquiridas",IF(B924=1,"Aventura Adquirida","Missão Sem Aventura")))</f>
        <v/>
      </c>
      <c r="E924" s="169"/>
      <c r="F924" s="169"/>
      <c r="G924" s="169"/>
      <c r="H924" s="169"/>
      <c r="I924" s="169"/>
      <c r="J924" s="169"/>
      <c r="K924" s="232"/>
      <c r="L924" s="445"/>
      <c r="M924" s="448"/>
      <c r="N924" s="232"/>
      <c r="O924" s="466"/>
      <c r="P924" s="232"/>
      <c r="Q924" s="450"/>
      <c r="R924" s="232"/>
      <c r="S924" s="451"/>
      <c r="T924" s="232"/>
      <c r="U924" s="463"/>
      <c r="V924" s="232"/>
      <c r="W924" s="425"/>
    </row>
    <row r="925" ht="15.0" customHeight="1">
      <c r="A925" s="425"/>
      <c r="B925" s="435" t="s">
        <v>196</v>
      </c>
      <c r="C925" s="169"/>
      <c r="D925" s="169"/>
      <c r="E925" s="169"/>
      <c r="F925" s="169"/>
      <c r="G925" s="169"/>
      <c r="H925" s="169"/>
      <c r="I925" s="169"/>
      <c r="J925" s="169"/>
      <c r="K925" s="169"/>
      <c r="L925" s="440"/>
      <c r="M925" s="441" t="s">
        <v>197</v>
      </c>
      <c r="N925" s="169"/>
      <c r="O925" s="169"/>
      <c r="P925" s="169"/>
      <c r="Q925" s="169"/>
      <c r="R925" s="169"/>
      <c r="S925" s="169"/>
      <c r="T925" s="169"/>
      <c r="U925" s="169"/>
      <c r="V925" s="232"/>
      <c r="W925" s="425"/>
    </row>
    <row r="926" ht="15.0" customHeight="1">
      <c r="A926" s="425"/>
      <c r="B926" s="453"/>
      <c r="C926" s="13"/>
      <c r="D926" s="13"/>
      <c r="E926" s="13"/>
      <c r="F926" s="13"/>
      <c r="G926" s="13"/>
      <c r="H926" s="13"/>
      <c r="I926" s="13"/>
      <c r="J926" s="13"/>
      <c r="K926" s="26"/>
      <c r="L926" s="454"/>
      <c r="M926" s="453"/>
      <c r="N926" s="13"/>
      <c r="O926" s="13"/>
      <c r="P926" s="13"/>
      <c r="Q926" s="13"/>
      <c r="R926" s="13"/>
      <c r="S926" s="13"/>
      <c r="T926" s="13"/>
      <c r="U926" s="13"/>
      <c r="V926" s="26"/>
      <c r="W926" s="425"/>
    </row>
    <row r="927" ht="15.0" customHeight="1">
      <c r="A927" s="425"/>
      <c r="B927" s="36"/>
      <c r="K927" s="32"/>
      <c r="M927" s="36"/>
      <c r="V927" s="32"/>
      <c r="W927" s="425"/>
    </row>
    <row r="928" ht="15.0" customHeight="1">
      <c r="A928" s="425"/>
      <c r="B928" s="36"/>
      <c r="K928" s="32"/>
      <c r="M928" s="36"/>
      <c r="V928" s="32"/>
      <c r="W928" s="425"/>
    </row>
    <row r="929" ht="15.0" customHeight="1">
      <c r="A929" s="425"/>
      <c r="B929" s="36"/>
      <c r="K929" s="32"/>
      <c r="M929" s="36"/>
      <c r="V929" s="32"/>
      <c r="W929" s="425"/>
    </row>
    <row r="930" ht="15.0" customHeight="1">
      <c r="A930" s="425"/>
      <c r="B930" s="43"/>
      <c r="C930" s="44"/>
      <c r="D930" s="44"/>
      <c r="E930" s="44"/>
      <c r="F930" s="44"/>
      <c r="G930" s="44"/>
      <c r="H930" s="44"/>
      <c r="I930" s="44"/>
      <c r="J930" s="44"/>
      <c r="K930" s="45"/>
      <c r="M930" s="43"/>
      <c r="N930" s="44"/>
      <c r="O930" s="44"/>
      <c r="P930" s="44"/>
      <c r="Q930" s="44"/>
      <c r="R930" s="44"/>
      <c r="S930" s="44"/>
      <c r="T930" s="44"/>
      <c r="U930" s="44"/>
      <c r="V930" s="45"/>
      <c r="W930" s="425"/>
    </row>
    <row r="931" ht="15.0" customHeight="1">
      <c r="A931" s="425"/>
      <c r="B931" s="455"/>
      <c r="C931" s="456"/>
      <c r="D931" s="457"/>
      <c r="E931" s="457"/>
      <c r="F931" s="458"/>
      <c r="G931" s="458"/>
      <c r="H931" s="458"/>
      <c r="I931" s="458"/>
      <c r="J931" s="458"/>
      <c r="K931" s="459"/>
      <c r="L931" s="440"/>
      <c r="M931" s="460" t="s">
        <v>198</v>
      </c>
      <c r="N931" s="13"/>
      <c r="O931" s="13"/>
      <c r="P931" s="13"/>
      <c r="Q931" s="13"/>
      <c r="R931" s="13"/>
      <c r="S931" s="13"/>
      <c r="T931" s="13"/>
      <c r="U931" s="13"/>
      <c r="V931" s="26"/>
      <c r="W931" s="425"/>
    </row>
    <row r="932" ht="15.0" customHeight="1">
      <c r="A932" s="425"/>
      <c r="B932" s="461"/>
      <c r="C932" s="44"/>
      <c r="D932" s="44"/>
      <c r="E932" s="44"/>
      <c r="F932" s="44"/>
      <c r="G932" s="44"/>
      <c r="H932" s="44"/>
      <c r="I932" s="44"/>
      <c r="J932" s="44"/>
      <c r="K932" s="44"/>
      <c r="L932" s="445"/>
      <c r="M932" s="448"/>
      <c r="N932" s="232"/>
      <c r="O932" s="467"/>
      <c r="P932" s="232"/>
      <c r="Q932" s="450"/>
      <c r="R932" s="232"/>
      <c r="S932" s="451"/>
      <c r="T932" s="232"/>
      <c r="U932" s="463"/>
      <c r="V932" s="232"/>
      <c r="W932" s="425"/>
    </row>
    <row r="933" ht="15.0" customHeight="1">
      <c r="A933" s="432"/>
      <c r="B933" s="433"/>
      <c r="C933" s="169"/>
      <c r="D933" s="169"/>
      <c r="E933" s="169"/>
      <c r="F933" s="169"/>
      <c r="G933" s="169"/>
      <c r="H933" s="169"/>
      <c r="I933" s="169"/>
      <c r="J933" s="169"/>
      <c r="K933" s="169"/>
      <c r="L933" s="169"/>
      <c r="M933" s="169"/>
      <c r="N933" s="169"/>
      <c r="O933" s="169"/>
      <c r="P933" s="169"/>
      <c r="Q933" s="169"/>
      <c r="R933" s="169"/>
      <c r="S933" s="169"/>
      <c r="T933" s="169"/>
      <c r="U933" s="169"/>
      <c r="V933" s="169"/>
      <c r="W933" s="434" t="str">
        <f>if(ISBLANK(B935),"",1)</f>
        <v/>
      </c>
    </row>
    <row r="934" ht="15.0" customHeight="1">
      <c r="A934" s="425"/>
      <c r="B934" s="435" t="s">
        <v>191</v>
      </c>
      <c r="C934" s="169"/>
      <c r="D934" s="169"/>
      <c r="E934" s="169"/>
      <c r="F934" s="169"/>
      <c r="G934" s="169"/>
      <c r="H934" s="169"/>
      <c r="I934" s="169"/>
      <c r="J934" s="169"/>
      <c r="K934" s="436"/>
      <c r="L934" s="437"/>
      <c r="M934" s="438"/>
      <c r="N934" s="169"/>
      <c r="O934" s="169"/>
      <c r="P934" s="169"/>
      <c r="Q934" s="169"/>
      <c r="R934" s="169"/>
      <c r="S934" s="169"/>
      <c r="T934" s="169"/>
      <c r="U934" s="169"/>
      <c r="V934" s="232"/>
      <c r="W934" s="425"/>
    </row>
    <row r="935" ht="15.0" customHeight="1">
      <c r="A935" s="425"/>
      <c r="B935" s="439"/>
      <c r="C935" s="169"/>
      <c r="D935" s="169"/>
      <c r="E935" s="169"/>
      <c r="F935" s="169"/>
      <c r="G935" s="169"/>
      <c r="H935" s="169"/>
      <c r="I935" s="169"/>
      <c r="J935" s="169"/>
      <c r="K935" s="169"/>
      <c r="L935" s="169"/>
      <c r="M935" s="169"/>
      <c r="N935" s="169"/>
      <c r="O935" s="169"/>
      <c r="P935" s="169"/>
      <c r="Q935" s="169"/>
      <c r="R935" s="169"/>
      <c r="S935" s="169"/>
      <c r="T935" s="169"/>
      <c r="U935" s="169"/>
      <c r="V935" s="232"/>
      <c r="W935" s="425"/>
    </row>
    <row r="936" ht="15.0" customHeight="1">
      <c r="A936" s="425"/>
      <c r="B936" s="435" t="s">
        <v>192</v>
      </c>
      <c r="C936" s="169"/>
      <c r="D936" s="169"/>
      <c r="E936" s="169"/>
      <c r="F936" s="169"/>
      <c r="G936" s="169"/>
      <c r="H936" s="169"/>
      <c r="I936" s="169"/>
      <c r="J936" s="169"/>
      <c r="K936" s="169"/>
      <c r="L936" s="440"/>
      <c r="M936" s="441" t="s">
        <v>193</v>
      </c>
      <c r="N936" s="169"/>
      <c r="O936" s="169"/>
      <c r="P936" s="169"/>
      <c r="Q936" s="169"/>
      <c r="R936" s="169"/>
      <c r="S936" s="169"/>
      <c r="T936" s="169"/>
      <c r="U936" s="169"/>
      <c r="V936" s="232"/>
      <c r="W936" s="425"/>
    </row>
    <row r="937" ht="15.0" customHeight="1">
      <c r="A937" s="425"/>
      <c r="B937" s="468"/>
      <c r="C937" s="443"/>
      <c r="D937" s="443"/>
      <c r="E937" s="443"/>
      <c r="F937" s="443"/>
      <c r="G937" s="443"/>
      <c r="H937" s="443"/>
      <c r="I937" s="443"/>
      <c r="J937" s="443"/>
      <c r="K937" s="444"/>
      <c r="L937" s="445"/>
      <c r="M937" s="439"/>
      <c r="N937" s="169"/>
      <c r="O937" s="169"/>
      <c r="P937" s="169"/>
      <c r="Q937" s="169"/>
      <c r="R937" s="169"/>
      <c r="S937" s="169"/>
      <c r="T937" s="169"/>
      <c r="U937" s="169"/>
      <c r="V937" s="232"/>
      <c r="W937" s="425"/>
    </row>
    <row r="938" ht="15.0" customHeight="1">
      <c r="A938" s="425"/>
      <c r="B938" s="435" t="s">
        <v>194</v>
      </c>
      <c r="C938" s="169"/>
      <c r="D938" s="169"/>
      <c r="E938" s="169"/>
      <c r="F938" s="169"/>
      <c r="G938" s="169"/>
      <c r="H938" s="169"/>
      <c r="I938" s="169"/>
      <c r="J938" s="169"/>
      <c r="K938" s="169"/>
      <c r="L938" s="440"/>
      <c r="M938" s="441" t="s">
        <v>195</v>
      </c>
      <c r="N938" s="169"/>
      <c r="O938" s="169"/>
      <c r="P938" s="169"/>
      <c r="Q938" s="169"/>
      <c r="R938" s="169"/>
      <c r="S938" s="169"/>
      <c r="T938" s="169"/>
      <c r="U938" s="169"/>
      <c r="V938" s="232"/>
      <c r="W938" s="425"/>
    </row>
    <row r="939" ht="15.0" customHeight="1">
      <c r="A939" s="425"/>
      <c r="B939" s="465"/>
      <c r="C939" s="232"/>
      <c r="D939" s="447" t="str">
        <f>IF(ISBLANK(B935),"",IF(B939&gt;1,"Aventuras Adquiridas",IF(B939=1,"Aventura Adquirida","Missão Sem Aventura")))</f>
        <v/>
      </c>
      <c r="E939" s="169"/>
      <c r="F939" s="169"/>
      <c r="G939" s="169"/>
      <c r="H939" s="169"/>
      <c r="I939" s="169"/>
      <c r="J939" s="169"/>
      <c r="K939" s="232"/>
      <c r="L939" s="445"/>
      <c r="M939" s="448"/>
      <c r="N939" s="232"/>
      <c r="O939" s="466"/>
      <c r="P939" s="232"/>
      <c r="Q939" s="450"/>
      <c r="R939" s="232"/>
      <c r="S939" s="451"/>
      <c r="T939" s="232"/>
      <c r="U939" s="463"/>
      <c r="V939" s="232"/>
      <c r="W939" s="425"/>
    </row>
    <row r="940" ht="15.0" customHeight="1">
      <c r="A940" s="425"/>
      <c r="B940" s="435" t="s">
        <v>196</v>
      </c>
      <c r="C940" s="169"/>
      <c r="D940" s="169"/>
      <c r="E940" s="169"/>
      <c r="F940" s="169"/>
      <c r="G940" s="169"/>
      <c r="H940" s="169"/>
      <c r="I940" s="169"/>
      <c r="J940" s="169"/>
      <c r="K940" s="169"/>
      <c r="L940" s="440"/>
      <c r="M940" s="441" t="s">
        <v>197</v>
      </c>
      <c r="N940" s="169"/>
      <c r="O940" s="169"/>
      <c r="P940" s="169"/>
      <c r="Q940" s="169"/>
      <c r="R940" s="169"/>
      <c r="S940" s="169"/>
      <c r="T940" s="169"/>
      <c r="U940" s="169"/>
      <c r="V940" s="232"/>
      <c r="W940" s="425"/>
    </row>
    <row r="941" ht="15.0" customHeight="1">
      <c r="A941" s="425"/>
      <c r="B941" s="453"/>
      <c r="C941" s="13"/>
      <c r="D941" s="13"/>
      <c r="E941" s="13"/>
      <c r="F941" s="13"/>
      <c r="G941" s="13"/>
      <c r="H941" s="13"/>
      <c r="I941" s="13"/>
      <c r="J941" s="13"/>
      <c r="K941" s="26"/>
      <c r="L941" s="454"/>
      <c r="M941" s="453"/>
      <c r="N941" s="13"/>
      <c r="O941" s="13"/>
      <c r="P941" s="13"/>
      <c r="Q941" s="13"/>
      <c r="R941" s="13"/>
      <c r="S941" s="13"/>
      <c r="T941" s="13"/>
      <c r="U941" s="13"/>
      <c r="V941" s="26"/>
      <c r="W941" s="425"/>
    </row>
    <row r="942" ht="15.0" customHeight="1">
      <c r="A942" s="425"/>
      <c r="B942" s="36"/>
      <c r="K942" s="32"/>
      <c r="M942" s="36"/>
      <c r="V942" s="32"/>
      <c r="W942" s="425"/>
    </row>
    <row r="943" ht="15.0" customHeight="1">
      <c r="A943" s="425"/>
      <c r="B943" s="36"/>
      <c r="K943" s="32"/>
      <c r="M943" s="36"/>
      <c r="V943" s="32"/>
      <c r="W943" s="425"/>
    </row>
    <row r="944" ht="15.0" customHeight="1">
      <c r="A944" s="425"/>
      <c r="B944" s="36"/>
      <c r="K944" s="32"/>
      <c r="M944" s="36"/>
      <c r="V944" s="32"/>
      <c r="W944" s="425"/>
    </row>
    <row r="945" ht="15.0" customHeight="1">
      <c r="A945" s="425"/>
      <c r="B945" s="43"/>
      <c r="C945" s="44"/>
      <c r="D945" s="44"/>
      <c r="E945" s="44"/>
      <c r="F945" s="44"/>
      <c r="G945" s="44"/>
      <c r="H945" s="44"/>
      <c r="I945" s="44"/>
      <c r="J945" s="44"/>
      <c r="K945" s="45"/>
      <c r="M945" s="43"/>
      <c r="N945" s="44"/>
      <c r="O945" s="44"/>
      <c r="P945" s="44"/>
      <c r="Q945" s="44"/>
      <c r="R945" s="44"/>
      <c r="S945" s="44"/>
      <c r="T945" s="44"/>
      <c r="U945" s="44"/>
      <c r="V945" s="45"/>
      <c r="W945" s="425"/>
    </row>
    <row r="946" ht="15.0" customHeight="1">
      <c r="A946" s="425"/>
      <c r="B946" s="455"/>
      <c r="C946" s="456"/>
      <c r="D946" s="457"/>
      <c r="E946" s="457"/>
      <c r="F946" s="458"/>
      <c r="G946" s="458"/>
      <c r="H946" s="458"/>
      <c r="I946" s="458"/>
      <c r="J946" s="458"/>
      <c r="K946" s="459"/>
      <c r="L946" s="440"/>
      <c r="M946" s="460" t="s">
        <v>198</v>
      </c>
      <c r="N946" s="13"/>
      <c r="O946" s="13"/>
      <c r="P946" s="13"/>
      <c r="Q946" s="13"/>
      <c r="R946" s="13"/>
      <c r="S946" s="13"/>
      <c r="T946" s="13"/>
      <c r="U946" s="13"/>
      <c r="V946" s="26"/>
      <c r="W946" s="425"/>
    </row>
    <row r="947" ht="15.0" customHeight="1">
      <c r="A947" s="425"/>
      <c r="B947" s="461"/>
      <c r="C947" s="44"/>
      <c r="D947" s="44"/>
      <c r="E947" s="44"/>
      <c r="F947" s="44"/>
      <c r="G947" s="44"/>
      <c r="H947" s="44"/>
      <c r="I947" s="44"/>
      <c r="J947" s="44"/>
      <c r="K947" s="44"/>
      <c r="L947" s="445"/>
      <c r="M947" s="448"/>
      <c r="N947" s="232"/>
      <c r="O947" s="467"/>
      <c r="P947" s="232"/>
      <c r="Q947" s="450"/>
      <c r="R947" s="232"/>
      <c r="S947" s="451"/>
      <c r="T947" s="232"/>
      <c r="U947" s="463"/>
      <c r="V947" s="232"/>
      <c r="W947" s="425"/>
    </row>
    <row r="948" ht="15.0" customHeight="1">
      <c r="A948" s="432"/>
      <c r="B948" s="433"/>
      <c r="C948" s="169"/>
      <c r="D948" s="169"/>
      <c r="E948" s="169"/>
      <c r="F948" s="169"/>
      <c r="G948" s="169"/>
      <c r="H948" s="169"/>
      <c r="I948" s="169"/>
      <c r="J948" s="169"/>
      <c r="K948" s="169"/>
      <c r="L948" s="169"/>
      <c r="M948" s="169"/>
      <c r="N948" s="169"/>
      <c r="O948" s="169"/>
      <c r="P948" s="169"/>
      <c r="Q948" s="169"/>
      <c r="R948" s="169"/>
      <c r="S948" s="169"/>
      <c r="T948" s="169"/>
      <c r="U948" s="169"/>
      <c r="V948" s="169"/>
      <c r="W948" s="434" t="str">
        <f>if(ISBLANK(B950),"",1)</f>
        <v/>
      </c>
    </row>
    <row r="949" ht="15.0" customHeight="1">
      <c r="A949" s="425"/>
      <c r="B949" s="435" t="s">
        <v>191</v>
      </c>
      <c r="C949" s="169"/>
      <c r="D949" s="169"/>
      <c r="E949" s="169"/>
      <c r="F949" s="169"/>
      <c r="G949" s="169"/>
      <c r="H949" s="169"/>
      <c r="I949" s="169"/>
      <c r="J949" s="169"/>
      <c r="K949" s="436"/>
      <c r="L949" s="437"/>
      <c r="M949" s="438"/>
      <c r="N949" s="169"/>
      <c r="O949" s="169"/>
      <c r="P949" s="169"/>
      <c r="Q949" s="169"/>
      <c r="R949" s="169"/>
      <c r="S949" s="169"/>
      <c r="T949" s="169"/>
      <c r="U949" s="169"/>
      <c r="V949" s="232"/>
      <c r="W949" s="425"/>
    </row>
    <row r="950" ht="15.0" customHeight="1">
      <c r="A950" s="425"/>
      <c r="B950" s="439"/>
      <c r="C950" s="169"/>
      <c r="D950" s="169"/>
      <c r="E950" s="169"/>
      <c r="F950" s="169"/>
      <c r="G950" s="169"/>
      <c r="H950" s="169"/>
      <c r="I950" s="169"/>
      <c r="J950" s="169"/>
      <c r="K950" s="169"/>
      <c r="L950" s="169"/>
      <c r="M950" s="169"/>
      <c r="N950" s="169"/>
      <c r="O950" s="169"/>
      <c r="P950" s="169"/>
      <c r="Q950" s="169"/>
      <c r="R950" s="169"/>
      <c r="S950" s="169"/>
      <c r="T950" s="169"/>
      <c r="U950" s="169"/>
      <c r="V950" s="232"/>
      <c r="W950" s="425"/>
    </row>
    <row r="951" ht="15.0" customHeight="1">
      <c r="A951" s="425"/>
      <c r="B951" s="435" t="s">
        <v>192</v>
      </c>
      <c r="C951" s="169"/>
      <c r="D951" s="169"/>
      <c r="E951" s="169"/>
      <c r="F951" s="169"/>
      <c r="G951" s="169"/>
      <c r="H951" s="169"/>
      <c r="I951" s="169"/>
      <c r="J951" s="169"/>
      <c r="K951" s="169"/>
      <c r="L951" s="440"/>
      <c r="M951" s="441" t="s">
        <v>193</v>
      </c>
      <c r="N951" s="169"/>
      <c r="O951" s="169"/>
      <c r="P951" s="169"/>
      <c r="Q951" s="169"/>
      <c r="R951" s="169"/>
      <c r="S951" s="169"/>
      <c r="T951" s="169"/>
      <c r="U951" s="169"/>
      <c r="V951" s="232"/>
      <c r="W951" s="425"/>
    </row>
    <row r="952" ht="15.0" customHeight="1">
      <c r="A952" s="425"/>
      <c r="B952" s="468"/>
      <c r="C952" s="443"/>
      <c r="D952" s="443"/>
      <c r="E952" s="443"/>
      <c r="F952" s="443"/>
      <c r="G952" s="443"/>
      <c r="H952" s="443"/>
      <c r="I952" s="443"/>
      <c r="J952" s="443"/>
      <c r="K952" s="444"/>
      <c r="L952" s="445"/>
      <c r="M952" s="439"/>
      <c r="N952" s="169"/>
      <c r="O952" s="169"/>
      <c r="P952" s="169"/>
      <c r="Q952" s="169"/>
      <c r="R952" s="169"/>
      <c r="S952" s="169"/>
      <c r="T952" s="169"/>
      <c r="U952" s="169"/>
      <c r="V952" s="232"/>
      <c r="W952" s="425"/>
    </row>
    <row r="953" ht="15.0" customHeight="1">
      <c r="A953" s="425"/>
      <c r="B953" s="435" t="s">
        <v>194</v>
      </c>
      <c r="C953" s="169"/>
      <c r="D953" s="169"/>
      <c r="E953" s="169"/>
      <c r="F953" s="169"/>
      <c r="G953" s="169"/>
      <c r="H953" s="169"/>
      <c r="I953" s="169"/>
      <c r="J953" s="169"/>
      <c r="K953" s="169"/>
      <c r="L953" s="440"/>
      <c r="M953" s="441" t="s">
        <v>195</v>
      </c>
      <c r="N953" s="169"/>
      <c r="O953" s="169"/>
      <c r="P953" s="169"/>
      <c r="Q953" s="169"/>
      <c r="R953" s="169"/>
      <c r="S953" s="169"/>
      <c r="T953" s="169"/>
      <c r="U953" s="169"/>
      <c r="V953" s="232"/>
      <c r="W953" s="425"/>
    </row>
    <row r="954" ht="15.0" customHeight="1">
      <c r="A954" s="425"/>
      <c r="B954" s="465"/>
      <c r="C954" s="232"/>
      <c r="D954" s="447" t="str">
        <f>IF(ISBLANK(B950),"",IF(B954&gt;1,"Aventuras Adquiridas",IF(B954=1,"Aventura Adquirida","Missão Sem Aventura")))</f>
        <v/>
      </c>
      <c r="E954" s="169"/>
      <c r="F954" s="169"/>
      <c r="G954" s="169"/>
      <c r="H954" s="169"/>
      <c r="I954" s="169"/>
      <c r="J954" s="169"/>
      <c r="K954" s="232"/>
      <c r="L954" s="445"/>
      <c r="M954" s="448"/>
      <c r="N954" s="232"/>
      <c r="O954" s="466"/>
      <c r="P954" s="232"/>
      <c r="Q954" s="450"/>
      <c r="R954" s="232"/>
      <c r="S954" s="451"/>
      <c r="T954" s="232"/>
      <c r="U954" s="463"/>
      <c r="V954" s="232"/>
      <c r="W954" s="425"/>
    </row>
    <row r="955" ht="15.0" customHeight="1">
      <c r="A955" s="425"/>
      <c r="B955" s="435" t="s">
        <v>196</v>
      </c>
      <c r="C955" s="169"/>
      <c r="D955" s="169"/>
      <c r="E955" s="169"/>
      <c r="F955" s="169"/>
      <c r="G955" s="169"/>
      <c r="H955" s="169"/>
      <c r="I955" s="169"/>
      <c r="J955" s="169"/>
      <c r="K955" s="169"/>
      <c r="L955" s="440"/>
      <c r="M955" s="441" t="s">
        <v>197</v>
      </c>
      <c r="N955" s="169"/>
      <c r="O955" s="169"/>
      <c r="P955" s="169"/>
      <c r="Q955" s="169"/>
      <c r="R955" s="169"/>
      <c r="S955" s="169"/>
      <c r="T955" s="169"/>
      <c r="U955" s="169"/>
      <c r="V955" s="232"/>
      <c r="W955" s="425"/>
    </row>
    <row r="956" ht="15.0" customHeight="1">
      <c r="A956" s="425"/>
      <c r="B956" s="453"/>
      <c r="C956" s="13"/>
      <c r="D956" s="13"/>
      <c r="E956" s="13"/>
      <c r="F956" s="13"/>
      <c r="G956" s="13"/>
      <c r="H956" s="13"/>
      <c r="I956" s="13"/>
      <c r="J956" s="13"/>
      <c r="K956" s="26"/>
      <c r="L956" s="454"/>
      <c r="M956" s="453"/>
      <c r="N956" s="13"/>
      <c r="O956" s="13"/>
      <c r="P956" s="13"/>
      <c r="Q956" s="13"/>
      <c r="R956" s="13"/>
      <c r="S956" s="13"/>
      <c r="T956" s="13"/>
      <c r="U956" s="13"/>
      <c r="V956" s="26"/>
      <c r="W956" s="425"/>
    </row>
    <row r="957" ht="15.0" customHeight="1">
      <c r="A957" s="425"/>
      <c r="B957" s="36"/>
      <c r="K957" s="32"/>
      <c r="M957" s="36"/>
      <c r="V957" s="32"/>
      <c r="W957" s="425"/>
    </row>
    <row r="958" ht="15.0" customHeight="1">
      <c r="A958" s="425"/>
      <c r="B958" s="36"/>
      <c r="K958" s="32"/>
      <c r="M958" s="36"/>
      <c r="V958" s="32"/>
      <c r="W958" s="425"/>
    </row>
    <row r="959" ht="15.0" customHeight="1">
      <c r="A959" s="425"/>
      <c r="B959" s="36"/>
      <c r="K959" s="32"/>
      <c r="M959" s="36"/>
      <c r="V959" s="32"/>
      <c r="W959" s="425"/>
    </row>
    <row r="960" ht="15.0" customHeight="1">
      <c r="A960" s="425"/>
      <c r="B960" s="43"/>
      <c r="C960" s="44"/>
      <c r="D960" s="44"/>
      <c r="E960" s="44"/>
      <c r="F960" s="44"/>
      <c r="G960" s="44"/>
      <c r="H960" s="44"/>
      <c r="I960" s="44"/>
      <c r="J960" s="44"/>
      <c r="K960" s="45"/>
      <c r="M960" s="43"/>
      <c r="N960" s="44"/>
      <c r="O960" s="44"/>
      <c r="P960" s="44"/>
      <c r="Q960" s="44"/>
      <c r="R960" s="44"/>
      <c r="S960" s="44"/>
      <c r="T960" s="44"/>
      <c r="U960" s="44"/>
      <c r="V960" s="45"/>
      <c r="W960" s="425"/>
    </row>
    <row r="961" ht="15.0" customHeight="1">
      <c r="A961" s="425"/>
      <c r="B961" s="455"/>
      <c r="C961" s="456"/>
      <c r="D961" s="457"/>
      <c r="E961" s="457"/>
      <c r="F961" s="458"/>
      <c r="G961" s="458"/>
      <c r="H961" s="458"/>
      <c r="I961" s="458"/>
      <c r="J961" s="458"/>
      <c r="K961" s="459"/>
      <c r="L961" s="440"/>
      <c r="M961" s="460" t="s">
        <v>198</v>
      </c>
      <c r="N961" s="13"/>
      <c r="O961" s="13"/>
      <c r="P961" s="13"/>
      <c r="Q961" s="13"/>
      <c r="R961" s="13"/>
      <c r="S961" s="13"/>
      <c r="T961" s="13"/>
      <c r="U961" s="13"/>
      <c r="V961" s="26"/>
      <c r="W961" s="425"/>
    </row>
    <row r="962" ht="15.0" customHeight="1">
      <c r="A962" s="425"/>
      <c r="B962" s="461"/>
      <c r="C962" s="44"/>
      <c r="D962" s="44"/>
      <c r="E962" s="44"/>
      <c r="F962" s="44"/>
      <c r="G962" s="44"/>
      <c r="H962" s="44"/>
      <c r="I962" s="44"/>
      <c r="J962" s="44"/>
      <c r="K962" s="44"/>
      <c r="L962" s="445"/>
      <c r="M962" s="448"/>
      <c r="N962" s="232"/>
      <c r="O962" s="467"/>
      <c r="P962" s="232"/>
      <c r="Q962" s="450"/>
      <c r="R962" s="232"/>
      <c r="S962" s="451"/>
      <c r="T962" s="232"/>
      <c r="U962" s="463"/>
      <c r="V962" s="232"/>
      <c r="W962" s="425"/>
    </row>
    <row r="963" ht="15.0" customHeight="1">
      <c r="A963" s="432"/>
      <c r="B963" s="433"/>
      <c r="C963" s="169"/>
      <c r="D963" s="169"/>
      <c r="E963" s="169"/>
      <c r="F963" s="169"/>
      <c r="G963" s="169"/>
      <c r="H963" s="169"/>
      <c r="I963" s="169"/>
      <c r="J963" s="169"/>
      <c r="K963" s="169"/>
      <c r="L963" s="169"/>
      <c r="M963" s="169"/>
      <c r="N963" s="169"/>
      <c r="O963" s="169"/>
      <c r="P963" s="169"/>
      <c r="Q963" s="169"/>
      <c r="R963" s="169"/>
      <c r="S963" s="169"/>
      <c r="T963" s="169"/>
      <c r="U963" s="169"/>
      <c r="V963" s="169"/>
      <c r="W963" s="434" t="str">
        <f>if(ISBLANK(B965),"",1)</f>
        <v/>
      </c>
    </row>
    <row r="964" ht="15.0" customHeight="1">
      <c r="A964" s="425"/>
      <c r="B964" s="435" t="s">
        <v>191</v>
      </c>
      <c r="C964" s="169"/>
      <c r="D964" s="169"/>
      <c r="E964" s="169"/>
      <c r="F964" s="169"/>
      <c r="G964" s="169"/>
      <c r="H964" s="169"/>
      <c r="I964" s="169"/>
      <c r="J964" s="169"/>
      <c r="K964" s="436"/>
      <c r="L964" s="437"/>
      <c r="M964" s="438"/>
      <c r="N964" s="169"/>
      <c r="O964" s="169"/>
      <c r="P964" s="169"/>
      <c r="Q964" s="169"/>
      <c r="R964" s="169"/>
      <c r="S964" s="169"/>
      <c r="T964" s="169"/>
      <c r="U964" s="169"/>
      <c r="V964" s="232"/>
      <c r="W964" s="425"/>
    </row>
    <row r="965" ht="15.0" customHeight="1">
      <c r="A965" s="425"/>
      <c r="B965" s="439"/>
      <c r="C965" s="169"/>
      <c r="D965" s="169"/>
      <c r="E965" s="169"/>
      <c r="F965" s="169"/>
      <c r="G965" s="169"/>
      <c r="H965" s="169"/>
      <c r="I965" s="169"/>
      <c r="J965" s="169"/>
      <c r="K965" s="169"/>
      <c r="L965" s="169"/>
      <c r="M965" s="169"/>
      <c r="N965" s="169"/>
      <c r="O965" s="169"/>
      <c r="P965" s="169"/>
      <c r="Q965" s="169"/>
      <c r="R965" s="169"/>
      <c r="S965" s="169"/>
      <c r="T965" s="169"/>
      <c r="U965" s="169"/>
      <c r="V965" s="232"/>
      <c r="W965" s="425"/>
    </row>
    <row r="966" ht="15.0" customHeight="1">
      <c r="A966" s="425"/>
      <c r="B966" s="435" t="s">
        <v>192</v>
      </c>
      <c r="C966" s="169"/>
      <c r="D966" s="169"/>
      <c r="E966" s="169"/>
      <c r="F966" s="169"/>
      <c r="G966" s="169"/>
      <c r="H966" s="169"/>
      <c r="I966" s="169"/>
      <c r="J966" s="169"/>
      <c r="K966" s="169"/>
      <c r="L966" s="440"/>
      <c r="M966" s="441" t="s">
        <v>193</v>
      </c>
      <c r="N966" s="169"/>
      <c r="O966" s="169"/>
      <c r="P966" s="169"/>
      <c r="Q966" s="169"/>
      <c r="R966" s="169"/>
      <c r="S966" s="169"/>
      <c r="T966" s="169"/>
      <c r="U966" s="169"/>
      <c r="V966" s="232"/>
      <c r="W966" s="425"/>
    </row>
    <row r="967" ht="15.0" customHeight="1">
      <c r="A967" s="425"/>
      <c r="B967" s="468"/>
      <c r="C967" s="443"/>
      <c r="D967" s="443"/>
      <c r="E967" s="443"/>
      <c r="F967" s="443"/>
      <c r="G967" s="443"/>
      <c r="H967" s="443"/>
      <c r="I967" s="443"/>
      <c r="J967" s="443"/>
      <c r="K967" s="444"/>
      <c r="L967" s="445"/>
      <c r="M967" s="439"/>
      <c r="N967" s="169"/>
      <c r="O967" s="169"/>
      <c r="P967" s="169"/>
      <c r="Q967" s="169"/>
      <c r="R967" s="169"/>
      <c r="S967" s="169"/>
      <c r="T967" s="169"/>
      <c r="U967" s="169"/>
      <c r="V967" s="232"/>
      <c r="W967" s="425"/>
    </row>
    <row r="968" ht="15.0" customHeight="1">
      <c r="A968" s="425"/>
      <c r="B968" s="435" t="s">
        <v>194</v>
      </c>
      <c r="C968" s="169"/>
      <c r="D968" s="169"/>
      <c r="E968" s="169"/>
      <c r="F968" s="169"/>
      <c r="G968" s="169"/>
      <c r="H968" s="169"/>
      <c r="I968" s="169"/>
      <c r="J968" s="169"/>
      <c r="K968" s="169"/>
      <c r="L968" s="440"/>
      <c r="M968" s="441" t="s">
        <v>195</v>
      </c>
      <c r="N968" s="169"/>
      <c r="O968" s="169"/>
      <c r="P968" s="169"/>
      <c r="Q968" s="169"/>
      <c r="R968" s="169"/>
      <c r="S968" s="169"/>
      <c r="T968" s="169"/>
      <c r="U968" s="169"/>
      <c r="V968" s="232"/>
      <c r="W968" s="425"/>
    </row>
    <row r="969" ht="15.0" customHeight="1">
      <c r="A969" s="425"/>
      <c r="B969" s="465"/>
      <c r="C969" s="232"/>
      <c r="D969" s="447" t="str">
        <f>IF(ISBLANK(B965),"",IF(B969&gt;1,"Aventuras Adquiridas",IF(B969=1,"Aventura Adquirida","Missão Sem Aventura")))</f>
        <v/>
      </c>
      <c r="E969" s="169"/>
      <c r="F969" s="169"/>
      <c r="G969" s="169"/>
      <c r="H969" s="169"/>
      <c r="I969" s="169"/>
      <c r="J969" s="169"/>
      <c r="K969" s="232"/>
      <c r="L969" s="445"/>
      <c r="M969" s="448"/>
      <c r="N969" s="232"/>
      <c r="O969" s="466"/>
      <c r="P969" s="232"/>
      <c r="Q969" s="450"/>
      <c r="R969" s="232"/>
      <c r="S969" s="451"/>
      <c r="T969" s="232"/>
      <c r="U969" s="463"/>
      <c r="V969" s="232"/>
      <c r="W969" s="425"/>
    </row>
    <row r="970" ht="15.0" customHeight="1">
      <c r="A970" s="425"/>
      <c r="B970" s="435" t="s">
        <v>196</v>
      </c>
      <c r="C970" s="169"/>
      <c r="D970" s="169"/>
      <c r="E970" s="169"/>
      <c r="F970" s="169"/>
      <c r="G970" s="169"/>
      <c r="H970" s="169"/>
      <c r="I970" s="169"/>
      <c r="J970" s="169"/>
      <c r="K970" s="169"/>
      <c r="L970" s="440"/>
      <c r="M970" s="441" t="s">
        <v>197</v>
      </c>
      <c r="N970" s="169"/>
      <c r="O970" s="169"/>
      <c r="P970" s="169"/>
      <c r="Q970" s="169"/>
      <c r="R970" s="169"/>
      <c r="S970" s="169"/>
      <c r="T970" s="169"/>
      <c r="U970" s="169"/>
      <c r="V970" s="232"/>
      <c r="W970" s="425"/>
    </row>
    <row r="971" ht="15.0" customHeight="1">
      <c r="A971" s="425"/>
      <c r="B971" s="453"/>
      <c r="C971" s="13"/>
      <c r="D971" s="13"/>
      <c r="E971" s="13"/>
      <c r="F971" s="13"/>
      <c r="G971" s="13"/>
      <c r="H971" s="13"/>
      <c r="I971" s="13"/>
      <c r="J971" s="13"/>
      <c r="K971" s="26"/>
      <c r="L971" s="454"/>
      <c r="M971" s="453"/>
      <c r="N971" s="13"/>
      <c r="O971" s="13"/>
      <c r="P971" s="13"/>
      <c r="Q971" s="13"/>
      <c r="R971" s="13"/>
      <c r="S971" s="13"/>
      <c r="T971" s="13"/>
      <c r="U971" s="13"/>
      <c r="V971" s="26"/>
      <c r="W971" s="425"/>
    </row>
    <row r="972" ht="15.0" customHeight="1">
      <c r="A972" s="425"/>
      <c r="B972" s="36"/>
      <c r="K972" s="32"/>
      <c r="M972" s="36"/>
      <c r="V972" s="32"/>
      <c r="W972" s="425"/>
    </row>
    <row r="973" ht="15.0" customHeight="1">
      <c r="A973" s="425"/>
      <c r="B973" s="36"/>
      <c r="K973" s="32"/>
      <c r="M973" s="36"/>
      <c r="V973" s="32"/>
      <c r="W973" s="425"/>
    </row>
    <row r="974" ht="15.0" customHeight="1">
      <c r="A974" s="425"/>
      <c r="B974" s="36"/>
      <c r="K974" s="32"/>
      <c r="M974" s="36"/>
      <c r="V974" s="32"/>
      <c r="W974" s="425"/>
    </row>
    <row r="975" ht="15.0" customHeight="1">
      <c r="A975" s="425"/>
      <c r="B975" s="43"/>
      <c r="C975" s="44"/>
      <c r="D975" s="44"/>
      <c r="E975" s="44"/>
      <c r="F975" s="44"/>
      <c r="G975" s="44"/>
      <c r="H975" s="44"/>
      <c r="I975" s="44"/>
      <c r="J975" s="44"/>
      <c r="K975" s="45"/>
      <c r="M975" s="43"/>
      <c r="N975" s="44"/>
      <c r="O975" s="44"/>
      <c r="P975" s="44"/>
      <c r="Q975" s="44"/>
      <c r="R975" s="44"/>
      <c r="S975" s="44"/>
      <c r="T975" s="44"/>
      <c r="U975" s="44"/>
      <c r="V975" s="45"/>
      <c r="W975" s="425"/>
    </row>
    <row r="976" ht="15.0" customHeight="1">
      <c r="A976" s="425"/>
      <c r="B976" s="455"/>
      <c r="C976" s="456"/>
      <c r="D976" s="457"/>
      <c r="E976" s="457"/>
      <c r="F976" s="458"/>
      <c r="G976" s="458"/>
      <c r="H976" s="458"/>
      <c r="I976" s="458"/>
      <c r="J976" s="458"/>
      <c r="K976" s="459"/>
      <c r="L976" s="440"/>
      <c r="M976" s="460" t="s">
        <v>198</v>
      </c>
      <c r="N976" s="13"/>
      <c r="O976" s="13"/>
      <c r="P976" s="13"/>
      <c r="Q976" s="13"/>
      <c r="R976" s="13"/>
      <c r="S976" s="13"/>
      <c r="T976" s="13"/>
      <c r="U976" s="13"/>
      <c r="V976" s="26"/>
      <c r="W976" s="425"/>
    </row>
    <row r="977" ht="15.0" customHeight="1">
      <c r="A977" s="425"/>
      <c r="B977" s="461"/>
      <c r="C977" s="44"/>
      <c r="D977" s="44"/>
      <c r="E977" s="44"/>
      <c r="F977" s="44"/>
      <c r="G977" s="44"/>
      <c r="H977" s="44"/>
      <c r="I977" s="44"/>
      <c r="J977" s="44"/>
      <c r="K977" s="44"/>
      <c r="L977" s="445"/>
      <c r="M977" s="448"/>
      <c r="N977" s="232"/>
      <c r="O977" s="467"/>
      <c r="P977" s="232"/>
      <c r="Q977" s="450"/>
      <c r="R977" s="232"/>
      <c r="S977" s="451"/>
      <c r="T977" s="232"/>
      <c r="U977" s="463"/>
      <c r="V977" s="232"/>
      <c r="W977" s="425"/>
    </row>
    <row r="978" ht="15.0" customHeight="1">
      <c r="A978" s="432"/>
      <c r="B978" s="433"/>
      <c r="C978" s="169"/>
      <c r="D978" s="169"/>
      <c r="E978" s="169"/>
      <c r="F978" s="169"/>
      <c r="G978" s="169"/>
      <c r="H978" s="169"/>
      <c r="I978" s="169"/>
      <c r="J978" s="169"/>
      <c r="K978" s="169"/>
      <c r="L978" s="169"/>
      <c r="M978" s="169"/>
      <c r="N978" s="169"/>
      <c r="O978" s="169"/>
      <c r="P978" s="169"/>
      <c r="Q978" s="169"/>
      <c r="R978" s="169"/>
      <c r="S978" s="169"/>
      <c r="T978" s="169"/>
      <c r="U978" s="169"/>
      <c r="V978" s="169"/>
      <c r="W978" s="434" t="str">
        <f>if(ISBLANK(B980),"",1)</f>
        <v/>
      </c>
    </row>
    <row r="979" ht="15.0" customHeight="1">
      <c r="A979" s="425"/>
      <c r="B979" s="435" t="s">
        <v>191</v>
      </c>
      <c r="C979" s="169"/>
      <c r="D979" s="169"/>
      <c r="E979" s="169"/>
      <c r="F979" s="169"/>
      <c r="G979" s="169"/>
      <c r="H979" s="169"/>
      <c r="I979" s="169"/>
      <c r="J979" s="169"/>
      <c r="K979" s="436"/>
      <c r="L979" s="437"/>
      <c r="M979" s="438"/>
      <c r="N979" s="169"/>
      <c r="O979" s="169"/>
      <c r="P979" s="169"/>
      <c r="Q979" s="169"/>
      <c r="R979" s="169"/>
      <c r="S979" s="169"/>
      <c r="T979" s="169"/>
      <c r="U979" s="169"/>
      <c r="V979" s="232"/>
      <c r="W979" s="425"/>
    </row>
    <row r="980" ht="15.0" customHeight="1">
      <c r="A980" s="425"/>
      <c r="B980" s="439"/>
      <c r="C980" s="169"/>
      <c r="D980" s="169"/>
      <c r="E980" s="169"/>
      <c r="F980" s="169"/>
      <c r="G980" s="169"/>
      <c r="H980" s="169"/>
      <c r="I980" s="169"/>
      <c r="J980" s="169"/>
      <c r="K980" s="169"/>
      <c r="L980" s="169"/>
      <c r="M980" s="169"/>
      <c r="N980" s="169"/>
      <c r="O980" s="169"/>
      <c r="P980" s="169"/>
      <c r="Q980" s="169"/>
      <c r="R980" s="169"/>
      <c r="S980" s="169"/>
      <c r="T980" s="169"/>
      <c r="U980" s="169"/>
      <c r="V980" s="232"/>
      <c r="W980" s="425"/>
    </row>
    <row r="981" ht="15.0" customHeight="1">
      <c r="A981" s="425"/>
      <c r="B981" s="435" t="s">
        <v>192</v>
      </c>
      <c r="C981" s="169"/>
      <c r="D981" s="169"/>
      <c r="E981" s="169"/>
      <c r="F981" s="169"/>
      <c r="G981" s="169"/>
      <c r="H981" s="169"/>
      <c r="I981" s="169"/>
      <c r="J981" s="169"/>
      <c r="K981" s="169"/>
      <c r="L981" s="440"/>
      <c r="M981" s="441" t="s">
        <v>193</v>
      </c>
      <c r="N981" s="169"/>
      <c r="O981" s="169"/>
      <c r="P981" s="169"/>
      <c r="Q981" s="169"/>
      <c r="R981" s="169"/>
      <c r="S981" s="169"/>
      <c r="T981" s="169"/>
      <c r="U981" s="169"/>
      <c r="V981" s="232"/>
      <c r="W981" s="425"/>
    </row>
    <row r="982" ht="15.0" customHeight="1">
      <c r="A982" s="425"/>
      <c r="B982" s="468"/>
      <c r="C982" s="443"/>
      <c r="D982" s="443"/>
      <c r="E982" s="443"/>
      <c r="F982" s="443"/>
      <c r="G982" s="443"/>
      <c r="H982" s="443"/>
      <c r="I982" s="443"/>
      <c r="J982" s="443"/>
      <c r="K982" s="444"/>
      <c r="L982" s="445"/>
      <c r="M982" s="439"/>
      <c r="N982" s="169"/>
      <c r="O982" s="169"/>
      <c r="P982" s="169"/>
      <c r="Q982" s="169"/>
      <c r="R982" s="169"/>
      <c r="S982" s="169"/>
      <c r="T982" s="169"/>
      <c r="U982" s="169"/>
      <c r="V982" s="232"/>
      <c r="W982" s="425"/>
    </row>
    <row r="983" ht="15.0" customHeight="1">
      <c r="A983" s="425"/>
      <c r="B983" s="435" t="s">
        <v>194</v>
      </c>
      <c r="C983" s="169"/>
      <c r="D983" s="169"/>
      <c r="E983" s="169"/>
      <c r="F983" s="169"/>
      <c r="G983" s="169"/>
      <c r="H983" s="169"/>
      <c r="I983" s="169"/>
      <c r="J983" s="169"/>
      <c r="K983" s="169"/>
      <c r="L983" s="440"/>
      <c r="M983" s="441" t="s">
        <v>195</v>
      </c>
      <c r="N983" s="169"/>
      <c r="O983" s="169"/>
      <c r="P983" s="169"/>
      <c r="Q983" s="169"/>
      <c r="R983" s="169"/>
      <c r="S983" s="169"/>
      <c r="T983" s="169"/>
      <c r="U983" s="169"/>
      <c r="V983" s="232"/>
      <c r="W983" s="425"/>
    </row>
    <row r="984" ht="15.0" customHeight="1">
      <c r="A984" s="425"/>
      <c r="B984" s="465"/>
      <c r="C984" s="232"/>
      <c r="D984" s="447" t="str">
        <f>IF(ISBLANK(B980),"",IF(B984&gt;1,"Aventuras Adquiridas",IF(B984=1,"Aventura Adquirida","Missão Sem Aventura")))</f>
        <v/>
      </c>
      <c r="E984" s="169"/>
      <c r="F984" s="169"/>
      <c r="G984" s="169"/>
      <c r="H984" s="169"/>
      <c r="I984" s="169"/>
      <c r="J984" s="169"/>
      <c r="K984" s="232"/>
      <c r="L984" s="445"/>
      <c r="M984" s="448"/>
      <c r="N984" s="232"/>
      <c r="O984" s="466"/>
      <c r="P984" s="232"/>
      <c r="Q984" s="450"/>
      <c r="R984" s="232"/>
      <c r="S984" s="451"/>
      <c r="T984" s="232"/>
      <c r="U984" s="463"/>
      <c r="V984" s="232"/>
      <c r="W984" s="425"/>
    </row>
    <row r="985" ht="15.0" customHeight="1">
      <c r="A985" s="425"/>
      <c r="B985" s="435" t="s">
        <v>196</v>
      </c>
      <c r="C985" s="169"/>
      <c r="D985" s="169"/>
      <c r="E985" s="169"/>
      <c r="F985" s="169"/>
      <c r="G985" s="169"/>
      <c r="H985" s="169"/>
      <c r="I985" s="169"/>
      <c r="J985" s="169"/>
      <c r="K985" s="169"/>
      <c r="L985" s="440"/>
      <c r="M985" s="441" t="s">
        <v>197</v>
      </c>
      <c r="N985" s="169"/>
      <c r="O985" s="169"/>
      <c r="P985" s="169"/>
      <c r="Q985" s="169"/>
      <c r="R985" s="169"/>
      <c r="S985" s="169"/>
      <c r="T985" s="169"/>
      <c r="U985" s="169"/>
      <c r="V985" s="232"/>
      <c r="W985" s="425"/>
    </row>
    <row r="986" ht="15.0" customHeight="1">
      <c r="A986" s="425"/>
      <c r="B986" s="453"/>
      <c r="C986" s="13"/>
      <c r="D986" s="13"/>
      <c r="E986" s="13"/>
      <c r="F986" s="13"/>
      <c r="G986" s="13"/>
      <c r="H986" s="13"/>
      <c r="I986" s="13"/>
      <c r="J986" s="13"/>
      <c r="K986" s="26"/>
      <c r="L986" s="454"/>
      <c r="M986" s="453"/>
      <c r="N986" s="13"/>
      <c r="O986" s="13"/>
      <c r="P986" s="13"/>
      <c r="Q986" s="13"/>
      <c r="R986" s="13"/>
      <c r="S986" s="13"/>
      <c r="T986" s="13"/>
      <c r="U986" s="13"/>
      <c r="V986" s="26"/>
      <c r="W986" s="425"/>
    </row>
    <row r="987" ht="15.0" customHeight="1">
      <c r="A987" s="425"/>
      <c r="B987" s="36"/>
      <c r="K987" s="32"/>
      <c r="M987" s="36"/>
      <c r="V987" s="32"/>
      <c r="W987" s="425"/>
    </row>
    <row r="988" ht="15.0" customHeight="1">
      <c r="A988" s="425"/>
      <c r="B988" s="36"/>
      <c r="K988" s="32"/>
      <c r="M988" s="36"/>
      <c r="V988" s="32"/>
      <c r="W988" s="425"/>
    </row>
    <row r="989" ht="15.0" customHeight="1">
      <c r="A989" s="425"/>
      <c r="B989" s="36"/>
      <c r="K989" s="32"/>
      <c r="M989" s="36"/>
      <c r="V989" s="32"/>
      <c r="W989" s="425"/>
    </row>
    <row r="990" ht="15.0" customHeight="1">
      <c r="A990" s="425"/>
      <c r="B990" s="43"/>
      <c r="C990" s="44"/>
      <c r="D990" s="44"/>
      <c r="E990" s="44"/>
      <c r="F990" s="44"/>
      <c r="G990" s="44"/>
      <c r="H990" s="44"/>
      <c r="I990" s="44"/>
      <c r="J990" s="44"/>
      <c r="K990" s="45"/>
      <c r="M990" s="43"/>
      <c r="N990" s="44"/>
      <c r="O990" s="44"/>
      <c r="P990" s="44"/>
      <c r="Q990" s="44"/>
      <c r="R990" s="44"/>
      <c r="S990" s="44"/>
      <c r="T990" s="44"/>
      <c r="U990" s="44"/>
      <c r="V990" s="45"/>
      <c r="W990" s="425"/>
    </row>
    <row r="991" ht="15.0" customHeight="1">
      <c r="A991" s="425"/>
      <c r="B991" s="455"/>
      <c r="C991" s="456"/>
      <c r="D991" s="457"/>
      <c r="E991" s="457"/>
      <c r="F991" s="458"/>
      <c r="G991" s="458"/>
      <c r="H991" s="458"/>
      <c r="I991" s="458"/>
      <c r="J991" s="458"/>
      <c r="K991" s="459"/>
      <c r="L991" s="440"/>
      <c r="M991" s="460" t="s">
        <v>198</v>
      </c>
      <c r="N991" s="13"/>
      <c r="O991" s="13"/>
      <c r="P991" s="13"/>
      <c r="Q991" s="13"/>
      <c r="R991" s="13"/>
      <c r="S991" s="13"/>
      <c r="T991" s="13"/>
      <c r="U991" s="13"/>
      <c r="V991" s="26"/>
      <c r="W991" s="425"/>
    </row>
    <row r="992" ht="15.0" customHeight="1">
      <c r="A992" s="425"/>
      <c r="B992" s="461"/>
      <c r="C992" s="44"/>
      <c r="D992" s="44"/>
      <c r="E992" s="44"/>
      <c r="F992" s="44"/>
      <c r="G992" s="44"/>
      <c r="H992" s="44"/>
      <c r="I992" s="44"/>
      <c r="J992" s="44"/>
      <c r="K992" s="44"/>
      <c r="L992" s="445"/>
      <c r="M992" s="448"/>
      <c r="N992" s="232"/>
      <c r="O992" s="467"/>
      <c r="P992" s="232"/>
      <c r="Q992" s="450"/>
      <c r="R992" s="232"/>
      <c r="S992" s="451"/>
      <c r="T992" s="232"/>
      <c r="U992" s="463"/>
      <c r="V992" s="232"/>
      <c r="W992" s="425"/>
    </row>
    <row r="993" ht="15.0" customHeight="1">
      <c r="A993" s="432"/>
      <c r="B993" s="433"/>
      <c r="C993" s="169"/>
      <c r="D993" s="169"/>
      <c r="E993" s="169"/>
      <c r="F993" s="169"/>
      <c r="G993" s="169"/>
      <c r="H993" s="169"/>
      <c r="I993" s="169"/>
      <c r="J993" s="169"/>
      <c r="K993" s="169"/>
      <c r="L993" s="169"/>
      <c r="M993" s="169"/>
      <c r="N993" s="169"/>
      <c r="O993" s="169"/>
      <c r="P993" s="169"/>
      <c r="Q993" s="169"/>
      <c r="R993" s="169"/>
      <c r="S993" s="169"/>
      <c r="T993" s="169"/>
      <c r="U993" s="169"/>
      <c r="V993" s="169"/>
      <c r="W993" s="434" t="str">
        <f>if(ISBLANK(B995),"",1)</f>
        <v/>
      </c>
    </row>
    <row r="994" ht="15.0" customHeight="1">
      <c r="A994" s="425"/>
      <c r="B994" s="435" t="s">
        <v>191</v>
      </c>
      <c r="C994" s="169"/>
      <c r="D994" s="169"/>
      <c r="E994" s="169"/>
      <c r="F994" s="169"/>
      <c r="G994" s="169"/>
      <c r="H994" s="169"/>
      <c r="I994" s="169"/>
      <c r="J994" s="169"/>
      <c r="K994" s="436"/>
      <c r="L994" s="437"/>
      <c r="M994" s="438"/>
      <c r="N994" s="169"/>
      <c r="O994" s="169"/>
      <c r="P994" s="169"/>
      <c r="Q994" s="169"/>
      <c r="R994" s="169"/>
      <c r="S994" s="169"/>
      <c r="T994" s="169"/>
      <c r="U994" s="169"/>
      <c r="V994" s="232"/>
      <c r="W994" s="425"/>
    </row>
    <row r="995" ht="15.0" customHeight="1">
      <c r="A995" s="425"/>
      <c r="B995" s="439"/>
      <c r="C995" s="169"/>
      <c r="D995" s="169"/>
      <c r="E995" s="169"/>
      <c r="F995" s="169"/>
      <c r="G995" s="169"/>
      <c r="H995" s="169"/>
      <c r="I995" s="169"/>
      <c r="J995" s="169"/>
      <c r="K995" s="169"/>
      <c r="L995" s="169"/>
      <c r="M995" s="169"/>
      <c r="N995" s="169"/>
      <c r="O995" s="169"/>
      <c r="P995" s="169"/>
      <c r="Q995" s="169"/>
      <c r="R995" s="169"/>
      <c r="S995" s="169"/>
      <c r="T995" s="169"/>
      <c r="U995" s="169"/>
      <c r="V995" s="232"/>
      <c r="W995" s="425"/>
    </row>
    <row r="996" ht="15.0" customHeight="1">
      <c r="A996" s="425"/>
      <c r="B996" s="435" t="s">
        <v>192</v>
      </c>
      <c r="C996" s="169"/>
      <c r="D996" s="169"/>
      <c r="E996" s="169"/>
      <c r="F996" s="169"/>
      <c r="G996" s="169"/>
      <c r="H996" s="169"/>
      <c r="I996" s="169"/>
      <c r="J996" s="169"/>
      <c r="K996" s="169"/>
      <c r="L996" s="440"/>
      <c r="M996" s="441" t="s">
        <v>193</v>
      </c>
      <c r="N996" s="169"/>
      <c r="O996" s="169"/>
      <c r="P996" s="169"/>
      <c r="Q996" s="169"/>
      <c r="R996" s="169"/>
      <c r="S996" s="169"/>
      <c r="T996" s="169"/>
      <c r="U996" s="169"/>
      <c r="V996" s="232"/>
      <c r="W996" s="425"/>
    </row>
    <row r="997" ht="15.0" customHeight="1">
      <c r="A997" s="425"/>
      <c r="B997" s="468"/>
      <c r="C997" s="443"/>
      <c r="D997" s="443"/>
      <c r="E997" s="443"/>
      <c r="F997" s="443"/>
      <c r="G997" s="443"/>
      <c r="H997" s="443"/>
      <c r="I997" s="443"/>
      <c r="J997" s="443"/>
      <c r="K997" s="444"/>
      <c r="L997" s="445"/>
      <c r="M997" s="439"/>
      <c r="N997" s="169"/>
      <c r="O997" s="169"/>
      <c r="P997" s="169"/>
      <c r="Q997" s="169"/>
      <c r="R997" s="169"/>
      <c r="S997" s="169"/>
      <c r="T997" s="169"/>
      <c r="U997" s="169"/>
      <c r="V997" s="232"/>
      <c r="W997" s="425"/>
    </row>
    <row r="998" ht="15.0" customHeight="1">
      <c r="A998" s="425"/>
      <c r="B998" s="435" t="s">
        <v>194</v>
      </c>
      <c r="C998" s="169"/>
      <c r="D998" s="169"/>
      <c r="E998" s="169"/>
      <c r="F998" s="169"/>
      <c r="G998" s="169"/>
      <c r="H998" s="169"/>
      <c r="I998" s="169"/>
      <c r="J998" s="169"/>
      <c r="K998" s="169"/>
      <c r="L998" s="440"/>
      <c r="M998" s="441" t="s">
        <v>195</v>
      </c>
      <c r="N998" s="169"/>
      <c r="O998" s="169"/>
      <c r="P998" s="169"/>
      <c r="Q998" s="169"/>
      <c r="R998" s="169"/>
      <c r="S998" s="169"/>
      <c r="T998" s="169"/>
      <c r="U998" s="169"/>
      <c r="V998" s="232"/>
      <c r="W998" s="425"/>
    </row>
    <row r="999" ht="15.0" customHeight="1">
      <c r="A999" s="425"/>
      <c r="B999" s="465"/>
      <c r="C999" s="232"/>
      <c r="D999" s="447" t="str">
        <f>IF(ISBLANK(B995),"",IF(B999&gt;1,"Aventuras Adquiridas",IF(B999=1,"Aventura Adquirida","Missão Sem Aventura")))</f>
        <v/>
      </c>
      <c r="E999" s="169"/>
      <c r="F999" s="169"/>
      <c r="G999" s="169"/>
      <c r="H999" s="169"/>
      <c r="I999" s="169"/>
      <c r="J999" s="169"/>
      <c r="K999" s="232"/>
      <c r="L999" s="445"/>
      <c r="M999" s="448"/>
      <c r="N999" s="232"/>
      <c r="O999" s="466"/>
      <c r="P999" s="232"/>
      <c r="Q999" s="450"/>
      <c r="R999" s="232"/>
      <c r="S999" s="451"/>
      <c r="T999" s="232"/>
      <c r="U999" s="463"/>
      <c r="V999" s="232"/>
      <c r="W999" s="425"/>
    </row>
    <row r="1000" ht="15.0" customHeight="1">
      <c r="A1000" s="425"/>
      <c r="B1000" s="435" t="s">
        <v>196</v>
      </c>
      <c r="C1000" s="169"/>
      <c r="D1000" s="169"/>
      <c r="E1000" s="169"/>
      <c r="F1000" s="169"/>
      <c r="G1000" s="169"/>
      <c r="H1000" s="169"/>
      <c r="I1000" s="169"/>
      <c r="J1000" s="169"/>
      <c r="K1000" s="169"/>
      <c r="L1000" s="440"/>
      <c r="M1000" s="441" t="s">
        <v>197</v>
      </c>
      <c r="N1000" s="169"/>
      <c r="O1000" s="169"/>
      <c r="P1000" s="169"/>
      <c r="Q1000" s="169"/>
      <c r="R1000" s="169"/>
      <c r="S1000" s="169"/>
      <c r="T1000" s="169"/>
      <c r="U1000" s="169"/>
      <c r="V1000" s="232"/>
      <c r="W1000" s="425"/>
    </row>
    <row r="1001" ht="15.0" customHeight="1">
      <c r="A1001" s="425"/>
      <c r="B1001" s="453"/>
      <c r="C1001" s="13"/>
      <c r="D1001" s="13"/>
      <c r="E1001" s="13"/>
      <c r="F1001" s="13"/>
      <c r="G1001" s="13"/>
      <c r="H1001" s="13"/>
      <c r="I1001" s="13"/>
      <c r="J1001" s="13"/>
      <c r="K1001" s="26"/>
      <c r="L1001" s="454"/>
      <c r="M1001" s="453"/>
      <c r="N1001" s="13"/>
      <c r="O1001" s="13"/>
      <c r="P1001" s="13"/>
      <c r="Q1001" s="13"/>
      <c r="R1001" s="13"/>
      <c r="S1001" s="13"/>
      <c r="T1001" s="13"/>
      <c r="U1001" s="13"/>
      <c r="V1001" s="26"/>
      <c r="W1001" s="425"/>
    </row>
    <row r="1002" ht="15.0" customHeight="1">
      <c r="A1002" s="425"/>
      <c r="B1002" s="36"/>
      <c r="K1002" s="32"/>
      <c r="M1002" s="36"/>
      <c r="V1002" s="32"/>
      <c r="W1002" s="425"/>
    </row>
    <row r="1003" ht="15.0" customHeight="1">
      <c r="A1003" s="425"/>
      <c r="B1003" s="36"/>
      <c r="K1003" s="32"/>
      <c r="M1003" s="36"/>
      <c r="V1003" s="32"/>
      <c r="W1003" s="425"/>
    </row>
    <row r="1004" ht="15.0" customHeight="1">
      <c r="A1004" s="425"/>
      <c r="B1004" s="36"/>
      <c r="K1004" s="32"/>
      <c r="M1004" s="36"/>
      <c r="V1004" s="32"/>
      <c r="W1004" s="425"/>
    </row>
    <row r="1005" ht="15.0" customHeight="1">
      <c r="A1005" s="425"/>
      <c r="B1005" s="43"/>
      <c r="C1005" s="44"/>
      <c r="D1005" s="44"/>
      <c r="E1005" s="44"/>
      <c r="F1005" s="44"/>
      <c r="G1005" s="44"/>
      <c r="H1005" s="44"/>
      <c r="I1005" s="44"/>
      <c r="J1005" s="44"/>
      <c r="K1005" s="45"/>
      <c r="M1005" s="43"/>
      <c r="N1005" s="44"/>
      <c r="O1005" s="44"/>
      <c r="P1005" s="44"/>
      <c r="Q1005" s="44"/>
      <c r="R1005" s="44"/>
      <c r="S1005" s="44"/>
      <c r="T1005" s="44"/>
      <c r="U1005" s="44"/>
      <c r="V1005" s="45"/>
      <c r="W1005" s="425"/>
    </row>
    <row r="1006" ht="15.0" customHeight="1">
      <c r="A1006" s="425"/>
      <c r="B1006" s="455"/>
      <c r="C1006" s="456"/>
      <c r="D1006" s="457"/>
      <c r="E1006" s="457"/>
      <c r="F1006" s="458"/>
      <c r="G1006" s="458"/>
      <c r="H1006" s="458"/>
      <c r="I1006" s="458"/>
      <c r="J1006" s="458"/>
      <c r="K1006" s="459"/>
      <c r="L1006" s="440"/>
      <c r="M1006" s="460" t="s">
        <v>198</v>
      </c>
      <c r="N1006" s="13"/>
      <c r="O1006" s="13"/>
      <c r="P1006" s="13"/>
      <c r="Q1006" s="13"/>
      <c r="R1006" s="13"/>
      <c r="S1006" s="13"/>
      <c r="T1006" s="13"/>
      <c r="U1006" s="13"/>
      <c r="V1006" s="26"/>
      <c r="W1006" s="425"/>
    </row>
    <row r="1007" ht="15.0" customHeight="1">
      <c r="A1007" s="425"/>
      <c r="B1007" s="461"/>
      <c r="C1007" s="44"/>
      <c r="D1007" s="44"/>
      <c r="E1007" s="44"/>
      <c r="F1007" s="44"/>
      <c r="G1007" s="44"/>
      <c r="H1007" s="44"/>
      <c r="I1007" s="44"/>
      <c r="J1007" s="44"/>
      <c r="K1007" s="44"/>
      <c r="L1007" s="445"/>
      <c r="M1007" s="448"/>
      <c r="N1007" s="232"/>
      <c r="O1007" s="467"/>
      <c r="P1007" s="232"/>
      <c r="Q1007" s="450"/>
      <c r="R1007" s="232"/>
      <c r="S1007" s="451"/>
      <c r="T1007" s="232"/>
      <c r="U1007" s="463"/>
      <c r="V1007" s="232"/>
      <c r="W1007" s="425"/>
    </row>
    <row r="1008" ht="15.0" customHeight="1">
      <c r="A1008" s="432"/>
      <c r="B1008" s="433"/>
      <c r="C1008" s="169"/>
      <c r="D1008" s="169"/>
      <c r="E1008" s="169"/>
      <c r="F1008" s="169"/>
      <c r="G1008" s="169"/>
      <c r="H1008" s="169"/>
      <c r="I1008" s="169"/>
      <c r="J1008" s="169"/>
      <c r="K1008" s="169"/>
      <c r="L1008" s="169"/>
      <c r="M1008" s="169"/>
      <c r="N1008" s="169"/>
      <c r="O1008" s="169"/>
      <c r="P1008" s="169"/>
      <c r="Q1008" s="169"/>
      <c r="R1008" s="169"/>
      <c r="S1008" s="169"/>
      <c r="T1008" s="169"/>
      <c r="U1008" s="169"/>
      <c r="V1008" s="169"/>
      <c r="W1008" s="434" t="str">
        <f>if(ISBLANK(B1010),"",1)</f>
        <v/>
      </c>
    </row>
    <row r="1009" ht="15.0" customHeight="1">
      <c r="A1009" s="425"/>
      <c r="B1009" s="435" t="s">
        <v>191</v>
      </c>
      <c r="C1009" s="169"/>
      <c r="D1009" s="169"/>
      <c r="E1009" s="169"/>
      <c r="F1009" s="169"/>
      <c r="G1009" s="169"/>
      <c r="H1009" s="169"/>
      <c r="I1009" s="169"/>
      <c r="J1009" s="169"/>
      <c r="K1009" s="436"/>
      <c r="L1009" s="437"/>
      <c r="M1009" s="438"/>
      <c r="N1009" s="169"/>
      <c r="O1009" s="169"/>
      <c r="P1009" s="169"/>
      <c r="Q1009" s="169"/>
      <c r="R1009" s="169"/>
      <c r="S1009" s="169"/>
      <c r="T1009" s="169"/>
      <c r="U1009" s="169"/>
      <c r="V1009" s="232"/>
      <c r="W1009" s="425"/>
    </row>
    <row r="1010" ht="15.0" customHeight="1">
      <c r="A1010" s="425"/>
      <c r="B1010" s="439"/>
      <c r="C1010" s="169"/>
      <c r="D1010" s="169"/>
      <c r="E1010" s="169"/>
      <c r="F1010" s="169"/>
      <c r="G1010" s="169"/>
      <c r="H1010" s="169"/>
      <c r="I1010" s="169"/>
      <c r="J1010" s="169"/>
      <c r="K1010" s="169"/>
      <c r="L1010" s="169"/>
      <c r="M1010" s="169"/>
      <c r="N1010" s="169"/>
      <c r="O1010" s="169"/>
      <c r="P1010" s="169"/>
      <c r="Q1010" s="169"/>
      <c r="R1010" s="169"/>
      <c r="S1010" s="169"/>
      <c r="T1010" s="169"/>
      <c r="U1010" s="169"/>
      <c r="V1010" s="232"/>
      <c r="W1010" s="425"/>
    </row>
    <row r="1011" ht="15.0" customHeight="1">
      <c r="A1011" s="425"/>
      <c r="B1011" s="435" t="s">
        <v>192</v>
      </c>
      <c r="C1011" s="169"/>
      <c r="D1011" s="169"/>
      <c r="E1011" s="169"/>
      <c r="F1011" s="169"/>
      <c r="G1011" s="169"/>
      <c r="H1011" s="169"/>
      <c r="I1011" s="169"/>
      <c r="J1011" s="169"/>
      <c r="K1011" s="169"/>
      <c r="L1011" s="440"/>
      <c r="M1011" s="441" t="s">
        <v>193</v>
      </c>
      <c r="N1011" s="169"/>
      <c r="O1011" s="169"/>
      <c r="P1011" s="169"/>
      <c r="Q1011" s="169"/>
      <c r="R1011" s="169"/>
      <c r="S1011" s="169"/>
      <c r="T1011" s="169"/>
      <c r="U1011" s="169"/>
      <c r="V1011" s="232"/>
      <c r="W1011" s="425"/>
    </row>
    <row r="1012" ht="15.0" customHeight="1">
      <c r="A1012" s="425"/>
      <c r="B1012" s="468"/>
      <c r="C1012" s="443"/>
      <c r="D1012" s="443"/>
      <c r="E1012" s="443"/>
      <c r="F1012" s="443"/>
      <c r="G1012" s="443"/>
      <c r="H1012" s="443"/>
      <c r="I1012" s="443"/>
      <c r="J1012" s="443"/>
      <c r="K1012" s="444"/>
      <c r="L1012" s="445"/>
      <c r="M1012" s="439"/>
      <c r="N1012" s="169"/>
      <c r="O1012" s="169"/>
      <c r="P1012" s="169"/>
      <c r="Q1012" s="169"/>
      <c r="R1012" s="169"/>
      <c r="S1012" s="169"/>
      <c r="T1012" s="169"/>
      <c r="U1012" s="169"/>
      <c r="V1012" s="232"/>
      <c r="W1012" s="425"/>
    </row>
    <row r="1013" ht="15.0" customHeight="1">
      <c r="A1013" s="425"/>
      <c r="B1013" s="435" t="s">
        <v>194</v>
      </c>
      <c r="C1013" s="169"/>
      <c r="D1013" s="169"/>
      <c r="E1013" s="169"/>
      <c r="F1013" s="169"/>
      <c r="G1013" s="169"/>
      <c r="H1013" s="169"/>
      <c r="I1013" s="169"/>
      <c r="J1013" s="169"/>
      <c r="K1013" s="169"/>
      <c r="L1013" s="440"/>
      <c r="M1013" s="441" t="s">
        <v>195</v>
      </c>
      <c r="N1013" s="169"/>
      <c r="O1013" s="169"/>
      <c r="P1013" s="169"/>
      <c r="Q1013" s="169"/>
      <c r="R1013" s="169"/>
      <c r="S1013" s="169"/>
      <c r="T1013" s="169"/>
      <c r="U1013" s="169"/>
      <c r="V1013" s="232"/>
      <c r="W1013" s="425"/>
    </row>
    <row r="1014" ht="15.0" customHeight="1">
      <c r="A1014" s="425"/>
      <c r="B1014" s="465"/>
      <c r="C1014" s="232"/>
      <c r="D1014" s="447" t="str">
        <f>IF(ISBLANK(B1010),"",IF(B1014&gt;1,"Aventuras Adquiridas",IF(B1014=1,"Aventura Adquirida","Missão Sem Aventura")))</f>
        <v/>
      </c>
      <c r="E1014" s="169"/>
      <c r="F1014" s="169"/>
      <c r="G1014" s="169"/>
      <c r="H1014" s="169"/>
      <c r="I1014" s="169"/>
      <c r="J1014" s="169"/>
      <c r="K1014" s="232"/>
      <c r="L1014" s="445"/>
      <c r="M1014" s="448"/>
      <c r="N1014" s="232"/>
      <c r="O1014" s="466"/>
      <c r="P1014" s="232"/>
      <c r="Q1014" s="450"/>
      <c r="R1014" s="232"/>
      <c r="S1014" s="451"/>
      <c r="T1014" s="232"/>
      <c r="U1014" s="463"/>
      <c r="V1014" s="232"/>
      <c r="W1014" s="425"/>
    </row>
    <row r="1015" ht="15.0" customHeight="1">
      <c r="A1015" s="425"/>
      <c r="B1015" s="435" t="s">
        <v>196</v>
      </c>
      <c r="C1015" s="169"/>
      <c r="D1015" s="169"/>
      <c r="E1015" s="169"/>
      <c r="F1015" s="169"/>
      <c r="G1015" s="169"/>
      <c r="H1015" s="169"/>
      <c r="I1015" s="169"/>
      <c r="J1015" s="169"/>
      <c r="K1015" s="169"/>
      <c r="L1015" s="440"/>
      <c r="M1015" s="441" t="s">
        <v>197</v>
      </c>
      <c r="N1015" s="169"/>
      <c r="O1015" s="169"/>
      <c r="P1015" s="169"/>
      <c r="Q1015" s="169"/>
      <c r="R1015" s="169"/>
      <c r="S1015" s="169"/>
      <c r="T1015" s="169"/>
      <c r="U1015" s="169"/>
      <c r="V1015" s="232"/>
      <c r="W1015" s="425"/>
    </row>
    <row r="1016" ht="15.0" customHeight="1">
      <c r="A1016" s="425"/>
      <c r="B1016" s="453"/>
      <c r="C1016" s="13"/>
      <c r="D1016" s="13"/>
      <c r="E1016" s="13"/>
      <c r="F1016" s="13"/>
      <c r="G1016" s="13"/>
      <c r="H1016" s="13"/>
      <c r="I1016" s="13"/>
      <c r="J1016" s="13"/>
      <c r="K1016" s="26"/>
      <c r="L1016" s="454"/>
      <c r="M1016" s="453"/>
      <c r="N1016" s="13"/>
      <c r="O1016" s="13"/>
      <c r="P1016" s="13"/>
      <c r="Q1016" s="13"/>
      <c r="R1016" s="13"/>
      <c r="S1016" s="13"/>
      <c r="T1016" s="13"/>
      <c r="U1016" s="13"/>
      <c r="V1016" s="26"/>
      <c r="W1016" s="425"/>
    </row>
    <row r="1017" ht="15.0" customHeight="1">
      <c r="A1017" s="425"/>
      <c r="B1017" s="36"/>
      <c r="K1017" s="32"/>
      <c r="M1017" s="36"/>
      <c r="V1017" s="32"/>
      <c r="W1017" s="425"/>
    </row>
    <row r="1018" ht="15.0" customHeight="1">
      <c r="A1018" s="425"/>
      <c r="B1018" s="36"/>
      <c r="K1018" s="32"/>
      <c r="M1018" s="36"/>
      <c r="V1018" s="32"/>
      <c r="W1018" s="425"/>
    </row>
    <row r="1019" ht="15.0" customHeight="1">
      <c r="A1019" s="425"/>
      <c r="B1019" s="36"/>
      <c r="K1019" s="32"/>
      <c r="M1019" s="36"/>
      <c r="V1019" s="32"/>
      <c r="W1019" s="425"/>
    </row>
    <row r="1020" ht="15.0" customHeight="1">
      <c r="A1020" s="425"/>
      <c r="B1020" s="43"/>
      <c r="C1020" s="44"/>
      <c r="D1020" s="44"/>
      <c r="E1020" s="44"/>
      <c r="F1020" s="44"/>
      <c r="G1020" s="44"/>
      <c r="H1020" s="44"/>
      <c r="I1020" s="44"/>
      <c r="J1020" s="44"/>
      <c r="K1020" s="45"/>
      <c r="M1020" s="43"/>
      <c r="N1020" s="44"/>
      <c r="O1020" s="44"/>
      <c r="P1020" s="44"/>
      <c r="Q1020" s="44"/>
      <c r="R1020" s="44"/>
      <c r="S1020" s="44"/>
      <c r="T1020" s="44"/>
      <c r="U1020" s="44"/>
      <c r="V1020" s="45"/>
      <c r="W1020" s="425"/>
    </row>
    <row r="1021" ht="15.0" customHeight="1">
      <c r="A1021" s="425"/>
      <c r="B1021" s="455"/>
      <c r="C1021" s="456"/>
      <c r="D1021" s="457"/>
      <c r="E1021" s="457"/>
      <c r="F1021" s="458"/>
      <c r="G1021" s="458"/>
      <c r="H1021" s="458"/>
      <c r="I1021" s="458"/>
      <c r="J1021" s="458"/>
      <c r="K1021" s="459"/>
      <c r="L1021" s="440"/>
      <c r="M1021" s="460" t="s">
        <v>198</v>
      </c>
      <c r="N1021" s="13"/>
      <c r="O1021" s="13"/>
      <c r="P1021" s="13"/>
      <c r="Q1021" s="13"/>
      <c r="R1021" s="13"/>
      <c r="S1021" s="13"/>
      <c r="T1021" s="13"/>
      <c r="U1021" s="13"/>
      <c r="V1021" s="26"/>
      <c r="W1021" s="425"/>
    </row>
    <row r="1022" ht="15.0" customHeight="1">
      <c r="A1022" s="425"/>
      <c r="B1022" s="461"/>
      <c r="C1022" s="44"/>
      <c r="D1022" s="44"/>
      <c r="E1022" s="44"/>
      <c r="F1022" s="44"/>
      <c r="G1022" s="44"/>
      <c r="H1022" s="44"/>
      <c r="I1022" s="44"/>
      <c r="J1022" s="44"/>
      <c r="K1022" s="44"/>
      <c r="L1022" s="445"/>
      <c r="M1022" s="448"/>
      <c r="N1022" s="232"/>
      <c r="O1022" s="467"/>
      <c r="P1022" s="232"/>
      <c r="Q1022" s="450"/>
      <c r="R1022" s="232"/>
      <c r="S1022" s="451"/>
      <c r="T1022" s="232"/>
      <c r="U1022" s="463"/>
      <c r="V1022" s="232"/>
      <c r="W1022" s="425"/>
    </row>
    <row r="1023" ht="15.0" customHeight="1">
      <c r="A1023" s="432"/>
      <c r="B1023" s="433"/>
      <c r="C1023" s="169"/>
      <c r="D1023" s="169"/>
      <c r="E1023" s="169"/>
      <c r="F1023" s="169"/>
      <c r="G1023" s="169"/>
      <c r="H1023" s="169"/>
      <c r="I1023" s="169"/>
      <c r="J1023" s="169"/>
      <c r="K1023" s="169"/>
      <c r="L1023" s="169"/>
      <c r="M1023" s="169"/>
      <c r="N1023" s="169"/>
      <c r="O1023" s="169"/>
      <c r="P1023" s="169"/>
      <c r="Q1023" s="169"/>
      <c r="R1023" s="169"/>
      <c r="S1023" s="169"/>
      <c r="T1023" s="169"/>
      <c r="U1023" s="169"/>
      <c r="V1023" s="169"/>
      <c r="W1023" s="434" t="str">
        <f>if(ISBLANK(B1025),"",1)</f>
        <v/>
      </c>
    </row>
    <row r="1024" ht="15.0" customHeight="1">
      <c r="A1024" s="425"/>
      <c r="B1024" s="435" t="s">
        <v>191</v>
      </c>
      <c r="C1024" s="169"/>
      <c r="D1024" s="169"/>
      <c r="E1024" s="169"/>
      <c r="F1024" s="169"/>
      <c r="G1024" s="169"/>
      <c r="H1024" s="169"/>
      <c r="I1024" s="169"/>
      <c r="J1024" s="169"/>
      <c r="K1024" s="436"/>
      <c r="L1024" s="437"/>
      <c r="M1024" s="438"/>
      <c r="N1024" s="169"/>
      <c r="O1024" s="169"/>
      <c r="P1024" s="169"/>
      <c r="Q1024" s="169"/>
      <c r="R1024" s="169"/>
      <c r="S1024" s="169"/>
      <c r="T1024" s="169"/>
      <c r="U1024" s="169"/>
      <c r="V1024" s="232"/>
      <c r="W1024" s="425"/>
    </row>
    <row r="1025" ht="15.0" customHeight="1">
      <c r="A1025" s="425"/>
      <c r="B1025" s="439"/>
      <c r="C1025" s="169"/>
      <c r="D1025" s="169"/>
      <c r="E1025" s="169"/>
      <c r="F1025" s="169"/>
      <c r="G1025" s="169"/>
      <c r="H1025" s="169"/>
      <c r="I1025" s="169"/>
      <c r="J1025" s="169"/>
      <c r="K1025" s="169"/>
      <c r="L1025" s="169"/>
      <c r="M1025" s="169"/>
      <c r="N1025" s="169"/>
      <c r="O1025" s="169"/>
      <c r="P1025" s="169"/>
      <c r="Q1025" s="169"/>
      <c r="R1025" s="169"/>
      <c r="S1025" s="169"/>
      <c r="T1025" s="169"/>
      <c r="U1025" s="169"/>
      <c r="V1025" s="232"/>
      <c r="W1025" s="425"/>
    </row>
    <row r="1026" ht="15.0" customHeight="1">
      <c r="A1026" s="425"/>
      <c r="B1026" s="435" t="s">
        <v>192</v>
      </c>
      <c r="C1026" s="169"/>
      <c r="D1026" s="169"/>
      <c r="E1026" s="169"/>
      <c r="F1026" s="169"/>
      <c r="G1026" s="169"/>
      <c r="H1026" s="169"/>
      <c r="I1026" s="169"/>
      <c r="J1026" s="169"/>
      <c r="K1026" s="169"/>
      <c r="L1026" s="440"/>
      <c r="M1026" s="441" t="s">
        <v>193</v>
      </c>
      <c r="N1026" s="169"/>
      <c r="O1026" s="169"/>
      <c r="P1026" s="169"/>
      <c r="Q1026" s="169"/>
      <c r="R1026" s="169"/>
      <c r="S1026" s="169"/>
      <c r="T1026" s="169"/>
      <c r="U1026" s="169"/>
      <c r="V1026" s="232"/>
      <c r="W1026" s="425"/>
    </row>
    <row r="1027" ht="15.0" customHeight="1">
      <c r="A1027" s="425"/>
      <c r="B1027" s="468"/>
      <c r="C1027" s="443"/>
      <c r="D1027" s="443"/>
      <c r="E1027" s="443"/>
      <c r="F1027" s="443"/>
      <c r="G1027" s="443"/>
      <c r="H1027" s="443"/>
      <c r="I1027" s="443"/>
      <c r="J1027" s="443"/>
      <c r="K1027" s="444"/>
      <c r="L1027" s="445"/>
      <c r="M1027" s="439"/>
      <c r="N1027" s="169"/>
      <c r="O1027" s="169"/>
      <c r="P1027" s="169"/>
      <c r="Q1027" s="169"/>
      <c r="R1027" s="169"/>
      <c r="S1027" s="169"/>
      <c r="T1027" s="169"/>
      <c r="U1027" s="169"/>
      <c r="V1027" s="232"/>
      <c r="W1027" s="425"/>
    </row>
    <row r="1028" ht="15.0" customHeight="1">
      <c r="A1028" s="425"/>
      <c r="B1028" s="435" t="s">
        <v>194</v>
      </c>
      <c r="C1028" s="169"/>
      <c r="D1028" s="169"/>
      <c r="E1028" s="169"/>
      <c r="F1028" s="169"/>
      <c r="G1028" s="169"/>
      <c r="H1028" s="169"/>
      <c r="I1028" s="169"/>
      <c r="J1028" s="169"/>
      <c r="K1028" s="169"/>
      <c r="L1028" s="440"/>
      <c r="M1028" s="441" t="s">
        <v>195</v>
      </c>
      <c r="N1028" s="169"/>
      <c r="O1028" s="169"/>
      <c r="P1028" s="169"/>
      <c r="Q1028" s="169"/>
      <c r="R1028" s="169"/>
      <c r="S1028" s="169"/>
      <c r="T1028" s="169"/>
      <c r="U1028" s="169"/>
      <c r="V1028" s="232"/>
      <c r="W1028" s="425"/>
    </row>
    <row r="1029" ht="15.0" customHeight="1">
      <c r="A1029" s="425"/>
      <c r="B1029" s="465"/>
      <c r="C1029" s="232"/>
      <c r="D1029" s="447" t="str">
        <f>IF(ISBLANK(B1025),"",IF(B1029&gt;1,"Aventuras Adquiridas",IF(B1029=1,"Aventura Adquirida","Missão Sem Aventura")))</f>
        <v/>
      </c>
      <c r="E1029" s="169"/>
      <c r="F1029" s="169"/>
      <c r="G1029" s="169"/>
      <c r="H1029" s="169"/>
      <c r="I1029" s="169"/>
      <c r="J1029" s="169"/>
      <c r="K1029" s="232"/>
      <c r="L1029" s="445"/>
      <c r="M1029" s="448"/>
      <c r="N1029" s="232"/>
      <c r="O1029" s="466"/>
      <c r="P1029" s="232"/>
      <c r="Q1029" s="450"/>
      <c r="R1029" s="232"/>
      <c r="S1029" s="451"/>
      <c r="T1029" s="232"/>
      <c r="U1029" s="463"/>
      <c r="V1029" s="232"/>
      <c r="W1029" s="425"/>
    </row>
    <row r="1030" ht="15.0" customHeight="1">
      <c r="A1030" s="425"/>
      <c r="B1030" s="435" t="s">
        <v>196</v>
      </c>
      <c r="C1030" s="169"/>
      <c r="D1030" s="169"/>
      <c r="E1030" s="169"/>
      <c r="F1030" s="169"/>
      <c r="G1030" s="169"/>
      <c r="H1030" s="169"/>
      <c r="I1030" s="169"/>
      <c r="J1030" s="169"/>
      <c r="K1030" s="169"/>
      <c r="L1030" s="440"/>
      <c r="M1030" s="441" t="s">
        <v>197</v>
      </c>
      <c r="N1030" s="169"/>
      <c r="O1030" s="169"/>
      <c r="P1030" s="169"/>
      <c r="Q1030" s="169"/>
      <c r="R1030" s="169"/>
      <c r="S1030" s="169"/>
      <c r="T1030" s="169"/>
      <c r="U1030" s="169"/>
      <c r="V1030" s="232"/>
      <c r="W1030" s="425"/>
    </row>
    <row r="1031" ht="15.0" customHeight="1">
      <c r="A1031" s="425"/>
      <c r="B1031" s="453"/>
      <c r="C1031" s="13"/>
      <c r="D1031" s="13"/>
      <c r="E1031" s="13"/>
      <c r="F1031" s="13"/>
      <c r="G1031" s="13"/>
      <c r="H1031" s="13"/>
      <c r="I1031" s="13"/>
      <c r="J1031" s="13"/>
      <c r="K1031" s="26"/>
      <c r="L1031" s="454"/>
      <c r="M1031" s="453"/>
      <c r="N1031" s="13"/>
      <c r="O1031" s="13"/>
      <c r="P1031" s="13"/>
      <c r="Q1031" s="13"/>
      <c r="R1031" s="13"/>
      <c r="S1031" s="13"/>
      <c r="T1031" s="13"/>
      <c r="U1031" s="13"/>
      <c r="V1031" s="26"/>
      <c r="W1031" s="425"/>
    </row>
    <row r="1032" ht="15.0" customHeight="1">
      <c r="A1032" s="425"/>
      <c r="B1032" s="36"/>
      <c r="K1032" s="32"/>
      <c r="M1032" s="36"/>
      <c r="V1032" s="32"/>
      <c r="W1032" s="425"/>
    </row>
    <row r="1033" ht="15.0" customHeight="1">
      <c r="A1033" s="425"/>
      <c r="B1033" s="36"/>
      <c r="K1033" s="32"/>
      <c r="M1033" s="36"/>
      <c r="V1033" s="32"/>
      <c r="W1033" s="425"/>
    </row>
    <row r="1034" ht="15.0" customHeight="1">
      <c r="A1034" s="425"/>
      <c r="B1034" s="36"/>
      <c r="K1034" s="32"/>
      <c r="M1034" s="36"/>
      <c r="V1034" s="32"/>
      <c r="W1034" s="425"/>
    </row>
    <row r="1035" ht="15.0" customHeight="1">
      <c r="A1035" s="425"/>
      <c r="B1035" s="43"/>
      <c r="C1035" s="44"/>
      <c r="D1035" s="44"/>
      <c r="E1035" s="44"/>
      <c r="F1035" s="44"/>
      <c r="G1035" s="44"/>
      <c r="H1035" s="44"/>
      <c r="I1035" s="44"/>
      <c r="J1035" s="44"/>
      <c r="K1035" s="45"/>
      <c r="M1035" s="43"/>
      <c r="N1035" s="44"/>
      <c r="O1035" s="44"/>
      <c r="P1035" s="44"/>
      <c r="Q1035" s="44"/>
      <c r="R1035" s="44"/>
      <c r="S1035" s="44"/>
      <c r="T1035" s="44"/>
      <c r="U1035" s="44"/>
      <c r="V1035" s="45"/>
      <c r="W1035" s="425"/>
    </row>
    <row r="1036" ht="15.0" customHeight="1">
      <c r="A1036" s="425"/>
      <c r="B1036" s="455"/>
      <c r="C1036" s="456"/>
      <c r="D1036" s="457"/>
      <c r="E1036" s="457"/>
      <c r="F1036" s="458"/>
      <c r="G1036" s="458"/>
      <c r="H1036" s="458"/>
      <c r="I1036" s="458"/>
      <c r="J1036" s="458"/>
      <c r="K1036" s="459"/>
      <c r="L1036" s="440"/>
      <c r="M1036" s="460" t="s">
        <v>198</v>
      </c>
      <c r="N1036" s="13"/>
      <c r="O1036" s="13"/>
      <c r="P1036" s="13"/>
      <c r="Q1036" s="13"/>
      <c r="R1036" s="13"/>
      <c r="S1036" s="13"/>
      <c r="T1036" s="13"/>
      <c r="U1036" s="13"/>
      <c r="V1036" s="26"/>
      <c r="W1036" s="425"/>
    </row>
    <row r="1037" ht="15.0" customHeight="1">
      <c r="A1037" s="425"/>
      <c r="B1037" s="461"/>
      <c r="C1037" s="44"/>
      <c r="D1037" s="44"/>
      <c r="E1037" s="44"/>
      <c r="F1037" s="44"/>
      <c r="G1037" s="44"/>
      <c r="H1037" s="44"/>
      <c r="I1037" s="44"/>
      <c r="J1037" s="44"/>
      <c r="K1037" s="44"/>
      <c r="L1037" s="445"/>
      <c r="M1037" s="448"/>
      <c r="N1037" s="232"/>
      <c r="O1037" s="467"/>
      <c r="P1037" s="232"/>
      <c r="Q1037" s="450"/>
      <c r="R1037" s="232"/>
      <c r="S1037" s="451"/>
      <c r="T1037" s="232"/>
      <c r="U1037" s="463"/>
      <c r="V1037" s="232"/>
      <c r="W1037" s="425"/>
    </row>
    <row r="1038" ht="15.0" customHeight="1">
      <c r="A1038" s="432"/>
      <c r="B1038" s="433"/>
      <c r="C1038" s="169"/>
      <c r="D1038" s="169"/>
      <c r="E1038" s="169"/>
      <c r="F1038" s="169"/>
      <c r="G1038" s="169"/>
      <c r="H1038" s="169"/>
      <c r="I1038" s="169"/>
      <c r="J1038" s="169"/>
      <c r="K1038" s="169"/>
      <c r="L1038" s="169"/>
      <c r="M1038" s="169"/>
      <c r="N1038" s="169"/>
      <c r="O1038" s="169"/>
      <c r="P1038" s="169"/>
      <c r="Q1038" s="169"/>
      <c r="R1038" s="169"/>
      <c r="S1038" s="169"/>
      <c r="T1038" s="169"/>
      <c r="U1038" s="169"/>
      <c r="V1038" s="169"/>
      <c r="W1038" s="434" t="str">
        <f>if(ISBLANK(B1040),"",1)</f>
        <v/>
      </c>
    </row>
    <row r="1039" ht="15.0" customHeight="1">
      <c r="A1039" s="425"/>
      <c r="B1039" s="435" t="s">
        <v>191</v>
      </c>
      <c r="C1039" s="169"/>
      <c r="D1039" s="169"/>
      <c r="E1039" s="169"/>
      <c r="F1039" s="169"/>
      <c r="G1039" s="169"/>
      <c r="H1039" s="169"/>
      <c r="I1039" s="169"/>
      <c r="J1039" s="169"/>
      <c r="K1039" s="436"/>
      <c r="L1039" s="437"/>
      <c r="M1039" s="438"/>
      <c r="N1039" s="169"/>
      <c r="O1039" s="169"/>
      <c r="P1039" s="169"/>
      <c r="Q1039" s="169"/>
      <c r="R1039" s="169"/>
      <c r="S1039" s="169"/>
      <c r="T1039" s="169"/>
      <c r="U1039" s="169"/>
      <c r="V1039" s="232"/>
      <c r="W1039" s="425"/>
    </row>
    <row r="1040" ht="15.0" customHeight="1">
      <c r="A1040" s="425"/>
      <c r="B1040" s="439"/>
      <c r="C1040" s="169"/>
      <c r="D1040" s="169"/>
      <c r="E1040" s="169"/>
      <c r="F1040" s="169"/>
      <c r="G1040" s="169"/>
      <c r="H1040" s="169"/>
      <c r="I1040" s="169"/>
      <c r="J1040" s="169"/>
      <c r="K1040" s="169"/>
      <c r="L1040" s="169"/>
      <c r="M1040" s="169"/>
      <c r="N1040" s="169"/>
      <c r="O1040" s="169"/>
      <c r="P1040" s="169"/>
      <c r="Q1040" s="169"/>
      <c r="R1040" s="169"/>
      <c r="S1040" s="169"/>
      <c r="T1040" s="169"/>
      <c r="U1040" s="169"/>
      <c r="V1040" s="232"/>
      <c r="W1040" s="425"/>
    </row>
    <row r="1041" ht="15.0" customHeight="1">
      <c r="A1041" s="425"/>
      <c r="B1041" s="435" t="s">
        <v>192</v>
      </c>
      <c r="C1041" s="169"/>
      <c r="D1041" s="169"/>
      <c r="E1041" s="169"/>
      <c r="F1041" s="169"/>
      <c r="G1041" s="169"/>
      <c r="H1041" s="169"/>
      <c r="I1041" s="169"/>
      <c r="J1041" s="169"/>
      <c r="K1041" s="169"/>
      <c r="L1041" s="440"/>
      <c r="M1041" s="441" t="s">
        <v>193</v>
      </c>
      <c r="N1041" s="169"/>
      <c r="O1041" s="169"/>
      <c r="P1041" s="169"/>
      <c r="Q1041" s="169"/>
      <c r="R1041" s="169"/>
      <c r="S1041" s="169"/>
      <c r="T1041" s="169"/>
      <c r="U1041" s="169"/>
      <c r="V1041" s="232"/>
      <c r="W1041" s="425"/>
    </row>
    <row r="1042" ht="15.0" customHeight="1">
      <c r="A1042" s="425"/>
      <c r="B1042" s="468"/>
      <c r="C1042" s="443"/>
      <c r="D1042" s="443"/>
      <c r="E1042" s="443"/>
      <c r="F1042" s="443"/>
      <c r="G1042" s="443"/>
      <c r="H1042" s="443"/>
      <c r="I1042" s="443"/>
      <c r="J1042" s="443"/>
      <c r="K1042" s="444"/>
      <c r="L1042" s="445"/>
      <c r="M1042" s="439"/>
      <c r="N1042" s="169"/>
      <c r="O1042" s="169"/>
      <c r="P1042" s="169"/>
      <c r="Q1042" s="169"/>
      <c r="R1042" s="169"/>
      <c r="S1042" s="169"/>
      <c r="T1042" s="169"/>
      <c r="U1042" s="169"/>
      <c r="V1042" s="232"/>
      <c r="W1042" s="425"/>
    </row>
    <row r="1043" ht="15.0" customHeight="1">
      <c r="A1043" s="425"/>
      <c r="B1043" s="435" t="s">
        <v>194</v>
      </c>
      <c r="C1043" s="169"/>
      <c r="D1043" s="169"/>
      <c r="E1043" s="169"/>
      <c r="F1043" s="169"/>
      <c r="G1043" s="169"/>
      <c r="H1043" s="169"/>
      <c r="I1043" s="169"/>
      <c r="J1043" s="169"/>
      <c r="K1043" s="169"/>
      <c r="L1043" s="440"/>
      <c r="M1043" s="441" t="s">
        <v>195</v>
      </c>
      <c r="N1043" s="169"/>
      <c r="O1043" s="169"/>
      <c r="P1043" s="169"/>
      <c r="Q1043" s="169"/>
      <c r="R1043" s="169"/>
      <c r="S1043" s="169"/>
      <c r="T1043" s="169"/>
      <c r="U1043" s="169"/>
      <c r="V1043" s="232"/>
      <c r="W1043" s="425"/>
    </row>
    <row r="1044" ht="15.0" customHeight="1">
      <c r="A1044" s="425"/>
      <c r="B1044" s="465"/>
      <c r="C1044" s="232"/>
      <c r="D1044" s="447" t="str">
        <f>IF(ISBLANK(B1040),"",IF(B1044&gt;1,"Aventuras Adquiridas",IF(B1044=1,"Aventura Adquirida","Missão Sem Aventura")))</f>
        <v/>
      </c>
      <c r="E1044" s="169"/>
      <c r="F1044" s="169"/>
      <c r="G1044" s="169"/>
      <c r="H1044" s="169"/>
      <c r="I1044" s="169"/>
      <c r="J1044" s="169"/>
      <c r="K1044" s="232"/>
      <c r="L1044" s="445"/>
      <c r="M1044" s="448"/>
      <c r="N1044" s="232"/>
      <c r="O1044" s="466"/>
      <c r="P1044" s="232"/>
      <c r="Q1044" s="450"/>
      <c r="R1044" s="232"/>
      <c r="S1044" s="451"/>
      <c r="T1044" s="232"/>
      <c r="U1044" s="463"/>
      <c r="V1044" s="232"/>
      <c r="W1044" s="425"/>
    </row>
    <row r="1045" ht="15.0" customHeight="1">
      <c r="A1045" s="425"/>
      <c r="B1045" s="435" t="s">
        <v>196</v>
      </c>
      <c r="C1045" s="169"/>
      <c r="D1045" s="169"/>
      <c r="E1045" s="169"/>
      <c r="F1045" s="169"/>
      <c r="G1045" s="169"/>
      <c r="H1045" s="169"/>
      <c r="I1045" s="169"/>
      <c r="J1045" s="169"/>
      <c r="K1045" s="169"/>
      <c r="L1045" s="440"/>
      <c r="M1045" s="441" t="s">
        <v>197</v>
      </c>
      <c r="N1045" s="169"/>
      <c r="O1045" s="169"/>
      <c r="P1045" s="169"/>
      <c r="Q1045" s="169"/>
      <c r="R1045" s="169"/>
      <c r="S1045" s="169"/>
      <c r="T1045" s="169"/>
      <c r="U1045" s="169"/>
      <c r="V1045" s="232"/>
      <c r="W1045" s="425"/>
    </row>
    <row r="1046" ht="15.0" customHeight="1">
      <c r="A1046" s="425"/>
      <c r="B1046" s="453"/>
      <c r="C1046" s="13"/>
      <c r="D1046" s="13"/>
      <c r="E1046" s="13"/>
      <c r="F1046" s="13"/>
      <c r="G1046" s="13"/>
      <c r="H1046" s="13"/>
      <c r="I1046" s="13"/>
      <c r="J1046" s="13"/>
      <c r="K1046" s="26"/>
      <c r="L1046" s="454"/>
      <c r="M1046" s="453"/>
      <c r="N1046" s="13"/>
      <c r="O1046" s="13"/>
      <c r="P1046" s="13"/>
      <c r="Q1046" s="13"/>
      <c r="R1046" s="13"/>
      <c r="S1046" s="13"/>
      <c r="T1046" s="13"/>
      <c r="U1046" s="13"/>
      <c r="V1046" s="26"/>
      <c r="W1046" s="425"/>
    </row>
    <row r="1047" ht="15.0" customHeight="1">
      <c r="A1047" s="425"/>
      <c r="B1047" s="36"/>
      <c r="K1047" s="32"/>
      <c r="M1047" s="36"/>
      <c r="V1047" s="32"/>
      <c r="W1047" s="425"/>
    </row>
    <row r="1048" ht="15.0" customHeight="1">
      <c r="A1048" s="425"/>
      <c r="B1048" s="36"/>
      <c r="K1048" s="32"/>
      <c r="M1048" s="36"/>
      <c r="V1048" s="32"/>
      <c r="W1048" s="425"/>
    </row>
    <row r="1049" ht="15.0" customHeight="1">
      <c r="A1049" s="425"/>
      <c r="B1049" s="36"/>
      <c r="K1049" s="32"/>
      <c r="M1049" s="36"/>
      <c r="V1049" s="32"/>
      <c r="W1049" s="425"/>
    </row>
    <row r="1050" ht="15.0" customHeight="1">
      <c r="A1050" s="425"/>
      <c r="B1050" s="43"/>
      <c r="C1050" s="44"/>
      <c r="D1050" s="44"/>
      <c r="E1050" s="44"/>
      <c r="F1050" s="44"/>
      <c r="G1050" s="44"/>
      <c r="H1050" s="44"/>
      <c r="I1050" s="44"/>
      <c r="J1050" s="44"/>
      <c r="K1050" s="45"/>
      <c r="M1050" s="43"/>
      <c r="N1050" s="44"/>
      <c r="O1050" s="44"/>
      <c r="P1050" s="44"/>
      <c r="Q1050" s="44"/>
      <c r="R1050" s="44"/>
      <c r="S1050" s="44"/>
      <c r="T1050" s="44"/>
      <c r="U1050" s="44"/>
      <c r="V1050" s="45"/>
      <c r="W1050" s="425"/>
    </row>
    <row r="1051" ht="15.0" customHeight="1">
      <c r="A1051" s="425"/>
      <c r="B1051" s="455"/>
      <c r="C1051" s="456"/>
      <c r="D1051" s="457"/>
      <c r="E1051" s="457"/>
      <c r="F1051" s="458"/>
      <c r="G1051" s="458"/>
      <c r="H1051" s="458"/>
      <c r="I1051" s="458"/>
      <c r="J1051" s="458"/>
      <c r="K1051" s="459"/>
      <c r="L1051" s="440"/>
      <c r="M1051" s="460" t="s">
        <v>198</v>
      </c>
      <c r="N1051" s="13"/>
      <c r="O1051" s="13"/>
      <c r="P1051" s="13"/>
      <c r="Q1051" s="13"/>
      <c r="R1051" s="13"/>
      <c r="S1051" s="13"/>
      <c r="T1051" s="13"/>
      <c r="U1051" s="13"/>
      <c r="V1051" s="26"/>
      <c r="W1051" s="425"/>
    </row>
    <row r="1052" ht="15.0" customHeight="1">
      <c r="A1052" s="425"/>
      <c r="B1052" s="461"/>
      <c r="C1052" s="44"/>
      <c r="D1052" s="44"/>
      <c r="E1052" s="44"/>
      <c r="F1052" s="44"/>
      <c r="G1052" s="44"/>
      <c r="H1052" s="44"/>
      <c r="I1052" s="44"/>
      <c r="J1052" s="44"/>
      <c r="K1052" s="44"/>
      <c r="L1052" s="445"/>
      <c r="M1052" s="448"/>
      <c r="N1052" s="232"/>
      <c r="O1052" s="467"/>
      <c r="P1052" s="232"/>
      <c r="Q1052" s="450"/>
      <c r="R1052" s="232"/>
      <c r="S1052" s="451"/>
      <c r="T1052" s="232"/>
      <c r="U1052" s="463"/>
      <c r="V1052" s="232"/>
      <c r="W1052" s="425"/>
    </row>
    <row r="1053" ht="15.0" customHeight="1">
      <c r="A1053" s="432"/>
      <c r="B1053" s="433"/>
      <c r="C1053" s="169"/>
      <c r="D1053" s="169"/>
      <c r="E1053" s="169"/>
      <c r="F1053" s="169"/>
      <c r="G1053" s="169"/>
      <c r="H1053" s="169"/>
      <c r="I1053" s="169"/>
      <c r="J1053" s="169"/>
      <c r="K1053" s="169"/>
      <c r="L1053" s="169"/>
      <c r="M1053" s="169"/>
      <c r="N1053" s="169"/>
      <c r="O1053" s="169"/>
      <c r="P1053" s="169"/>
      <c r="Q1053" s="169"/>
      <c r="R1053" s="169"/>
      <c r="S1053" s="169"/>
      <c r="T1053" s="169"/>
      <c r="U1053" s="169"/>
      <c r="V1053" s="169"/>
      <c r="W1053" s="434" t="str">
        <f>if(ISBLANK(B1055),"",1)</f>
        <v/>
      </c>
    </row>
    <row r="1054" ht="15.0" customHeight="1">
      <c r="A1054" s="425"/>
      <c r="B1054" s="435" t="s">
        <v>191</v>
      </c>
      <c r="C1054" s="169"/>
      <c r="D1054" s="169"/>
      <c r="E1054" s="169"/>
      <c r="F1054" s="169"/>
      <c r="G1054" s="169"/>
      <c r="H1054" s="169"/>
      <c r="I1054" s="169"/>
      <c r="J1054" s="169"/>
      <c r="K1054" s="436"/>
      <c r="L1054" s="437"/>
      <c r="M1054" s="438"/>
      <c r="N1054" s="169"/>
      <c r="O1054" s="169"/>
      <c r="P1054" s="169"/>
      <c r="Q1054" s="169"/>
      <c r="R1054" s="169"/>
      <c r="S1054" s="169"/>
      <c r="T1054" s="169"/>
      <c r="U1054" s="169"/>
      <c r="V1054" s="232"/>
      <c r="W1054" s="425"/>
    </row>
    <row r="1055" ht="15.0" customHeight="1">
      <c r="A1055" s="425"/>
      <c r="B1055" s="439"/>
      <c r="C1055" s="169"/>
      <c r="D1055" s="169"/>
      <c r="E1055" s="169"/>
      <c r="F1055" s="169"/>
      <c r="G1055" s="169"/>
      <c r="H1055" s="169"/>
      <c r="I1055" s="169"/>
      <c r="J1055" s="169"/>
      <c r="K1055" s="169"/>
      <c r="L1055" s="169"/>
      <c r="M1055" s="169"/>
      <c r="N1055" s="169"/>
      <c r="O1055" s="169"/>
      <c r="P1055" s="169"/>
      <c r="Q1055" s="169"/>
      <c r="R1055" s="169"/>
      <c r="S1055" s="169"/>
      <c r="T1055" s="169"/>
      <c r="U1055" s="169"/>
      <c r="V1055" s="232"/>
      <c r="W1055" s="425"/>
    </row>
    <row r="1056" ht="15.0" customHeight="1">
      <c r="A1056" s="425"/>
      <c r="B1056" s="435" t="s">
        <v>192</v>
      </c>
      <c r="C1056" s="169"/>
      <c r="D1056" s="169"/>
      <c r="E1056" s="169"/>
      <c r="F1056" s="169"/>
      <c r="G1056" s="169"/>
      <c r="H1056" s="169"/>
      <c r="I1056" s="169"/>
      <c r="J1056" s="169"/>
      <c r="K1056" s="169"/>
      <c r="L1056" s="440"/>
      <c r="M1056" s="441" t="s">
        <v>193</v>
      </c>
      <c r="N1056" s="169"/>
      <c r="O1056" s="169"/>
      <c r="P1056" s="169"/>
      <c r="Q1056" s="169"/>
      <c r="R1056" s="169"/>
      <c r="S1056" s="169"/>
      <c r="T1056" s="169"/>
      <c r="U1056" s="169"/>
      <c r="V1056" s="232"/>
      <c r="W1056" s="425"/>
    </row>
    <row r="1057" ht="15.0" customHeight="1">
      <c r="A1057" s="425"/>
      <c r="B1057" s="468"/>
      <c r="C1057" s="443"/>
      <c r="D1057" s="443"/>
      <c r="E1057" s="443"/>
      <c r="F1057" s="443"/>
      <c r="G1057" s="443"/>
      <c r="H1057" s="443"/>
      <c r="I1057" s="443"/>
      <c r="J1057" s="443"/>
      <c r="K1057" s="444"/>
      <c r="L1057" s="445"/>
      <c r="M1057" s="439"/>
      <c r="N1057" s="169"/>
      <c r="O1057" s="169"/>
      <c r="P1057" s="169"/>
      <c r="Q1057" s="169"/>
      <c r="R1057" s="169"/>
      <c r="S1057" s="169"/>
      <c r="T1057" s="169"/>
      <c r="U1057" s="169"/>
      <c r="V1057" s="232"/>
      <c r="W1057" s="425"/>
    </row>
    <row r="1058" ht="15.0" customHeight="1">
      <c r="A1058" s="425"/>
      <c r="B1058" s="435" t="s">
        <v>194</v>
      </c>
      <c r="C1058" s="169"/>
      <c r="D1058" s="169"/>
      <c r="E1058" s="169"/>
      <c r="F1058" s="169"/>
      <c r="G1058" s="169"/>
      <c r="H1058" s="169"/>
      <c r="I1058" s="169"/>
      <c r="J1058" s="169"/>
      <c r="K1058" s="169"/>
      <c r="L1058" s="440"/>
      <c r="M1058" s="441" t="s">
        <v>195</v>
      </c>
      <c r="N1058" s="169"/>
      <c r="O1058" s="169"/>
      <c r="P1058" s="169"/>
      <c r="Q1058" s="169"/>
      <c r="R1058" s="169"/>
      <c r="S1058" s="169"/>
      <c r="T1058" s="169"/>
      <c r="U1058" s="169"/>
      <c r="V1058" s="232"/>
      <c r="W1058" s="425"/>
    </row>
    <row r="1059" ht="15.0" customHeight="1">
      <c r="A1059" s="425"/>
      <c r="B1059" s="465"/>
      <c r="C1059" s="232"/>
      <c r="D1059" s="447" t="str">
        <f>IF(ISBLANK(B1055),"",IF(B1059&gt;1,"Aventuras Adquiridas",IF(B1059=1,"Aventura Adquirida","Missão Sem Aventura")))</f>
        <v/>
      </c>
      <c r="E1059" s="169"/>
      <c r="F1059" s="169"/>
      <c r="G1059" s="169"/>
      <c r="H1059" s="169"/>
      <c r="I1059" s="169"/>
      <c r="J1059" s="169"/>
      <c r="K1059" s="232"/>
      <c r="L1059" s="445"/>
      <c r="M1059" s="448"/>
      <c r="N1059" s="232"/>
      <c r="O1059" s="466"/>
      <c r="P1059" s="232"/>
      <c r="Q1059" s="450"/>
      <c r="R1059" s="232"/>
      <c r="S1059" s="451"/>
      <c r="T1059" s="232"/>
      <c r="U1059" s="463"/>
      <c r="V1059" s="232"/>
      <c r="W1059" s="425"/>
    </row>
    <row r="1060" ht="15.0" customHeight="1">
      <c r="A1060" s="425"/>
      <c r="B1060" s="435" t="s">
        <v>196</v>
      </c>
      <c r="C1060" s="169"/>
      <c r="D1060" s="169"/>
      <c r="E1060" s="169"/>
      <c r="F1060" s="169"/>
      <c r="G1060" s="169"/>
      <c r="H1060" s="169"/>
      <c r="I1060" s="169"/>
      <c r="J1060" s="169"/>
      <c r="K1060" s="169"/>
      <c r="L1060" s="440"/>
      <c r="M1060" s="441" t="s">
        <v>197</v>
      </c>
      <c r="N1060" s="169"/>
      <c r="O1060" s="169"/>
      <c r="P1060" s="169"/>
      <c r="Q1060" s="169"/>
      <c r="R1060" s="169"/>
      <c r="S1060" s="169"/>
      <c r="T1060" s="169"/>
      <c r="U1060" s="169"/>
      <c r="V1060" s="232"/>
      <c r="W1060" s="425"/>
    </row>
    <row r="1061" ht="15.0" customHeight="1">
      <c r="A1061" s="425"/>
      <c r="B1061" s="453"/>
      <c r="C1061" s="13"/>
      <c r="D1061" s="13"/>
      <c r="E1061" s="13"/>
      <c r="F1061" s="13"/>
      <c r="G1061" s="13"/>
      <c r="H1061" s="13"/>
      <c r="I1061" s="13"/>
      <c r="J1061" s="13"/>
      <c r="K1061" s="26"/>
      <c r="L1061" s="454"/>
      <c r="M1061" s="453"/>
      <c r="N1061" s="13"/>
      <c r="O1061" s="13"/>
      <c r="P1061" s="13"/>
      <c r="Q1061" s="13"/>
      <c r="R1061" s="13"/>
      <c r="S1061" s="13"/>
      <c r="T1061" s="13"/>
      <c r="U1061" s="13"/>
      <c r="V1061" s="26"/>
      <c r="W1061" s="425"/>
    </row>
    <row r="1062" ht="15.0" customHeight="1">
      <c r="A1062" s="425"/>
      <c r="B1062" s="36"/>
      <c r="K1062" s="32"/>
      <c r="M1062" s="36"/>
      <c r="V1062" s="32"/>
      <c r="W1062" s="425"/>
    </row>
    <row r="1063" ht="15.0" customHeight="1">
      <c r="A1063" s="425"/>
      <c r="B1063" s="36"/>
      <c r="K1063" s="32"/>
      <c r="M1063" s="36"/>
      <c r="V1063" s="32"/>
      <c r="W1063" s="425"/>
    </row>
    <row r="1064" ht="15.0" customHeight="1">
      <c r="A1064" s="425"/>
      <c r="B1064" s="36"/>
      <c r="K1064" s="32"/>
      <c r="M1064" s="36"/>
      <c r="V1064" s="32"/>
      <c r="W1064" s="425"/>
    </row>
    <row r="1065" ht="15.0" customHeight="1">
      <c r="A1065" s="425"/>
      <c r="B1065" s="43"/>
      <c r="C1065" s="44"/>
      <c r="D1065" s="44"/>
      <c r="E1065" s="44"/>
      <c r="F1065" s="44"/>
      <c r="G1065" s="44"/>
      <c r="H1065" s="44"/>
      <c r="I1065" s="44"/>
      <c r="J1065" s="44"/>
      <c r="K1065" s="45"/>
      <c r="M1065" s="43"/>
      <c r="N1065" s="44"/>
      <c r="O1065" s="44"/>
      <c r="P1065" s="44"/>
      <c r="Q1065" s="44"/>
      <c r="R1065" s="44"/>
      <c r="S1065" s="44"/>
      <c r="T1065" s="44"/>
      <c r="U1065" s="44"/>
      <c r="V1065" s="45"/>
      <c r="W1065" s="425"/>
    </row>
    <row r="1066" ht="15.0" customHeight="1">
      <c r="A1066" s="425"/>
      <c r="B1066" s="455"/>
      <c r="C1066" s="456"/>
      <c r="D1066" s="457"/>
      <c r="E1066" s="457"/>
      <c r="F1066" s="458"/>
      <c r="G1066" s="458"/>
      <c r="H1066" s="458"/>
      <c r="I1066" s="458"/>
      <c r="J1066" s="458"/>
      <c r="K1066" s="459"/>
      <c r="L1066" s="440"/>
      <c r="M1066" s="460" t="s">
        <v>198</v>
      </c>
      <c r="N1066" s="13"/>
      <c r="O1066" s="13"/>
      <c r="P1066" s="13"/>
      <c r="Q1066" s="13"/>
      <c r="R1066" s="13"/>
      <c r="S1066" s="13"/>
      <c r="T1066" s="13"/>
      <c r="U1066" s="13"/>
      <c r="V1066" s="26"/>
      <c r="W1066" s="425"/>
    </row>
    <row r="1067" ht="15.0" customHeight="1">
      <c r="A1067" s="425"/>
      <c r="B1067" s="461"/>
      <c r="C1067" s="44"/>
      <c r="D1067" s="44"/>
      <c r="E1067" s="44"/>
      <c r="F1067" s="44"/>
      <c r="G1067" s="44"/>
      <c r="H1067" s="44"/>
      <c r="I1067" s="44"/>
      <c r="J1067" s="44"/>
      <c r="K1067" s="44"/>
      <c r="L1067" s="445"/>
      <c r="M1067" s="448"/>
      <c r="N1067" s="232"/>
      <c r="O1067" s="467"/>
      <c r="P1067" s="232"/>
      <c r="Q1067" s="450"/>
      <c r="R1067" s="232"/>
      <c r="S1067" s="451"/>
      <c r="T1067" s="232"/>
      <c r="U1067" s="463"/>
      <c r="V1067" s="232"/>
      <c r="W1067" s="425"/>
    </row>
    <row r="1068" ht="15.0" customHeight="1">
      <c r="A1068" s="432"/>
      <c r="B1068" s="433"/>
      <c r="C1068" s="169"/>
      <c r="D1068" s="169"/>
      <c r="E1068" s="169"/>
      <c r="F1068" s="169"/>
      <c r="G1068" s="169"/>
      <c r="H1068" s="169"/>
      <c r="I1068" s="169"/>
      <c r="J1068" s="169"/>
      <c r="K1068" s="169"/>
      <c r="L1068" s="169"/>
      <c r="M1068" s="169"/>
      <c r="N1068" s="169"/>
      <c r="O1068" s="169"/>
      <c r="P1068" s="169"/>
      <c r="Q1068" s="169"/>
      <c r="R1068" s="169"/>
      <c r="S1068" s="169"/>
      <c r="T1068" s="169"/>
      <c r="U1068" s="169"/>
      <c r="V1068" s="169"/>
      <c r="W1068" s="434" t="str">
        <f>if(ISBLANK(B1070),"",1)</f>
        <v/>
      </c>
    </row>
    <row r="1069" ht="15.0" customHeight="1">
      <c r="A1069" s="425"/>
      <c r="B1069" s="435" t="s">
        <v>191</v>
      </c>
      <c r="C1069" s="169"/>
      <c r="D1069" s="169"/>
      <c r="E1069" s="169"/>
      <c r="F1069" s="169"/>
      <c r="G1069" s="169"/>
      <c r="H1069" s="169"/>
      <c r="I1069" s="169"/>
      <c r="J1069" s="169"/>
      <c r="K1069" s="436"/>
      <c r="L1069" s="437"/>
      <c r="M1069" s="438"/>
      <c r="N1069" s="169"/>
      <c r="O1069" s="169"/>
      <c r="P1069" s="169"/>
      <c r="Q1069" s="169"/>
      <c r="R1069" s="169"/>
      <c r="S1069" s="169"/>
      <c r="T1069" s="169"/>
      <c r="U1069" s="169"/>
      <c r="V1069" s="232"/>
      <c r="W1069" s="425"/>
    </row>
    <row r="1070" ht="15.0" customHeight="1">
      <c r="A1070" s="425"/>
      <c r="B1070" s="439"/>
      <c r="C1070" s="169"/>
      <c r="D1070" s="169"/>
      <c r="E1070" s="169"/>
      <c r="F1070" s="169"/>
      <c r="G1070" s="169"/>
      <c r="H1070" s="169"/>
      <c r="I1070" s="169"/>
      <c r="J1070" s="169"/>
      <c r="K1070" s="169"/>
      <c r="L1070" s="169"/>
      <c r="M1070" s="169"/>
      <c r="N1070" s="169"/>
      <c r="O1070" s="169"/>
      <c r="P1070" s="169"/>
      <c r="Q1070" s="169"/>
      <c r="R1070" s="169"/>
      <c r="S1070" s="169"/>
      <c r="T1070" s="169"/>
      <c r="U1070" s="169"/>
      <c r="V1070" s="232"/>
      <c r="W1070" s="425"/>
    </row>
    <row r="1071" ht="15.0" customHeight="1">
      <c r="A1071" s="425"/>
      <c r="B1071" s="435" t="s">
        <v>192</v>
      </c>
      <c r="C1071" s="169"/>
      <c r="D1071" s="169"/>
      <c r="E1071" s="169"/>
      <c r="F1071" s="169"/>
      <c r="G1071" s="169"/>
      <c r="H1071" s="169"/>
      <c r="I1071" s="169"/>
      <c r="J1071" s="169"/>
      <c r="K1071" s="169"/>
      <c r="L1071" s="440"/>
      <c r="M1071" s="441" t="s">
        <v>193</v>
      </c>
      <c r="N1071" s="169"/>
      <c r="O1071" s="169"/>
      <c r="P1071" s="169"/>
      <c r="Q1071" s="169"/>
      <c r="R1071" s="169"/>
      <c r="S1071" s="169"/>
      <c r="T1071" s="169"/>
      <c r="U1071" s="169"/>
      <c r="V1071" s="232"/>
      <c r="W1071" s="425"/>
    </row>
    <row r="1072" ht="15.0" customHeight="1">
      <c r="A1072" s="425"/>
      <c r="B1072" s="468"/>
      <c r="C1072" s="443"/>
      <c r="D1072" s="443"/>
      <c r="E1072" s="443"/>
      <c r="F1072" s="443"/>
      <c r="G1072" s="443"/>
      <c r="H1072" s="443"/>
      <c r="I1072" s="443"/>
      <c r="J1072" s="443"/>
      <c r="K1072" s="444"/>
      <c r="L1072" s="445"/>
      <c r="M1072" s="439"/>
      <c r="N1072" s="169"/>
      <c r="O1072" s="169"/>
      <c r="P1072" s="169"/>
      <c r="Q1072" s="169"/>
      <c r="R1072" s="169"/>
      <c r="S1072" s="169"/>
      <c r="T1072" s="169"/>
      <c r="U1072" s="169"/>
      <c r="V1072" s="232"/>
      <c r="W1072" s="425"/>
    </row>
    <row r="1073" ht="15.0" customHeight="1">
      <c r="A1073" s="425"/>
      <c r="B1073" s="435" t="s">
        <v>194</v>
      </c>
      <c r="C1073" s="169"/>
      <c r="D1073" s="169"/>
      <c r="E1073" s="169"/>
      <c r="F1073" s="169"/>
      <c r="G1073" s="169"/>
      <c r="H1073" s="169"/>
      <c r="I1073" s="169"/>
      <c r="J1073" s="169"/>
      <c r="K1073" s="169"/>
      <c r="L1073" s="440"/>
      <c r="M1073" s="441" t="s">
        <v>195</v>
      </c>
      <c r="N1073" s="169"/>
      <c r="O1073" s="169"/>
      <c r="P1073" s="169"/>
      <c r="Q1073" s="169"/>
      <c r="R1073" s="169"/>
      <c r="S1073" s="169"/>
      <c r="T1073" s="169"/>
      <c r="U1073" s="169"/>
      <c r="V1073" s="232"/>
      <c r="W1073" s="425"/>
    </row>
    <row r="1074" ht="15.0" customHeight="1">
      <c r="A1074" s="425"/>
      <c r="B1074" s="465"/>
      <c r="C1074" s="232"/>
      <c r="D1074" s="447" t="str">
        <f>IF(ISBLANK(B1070),"",IF(B1074&gt;1,"Aventuras Adquiridas",IF(B1074=1,"Aventura Adquirida","Missão Sem Aventura")))</f>
        <v/>
      </c>
      <c r="E1074" s="169"/>
      <c r="F1074" s="169"/>
      <c r="G1074" s="169"/>
      <c r="H1074" s="169"/>
      <c r="I1074" s="169"/>
      <c r="J1074" s="169"/>
      <c r="K1074" s="232"/>
      <c r="L1074" s="445"/>
      <c r="M1074" s="448"/>
      <c r="N1074" s="232"/>
      <c r="O1074" s="466"/>
      <c r="P1074" s="232"/>
      <c r="Q1074" s="450"/>
      <c r="R1074" s="232"/>
      <c r="S1074" s="451"/>
      <c r="T1074" s="232"/>
      <c r="U1074" s="463"/>
      <c r="V1074" s="232"/>
      <c r="W1074" s="425"/>
    </row>
    <row r="1075" ht="15.0" customHeight="1">
      <c r="A1075" s="425"/>
      <c r="B1075" s="435" t="s">
        <v>196</v>
      </c>
      <c r="C1075" s="169"/>
      <c r="D1075" s="169"/>
      <c r="E1075" s="169"/>
      <c r="F1075" s="169"/>
      <c r="G1075" s="169"/>
      <c r="H1075" s="169"/>
      <c r="I1075" s="169"/>
      <c r="J1075" s="169"/>
      <c r="K1075" s="169"/>
      <c r="L1075" s="440"/>
      <c r="M1075" s="441" t="s">
        <v>197</v>
      </c>
      <c r="N1075" s="169"/>
      <c r="O1075" s="169"/>
      <c r="P1075" s="169"/>
      <c r="Q1075" s="169"/>
      <c r="R1075" s="169"/>
      <c r="S1075" s="169"/>
      <c r="T1075" s="169"/>
      <c r="U1075" s="169"/>
      <c r="V1075" s="232"/>
      <c r="W1075" s="425"/>
    </row>
    <row r="1076" ht="15.0" customHeight="1">
      <c r="A1076" s="425"/>
      <c r="B1076" s="453"/>
      <c r="C1076" s="13"/>
      <c r="D1076" s="13"/>
      <c r="E1076" s="13"/>
      <c r="F1076" s="13"/>
      <c r="G1076" s="13"/>
      <c r="H1076" s="13"/>
      <c r="I1076" s="13"/>
      <c r="J1076" s="13"/>
      <c r="K1076" s="26"/>
      <c r="L1076" s="454"/>
      <c r="M1076" s="453"/>
      <c r="N1076" s="13"/>
      <c r="O1076" s="13"/>
      <c r="P1076" s="13"/>
      <c r="Q1076" s="13"/>
      <c r="R1076" s="13"/>
      <c r="S1076" s="13"/>
      <c r="T1076" s="13"/>
      <c r="U1076" s="13"/>
      <c r="V1076" s="26"/>
      <c r="W1076" s="425"/>
    </row>
    <row r="1077" ht="15.0" customHeight="1">
      <c r="A1077" s="425"/>
      <c r="B1077" s="36"/>
      <c r="K1077" s="32"/>
      <c r="M1077" s="36"/>
      <c r="V1077" s="32"/>
      <c r="W1077" s="425"/>
    </row>
    <row r="1078" ht="15.0" customHeight="1">
      <c r="A1078" s="425"/>
      <c r="B1078" s="36"/>
      <c r="K1078" s="32"/>
      <c r="M1078" s="36"/>
      <c r="V1078" s="32"/>
      <c r="W1078" s="425"/>
    </row>
    <row r="1079" ht="15.0" customHeight="1">
      <c r="A1079" s="425"/>
      <c r="B1079" s="36"/>
      <c r="K1079" s="32"/>
      <c r="M1079" s="36"/>
      <c r="V1079" s="32"/>
      <c r="W1079" s="425"/>
    </row>
    <row r="1080" ht="15.0" customHeight="1">
      <c r="A1080" s="425"/>
      <c r="B1080" s="43"/>
      <c r="C1080" s="44"/>
      <c r="D1080" s="44"/>
      <c r="E1080" s="44"/>
      <c r="F1080" s="44"/>
      <c r="G1080" s="44"/>
      <c r="H1080" s="44"/>
      <c r="I1080" s="44"/>
      <c r="J1080" s="44"/>
      <c r="K1080" s="45"/>
      <c r="M1080" s="43"/>
      <c r="N1080" s="44"/>
      <c r="O1080" s="44"/>
      <c r="P1080" s="44"/>
      <c r="Q1080" s="44"/>
      <c r="R1080" s="44"/>
      <c r="S1080" s="44"/>
      <c r="T1080" s="44"/>
      <c r="U1080" s="44"/>
      <c r="V1080" s="45"/>
      <c r="W1080" s="425"/>
    </row>
    <row r="1081" ht="15.0" customHeight="1">
      <c r="A1081" s="425"/>
      <c r="B1081" s="455"/>
      <c r="C1081" s="456"/>
      <c r="D1081" s="457"/>
      <c r="E1081" s="457"/>
      <c r="F1081" s="458"/>
      <c r="G1081" s="458"/>
      <c r="H1081" s="458"/>
      <c r="I1081" s="458"/>
      <c r="J1081" s="458"/>
      <c r="K1081" s="459"/>
      <c r="L1081" s="440"/>
      <c r="M1081" s="460" t="s">
        <v>198</v>
      </c>
      <c r="N1081" s="13"/>
      <c r="O1081" s="13"/>
      <c r="P1081" s="13"/>
      <c r="Q1081" s="13"/>
      <c r="R1081" s="13"/>
      <c r="S1081" s="13"/>
      <c r="T1081" s="13"/>
      <c r="U1081" s="13"/>
      <c r="V1081" s="26"/>
      <c r="W1081" s="425"/>
    </row>
    <row r="1082" ht="15.0" customHeight="1">
      <c r="A1082" s="425"/>
      <c r="B1082" s="461"/>
      <c r="C1082" s="44"/>
      <c r="D1082" s="44"/>
      <c r="E1082" s="44"/>
      <c r="F1082" s="44"/>
      <c r="G1082" s="44"/>
      <c r="H1082" s="44"/>
      <c r="I1082" s="44"/>
      <c r="J1082" s="44"/>
      <c r="K1082" s="44"/>
      <c r="L1082" s="445"/>
      <c r="M1082" s="448"/>
      <c r="N1082" s="232"/>
      <c r="O1082" s="467"/>
      <c r="P1082" s="232"/>
      <c r="Q1082" s="450"/>
      <c r="R1082" s="232"/>
      <c r="S1082" s="451"/>
      <c r="T1082" s="232"/>
      <c r="U1082" s="463"/>
      <c r="V1082" s="232"/>
      <c r="W1082" s="425"/>
    </row>
    <row r="1083" ht="15.0" customHeight="1">
      <c r="A1083" s="432"/>
      <c r="B1083" s="433"/>
      <c r="C1083" s="169"/>
      <c r="D1083" s="169"/>
      <c r="E1083" s="169"/>
      <c r="F1083" s="169"/>
      <c r="G1083" s="169"/>
      <c r="H1083" s="169"/>
      <c r="I1083" s="169"/>
      <c r="J1083" s="169"/>
      <c r="K1083" s="169"/>
      <c r="L1083" s="169"/>
      <c r="M1083" s="169"/>
      <c r="N1083" s="169"/>
      <c r="O1083" s="169"/>
      <c r="P1083" s="169"/>
      <c r="Q1083" s="169"/>
      <c r="R1083" s="169"/>
      <c r="S1083" s="169"/>
      <c r="T1083" s="169"/>
      <c r="U1083" s="169"/>
      <c r="V1083" s="169"/>
      <c r="W1083" s="434" t="str">
        <f>if(ISBLANK(B1085),"",1)</f>
        <v/>
      </c>
    </row>
    <row r="1084" ht="15.0" customHeight="1">
      <c r="A1084" s="425"/>
      <c r="B1084" s="435" t="s">
        <v>191</v>
      </c>
      <c r="C1084" s="169"/>
      <c r="D1084" s="169"/>
      <c r="E1084" s="169"/>
      <c r="F1084" s="169"/>
      <c r="G1084" s="169"/>
      <c r="H1084" s="169"/>
      <c r="I1084" s="169"/>
      <c r="J1084" s="169"/>
      <c r="K1084" s="436"/>
      <c r="L1084" s="437"/>
      <c r="M1084" s="438"/>
      <c r="N1084" s="169"/>
      <c r="O1084" s="169"/>
      <c r="P1084" s="169"/>
      <c r="Q1084" s="169"/>
      <c r="R1084" s="169"/>
      <c r="S1084" s="169"/>
      <c r="T1084" s="169"/>
      <c r="U1084" s="169"/>
      <c r="V1084" s="232"/>
      <c r="W1084" s="425"/>
    </row>
    <row r="1085" ht="15.0" customHeight="1">
      <c r="A1085" s="425"/>
      <c r="B1085" s="439"/>
      <c r="C1085" s="169"/>
      <c r="D1085" s="169"/>
      <c r="E1085" s="169"/>
      <c r="F1085" s="169"/>
      <c r="G1085" s="169"/>
      <c r="H1085" s="169"/>
      <c r="I1085" s="169"/>
      <c r="J1085" s="169"/>
      <c r="K1085" s="169"/>
      <c r="L1085" s="169"/>
      <c r="M1085" s="169"/>
      <c r="N1085" s="169"/>
      <c r="O1085" s="169"/>
      <c r="P1085" s="169"/>
      <c r="Q1085" s="169"/>
      <c r="R1085" s="169"/>
      <c r="S1085" s="169"/>
      <c r="T1085" s="169"/>
      <c r="U1085" s="169"/>
      <c r="V1085" s="232"/>
      <c r="W1085" s="425"/>
    </row>
    <row r="1086" ht="15.0" customHeight="1">
      <c r="A1086" s="425"/>
      <c r="B1086" s="435" t="s">
        <v>192</v>
      </c>
      <c r="C1086" s="169"/>
      <c r="D1086" s="169"/>
      <c r="E1086" s="169"/>
      <c r="F1086" s="169"/>
      <c r="G1086" s="169"/>
      <c r="H1086" s="169"/>
      <c r="I1086" s="169"/>
      <c r="J1086" s="169"/>
      <c r="K1086" s="169"/>
      <c r="L1086" s="440"/>
      <c r="M1086" s="441" t="s">
        <v>193</v>
      </c>
      <c r="N1086" s="169"/>
      <c r="O1086" s="169"/>
      <c r="P1086" s="169"/>
      <c r="Q1086" s="169"/>
      <c r="R1086" s="169"/>
      <c r="S1086" s="169"/>
      <c r="T1086" s="169"/>
      <c r="U1086" s="169"/>
      <c r="V1086" s="232"/>
      <c r="W1086" s="425"/>
    </row>
    <row r="1087" ht="15.0" customHeight="1">
      <c r="A1087" s="425"/>
      <c r="B1087" s="468"/>
      <c r="C1087" s="443"/>
      <c r="D1087" s="443"/>
      <c r="E1087" s="443"/>
      <c r="F1087" s="443"/>
      <c r="G1087" s="443"/>
      <c r="H1087" s="443"/>
      <c r="I1087" s="443"/>
      <c r="J1087" s="443"/>
      <c r="K1087" s="444"/>
      <c r="L1087" s="445"/>
      <c r="M1087" s="439"/>
      <c r="N1087" s="169"/>
      <c r="O1087" s="169"/>
      <c r="P1087" s="169"/>
      <c r="Q1087" s="169"/>
      <c r="R1087" s="169"/>
      <c r="S1087" s="169"/>
      <c r="T1087" s="169"/>
      <c r="U1087" s="169"/>
      <c r="V1087" s="232"/>
      <c r="W1087" s="425"/>
    </row>
    <row r="1088" ht="15.0" customHeight="1">
      <c r="A1088" s="425"/>
      <c r="B1088" s="435" t="s">
        <v>194</v>
      </c>
      <c r="C1088" s="169"/>
      <c r="D1088" s="169"/>
      <c r="E1088" s="169"/>
      <c r="F1088" s="169"/>
      <c r="G1088" s="169"/>
      <c r="H1088" s="169"/>
      <c r="I1088" s="169"/>
      <c r="J1088" s="169"/>
      <c r="K1088" s="169"/>
      <c r="L1088" s="440"/>
      <c r="M1088" s="441" t="s">
        <v>195</v>
      </c>
      <c r="N1088" s="169"/>
      <c r="O1088" s="169"/>
      <c r="P1088" s="169"/>
      <c r="Q1088" s="169"/>
      <c r="R1088" s="169"/>
      <c r="S1088" s="169"/>
      <c r="T1088" s="169"/>
      <c r="U1088" s="169"/>
      <c r="V1088" s="232"/>
      <c r="W1088" s="425"/>
    </row>
    <row r="1089" ht="15.0" customHeight="1">
      <c r="A1089" s="425"/>
      <c r="B1089" s="465"/>
      <c r="C1089" s="232"/>
      <c r="D1089" s="447" t="str">
        <f>IF(ISBLANK(B1085),"",IF(B1089&gt;1,"Aventuras Adquiridas",IF(B1089=1,"Aventura Adquirida","Missão Sem Aventura")))</f>
        <v/>
      </c>
      <c r="E1089" s="169"/>
      <c r="F1089" s="169"/>
      <c r="G1089" s="169"/>
      <c r="H1089" s="169"/>
      <c r="I1089" s="169"/>
      <c r="J1089" s="169"/>
      <c r="K1089" s="232"/>
      <c r="L1089" s="445"/>
      <c r="M1089" s="448"/>
      <c r="N1089" s="232"/>
      <c r="O1089" s="466"/>
      <c r="P1089" s="232"/>
      <c r="Q1089" s="450"/>
      <c r="R1089" s="232"/>
      <c r="S1089" s="451"/>
      <c r="T1089" s="232"/>
      <c r="U1089" s="463"/>
      <c r="V1089" s="232"/>
      <c r="W1089" s="425"/>
    </row>
    <row r="1090" ht="15.0" customHeight="1">
      <c r="A1090" s="425"/>
      <c r="B1090" s="435" t="s">
        <v>196</v>
      </c>
      <c r="C1090" s="169"/>
      <c r="D1090" s="169"/>
      <c r="E1090" s="169"/>
      <c r="F1090" s="169"/>
      <c r="G1090" s="169"/>
      <c r="H1090" s="169"/>
      <c r="I1090" s="169"/>
      <c r="J1090" s="169"/>
      <c r="K1090" s="169"/>
      <c r="L1090" s="440"/>
      <c r="M1090" s="441" t="s">
        <v>197</v>
      </c>
      <c r="N1090" s="169"/>
      <c r="O1090" s="169"/>
      <c r="P1090" s="169"/>
      <c r="Q1090" s="169"/>
      <c r="R1090" s="169"/>
      <c r="S1090" s="169"/>
      <c r="T1090" s="169"/>
      <c r="U1090" s="169"/>
      <c r="V1090" s="232"/>
      <c r="W1090" s="425"/>
    </row>
    <row r="1091" ht="15.0" customHeight="1">
      <c r="A1091" s="425"/>
      <c r="B1091" s="453"/>
      <c r="C1091" s="13"/>
      <c r="D1091" s="13"/>
      <c r="E1091" s="13"/>
      <c r="F1091" s="13"/>
      <c r="G1091" s="13"/>
      <c r="H1091" s="13"/>
      <c r="I1091" s="13"/>
      <c r="J1091" s="13"/>
      <c r="K1091" s="26"/>
      <c r="L1091" s="454"/>
      <c r="M1091" s="453"/>
      <c r="N1091" s="13"/>
      <c r="O1091" s="13"/>
      <c r="P1091" s="13"/>
      <c r="Q1091" s="13"/>
      <c r="R1091" s="13"/>
      <c r="S1091" s="13"/>
      <c r="T1091" s="13"/>
      <c r="U1091" s="13"/>
      <c r="V1091" s="26"/>
      <c r="W1091" s="425"/>
    </row>
    <row r="1092" ht="15.0" customHeight="1">
      <c r="A1092" s="425"/>
      <c r="B1092" s="36"/>
      <c r="K1092" s="32"/>
      <c r="M1092" s="36"/>
      <c r="V1092" s="32"/>
      <c r="W1092" s="425"/>
    </row>
    <row r="1093" ht="15.0" customHeight="1">
      <c r="A1093" s="425"/>
      <c r="B1093" s="36"/>
      <c r="K1093" s="32"/>
      <c r="M1093" s="36"/>
      <c r="V1093" s="32"/>
      <c r="W1093" s="425"/>
    </row>
    <row r="1094" ht="15.0" customHeight="1">
      <c r="A1094" s="425"/>
      <c r="B1094" s="36"/>
      <c r="K1094" s="32"/>
      <c r="M1094" s="36"/>
      <c r="V1094" s="32"/>
      <c r="W1094" s="425"/>
    </row>
    <row r="1095" ht="15.0" customHeight="1">
      <c r="A1095" s="425"/>
      <c r="B1095" s="43"/>
      <c r="C1095" s="44"/>
      <c r="D1095" s="44"/>
      <c r="E1095" s="44"/>
      <c r="F1095" s="44"/>
      <c r="G1095" s="44"/>
      <c r="H1095" s="44"/>
      <c r="I1095" s="44"/>
      <c r="J1095" s="44"/>
      <c r="K1095" s="45"/>
      <c r="M1095" s="43"/>
      <c r="N1095" s="44"/>
      <c r="O1095" s="44"/>
      <c r="P1095" s="44"/>
      <c r="Q1095" s="44"/>
      <c r="R1095" s="44"/>
      <c r="S1095" s="44"/>
      <c r="T1095" s="44"/>
      <c r="U1095" s="44"/>
      <c r="V1095" s="45"/>
      <c r="W1095" s="425"/>
    </row>
    <row r="1096" ht="15.0" customHeight="1">
      <c r="A1096" s="425"/>
      <c r="B1096" s="455"/>
      <c r="C1096" s="456"/>
      <c r="D1096" s="457"/>
      <c r="E1096" s="457"/>
      <c r="F1096" s="458"/>
      <c r="G1096" s="458"/>
      <c r="H1096" s="458"/>
      <c r="I1096" s="458"/>
      <c r="J1096" s="458"/>
      <c r="K1096" s="459"/>
      <c r="L1096" s="440"/>
      <c r="M1096" s="460" t="s">
        <v>198</v>
      </c>
      <c r="N1096" s="13"/>
      <c r="O1096" s="13"/>
      <c r="P1096" s="13"/>
      <c r="Q1096" s="13"/>
      <c r="R1096" s="13"/>
      <c r="S1096" s="13"/>
      <c r="T1096" s="13"/>
      <c r="U1096" s="13"/>
      <c r="V1096" s="26"/>
      <c r="W1096" s="425"/>
    </row>
    <row r="1097" ht="15.0" customHeight="1">
      <c r="A1097" s="425"/>
      <c r="B1097" s="461"/>
      <c r="C1097" s="44"/>
      <c r="D1097" s="44"/>
      <c r="E1097" s="44"/>
      <c r="F1097" s="44"/>
      <c r="G1097" s="44"/>
      <c r="H1097" s="44"/>
      <c r="I1097" s="44"/>
      <c r="J1097" s="44"/>
      <c r="K1097" s="44"/>
      <c r="L1097" s="445"/>
      <c r="M1097" s="448"/>
      <c r="N1097" s="232"/>
      <c r="O1097" s="467"/>
      <c r="P1097" s="232"/>
      <c r="Q1097" s="450"/>
      <c r="R1097" s="232"/>
      <c r="S1097" s="451"/>
      <c r="T1097" s="232"/>
      <c r="U1097" s="463"/>
      <c r="V1097" s="232"/>
      <c r="W1097" s="425"/>
    </row>
    <row r="1098" ht="15.0" customHeight="1">
      <c r="A1098" s="432"/>
      <c r="B1098" s="433"/>
      <c r="C1098" s="169"/>
      <c r="D1098" s="169"/>
      <c r="E1098" s="169"/>
      <c r="F1098" s="169"/>
      <c r="G1098" s="169"/>
      <c r="H1098" s="169"/>
      <c r="I1098" s="169"/>
      <c r="J1098" s="169"/>
      <c r="K1098" s="169"/>
      <c r="L1098" s="169"/>
      <c r="M1098" s="169"/>
      <c r="N1098" s="169"/>
      <c r="O1098" s="169"/>
      <c r="P1098" s="169"/>
      <c r="Q1098" s="169"/>
      <c r="R1098" s="169"/>
      <c r="S1098" s="169"/>
      <c r="T1098" s="169"/>
      <c r="U1098" s="169"/>
      <c r="V1098" s="169"/>
      <c r="W1098" s="434" t="str">
        <f>if(ISBLANK(B1100),"",1)</f>
        <v/>
      </c>
    </row>
    <row r="1099" ht="15.0" customHeight="1">
      <c r="A1099" s="425"/>
      <c r="B1099" s="435" t="s">
        <v>191</v>
      </c>
      <c r="C1099" s="169"/>
      <c r="D1099" s="169"/>
      <c r="E1099" s="169"/>
      <c r="F1099" s="169"/>
      <c r="G1099" s="169"/>
      <c r="H1099" s="169"/>
      <c r="I1099" s="169"/>
      <c r="J1099" s="169"/>
      <c r="K1099" s="436"/>
      <c r="L1099" s="437"/>
      <c r="M1099" s="438"/>
      <c r="N1099" s="169"/>
      <c r="O1099" s="169"/>
      <c r="P1099" s="169"/>
      <c r="Q1099" s="169"/>
      <c r="R1099" s="169"/>
      <c r="S1099" s="169"/>
      <c r="T1099" s="169"/>
      <c r="U1099" s="169"/>
      <c r="V1099" s="232"/>
      <c r="W1099" s="425"/>
    </row>
    <row r="1100" ht="15.0" customHeight="1">
      <c r="A1100" s="425"/>
      <c r="B1100" s="439"/>
      <c r="C1100" s="169"/>
      <c r="D1100" s="169"/>
      <c r="E1100" s="169"/>
      <c r="F1100" s="169"/>
      <c r="G1100" s="169"/>
      <c r="H1100" s="169"/>
      <c r="I1100" s="169"/>
      <c r="J1100" s="169"/>
      <c r="K1100" s="169"/>
      <c r="L1100" s="169"/>
      <c r="M1100" s="169"/>
      <c r="N1100" s="169"/>
      <c r="O1100" s="169"/>
      <c r="P1100" s="169"/>
      <c r="Q1100" s="169"/>
      <c r="R1100" s="169"/>
      <c r="S1100" s="169"/>
      <c r="T1100" s="169"/>
      <c r="U1100" s="169"/>
      <c r="V1100" s="232"/>
      <c r="W1100" s="425"/>
    </row>
    <row r="1101" ht="15.0" customHeight="1">
      <c r="A1101" s="425"/>
      <c r="B1101" s="435" t="s">
        <v>192</v>
      </c>
      <c r="C1101" s="169"/>
      <c r="D1101" s="169"/>
      <c r="E1101" s="169"/>
      <c r="F1101" s="169"/>
      <c r="G1101" s="169"/>
      <c r="H1101" s="169"/>
      <c r="I1101" s="169"/>
      <c r="J1101" s="169"/>
      <c r="K1101" s="169"/>
      <c r="L1101" s="440"/>
      <c r="M1101" s="441" t="s">
        <v>193</v>
      </c>
      <c r="N1101" s="169"/>
      <c r="O1101" s="169"/>
      <c r="P1101" s="169"/>
      <c r="Q1101" s="169"/>
      <c r="R1101" s="169"/>
      <c r="S1101" s="169"/>
      <c r="T1101" s="169"/>
      <c r="U1101" s="169"/>
      <c r="V1101" s="232"/>
      <c r="W1101" s="425"/>
    </row>
    <row r="1102" ht="15.0" customHeight="1">
      <c r="A1102" s="425"/>
      <c r="B1102" s="468"/>
      <c r="C1102" s="443"/>
      <c r="D1102" s="443"/>
      <c r="E1102" s="443"/>
      <c r="F1102" s="443"/>
      <c r="G1102" s="443"/>
      <c r="H1102" s="443"/>
      <c r="I1102" s="443"/>
      <c r="J1102" s="443"/>
      <c r="K1102" s="444"/>
      <c r="L1102" s="445"/>
      <c r="M1102" s="439"/>
      <c r="N1102" s="169"/>
      <c r="O1102" s="169"/>
      <c r="P1102" s="169"/>
      <c r="Q1102" s="169"/>
      <c r="R1102" s="169"/>
      <c r="S1102" s="169"/>
      <c r="T1102" s="169"/>
      <c r="U1102" s="169"/>
      <c r="V1102" s="232"/>
      <c r="W1102" s="425"/>
    </row>
    <row r="1103" ht="15.0" customHeight="1">
      <c r="A1103" s="425"/>
      <c r="B1103" s="435" t="s">
        <v>194</v>
      </c>
      <c r="C1103" s="169"/>
      <c r="D1103" s="169"/>
      <c r="E1103" s="169"/>
      <c r="F1103" s="169"/>
      <c r="G1103" s="169"/>
      <c r="H1103" s="169"/>
      <c r="I1103" s="169"/>
      <c r="J1103" s="169"/>
      <c r="K1103" s="169"/>
      <c r="L1103" s="440"/>
      <c r="M1103" s="441" t="s">
        <v>195</v>
      </c>
      <c r="N1103" s="169"/>
      <c r="O1103" s="169"/>
      <c r="P1103" s="169"/>
      <c r="Q1103" s="169"/>
      <c r="R1103" s="169"/>
      <c r="S1103" s="169"/>
      <c r="T1103" s="169"/>
      <c r="U1103" s="169"/>
      <c r="V1103" s="232"/>
      <c r="W1103" s="425"/>
    </row>
    <row r="1104" ht="15.0" customHeight="1">
      <c r="A1104" s="425"/>
      <c r="B1104" s="465"/>
      <c r="C1104" s="232"/>
      <c r="D1104" s="447" t="str">
        <f>IF(ISBLANK(B1100),"",IF(B1104&gt;1,"Aventuras Adquiridas",IF(B1104=1,"Aventura Adquirida","Missão Sem Aventura")))</f>
        <v/>
      </c>
      <c r="E1104" s="169"/>
      <c r="F1104" s="169"/>
      <c r="G1104" s="169"/>
      <c r="H1104" s="169"/>
      <c r="I1104" s="169"/>
      <c r="J1104" s="169"/>
      <c r="K1104" s="232"/>
      <c r="L1104" s="445"/>
      <c r="M1104" s="448"/>
      <c r="N1104" s="232"/>
      <c r="O1104" s="466"/>
      <c r="P1104" s="232"/>
      <c r="Q1104" s="450"/>
      <c r="R1104" s="232"/>
      <c r="S1104" s="451"/>
      <c r="T1104" s="232"/>
      <c r="U1104" s="463"/>
      <c r="V1104" s="232"/>
      <c r="W1104" s="425"/>
    </row>
    <row r="1105" ht="15.0" customHeight="1">
      <c r="A1105" s="425"/>
      <c r="B1105" s="435" t="s">
        <v>196</v>
      </c>
      <c r="C1105" s="169"/>
      <c r="D1105" s="169"/>
      <c r="E1105" s="169"/>
      <c r="F1105" s="169"/>
      <c r="G1105" s="169"/>
      <c r="H1105" s="169"/>
      <c r="I1105" s="169"/>
      <c r="J1105" s="169"/>
      <c r="K1105" s="169"/>
      <c r="L1105" s="440"/>
      <c r="M1105" s="441" t="s">
        <v>197</v>
      </c>
      <c r="N1105" s="169"/>
      <c r="O1105" s="169"/>
      <c r="P1105" s="169"/>
      <c r="Q1105" s="169"/>
      <c r="R1105" s="169"/>
      <c r="S1105" s="169"/>
      <c r="T1105" s="169"/>
      <c r="U1105" s="169"/>
      <c r="V1105" s="232"/>
      <c r="W1105" s="425"/>
    </row>
    <row r="1106" ht="15.0" customHeight="1">
      <c r="A1106" s="425"/>
      <c r="B1106" s="453"/>
      <c r="C1106" s="13"/>
      <c r="D1106" s="13"/>
      <c r="E1106" s="13"/>
      <c r="F1106" s="13"/>
      <c r="G1106" s="13"/>
      <c r="H1106" s="13"/>
      <c r="I1106" s="13"/>
      <c r="J1106" s="13"/>
      <c r="K1106" s="26"/>
      <c r="L1106" s="454"/>
      <c r="M1106" s="453"/>
      <c r="N1106" s="13"/>
      <c r="O1106" s="13"/>
      <c r="P1106" s="13"/>
      <c r="Q1106" s="13"/>
      <c r="R1106" s="13"/>
      <c r="S1106" s="13"/>
      <c r="T1106" s="13"/>
      <c r="U1106" s="13"/>
      <c r="V1106" s="26"/>
      <c r="W1106" s="425"/>
    </row>
    <row r="1107" ht="15.0" customHeight="1">
      <c r="A1107" s="425"/>
      <c r="B1107" s="36"/>
      <c r="K1107" s="32"/>
      <c r="M1107" s="36"/>
      <c r="V1107" s="32"/>
      <c r="W1107" s="425"/>
    </row>
    <row r="1108" ht="15.0" customHeight="1">
      <c r="A1108" s="425"/>
      <c r="B1108" s="36"/>
      <c r="K1108" s="32"/>
      <c r="M1108" s="36"/>
      <c r="V1108" s="32"/>
      <c r="W1108" s="425"/>
    </row>
    <row r="1109" ht="15.0" customHeight="1">
      <c r="A1109" s="425"/>
      <c r="B1109" s="36"/>
      <c r="K1109" s="32"/>
      <c r="M1109" s="36"/>
      <c r="V1109" s="32"/>
      <c r="W1109" s="425"/>
    </row>
    <row r="1110" ht="15.0" customHeight="1">
      <c r="A1110" s="425"/>
      <c r="B1110" s="43"/>
      <c r="C1110" s="44"/>
      <c r="D1110" s="44"/>
      <c r="E1110" s="44"/>
      <c r="F1110" s="44"/>
      <c r="G1110" s="44"/>
      <c r="H1110" s="44"/>
      <c r="I1110" s="44"/>
      <c r="J1110" s="44"/>
      <c r="K1110" s="45"/>
      <c r="M1110" s="43"/>
      <c r="N1110" s="44"/>
      <c r="O1110" s="44"/>
      <c r="P1110" s="44"/>
      <c r="Q1110" s="44"/>
      <c r="R1110" s="44"/>
      <c r="S1110" s="44"/>
      <c r="T1110" s="44"/>
      <c r="U1110" s="44"/>
      <c r="V1110" s="45"/>
      <c r="W1110" s="425"/>
    </row>
    <row r="1111" ht="15.0" customHeight="1">
      <c r="A1111" s="425"/>
      <c r="B1111" s="455"/>
      <c r="C1111" s="456"/>
      <c r="D1111" s="457"/>
      <c r="E1111" s="457"/>
      <c r="F1111" s="458"/>
      <c r="G1111" s="458"/>
      <c r="H1111" s="458"/>
      <c r="I1111" s="458"/>
      <c r="J1111" s="458"/>
      <c r="K1111" s="459"/>
      <c r="L1111" s="440"/>
      <c r="M1111" s="460" t="s">
        <v>198</v>
      </c>
      <c r="N1111" s="13"/>
      <c r="O1111" s="13"/>
      <c r="P1111" s="13"/>
      <c r="Q1111" s="13"/>
      <c r="R1111" s="13"/>
      <c r="S1111" s="13"/>
      <c r="T1111" s="13"/>
      <c r="U1111" s="13"/>
      <c r="V1111" s="26"/>
      <c r="W1111" s="425"/>
    </row>
    <row r="1112" ht="15.0" customHeight="1">
      <c r="A1112" s="425"/>
      <c r="B1112" s="461"/>
      <c r="C1112" s="44"/>
      <c r="D1112" s="44"/>
      <c r="E1112" s="44"/>
      <c r="F1112" s="44"/>
      <c r="G1112" s="44"/>
      <c r="H1112" s="44"/>
      <c r="I1112" s="44"/>
      <c r="J1112" s="44"/>
      <c r="K1112" s="44"/>
      <c r="L1112" s="445"/>
      <c r="M1112" s="448"/>
      <c r="N1112" s="232"/>
      <c r="O1112" s="467"/>
      <c r="P1112" s="232"/>
      <c r="Q1112" s="450"/>
      <c r="R1112" s="232"/>
      <c r="S1112" s="451"/>
      <c r="T1112" s="232"/>
      <c r="U1112" s="463"/>
      <c r="V1112" s="232"/>
      <c r="W1112" s="425"/>
    </row>
    <row r="1113" ht="15.0" customHeight="1">
      <c r="A1113" s="432"/>
      <c r="B1113" s="433"/>
      <c r="C1113" s="169"/>
      <c r="D1113" s="169"/>
      <c r="E1113" s="169"/>
      <c r="F1113" s="169"/>
      <c r="G1113" s="169"/>
      <c r="H1113" s="169"/>
      <c r="I1113" s="169"/>
      <c r="J1113" s="169"/>
      <c r="K1113" s="169"/>
      <c r="L1113" s="169"/>
      <c r="M1113" s="169"/>
      <c r="N1113" s="169"/>
      <c r="O1113" s="169"/>
      <c r="P1113" s="169"/>
      <c r="Q1113" s="169"/>
      <c r="R1113" s="169"/>
      <c r="S1113" s="169"/>
      <c r="T1113" s="169"/>
      <c r="U1113" s="169"/>
      <c r="V1113" s="169"/>
      <c r="W1113" s="434" t="str">
        <f>if(ISBLANK(B1115),"",1)</f>
        <v/>
      </c>
    </row>
    <row r="1114" ht="15.0" customHeight="1">
      <c r="A1114" s="425"/>
      <c r="B1114" s="435" t="s">
        <v>191</v>
      </c>
      <c r="C1114" s="169"/>
      <c r="D1114" s="169"/>
      <c r="E1114" s="169"/>
      <c r="F1114" s="169"/>
      <c r="G1114" s="169"/>
      <c r="H1114" s="169"/>
      <c r="I1114" s="169"/>
      <c r="J1114" s="169"/>
      <c r="K1114" s="436"/>
      <c r="L1114" s="437"/>
      <c r="M1114" s="438"/>
      <c r="N1114" s="169"/>
      <c r="O1114" s="169"/>
      <c r="P1114" s="169"/>
      <c r="Q1114" s="169"/>
      <c r="R1114" s="169"/>
      <c r="S1114" s="169"/>
      <c r="T1114" s="169"/>
      <c r="U1114" s="169"/>
      <c r="V1114" s="232"/>
      <c r="W1114" s="425"/>
    </row>
    <row r="1115" ht="15.0" customHeight="1">
      <c r="A1115" s="425"/>
      <c r="B1115" s="439"/>
      <c r="C1115" s="169"/>
      <c r="D1115" s="169"/>
      <c r="E1115" s="169"/>
      <c r="F1115" s="169"/>
      <c r="G1115" s="169"/>
      <c r="H1115" s="169"/>
      <c r="I1115" s="169"/>
      <c r="J1115" s="169"/>
      <c r="K1115" s="169"/>
      <c r="L1115" s="169"/>
      <c r="M1115" s="169"/>
      <c r="N1115" s="169"/>
      <c r="O1115" s="169"/>
      <c r="P1115" s="169"/>
      <c r="Q1115" s="169"/>
      <c r="R1115" s="169"/>
      <c r="S1115" s="169"/>
      <c r="T1115" s="169"/>
      <c r="U1115" s="169"/>
      <c r="V1115" s="232"/>
      <c r="W1115" s="425"/>
    </row>
    <row r="1116" ht="15.0" customHeight="1">
      <c r="A1116" s="425"/>
      <c r="B1116" s="435" t="s">
        <v>192</v>
      </c>
      <c r="C1116" s="169"/>
      <c r="D1116" s="169"/>
      <c r="E1116" s="169"/>
      <c r="F1116" s="169"/>
      <c r="G1116" s="169"/>
      <c r="H1116" s="169"/>
      <c r="I1116" s="169"/>
      <c r="J1116" s="169"/>
      <c r="K1116" s="169"/>
      <c r="L1116" s="440"/>
      <c r="M1116" s="441" t="s">
        <v>193</v>
      </c>
      <c r="N1116" s="169"/>
      <c r="O1116" s="169"/>
      <c r="P1116" s="169"/>
      <c r="Q1116" s="169"/>
      <c r="R1116" s="169"/>
      <c r="S1116" s="169"/>
      <c r="T1116" s="169"/>
      <c r="U1116" s="169"/>
      <c r="V1116" s="232"/>
      <c r="W1116" s="425"/>
    </row>
    <row r="1117" ht="15.0" customHeight="1">
      <c r="A1117" s="425"/>
      <c r="B1117" s="468"/>
      <c r="C1117" s="443"/>
      <c r="D1117" s="443"/>
      <c r="E1117" s="443"/>
      <c r="F1117" s="443"/>
      <c r="G1117" s="443"/>
      <c r="H1117" s="443"/>
      <c r="I1117" s="443"/>
      <c r="J1117" s="443"/>
      <c r="K1117" s="444"/>
      <c r="L1117" s="445"/>
      <c r="M1117" s="439"/>
      <c r="N1117" s="169"/>
      <c r="O1117" s="169"/>
      <c r="P1117" s="169"/>
      <c r="Q1117" s="169"/>
      <c r="R1117" s="169"/>
      <c r="S1117" s="169"/>
      <c r="T1117" s="169"/>
      <c r="U1117" s="169"/>
      <c r="V1117" s="232"/>
      <c r="W1117" s="425"/>
    </row>
    <row r="1118" ht="15.0" customHeight="1">
      <c r="A1118" s="425"/>
      <c r="B1118" s="435" t="s">
        <v>194</v>
      </c>
      <c r="C1118" s="169"/>
      <c r="D1118" s="169"/>
      <c r="E1118" s="169"/>
      <c r="F1118" s="169"/>
      <c r="G1118" s="169"/>
      <c r="H1118" s="169"/>
      <c r="I1118" s="169"/>
      <c r="J1118" s="169"/>
      <c r="K1118" s="169"/>
      <c r="L1118" s="440"/>
      <c r="M1118" s="441" t="s">
        <v>195</v>
      </c>
      <c r="N1118" s="169"/>
      <c r="O1118" s="169"/>
      <c r="P1118" s="169"/>
      <c r="Q1118" s="169"/>
      <c r="R1118" s="169"/>
      <c r="S1118" s="169"/>
      <c r="T1118" s="169"/>
      <c r="U1118" s="169"/>
      <c r="V1118" s="232"/>
      <c r="W1118" s="425"/>
    </row>
    <row r="1119" ht="15.0" customHeight="1">
      <c r="A1119" s="425"/>
      <c r="B1119" s="465"/>
      <c r="C1119" s="232"/>
      <c r="D1119" s="447" t="str">
        <f>IF(ISBLANK(B1115),"",IF(B1119&gt;1,"Aventuras Adquiridas",IF(B1119=1,"Aventura Adquirida","Missão Sem Aventura")))</f>
        <v/>
      </c>
      <c r="E1119" s="169"/>
      <c r="F1119" s="169"/>
      <c r="G1119" s="169"/>
      <c r="H1119" s="169"/>
      <c r="I1119" s="169"/>
      <c r="J1119" s="169"/>
      <c r="K1119" s="232"/>
      <c r="L1119" s="445"/>
      <c r="M1119" s="448"/>
      <c r="N1119" s="232"/>
      <c r="O1119" s="466"/>
      <c r="P1119" s="232"/>
      <c r="Q1119" s="450"/>
      <c r="R1119" s="232"/>
      <c r="S1119" s="451"/>
      <c r="T1119" s="232"/>
      <c r="U1119" s="463"/>
      <c r="V1119" s="232"/>
      <c r="W1119" s="425"/>
    </row>
    <row r="1120" ht="15.0" customHeight="1">
      <c r="A1120" s="425"/>
      <c r="B1120" s="435" t="s">
        <v>196</v>
      </c>
      <c r="C1120" s="169"/>
      <c r="D1120" s="169"/>
      <c r="E1120" s="169"/>
      <c r="F1120" s="169"/>
      <c r="G1120" s="169"/>
      <c r="H1120" s="169"/>
      <c r="I1120" s="169"/>
      <c r="J1120" s="169"/>
      <c r="K1120" s="169"/>
      <c r="L1120" s="440"/>
      <c r="M1120" s="441" t="s">
        <v>197</v>
      </c>
      <c r="N1120" s="169"/>
      <c r="O1120" s="169"/>
      <c r="P1120" s="169"/>
      <c r="Q1120" s="169"/>
      <c r="R1120" s="169"/>
      <c r="S1120" s="169"/>
      <c r="T1120" s="169"/>
      <c r="U1120" s="169"/>
      <c r="V1120" s="232"/>
      <c r="W1120" s="425"/>
    </row>
    <row r="1121" ht="15.0" customHeight="1">
      <c r="A1121" s="425"/>
      <c r="B1121" s="453"/>
      <c r="C1121" s="13"/>
      <c r="D1121" s="13"/>
      <c r="E1121" s="13"/>
      <c r="F1121" s="13"/>
      <c r="G1121" s="13"/>
      <c r="H1121" s="13"/>
      <c r="I1121" s="13"/>
      <c r="J1121" s="13"/>
      <c r="K1121" s="26"/>
      <c r="L1121" s="454"/>
      <c r="M1121" s="453"/>
      <c r="N1121" s="13"/>
      <c r="O1121" s="13"/>
      <c r="P1121" s="13"/>
      <c r="Q1121" s="13"/>
      <c r="R1121" s="13"/>
      <c r="S1121" s="13"/>
      <c r="T1121" s="13"/>
      <c r="U1121" s="13"/>
      <c r="V1121" s="26"/>
      <c r="W1121" s="425"/>
    </row>
    <row r="1122" ht="15.0" customHeight="1">
      <c r="A1122" s="425"/>
      <c r="B1122" s="36"/>
      <c r="K1122" s="32"/>
      <c r="M1122" s="36"/>
      <c r="V1122" s="32"/>
      <c r="W1122" s="425"/>
    </row>
    <row r="1123" ht="15.0" customHeight="1">
      <c r="A1123" s="425"/>
      <c r="B1123" s="36"/>
      <c r="K1123" s="32"/>
      <c r="M1123" s="36"/>
      <c r="V1123" s="32"/>
      <c r="W1123" s="425"/>
    </row>
    <row r="1124" ht="15.0" customHeight="1">
      <c r="A1124" s="425"/>
      <c r="B1124" s="36"/>
      <c r="K1124" s="32"/>
      <c r="M1124" s="36"/>
      <c r="V1124" s="32"/>
      <c r="W1124" s="425"/>
    </row>
    <row r="1125" ht="15.0" customHeight="1">
      <c r="A1125" s="425"/>
      <c r="B1125" s="43"/>
      <c r="C1125" s="44"/>
      <c r="D1125" s="44"/>
      <c r="E1125" s="44"/>
      <c r="F1125" s="44"/>
      <c r="G1125" s="44"/>
      <c r="H1125" s="44"/>
      <c r="I1125" s="44"/>
      <c r="J1125" s="44"/>
      <c r="K1125" s="45"/>
      <c r="M1125" s="43"/>
      <c r="N1125" s="44"/>
      <c r="O1125" s="44"/>
      <c r="P1125" s="44"/>
      <c r="Q1125" s="44"/>
      <c r="R1125" s="44"/>
      <c r="S1125" s="44"/>
      <c r="T1125" s="44"/>
      <c r="U1125" s="44"/>
      <c r="V1125" s="45"/>
      <c r="W1125" s="425"/>
    </row>
    <row r="1126" ht="15.0" customHeight="1">
      <c r="A1126" s="425"/>
      <c r="B1126" s="455"/>
      <c r="C1126" s="456"/>
      <c r="D1126" s="457"/>
      <c r="E1126" s="457"/>
      <c r="F1126" s="458"/>
      <c r="G1126" s="458"/>
      <c r="H1126" s="458"/>
      <c r="I1126" s="458"/>
      <c r="J1126" s="458"/>
      <c r="K1126" s="459"/>
      <c r="L1126" s="440"/>
      <c r="M1126" s="460" t="s">
        <v>198</v>
      </c>
      <c r="N1126" s="13"/>
      <c r="O1126" s="13"/>
      <c r="P1126" s="13"/>
      <c r="Q1126" s="13"/>
      <c r="R1126" s="13"/>
      <c r="S1126" s="13"/>
      <c r="T1126" s="13"/>
      <c r="U1126" s="13"/>
      <c r="V1126" s="26"/>
      <c r="W1126" s="425"/>
    </row>
    <row r="1127" ht="15.0" customHeight="1">
      <c r="A1127" s="425"/>
      <c r="B1127" s="461"/>
      <c r="C1127" s="44"/>
      <c r="D1127" s="44"/>
      <c r="E1127" s="44"/>
      <c r="F1127" s="44"/>
      <c r="G1127" s="44"/>
      <c r="H1127" s="44"/>
      <c r="I1127" s="44"/>
      <c r="J1127" s="44"/>
      <c r="K1127" s="44"/>
      <c r="L1127" s="445"/>
      <c r="M1127" s="448"/>
      <c r="N1127" s="232"/>
      <c r="O1127" s="467"/>
      <c r="P1127" s="232"/>
      <c r="Q1127" s="450"/>
      <c r="R1127" s="232"/>
      <c r="S1127" s="451"/>
      <c r="T1127" s="232"/>
      <c r="U1127" s="463"/>
      <c r="V1127" s="232"/>
      <c r="W1127" s="425"/>
    </row>
    <row r="1128" ht="15.0" customHeight="1">
      <c r="A1128" s="432"/>
      <c r="B1128" s="433"/>
      <c r="C1128" s="169"/>
      <c r="D1128" s="169"/>
      <c r="E1128" s="169"/>
      <c r="F1128" s="169"/>
      <c r="G1128" s="169"/>
      <c r="H1128" s="169"/>
      <c r="I1128" s="169"/>
      <c r="J1128" s="169"/>
      <c r="K1128" s="169"/>
      <c r="L1128" s="169"/>
      <c r="M1128" s="169"/>
      <c r="N1128" s="169"/>
      <c r="O1128" s="169"/>
      <c r="P1128" s="169"/>
      <c r="Q1128" s="169"/>
      <c r="R1128" s="169"/>
      <c r="S1128" s="169"/>
      <c r="T1128" s="169"/>
      <c r="U1128" s="169"/>
      <c r="V1128" s="169"/>
      <c r="W1128" s="434" t="str">
        <f>if(ISBLANK(B1130),"",1)</f>
        <v/>
      </c>
    </row>
    <row r="1129" ht="15.0" customHeight="1">
      <c r="A1129" s="425"/>
      <c r="B1129" s="435" t="s">
        <v>191</v>
      </c>
      <c r="C1129" s="169"/>
      <c r="D1129" s="169"/>
      <c r="E1129" s="169"/>
      <c r="F1129" s="169"/>
      <c r="G1129" s="169"/>
      <c r="H1129" s="169"/>
      <c r="I1129" s="169"/>
      <c r="J1129" s="169"/>
      <c r="K1129" s="436"/>
      <c r="L1129" s="437"/>
      <c r="M1129" s="438"/>
      <c r="N1129" s="169"/>
      <c r="O1129" s="169"/>
      <c r="P1129" s="169"/>
      <c r="Q1129" s="169"/>
      <c r="R1129" s="169"/>
      <c r="S1129" s="169"/>
      <c r="T1129" s="169"/>
      <c r="U1129" s="169"/>
      <c r="V1129" s="232"/>
      <c r="W1129" s="425"/>
    </row>
    <row r="1130" ht="15.0" customHeight="1">
      <c r="A1130" s="425"/>
      <c r="B1130" s="439"/>
      <c r="C1130" s="169"/>
      <c r="D1130" s="169"/>
      <c r="E1130" s="169"/>
      <c r="F1130" s="169"/>
      <c r="G1130" s="169"/>
      <c r="H1130" s="169"/>
      <c r="I1130" s="169"/>
      <c r="J1130" s="169"/>
      <c r="K1130" s="169"/>
      <c r="L1130" s="169"/>
      <c r="M1130" s="169"/>
      <c r="N1130" s="169"/>
      <c r="O1130" s="169"/>
      <c r="P1130" s="169"/>
      <c r="Q1130" s="169"/>
      <c r="R1130" s="169"/>
      <c r="S1130" s="169"/>
      <c r="T1130" s="169"/>
      <c r="U1130" s="169"/>
      <c r="V1130" s="232"/>
      <c r="W1130" s="425"/>
    </row>
    <row r="1131" ht="15.0" customHeight="1">
      <c r="A1131" s="425"/>
      <c r="B1131" s="435" t="s">
        <v>192</v>
      </c>
      <c r="C1131" s="169"/>
      <c r="D1131" s="169"/>
      <c r="E1131" s="169"/>
      <c r="F1131" s="169"/>
      <c r="G1131" s="169"/>
      <c r="H1131" s="169"/>
      <c r="I1131" s="169"/>
      <c r="J1131" s="169"/>
      <c r="K1131" s="169"/>
      <c r="L1131" s="440"/>
      <c r="M1131" s="441" t="s">
        <v>193</v>
      </c>
      <c r="N1131" s="169"/>
      <c r="O1131" s="169"/>
      <c r="P1131" s="169"/>
      <c r="Q1131" s="169"/>
      <c r="R1131" s="169"/>
      <c r="S1131" s="169"/>
      <c r="T1131" s="169"/>
      <c r="U1131" s="169"/>
      <c r="V1131" s="232"/>
      <c r="W1131" s="425"/>
    </row>
    <row r="1132" ht="15.0" customHeight="1">
      <c r="A1132" s="425"/>
      <c r="B1132" s="468"/>
      <c r="C1132" s="443"/>
      <c r="D1132" s="443"/>
      <c r="E1132" s="443"/>
      <c r="F1132" s="443"/>
      <c r="G1132" s="443"/>
      <c r="H1132" s="443"/>
      <c r="I1132" s="443"/>
      <c r="J1132" s="443"/>
      <c r="K1132" s="444"/>
      <c r="L1132" s="445"/>
      <c r="M1132" s="439"/>
      <c r="N1132" s="169"/>
      <c r="O1132" s="169"/>
      <c r="P1132" s="169"/>
      <c r="Q1132" s="169"/>
      <c r="R1132" s="169"/>
      <c r="S1132" s="169"/>
      <c r="T1132" s="169"/>
      <c r="U1132" s="169"/>
      <c r="V1132" s="232"/>
      <c r="W1132" s="425"/>
    </row>
    <row r="1133" ht="15.0" customHeight="1">
      <c r="A1133" s="425"/>
      <c r="B1133" s="435" t="s">
        <v>194</v>
      </c>
      <c r="C1133" s="169"/>
      <c r="D1133" s="169"/>
      <c r="E1133" s="169"/>
      <c r="F1133" s="169"/>
      <c r="G1133" s="169"/>
      <c r="H1133" s="169"/>
      <c r="I1133" s="169"/>
      <c r="J1133" s="169"/>
      <c r="K1133" s="169"/>
      <c r="L1133" s="440"/>
      <c r="M1133" s="441" t="s">
        <v>195</v>
      </c>
      <c r="N1133" s="169"/>
      <c r="O1133" s="169"/>
      <c r="P1133" s="169"/>
      <c r="Q1133" s="169"/>
      <c r="R1133" s="169"/>
      <c r="S1133" s="169"/>
      <c r="T1133" s="169"/>
      <c r="U1133" s="169"/>
      <c r="V1133" s="232"/>
      <c r="W1133" s="425"/>
    </row>
    <row r="1134" ht="15.0" customHeight="1">
      <c r="A1134" s="425"/>
      <c r="B1134" s="465"/>
      <c r="C1134" s="232"/>
      <c r="D1134" s="447" t="str">
        <f>IF(ISBLANK(B1130),"",IF(B1134&gt;1,"Aventuras Adquiridas",IF(B1134=1,"Aventura Adquirida","Missão Sem Aventura")))</f>
        <v/>
      </c>
      <c r="E1134" s="169"/>
      <c r="F1134" s="169"/>
      <c r="G1134" s="169"/>
      <c r="H1134" s="169"/>
      <c r="I1134" s="169"/>
      <c r="J1134" s="169"/>
      <c r="K1134" s="232"/>
      <c r="L1134" s="445"/>
      <c r="M1134" s="448"/>
      <c r="N1134" s="232"/>
      <c r="O1134" s="466"/>
      <c r="P1134" s="232"/>
      <c r="Q1134" s="450"/>
      <c r="R1134" s="232"/>
      <c r="S1134" s="451"/>
      <c r="T1134" s="232"/>
      <c r="U1134" s="463"/>
      <c r="V1134" s="232"/>
      <c r="W1134" s="425"/>
    </row>
    <row r="1135" ht="15.0" customHeight="1">
      <c r="A1135" s="425"/>
      <c r="B1135" s="435" t="s">
        <v>196</v>
      </c>
      <c r="C1135" s="169"/>
      <c r="D1135" s="169"/>
      <c r="E1135" s="169"/>
      <c r="F1135" s="169"/>
      <c r="G1135" s="169"/>
      <c r="H1135" s="169"/>
      <c r="I1135" s="169"/>
      <c r="J1135" s="169"/>
      <c r="K1135" s="169"/>
      <c r="L1135" s="440"/>
      <c r="M1135" s="441" t="s">
        <v>197</v>
      </c>
      <c r="N1135" s="169"/>
      <c r="O1135" s="169"/>
      <c r="P1135" s="169"/>
      <c r="Q1135" s="169"/>
      <c r="R1135" s="169"/>
      <c r="S1135" s="169"/>
      <c r="T1135" s="169"/>
      <c r="U1135" s="169"/>
      <c r="V1135" s="232"/>
      <c r="W1135" s="425"/>
    </row>
    <row r="1136" ht="15.0" customHeight="1">
      <c r="A1136" s="425"/>
      <c r="B1136" s="453"/>
      <c r="C1136" s="13"/>
      <c r="D1136" s="13"/>
      <c r="E1136" s="13"/>
      <c r="F1136" s="13"/>
      <c r="G1136" s="13"/>
      <c r="H1136" s="13"/>
      <c r="I1136" s="13"/>
      <c r="J1136" s="13"/>
      <c r="K1136" s="26"/>
      <c r="L1136" s="454"/>
      <c r="M1136" s="453"/>
      <c r="N1136" s="13"/>
      <c r="O1136" s="13"/>
      <c r="P1136" s="13"/>
      <c r="Q1136" s="13"/>
      <c r="R1136" s="13"/>
      <c r="S1136" s="13"/>
      <c r="T1136" s="13"/>
      <c r="U1136" s="13"/>
      <c r="V1136" s="26"/>
      <c r="W1136" s="425"/>
    </row>
    <row r="1137" ht="15.0" customHeight="1">
      <c r="A1137" s="425"/>
      <c r="B1137" s="36"/>
      <c r="K1137" s="32"/>
      <c r="M1137" s="36"/>
      <c r="V1137" s="32"/>
      <c r="W1137" s="425"/>
    </row>
    <row r="1138" ht="15.0" customHeight="1">
      <c r="A1138" s="425"/>
      <c r="B1138" s="36"/>
      <c r="K1138" s="32"/>
      <c r="M1138" s="36"/>
      <c r="V1138" s="32"/>
      <c r="W1138" s="425"/>
    </row>
    <row r="1139" ht="15.0" customHeight="1">
      <c r="A1139" s="425"/>
      <c r="B1139" s="36"/>
      <c r="K1139" s="32"/>
      <c r="M1139" s="36"/>
      <c r="V1139" s="32"/>
      <c r="W1139" s="425"/>
    </row>
    <row r="1140" ht="15.0" customHeight="1">
      <c r="A1140" s="425"/>
      <c r="B1140" s="43"/>
      <c r="C1140" s="44"/>
      <c r="D1140" s="44"/>
      <c r="E1140" s="44"/>
      <c r="F1140" s="44"/>
      <c r="G1140" s="44"/>
      <c r="H1140" s="44"/>
      <c r="I1140" s="44"/>
      <c r="J1140" s="44"/>
      <c r="K1140" s="45"/>
      <c r="M1140" s="43"/>
      <c r="N1140" s="44"/>
      <c r="O1140" s="44"/>
      <c r="P1140" s="44"/>
      <c r="Q1140" s="44"/>
      <c r="R1140" s="44"/>
      <c r="S1140" s="44"/>
      <c r="T1140" s="44"/>
      <c r="U1140" s="44"/>
      <c r="V1140" s="45"/>
      <c r="W1140" s="425"/>
    </row>
    <row r="1141" ht="15.0" customHeight="1">
      <c r="A1141" s="425"/>
      <c r="B1141" s="455"/>
      <c r="C1141" s="456"/>
      <c r="D1141" s="457"/>
      <c r="E1141" s="457"/>
      <c r="F1141" s="458"/>
      <c r="G1141" s="458"/>
      <c r="H1141" s="458"/>
      <c r="I1141" s="458"/>
      <c r="J1141" s="458"/>
      <c r="K1141" s="459"/>
      <c r="L1141" s="440"/>
      <c r="M1141" s="460" t="s">
        <v>198</v>
      </c>
      <c r="N1141" s="13"/>
      <c r="O1141" s="13"/>
      <c r="P1141" s="13"/>
      <c r="Q1141" s="13"/>
      <c r="R1141" s="13"/>
      <c r="S1141" s="13"/>
      <c r="T1141" s="13"/>
      <c r="U1141" s="13"/>
      <c r="V1141" s="26"/>
      <c r="W1141" s="425"/>
    </row>
    <row r="1142" ht="15.0" customHeight="1">
      <c r="A1142" s="425"/>
      <c r="B1142" s="461"/>
      <c r="C1142" s="44"/>
      <c r="D1142" s="44"/>
      <c r="E1142" s="44"/>
      <c r="F1142" s="44"/>
      <c r="G1142" s="44"/>
      <c r="H1142" s="44"/>
      <c r="I1142" s="44"/>
      <c r="J1142" s="44"/>
      <c r="K1142" s="44"/>
      <c r="L1142" s="445"/>
      <c r="M1142" s="448"/>
      <c r="N1142" s="232"/>
      <c r="O1142" s="467"/>
      <c r="P1142" s="232"/>
      <c r="Q1142" s="450"/>
      <c r="R1142" s="232"/>
      <c r="S1142" s="451"/>
      <c r="T1142" s="232"/>
      <c r="U1142" s="463"/>
      <c r="V1142" s="232"/>
      <c r="W1142" s="425"/>
    </row>
    <row r="1143" ht="15.0" customHeight="1">
      <c r="A1143" s="432"/>
      <c r="B1143" s="433"/>
      <c r="C1143" s="169"/>
      <c r="D1143" s="169"/>
      <c r="E1143" s="169"/>
      <c r="F1143" s="169"/>
      <c r="G1143" s="169"/>
      <c r="H1143" s="169"/>
      <c r="I1143" s="169"/>
      <c r="J1143" s="169"/>
      <c r="K1143" s="169"/>
      <c r="L1143" s="169"/>
      <c r="M1143" s="169"/>
      <c r="N1143" s="169"/>
      <c r="O1143" s="169"/>
      <c r="P1143" s="169"/>
      <c r="Q1143" s="169"/>
      <c r="R1143" s="169"/>
      <c r="S1143" s="169"/>
      <c r="T1143" s="169"/>
      <c r="U1143" s="169"/>
      <c r="V1143" s="169"/>
      <c r="W1143" s="434" t="str">
        <f>if(ISBLANK(B1145),"",1)</f>
        <v/>
      </c>
    </row>
    <row r="1144" ht="15.0" customHeight="1">
      <c r="A1144" s="425"/>
      <c r="B1144" s="435" t="s">
        <v>191</v>
      </c>
      <c r="C1144" s="169"/>
      <c r="D1144" s="169"/>
      <c r="E1144" s="169"/>
      <c r="F1144" s="169"/>
      <c r="G1144" s="169"/>
      <c r="H1144" s="169"/>
      <c r="I1144" s="169"/>
      <c r="J1144" s="169"/>
      <c r="K1144" s="436"/>
      <c r="L1144" s="437"/>
      <c r="M1144" s="438"/>
      <c r="N1144" s="169"/>
      <c r="O1144" s="169"/>
      <c r="P1144" s="169"/>
      <c r="Q1144" s="169"/>
      <c r="R1144" s="169"/>
      <c r="S1144" s="169"/>
      <c r="T1144" s="169"/>
      <c r="U1144" s="169"/>
      <c r="V1144" s="232"/>
      <c r="W1144" s="425"/>
    </row>
    <row r="1145" ht="15.0" customHeight="1">
      <c r="A1145" s="425"/>
      <c r="B1145" s="439"/>
      <c r="C1145" s="169"/>
      <c r="D1145" s="169"/>
      <c r="E1145" s="169"/>
      <c r="F1145" s="169"/>
      <c r="G1145" s="169"/>
      <c r="H1145" s="169"/>
      <c r="I1145" s="169"/>
      <c r="J1145" s="169"/>
      <c r="K1145" s="169"/>
      <c r="L1145" s="169"/>
      <c r="M1145" s="169"/>
      <c r="N1145" s="169"/>
      <c r="O1145" s="169"/>
      <c r="P1145" s="169"/>
      <c r="Q1145" s="169"/>
      <c r="R1145" s="169"/>
      <c r="S1145" s="169"/>
      <c r="T1145" s="169"/>
      <c r="U1145" s="169"/>
      <c r="V1145" s="232"/>
      <c r="W1145" s="425"/>
    </row>
    <row r="1146" ht="15.0" customHeight="1">
      <c r="A1146" s="425"/>
      <c r="B1146" s="435" t="s">
        <v>192</v>
      </c>
      <c r="C1146" s="169"/>
      <c r="D1146" s="169"/>
      <c r="E1146" s="169"/>
      <c r="F1146" s="169"/>
      <c r="G1146" s="169"/>
      <c r="H1146" s="169"/>
      <c r="I1146" s="169"/>
      <c r="J1146" s="169"/>
      <c r="K1146" s="169"/>
      <c r="L1146" s="440"/>
      <c r="M1146" s="441" t="s">
        <v>193</v>
      </c>
      <c r="N1146" s="169"/>
      <c r="O1146" s="169"/>
      <c r="P1146" s="169"/>
      <c r="Q1146" s="169"/>
      <c r="R1146" s="169"/>
      <c r="S1146" s="169"/>
      <c r="T1146" s="169"/>
      <c r="U1146" s="169"/>
      <c r="V1146" s="232"/>
      <c r="W1146" s="425"/>
    </row>
    <row r="1147" ht="15.0" customHeight="1">
      <c r="A1147" s="425"/>
      <c r="B1147" s="468"/>
      <c r="C1147" s="443"/>
      <c r="D1147" s="443"/>
      <c r="E1147" s="443"/>
      <c r="F1147" s="443"/>
      <c r="G1147" s="443"/>
      <c r="H1147" s="443"/>
      <c r="I1147" s="443"/>
      <c r="J1147" s="443"/>
      <c r="K1147" s="444"/>
      <c r="L1147" s="445"/>
      <c r="M1147" s="439"/>
      <c r="N1147" s="169"/>
      <c r="O1147" s="169"/>
      <c r="P1147" s="169"/>
      <c r="Q1147" s="169"/>
      <c r="R1147" s="169"/>
      <c r="S1147" s="169"/>
      <c r="T1147" s="169"/>
      <c r="U1147" s="169"/>
      <c r="V1147" s="232"/>
      <c r="W1147" s="425"/>
    </row>
    <row r="1148" ht="15.0" customHeight="1">
      <c r="A1148" s="425"/>
      <c r="B1148" s="435" t="s">
        <v>194</v>
      </c>
      <c r="C1148" s="169"/>
      <c r="D1148" s="169"/>
      <c r="E1148" s="169"/>
      <c r="F1148" s="169"/>
      <c r="G1148" s="169"/>
      <c r="H1148" s="169"/>
      <c r="I1148" s="169"/>
      <c r="J1148" s="169"/>
      <c r="K1148" s="169"/>
      <c r="L1148" s="440"/>
      <c r="M1148" s="441" t="s">
        <v>195</v>
      </c>
      <c r="N1148" s="169"/>
      <c r="O1148" s="169"/>
      <c r="P1148" s="169"/>
      <c r="Q1148" s="169"/>
      <c r="R1148" s="169"/>
      <c r="S1148" s="169"/>
      <c r="T1148" s="169"/>
      <c r="U1148" s="169"/>
      <c r="V1148" s="232"/>
      <c r="W1148" s="425"/>
    </row>
    <row r="1149" ht="15.0" customHeight="1">
      <c r="A1149" s="425"/>
      <c r="B1149" s="465"/>
      <c r="C1149" s="232"/>
      <c r="D1149" s="447" t="str">
        <f>IF(ISBLANK(B1145),"",IF(B1149&gt;1,"Aventuras Adquiridas",IF(B1149=1,"Aventura Adquirida","Missão Sem Aventura")))</f>
        <v/>
      </c>
      <c r="E1149" s="169"/>
      <c r="F1149" s="169"/>
      <c r="G1149" s="169"/>
      <c r="H1149" s="169"/>
      <c r="I1149" s="169"/>
      <c r="J1149" s="169"/>
      <c r="K1149" s="232"/>
      <c r="L1149" s="445"/>
      <c r="M1149" s="448"/>
      <c r="N1149" s="232"/>
      <c r="O1149" s="466"/>
      <c r="P1149" s="232"/>
      <c r="Q1149" s="450"/>
      <c r="R1149" s="232"/>
      <c r="S1149" s="451"/>
      <c r="T1149" s="232"/>
      <c r="U1149" s="463"/>
      <c r="V1149" s="232"/>
      <c r="W1149" s="425"/>
    </row>
    <row r="1150" ht="15.0" customHeight="1">
      <c r="A1150" s="425"/>
      <c r="B1150" s="435" t="s">
        <v>196</v>
      </c>
      <c r="C1150" s="169"/>
      <c r="D1150" s="169"/>
      <c r="E1150" s="169"/>
      <c r="F1150" s="169"/>
      <c r="G1150" s="169"/>
      <c r="H1150" s="169"/>
      <c r="I1150" s="169"/>
      <c r="J1150" s="169"/>
      <c r="K1150" s="169"/>
      <c r="L1150" s="440"/>
      <c r="M1150" s="441" t="s">
        <v>197</v>
      </c>
      <c r="N1150" s="169"/>
      <c r="O1150" s="169"/>
      <c r="P1150" s="169"/>
      <c r="Q1150" s="169"/>
      <c r="R1150" s="169"/>
      <c r="S1150" s="169"/>
      <c r="T1150" s="169"/>
      <c r="U1150" s="169"/>
      <c r="V1150" s="232"/>
      <c r="W1150" s="425"/>
    </row>
    <row r="1151" ht="15.0" customHeight="1">
      <c r="A1151" s="425"/>
      <c r="B1151" s="453"/>
      <c r="C1151" s="13"/>
      <c r="D1151" s="13"/>
      <c r="E1151" s="13"/>
      <c r="F1151" s="13"/>
      <c r="G1151" s="13"/>
      <c r="H1151" s="13"/>
      <c r="I1151" s="13"/>
      <c r="J1151" s="13"/>
      <c r="K1151" s="26"/>
      <c r="L1151" s="454"/>
      <c r="M1151" s="453"/>
      <c r="N1151" s="13"/>
      <c r="O1151" s="13"/>
      <c r="P1151" s="13"/>
      <c r="Q1151" s="13"/>
      <c r="R1151" s="13"/>
      <c r="S1151" s="13"/>
      <c r="T1151" s="13"/>
      <c r="U1151" s="13"/>
      <c r="V1151" s="26"/>
      <c r="W1151" s="425"/>
    </row>
    <row r="1152" ht="15.0" customHeight="1">
      <c r="A1152" s="425"/>
      <c r="B1152" s="36"/>
      <c r="K1152" s="32"/>
      <c r="M1152" s="36"/>
      <c r="V1152" s="32"/>
      <c r="W1152" s="425"/>
    </row>
    <row r="1153" ht="15.0" customHeight="1">
      <c r="A1153" s="425"/>
      <c r="B1153" s="36"/>
      <c r="K1153" s="32"/>
      <c r="M1153" s="36"/>
      <c r="V1153" s="32"/>
      <c r="W1153" s="425"/>
    </row>
    <row r="1154" ht="15.0" customHeight="1">
      <c r="A1154" s="425"/>
      <c r="B1154" s="36"/>
      <c r="K1154" s="32"/>
      <c r="M1154" s="36"/>
      <c r="V1154" s="32"/>
      <c r="W1154" s="425"/>
    </row>
    <row r="1155" ht="15.0" customHeight="1">
      <c r="A1155" s="425"/>
      <c r="B1155" s="43"/>
      <c r="C1155" s="44"/>
      <c r="D1155" s="44"/>
      <c r="E1155" s="44"/>
      <c r="F1155" s="44"/>
      <c r="G1155" s="44"/>
      <c r="H1155" s="44"/>
      <c r="I1155" s="44"/>
      <c r="J1155" s="44"/>
      <c r="K1155" s="45"/>
      <c r="M1155" s="43"/>
      <c r="N1155" s="44"/>
      <c r="O1155" s="44"/>
      <c r="P1155" s="44"/>
      <c r="Q1155" s="44"/>
      <c r="R1155" s="44"/>
      <c r="S1155" s="44"/>
      <c r="T1155" s="44"/>
      <c r="U1155" s="44"/>
      <c r="V1155" s="45"/>
      <c r="W1155" s="425"/>
    </row>
    <row r="1156" ht="15.0" customHeight="1">
      <c r="A1156" s="425"/>
      <c r="B1156" s="455"/>
      <c r="C1156" s="456"/>
      <c r="D1156" s="457"/>
      <c r="E1156" s="457"/>
      <c r="F1156" s="458"/>
      <c r="G1156" s="458"/>
      <c r="H1156" s="458"/>
      <c r="I1156" s="458"/>
      <c r="J1156" s="458"/>
      <c r="K1156" s="459"/>
      <c r="L1156" s="440"/>
      <c r="M1156" s="460" t="s">
        <v>198</v>
      </c>
      <c r="N1156" s="13"/>
      <c r="O1156" s="13"/>
      <c r="P1156" s="13"/>
      <c r="Q1156" s="13"/>
      <c r="R1156" s="13"/>
      <c r="S1156" s="13"/>
      <c r="T1156" s="13"/>
      <c r="U1156" s="13"/>
      <c r="V1156" s="26"/>
      <c r="W1156" s="425"/>
    </row>
    <row r="1157" ht="15.0" customHeight="1">
      <c r="A1157" s="425"/>
      <c r="B1157" s="461"/>
      <c r="C1157" s="44"/>
      <c r="D1157" s="44"/>
      <c r="E1157" s="44"/>
      <c r="F1157" s="44"/>
      <c r="G1157" s="44"/>
      <c r="H1157" s="44"/>
      <c r="I1157" s="44"/>
      <c r="J1157" s="44"/>
      <c r="K1157" s="44"/>
      <c r="L1157" s="445"/>
      <c r="M1157" s="448"/>
      <c r="N1157" s="232"/>
      <c r="O1157" s="467"/>
      <c r="P1157" s="232"/>
      <c r="Q1157" s="450"/>
      <c r="R1157" s="232"/>
      <c r="S1157" s="451"/>
      <c r="T1157" s="232"/>
      <c r="U1157" s="463"/>
      <c r="V1157" s="232"/>
      <c r="W1157" s="425"/>
    </row>
    <row r="1158" ht="15.0" customHeight="1">
      <c r="A1158" s="432"/>
      <c r="B1158" s="433"/>
      <c r="C1158" s="169"/>
      <c r="D1158" s="169"/>
      <c r="E1158" s="169"/>
      <c r="F1158" s="169"/>
      <c r="G1158" s="169"/>
      <c r="H1158" s="169"/>
      <c r="I1158" s="169"/>
      <c r="J1158" s="169"/>
      <c r="K1158" s="169"/>
      <c r="L1158" s="169"/>
      <c r="M1158" s="169"/>
      <c r="N1158" s="169"/>
      <c r="O1158" s="169"/>
      <c r="P1158" s="169"/>
      <c r="Q1158" s="169"/>
      <c r="R1158" s="169"/>
      <c r="S1158" s="169"/>
      <c r="T1158" s="169"/>
      <c r="U1158" s="169"/>
      <c r="V1158" s="169"/>
      <c r="W1158" s="434" t="str">
        <f>if(ISBLANK(B1160),"",1)</f>
        <v/>
      </c>
    </row>
    <row r="1159" ht="15.0" customHeight="1">
      <c r="A1159" s="425"/>
      <c r="B1159" s="435" t="s">
        <v>191</v>
      </c>
      <c r="C1159" s="169"/>
      <c r="D1159" s="169"/>
      <c r="E1159" s="169"/>
      <c r="F1159" s="169"/>
      <c r="G1159" s="169"/>
      <c r="H1159" s="169"/>
      <c r="I1159" s="169"/>
      <c r="J1159" s="169"/>
      <c r="K1159" s="436"/>
      <c r="L1159" s="437"/>
      <c r="M1159" s="438"/>
      <c r="N1159" s="169"/>
      <c r="O1159" s="169"/>
      <c r="P1159" s="169"/>
      <c r="Q1159" s="169"/>
      <c r="R1159" s="169"/>
      <c r="S1159" s="169"/>
      <c r="T1159" s="169"/>
      <c r="U1159" s="169"/>
      <c r="V1159" s="232"/>
      <c r="W1159" s="425"/>
    </row>
    <row r="1160" ht="15.0" customHeight="1">
      <c r="A1160" s="425"/>
      <c r="B1160" s="439"/>
      <c r="C1160" s="169"/>
      <c r="D1160" s="169"/>
      <c r="E1160" s="169"/>
      <c r="F1160" s="169"/>
      <c r="G1160" s="169"/>
      <c r="H1160" s="169"/>
      <c r="I1160" s="169"/>
      <c r="J1160" s="169"/>
      <c r="K1160" s="169"/>
      <c r="L1160" s="169"/>
      <c r="M1160" s="169"/>
      <c r="N1160" s="169"/>
      <c r="O1160" s="169"/>
      <c r="P1160" s="169"/>
      <c r="Q1160" s="169"/>
      <c r="R1160" s="169"/>
      <c r="S1160" s="169"/>
      <c r="T1160" s="169"/>
      <c r="U1160" s="169"/>
      <c r="V1160" s="232"/>
      <c r="W1160" s="425"/>
    </row>
    <row r="1161" ht="15.0" customHeight="1">
      <c r="A1161" s="425"/>
      <c r="B1161" s="435" t="s">
        <v>192</v>
      </c>
      <c r="C1161" s="169"/>
      <c r="D1161" s="169"/>
      <c r="E1161" s="169"/>
      <c r="F1161" s="169"/>
      <c r="G1161" s="169"/>
      <c r="H1161" s="169"/>
      <c r="I1161" s="169"/>
      <c r="J1161" s="169"/>
      <c r="K1161" s="169"/>
      <c r="L1161" s="440"/>
      <c r="M1161" s="441" t="s">
        <v>193</v>
      </c>
      <c r="N1161" s="169"/>
      <c r="O1161" s="169"/>
      <c r="P1161" s="169"/>
      <c r="Q1161" s="169"/>
      <c r="R1161" s="169"/>
      <c r="S1161" s="169"/>
      <c r="T1161" s="169"/>
      <c r="U1161" s="169"/>
      <c r="V1161" s="232"/>
      <c r="W1161" s="425"/>
    </row>
    <row r="1162" ht="15.0" customHeight="1">
      <c r="A1162" s="425"/>
      <c r="B1162" s="468"/>
      <c r="C1162" s="443"/>
      <c r="D1162" s="443"/>
      <c r="E1162" s="443"/>
      <c r="F1162" s="443"/>
      <c r="G1162" s="443"/>
      <c r="H1162" s="443"/>
      <c r="I1162" s="443"/>
      <c r="J1162" s="443"/>
      <c r="K1162" s="444"/>
      <c r="L1162" s="445"/>
      <c r="M1162" s="439"/>
      <c r="N1162" s="169"/>
      <c r="O1162" s="169"/>
      <c r="P1162" s="169"/>
      <c r="Q1162" s="169"/>
      <c r="R1162" s="169"/>
      <c r="S1162" s="169"/>
      <c r="T1162" s="169"/>
      <c r="U1162" s="169"/>
      <c r="V1162" s="232"/>
      <c r="W1162" s="425"/>
    </row>
    <row r="1163" ht="15.0" customHeight="1">
      <c r="A1163" s="425"/>
      <c r="B1163" s="435" t="s">
        <v>194</v>
      </c>
      <c r="C1163" s="169"/>
      <c r="D1163" s="169"/>
      <c r="E1163" s="169"/>
      <c r="F1163" s="169"/>
      <c r="G1163" s="169"/>
      <c r="H1163" s="169"/>
      <c r="I1163" s="169"/>
      <c r="J1163" s="169"/>
      <c r="K1163" s="169"/>
      <c r="L1163" s="440"/>
      <c r="M1163" s="441" t="s">
        <v>195</v>
      </c>
      <c r="N1163" s="169"/>
      <c r="O1163" s="169"/>
      <c r="P1163" s="169"/>
      <c r="Q1163" s="169"/>
      <c r="R1163" s="169"/>
      <c r="S1163" s="169"/>
      <c r="T1163" s="169"/>
      <c r="U1163" s="169"/>
      <c r="V1163" s="232"/>
      <c r="W1163" s="425"/>
    </row>
    <row r="1164" ht="15.0" customHeight="1">
      <c r="A1164" s="425"/>
      <c r="B1164" s="465"/>
      <c r="C1164" s="232"/>
      <c r="D1164" s="447" t="str">
        <f>IF(ISBLANK(B1160),"",IF(B1164&gt;1,"Aventuras Adquiridas",IF(B1164=1,"Aventura Adquirida","Missão Sem Aventura")))</f>
        <v/>
      </c>
      <c r="E1164" s="169"/>
      <c r="F1164" s="169"/>
      <c r="G1164" s="169"/>
      <c r="H1164" s="169"/>
      <c r="I1164" s="169"/>
      <c r="J1164" s="169"/>
      <c r="K1164" s="232"/>
      <c r="L1164" s="445"/>
      <c r="M1164" s="448"/>
      <c r="N1164" s="232"/>
      <c r="O1164" s="466"/>
      <c r="P1164" s="232"/>
      <c r="Q1164" s="450"/>
      <c r="R1164" s="232"/>
      <c r="S1164" s="451"/>
      <c r="T1164" s="232"/>
      <c r="U1164" s="463"/>
      <c r="V1164" s="232"/>
      <c r="W1164" s="425"/>
    </row>
    <row r="1165" ht="15.0" customHeight="1">
      <c r="A1165" s="425"/>
      <c r="B1165" s="435" t="s">
        <v>196</v>
      </c>
      <c r="C1165" s="169"/>
      <c r="D1165" s="169"/>
      <c r="E1165" s="169"/>
      <c r="F1165" s="169"/>
      <c r="G1165" s="169"/>
      <c r="H1165" s="169"/>
      <c r="I1165" s="169"/>
      <c r="J1165" s="169"/>
      <c r="K1165" s="169"/>
      <c r="L1165" s="440"/>
      <c r="M1165" s="441" t="s">
        <v>197</v>
      </c>
      <c r="N1165" s="169"/>
      <c r="O1165" s="169"/>
      <c r="P1165" s="169"/>
      <c r="Q1165" s="169"/>
      <c r="R1165" s="169"/>
      <c r="S1165" s="169"/>
      <c r="T1165" s="169"/>
      <c r="U1165" s="169"/>
      <c r="V1165" s="232"/>
      <c r="W1165" s="425"/>
    </row>
    <row r="1166" ht="15.0" customHeight="1">
      <c r="A1166" s="425"/>
      <c r="B1166" s="453"/>
      <c r="C1166" s="13"/>
      <c r="D1166" s="13"/>
      <c r="E1166" s="13"/>
      <c r="F1166" s="13"/>
      <c r="G1166" s="13"/>
      <c r="H1166" s="13"/>
      <c r="I1166" s="13"/>
      <c r="J1166" s="13"/>
      <c r="K1166" s="26"/>
      <c r="L1166" s="454"/>
      <c r="M1166" s="453"/>
      <c r="N1166" s="13"/>
      <c r="O1166" s="13"/>
      <c r="P1166" s="13"/>
      <c r="Q1166" s="13"/>
      <c r="R1166" s="13"/>
      <c r="S1166" s="13"/>
      <c r="T1166" s="13"/>
      <c r="U1166" s="13"/>
      <c r="V1166" s="26"/>
      <c r="W1166" s="425"/>
    </row>
    <row r="1167" ht="15.0" customHeight="1">
      <c r="A1167" s="425"/>
      <c r="B1167" s="36"/>
      <c r="K1167" s="32"/>
      <c r="M1167" s="36"/>
      <c r="V1167" s="32"/>
      <c r="W1167" s="425"/>
    </row>
    <row r="1168" ht="15.0" customHeight="1">
      <c r="A1168" s="425"/>
      <c r="B1168" s="36"/>
      <c r="K1168" s="32"/>
      <c r="M1168" s="36"/>
      <c r="V1168" s="32"/>
      <c r="W1168" s="425"/>
    </row>
    <row r="1169" ht="15.0" customHeight="1">
      <c r="A1169" s="425"/>
      <c r="B1169" s="36"/>
      <c r="K1169" s="32"/>
      <c r="M1169" s="36"/>
      <c r="V1169" s="32"/>
      <c r="W1169" s="425"/>
    </row>
    <row r="1170" ht="15.0" customHeight="1">
      <c r="A1170" s="425"/>
      <c r="B1170" s="43"/>
      <c r="C1170" s="44"/>
      <c r="D1170" s="44"/>
      <c r="E1170" s="44"/>
      <c r="F1170" s="44"/>
      <c r="G1170" s="44"/>
      <c r="H1170" s="44"/>
      <c r="I1170" s="44"/>
      <c r="J1170" s="44"/>
      <c r="K1170" s="45"/>
      <c r="M1170" s="43"/>
      <c r="N1170" s="44"/>
      <c r="O1170" s="44"/>
      <c r="P1170" s="44"/>
      <c r="Q1170" s="44"/>
      <c r="R1170" s="44"/>
      <c r="S1170" s="44"/>
      <c r="T1170" s="44"/>
      <c r="U1170" s="44"/>
      <c r="V1170" s="45"/>
      <c r="W1170" s="425"/>
    </row>
    <row r="1171" ht="15.0" customHeight="1">
      <c r="A1171" s="425"/>
      <c r="B1171" s="455"/>
      <c r="C1171" s="456"/>
      <c r="D1171" s="457"/>
      <c r="E1171" s="457"/>
      <c r="F1171" s="458"/>
      <c r="G1171" s="458"/>
      <c r="H1171" s="458"/>
      <c r="I1171" s="458"/>
      <c r="J1171" s="458"/>
      <c r="K1171" s="459"/>
      <c r="L1171" s="440"/>
      <c r="M1171" s="460" t="s">
        <v>198</v>
      </c>
      <c r="N1171" s="13"/>
      <c r="O1171" s="13"/>
      <c r="P1171" s="13"/>
      <c r="Q1171" s="13"/>
      <c r="R1171" s="13"/>
      <c r="S1171" s="13"/>
      <c r="T1171" s="13"/>
      <c r="U1171" s="13"/>
      <c r="V1171" s="26"/>
      <c r="W1171" s="425"/>
    </row>
    <row r="1172" ht="15.0" customHeight="1">
      <c r="A1172" s="425"/>
      <c r="B1172" s="461"/>
      <c r="C1172" s="44"/>
      <c r="D1172" s="44"/>
      <c r="E1172" s="44"/>
      <c r="F1172" s="44"/>
      <c r="G1172" s="44"/>
      <c r="H1172" s="44"/>
      <c r="I1172" s="44"/>
      <c r="J1172" s="44"/>
      <c r="K1172" s="44"/>
      <c r="L1172" s="445"/>
      <c r="M1172" s="448"/>
      <c r="N1172" s="232"/>
      <c r="O1172" s="467"/>
      <c r="P1172" s="232"/>
      <c r="Q1172" s="450"/>
      <c r="R1172" s="232"/>
      <c r="S1172" s="451"/>
      <c r="T1172" s="232"/>
      <c r="U1172" s="463"/>
      <c r="V1172" s="232"/>
      <c r="W1172" s="425"/>
    </row>
    <row r="1173" ht="15.0" customHeight="1">
      <c r="A1173" s="432"/>
      <c r="B1173" s="433"/>
      <c r="C1173" s="169"/>
      <c r="D1173" s="169"/>
      <c r="E1173" s="169"/>
      <c r="F1173" s="169"/>
      <c r="G1173" s="169"/>
      <c r="H1173" s="169"/>
      <c r="I1173" s="169"/>
      <c r="J1173" s="169"/>
      <c r="K1173" s="169"/>
      <c r="L1173" s="169"/>
      <c r="M1173" s="169"/>
      <c r="N1173" s="169"/>
      <c r="O1173" s="169"/>
      <c r="P1173" s="169"/>
      <c r="Q1173" s="169"/>
      <c r="R1173" s="169"/>
      <c r="S1173" s="169"/>
      <c r="T1173" s="169"/>
      <c r="U1173" s="169"/>
      <c r="V1173" s="169"/>
      <c r="W1173" s="434" t="str">
        <f>if(ISBLANK(B1175),"",1)</f>
        <v/>
      </c>
    </row>
    <row r="1174" ht="15.0" customHeight="1">
      <c r="A1174" s="425"/>
      <c r="B1174" s="435" t="s">
        <v>191</v>
      </c>
      <c r="C1174" s="169"/>
      <c r="D1174" s="169"/>
      <c r="E1174" s="169"/>
      <c r="F1174" s="169"/>
      <c r="G1174" s="169"/>
      <c r="H1174" s="169"/>
      <c r="I1174" s="169"/>
      <c r="J1174" s="169"/>
      <c r="K1174" s="436"/>
      <c r="L1174" s="437"/>
      <c r="M1174" s="438"/>
      <c r="N1174" s="169"/>
      <c r="O1174" s="169"/>
      <c r="P1174" s="169"/>
      <c r="Q1174" s="169"/>
      <c r="R1174" s="169"/>
      <c r="S1174" s="169"/>
      <c r="T1174" s="169"/>
      <c r="U1174" s="169"/>
      <c r="V1174" s="232"/>
      <c r="W1174" s="425"/>
    </row>
    <row r="1175" ht="15.0" customHeight="1">
      <c r="A1175" s="425"/>
      <c r="B1175" s="439"/>
      <c r="C1175" s="169"/>
      <c r="D1175" s="169"/>
      <c r="E1175" s="169"/>
      <c r="F1175" s="169"/>
      <c r="G1175" s="169"/>
      <c r="H1175" s="169"/>
      <c r="I1175" s="169"/>
      <c r="J1175" s="169"/>
      <c r="K1175" s="169"/>
      <c r="L1175" s="169"/>
      <c r="M1175" s="169"/>
      <c r="N1175" s="169"/>
      <c r="O1175" s="169"/>
      <c r="P1175" s="169"/>
      <c r="Q1175" s="169"/>
      <c r="R1175" s="169"/>
      <c r="S1175" s="169"/>
      <c r="T1175" s="169"/>
      <c r="U1175" s="169"/>
      <c r="V1175" s="232"/>
      <c r="W1175" s="425"/>
    </row>
    <row r="1176" ht="15.0" customHeight="1">
      <c r="A1176" s="425"/>
      <c r="B1176" s="435" t="s">
        <v>192</v>
      </c>
      <c r="C1176" s="169"/>
      <c r="D1176" s="169"/>
      <c r="E1176" s="169"/>
      <c r="F1176" s="169"/>
      <c r="G1176" s="169"/>
      <c r="H1176" s="169"/>
      <c r="I1176" s="169"/>
      <c r="J1176" s="169"/>
      <c r="K1176" s="169"/>
      <c r="L1176" s="440"/>
      <c r="M1176" s="441" t="s">
        <v>193</v>
      </c>
      <c r="N1176" s="169"/>
      <c r="O1176" s="169"/>
      <c r="P1176" s="169"/>
      <c r="Q1176" s="169"/>
      <c r="R1176" s="169"/>
      <c r="S1176" s="169"/>
      <c r="T1176" s="169"/>
      <c r="U1176" s="169"/>
      <c r="V1176" s="232"/>
      <c r="W1176" s="425"/>
    </row>
    <row r="1177" ht="15.0" customHeight="1">
      <c r="A1177" s="425"/>
      <c r="B1177" s="468"/>
      <c r="C1177" s="443"/>
      <c r="D1177" s="443"/>
      <c r="E1177" s="443"/>
      <c r="F1177" s="443"/>
      <c r="G1177" s="443"/>
      <c r="H1177" s="443"/>
      <c r="I1177" s="443"/>
      <c r="J1177" s="443"/>
      <c r="K1177" s="444"/>
      <c r="L1177" s="445"/>
      <c r="M1177" s="439"/>
      <c r="N1177" s="169"/>
      <c r="O1177" s="169"/>
      <c r="P1177" s="169"/>
      <c r="Q1177" s="169"/>
      <c r="R1177" s="169"/>
      <c r="S1177" s="169"/>
      <c r="T1177" s="169"/>
      <c r="U1177" s="169"/>
      <c r="V1177" s="232"/>
      <c r="W1177" s="425"/>
    </row>
    <row r="1178" ht="15.0" customHeight="1">
      <c r="A1178" s="425"/>
      <c r="B1178" s="435" t="s">
        <v>194</v>
      </c>
      <c r="C1178" s="169"/>
      <c r="D1178" s="169"/>
      <c r="E1178" s="169"/>
      <c r="F1178" s="169"/>
      <c r="G1178" s="169"/>
      <c r="H1178" s="169"/>
      <c r="I1178" s="169"/>
      <c r="J1178" s="169"/>
      <c r="K1178" s="169"/>
      <c r="L1178" s="440"/>
      <c r="M1178" s="441" t="s">
        <v>195</v>
      </c>
      <c r="N1178" s="169"/>
      <c r="O1178" s="169"/>
      <c r="P1178" s="169"/>
      <c r="Q1178" s="169"/>
      <c r="R1178" s="169"/>
      <c r="S1178" s="169"/>
      <c r="T1178" s="169"/>
      <c r="U1178" s="169"/>
      <c r="V1178" s="232"/>
      <c r="W1178" s="425"/>
    </row>
    <row r="1179" ht="15.0" customHeight="1">
      <c r="A1179" s="425"/>
      <c r="B1179" s="465"/>
      <c r="C1179" s="232"/>
      <c r="D1179" s="447" t="str">
        <f>IF(ISBLANK(B1175),"",IF(B1179&gt;1,"Aventuras Adquiridas",IF(B1179=1,"Aventura Adquirida","Missão Sem Aventura")))</f>
        <v/>
      </c>
      <c r="E1179" s="169"/>
      <c r="F1179" s="169"/>
      <c r="G1179" s="169"/>
      <c r="H1179" s="169"/>
      <c r="I1179" s="169"/>
      <c r="J1179" s="169"/>
      <c r="K1179" s="232"/>
      <c r="L1179" s="445"/>
      <c r="M1179" s="448"/>
      <c r="N1179" s="232"/>
      <c r="O1179" s="466"/>
      <c r="P1179" s="232"/>
      <c r="Q1179" s="450"/>
      <c r="R1179" s="232"/>
      <c r="S1179" s="451"/>
      <c r="T1179" s="232"/>
      <c r="U1179" s="463"/>
      <c r="V1179" s="232"/>
      <c r="W1179" s="425"/>
    </row>
    <row r="1180" ht="15.0" customHeight="1">
      <c r="A1180" s="425"/>
      <c r="B1180" s="435" t="s">
        <v>196</v>
      </c>
      <c r="C1180" s="169"/>
      <c r="D1180" s="169"/>
      <c r="E1180" s="169"/>
      <c r="F1180" s="169"/>
      <c r="G1180" s="169"/>
      <c r="H1180" s="169"/>
      <c r="I1180" s="169"/>
      <c r="J1180" s="169"/>
      <c r="K1180" s="169"/>
      <c r="L1180" s="440"/>
      <c r="M1180" s="441" t="s">
        <v>197</v>
      </c>
      <c r="N1180" s="169"/>
      <c r="O1180" s="169"/>
      <c r="P1180" s="169"/>
      <c r="Q1180" s="169"/>
      <c r="R1180" s="169"/>
      <c r="S1180" s="169"/>
      <c r="T1180" s="169"/>
      <c r="U1180" s="169"/>
      <c r="V1180" s="232"/>
      <c r="W1180" s="425"/>
    </row>
    <row r="1181" ht="15.0" customHeight="1">
      <c r="A1181" s="425"/>
      <c r="B1181" s="453"/>
      <c r="C1181" s="13"/>
      <c r="D1181" s="13"/>
      <c r="E1181" s="13"/>
      <c r="F1181" s="13"/>
      <c r="G1181" s="13"/>
      <c r="H1181" s="13"/>
      <c r="I1181" s="13"/>
      <c r="J1181" s="13"/>
      <c r="K1181" s="26"/>
      <c r="L1181" s="454"/>
      <c r="M1181" s="453"/>
      <c r="N1181" s="13"/>
      <c r="O1181" s="13"/>
      <c r="P1181" s="13"/>
      <c r="Q1181" s="13"/>
      <c r="R1181" s="13"/>
      <c r="S1181" s="13"/>
      <c r="T1181" s="13"/>
      <c r="U1181" s="13"/>
      <c r="V1181" s="26"/>
      <c r="W1181" s="425"/>
    </row>
    <row r="1182" ht="15.0" customHeight="1">
      <c r="A1182" s="425"/>
      <c r="B1182" s="36"/>
      <c r="K1182" s="32"/>
      <c r="M1182" s="36"/>
      <c r="V1182" s="32"/>
      <c r="W1182" s="425"/>
    </row>
    <row r="1183" ht="15.0" customHeight="1">
      <c r="A1183" s="425"/>
      <c r="B1183" s="36"/>
      <c r="K1183" s="32"/>
      <c r="M1183" s="36"/>
      <c r="V1183" s="32"/>
      <c r="W1183" s="425"/>
    </row>
    <row r="1184" ht="15.0" customHeight="1">
      <c r="A1184" s="425"/>
      <c r="B1184" s="36"/>
      <c r="K1184" s="32"/>
      <c r="M1184" s="36"/>
      <c r="V1184" s="32"/>
      <c r="W1184" s="425"/>
    </row>
    <row r="1185" ht="15.0" customHeight="1">
      <c r="A1185" s="425"/>
      <c r="B1185" s="43"/>
      <c r="C1185" s="44"/>
      <c r="D1185" s="44"/>
      <c r="E1185" s="44"/>
      <c r="F1185" s="44"/>
      <c r="G1185" s="44"/>
      <c r="H1185" s="44"/>
      <c r="I1185" s="44"/>
      <c r="J1185" s="44"/>
      <c r="K1185" s="45"/>
      <c r="M1185" s="43"/>
      <c r="N1185" s="44"/>
      <c r="O1185" s="44"/>
      <c r="P1185" s="44"/>
      <c r="Q1185" s="44"/>
      <c r="R1185" s="44"/>
      <c r="S1185" s="44"/>
      <c r="T1185" s="44"/>
      <c r="U1185" s="44"/>
      <c r="V1185" s="45"/>
      <c r="W1185" s="425"/>
    </row>
    <row r="1186" ht="15.0" customHeight="1">
      <c r="A1186" s="425"/>
      <c r="B1186" s="455"/>
      <c r="C1186" s="456"/>
      <c r="D1186" s="457"/>
      <c r="E1186" s="457"/>
      <c r="F1186" s="458"/>
      <c r="G1186" s="458"/>
      <c r="H1186" s="458"/>
      <c r="I1186" s="458"/>
      <c r="J1186" s="458"/>
      <c r="K1186" s="459"/>
      <c r="L1186" s="440"/>
      <c r="M1186" s="460" t="s">
        <v>198</v>
      </c>
      <c r="N1186" s="13"/>
      <c r="O1186" s="13"/>
      <c r="P1186" s="13"/>
      <c r="Q1186" s="13"/>
      <c r="R1186" s="13"/>
      <c r="S1186" s="13"/>
      <c r="T1186" s="13"/>
      <c r="U1186" s="13"/>
      <c r="V1186" s="26"/>
      <c r="W1186" s="425"/>
    </row>
    <row r="1187" ht="15.0" customHeight="1">
      <c r="A1187" s="425"/>
      <c r="B1187" s="461"/>
      <c r="C1187" s="44"/>
      <c r="D1187" s="44"/>
      <c r="E1187" s="44"/>
      <c r="F1187" s="44"/>
      <c r="G1187" s="44"/>
      <c r="H1187" s="44"/>
      <c r="I1187" s="44"/>
      <c r="J1187" s="44"/>
      <c r="K1187" s="44"/>
      <c r="L1187" s="445"/>
      <c r="M1187" s="448"/>
      <c r="N1187" s="232"/>
      <c r="O1187" s="467"/>
      <c r="P1187" s="232"/>
      <c r="Q1187" s="450"/>
      <c r="R1187" s="232"/>
      <c r="S1187" s="451"/>
      <c r="T1187" s="232"/>
      <c r="U1187" s="463"/>
      <c r="V1187" s="232"/>
      <c r="W1187" s="425"/>
    </row>
    <row r="1188" ht="15.0" customHeight="1">
      <c r="A1188" s="432"/>
      <c r="B1188" s="433"/>
      <c r="C1188" s="169"/>
      <c r="D1188" s="169"/>
      <c r="E1188" s="169"/>
      <c r="F1188" s="169"/>
      <c r="G1188" s="169"/>
      <c r="H1188" s="169"/>
      <c r="I1188" s="169"/>
      <c r="J1188" s="169"/>
      <c r="K1188" s="169"/>
      <c r="L1188" s="169"/>
      <c r="M1188" s="169"/>
      <c r="N1188" s="169"/>
      <c r="O1188" s="169"/>
      <c r="P1188" s="169"/>
      <c r="Q1188" s="169"/>
      <c r="R1188" s="169"/>
      <c r="S1188" s="169"/>
      <c r="T1188" s="169"/>
      <c r="U1188" s="169"/>
      <c r="V1188" s="169"/>
      <c r="W1188" s="434" t="str">
        <f>if(ISBLANK(B1190),"",1)</f>
        <v/>
      </c>
    </row>
    <row r="1189" ht="15.0" customHeight="1">
      <c r="A1189" s="425"/>
      <c r="B1189" s="435" t="s">
        <v>191</v>
      </c>
      <c r="C1189" s="169"/>
      <c r="D1189" s="169"/>
      <c r="E1189" s="169"/>
      <c r="F1189" s="169"/>
      <c r="G1189" s="169"/>
      <c r="H1189" s="169"/>
      <c r="I1189" s="169"/>
      <c r="J1189" s="169"/>
      <c r="K1189" s="436"/>
      <c r="L1189" s="437"/>
      <c r="M1189" s="438"/>
      <c r="N1189" s="169"/>
      <c r="O1189" s="169"/>
      <c r="P1189" s="169"/>
      <c r="Q1189" s="169"/>
      <c r="R1189" s="169"/>
      <c r="S1189" s="169"/>
      <c r="T1189" s="169"/>
      <c r="U1189" s="169"/>
      <c r="V1189" s="232"/>
      <c r="W1189" s="425"/>
    </row>
    <row r="1190" ht="15.0" customHeight="1">
      <c r="A1190" s="425"/>
      <c r="B1190" s="439"/>
      <c r="C1190" s="169"/>
      <c r="D1190" s="169"/>
      <c r="E1190" s="169"/>
      <c r="F1190" s="169"/>
      <c r="G1190" s="169"/>
      <c r="H1190" s="169"/>
      <c r="I1190" s="169"/>
      <c r="J1190" s="169"/>
      <c r="K1190" s="169"/>
      <c r="L1190" s="169"/>
      <c r="M1190" s="169"/>
      <c r="N1190" s="169"/>
      <c r="O1190" s="169"/>
      <c r="P1190" s="169"/>
      <c r="Q1190" s="169"/>
      <c r="R1190" s="169"/>
      <c r="S1190" s="169"/>
      <c r="T1190" s="169"/>
      <c r="U1190" s="169"/>
      <c r="V1190" s="232"/>
      <c r="W1190" s="425"/>
    </row>
    <row r="1191" ht="15.0" customHeight="1">
      <c r="A1191" s="425"/>
      <c r="B1191" s="435" t="s">
        <v>192</v>
      </c>
      <c r="C1191" s="169"/>
      <c r="D1191" s="169"/>
      <c r="E1191" s="169"/>
      <c r="F1191" s="169"/>
      <c r="G1191" s="169"/>
      <c r="H1191" s="169"/>
      <c r="I1191" s="169"/>
      <c r="J1191" s="169"/>
      <c r="K1191" s="169"/>
      <c r="L1191" s="440"/>
      <c r="M1191" s="441" t="s">
        <v>193</v>
      </c>
      <c r="N1191" s="169"/>
      <c r="O1191" s="169"/>
      <c r="P1191" s="169"/>
      <c r="Q1191" s="169"/>
      <c r="R1191" s="169"/>
      <c r="S1191" s="169"/>
      <c r="T1191" s="169"/>
      <c r="U1191" s="169"/>
      <c r="V1191" s="232"/>
      <c r="W1191" s="425"/>
    </row>
    <row r="1192" ht="15.0" customHeight="1">
      <c r="A1192" s="425"/>
      <c r="B1192" s="468"/>
      <c r="C1192" s="443"/>
      <c r="D1192" s="443"/>
      <c r="E1192" s="443"/>
      <c r="F1192" s="443"/>
      <c r="G1192" s="443"/>
      <c r="H1192" s="443"/>
      <c r="I1192" s="443"/>
      <c r="J1192" s="443"/>
      <c r="K1192" s="444"/>
      <c r="L1192" s="445"/>
      <c r="M1192" s="439"/>
      <c r="N1192" s="169"/>
      <c r="O1192" s="169"/>
      <c r="P1192" s="169"/>
      <c r="Q1192" s="169"/>
      <c r="R1192" s="169"/>
      <c r="S1192" s="169"/>
      <c r="T1192" s="169"/>
      <c r="U1192" s="169"/>
      <c r="V1192" s="232"/>
      <c r="W1192" s="425"/>
    </row>
    <row r="1193" ht="15.0" customHeight="1">
      <c r="A1193" s="425"/>
      <c r="B1193" s="435" t="s">
        <v>194</v>
      </c>
      <c r="C1193" s="169"/>
      <c r="D1193" s="169"/>
      <c r="E1193" s="169"/>
      <c r="F1193" s="169"/>
      <c r="G1193" s="169"/>
      <c r="H1193" s="169"/>
      <c r="I1193" s="169"/>
      <c r="J1193" s="169"/>
      <c r="K1193" s="169"/>
      <c r="L1193" s="440"/>
      <c r="M1193" s="441" t="s">
        <v>195</v>
      </c>
      <c r="N1193" s="169"/>
      <c r="O1193" s="169"/>
      <c r="P1193" s="169"/>
      <c r="Q1193" s="169"/>
      <c r="R1193" s="169"/>
      <c r="S1193" s="169"/>
      <c r="T1193" s="169"/>
      <c r="U1193" s="169"/>
      <c r="V1193" s="232"/>
      <c r="W1193" s="425"/>
    </row>
    <row r="1194" ht="15.0" customHeight="1">
      <c r="A1194" s="425"/>
      <c r="B1194" s="465"/>
      <c r="C1194" s="232"/>
      <c r="D1194" s="447" t="str">
        <f>IF(ISBLANK(B1190),"",IF(B1194&gt;1,"Aventuras Adquiridas",IF(B1194=1,"Aventura Adquirida","Missão Sem Aventura")))</f>
        <v/>
      </c>
      <c r="E1194" s="169"/>
      <c r="F1194" s="169"/>
      <c r="G1194" s="169"/>
      <c r="H1194" s="169"/>
      <c r="I1194" s="169"/>
      <c r="J1194" s="169"/>
      <c r="K1194" s="232"/>
      <c r="L1194" s="445"/>
      <c r="M1194" s="448"/>
      <c r="N1194" s="232"/>
      <c r="O1194" s="466"/>
      <c r="P1194" s="232"/>
      <c r="Q1194" s="450"/>
      <c r="R1194" s="232"/>
      <c r="S1194" s="451"/>
      <c r="T1194" s="232"/>
      <c r="U1194" s="463"/>
      <c r="V1194" s="232"/>
      <c r="W1194" s="425"/>
    </row>
    <row r="1195" ht="15.0" customHeight="1">
      <c r="A1195" s="425"/>
      <c r="B1195" s="435" t="s">
        <v>196</v>
      </c>
      <c r="C1195" s="169"/>
      <c r="D1195" s="169"/>
      <c r="E1195" s="169"/>
      <c r="F1195" s="169"/>
      <c r="G1195" s="169"/>
      <c r="H1195" s="169"/>
      <c r="I1195" s="169"/>
      <c r="J1195" s="169"/>
      <c r="K1195" s="169"/>
      <c r="L1195" s="440"/>
      <c r="M1195" s="441" t="s">
        <v>197</v>
      </c>
      <c r="N1195" s="169"/>
      <c r="O1195" s="169"/>
      <c r="P1195" s="169"/>
      <c r="Q1195" s="169"/>
      <c r="R1195" s="169"/>
      <c r="S1195" s="169"/>
      <c r="T1195" s="169"/>
      <c r="U1195" s="169"/>
      <c r="V1195" s="232"/>
      <c r="W1195" s="425"/>
    </row>
    <row r="1196" ht="15.0" customHeight="1">
      <c r="A1196" s="425"/>
      <c r="B1196" s="453"/>
      <c r="C1196" s="13"/>
      <c r="D1196" s="13"/>
      <c r="E1196" s="13"/>
      <c r="F1196" s="13"/>
      <c r="G1196" s="13"/>
      <c r="H1196" s="13"/>
      <c r="I1196" s="13"/>
      <c r="J1196" s="13"/>
      <c r="K1196" s="26"/>
      <c r="L1196" s="454"/>
      <c r="M1196" s="453"/>
      <c r="N1196" s="13"/>
      <c r="O1196" s="13"/>
      <c r="P1196" s="13"/>
      <c r="Q1196" s="13"/>
      <c r="R1196" s="13"/>
      <c r="S1196" s="13"/>
      <c r="T1196" s="13"/>
      <c r="U1196" s="13"/>
      <c r="V1196" s="26"/>
      <c r="W1196" s="425"/>
    </row>
    <row r="1197" ht="15.0" customHeight="1">
      <c r="A1197" s="425"/>
      <c r="B1197" s="36"/>
      <c r="K1197" s="32"/>
      <c r="M1197" s="36"/>
      <c r="V1197" s="32"/>
      <c r="W1197" s="425"/>
    </row>
    <row r="1198" ht="15.0" customHeight="1">
      <c r="A1198" s="425"/>
      <c r="B1198" s="36"/>
      <c r="K1198" s="32"/>
      <c r="M1198" s="36"/>
      <c r="V1198" s="32"/>
      <c r="W1198" s="425"/>
    </row>
    <row r="1199" ht="15.0" customHeight="1">
      <c r="A1199" s="425"/>
      <c r="B1199" s="36"/>
      <c r="K1199" s="32"/>
      <c r="M1199" s="36"/>
      <c r="V1199" s="32"/>
      <c r="W1199" s="425"/>
    </row>
    <row r="1200" ht="15.0" customHeight="1">
      <c r="A1200" s="425"/>
      <c r="B1200" s="43"/>
      <c r="C1200" s="44"/>
      <c r="D1200" s="44"/>
      <c r="E1200" s="44"/>
      <c r="F1200" s="44"/>
      <c r="G1200" s="44"/>
      <c r="H1200" s="44"/>
      <c r="I1200" s="44"/>
      <c r="J1200" s="44"/>
      <c r="K1200" s="45"/>
      <c r="M1200" s="43"/>
      <c r="N1200" s="44"/>
      <c r="O1200" s="44"/>
      <c r="P1200" s="44"/>
      <c r="Q1200" s="44"/>
      <c r="R1200" s="44"/>
      <c r="S1200" s="44"/>
      <c r="T1200" s="44"/>
      <c r="U1200" s="44"/>
      <c r="V1200" s="45"/>
      <c r="W1200" s="425"/>
    </row>
    <row r="1201" ht="15.0" customHeight="1">
      <c r="A1201" s="425"/>
      <c r="B1201" s="455"/>
      <c r="C1201" s="456"/>
      <c r="D1201" s="457"/>
      <c r="E1201" s="457"/>
      <c r="F1201" s="458"/>
      <c r="G1201" s="458"/>
      <c r="H1201" s="458"/>
      <c r="I1201" s="458"/>
      <c r="J1201" s="458"/>
      <c r="K1201" s="459"/>
      <c r="L1201" s="440"/>
      <c r="M1201" s="460" t="s">
        <v>198</v>
      </c>
      <c r="N1201" s="13"/>
      <c r="O1201" s="13"/>
      <c r="P1201" s="13"/>
      <c r="Q1201" s="13"/>
      <c r="R1201" s="13"/>
      <c r="S1201" s="13"/>
      <c r="T1201" s="13"/>
      <c r="U1201" s="13"/>
      <c r="V1201" s="26"/>
      <c r="W1201" s="425"/>
    </row>
    <row r="1202" ht="15.0" customHeight="1">
      <c r="A1202" s="425"/>
      <c r="B1202" s="461"/>
      <c r="C1202" s="44"/>
      <c r="D1202" s="44"/>
      <c r="E1202" s="44"/>
      <c r="F1202" s="44"/>
      <c r="G1202" s="44"/>
      <c r="H1202" s="44"/>
      <c r="I1202" s="44"/>
      <c r="J1202" s="44"/>
      <c r="K1202" s="44"/>
      <c r="L1202" s="445"/>
      <c r="M1202" s="448"/>
      <c r="N1202" s="232"/>
      <c r="O1202" s="467"/>
      <c r="P1202" s="232"/>
      <c r="Q1202" s="450"/>
      <c r="R1202" s="232"/>
      <c r="S1202" s="451"/>
      <c r="T1202" s="232"/>
      <c r="U1202" s="463"/>
      <c r="V1202" s="232"/>
      <c r="W1202" s="425"/>
    </row>
    <row r="1203" ht="15.0" customHeight="1">
      <c r="A1203" s="432"/>
      <c r="B1203" s="433"/>
      <c r="C1203" s="169"/>
      <c r="D1203" s="169"/>
      <c r="E1203" s="169"/>
      <c r="F1203" s="169"/>
      <c r="G1203" s="169"/>
      <c r="H1203" s="169"/>
      <c r="I1203" s="169"/>
      <c r="J1203" s="169"/>
      <c r="K1203" s="169"/>
      <c r="L1203" s="169"/>
      <c r="M1203" s="169"/>
      <c r="N1203" s="169"/>
      <c r="O1203" s="169"/>
      <c r="P1203" s="169"/>
      <c r="Q1203" s="169"/>
      <c r="R1203" s="169"/>
      <c r="S1203" s="169"/>
      <c r="T1203" s="169"/>
      <c r="U1203" s="169"/>
      <c r="V1203" s="169"/>
      <c r="W1203" s="434" t="str">
        <f>if(ISBLANK(B1205),"",1)</f>
        <v/>
      </c>
    </row>
    <row r="1204" ht="15.0" customHeight="1">
      <c r="A1204" s="425"/>
      <c r="B1204" s="435" t="s">
        <v>191</v>
      </c>
      <c r="C1204" s="169"/>
      <c r="D1204" s="169"/>
      <c r="E1204" s="169"/>
      <c r="F1204" s="169"/>
      <c r="G1204" s="169"/>
      <c r="H1204" s="169"/>
      <c r="I1204" s="169"/>
      <c r="J1204" s="169"/>
      <c r="K1204" s="436"/>
      <c r="L1204" s="437"/>
      <c r="M1204" s="438"/>
      <c r="N1204" s="169"/>
      <c r="O1204" s="169"/>
      <c r="P1204" s="169"/>
      <c r="Q1204" s="169"/>
      <c r="R1204" s="169"/>
      <c r="S1204" s="169"/>
      <c r="T1204" s="169"/>
      <c r="U1204" s="169"/>
      <c r="V1204" s="232"/>
      <c r="W1204" s="425"/>
    </row>
    <row r="1205" ht="15.0" customHeight="1">
      <c r="A1205" s="425"/>
      <c r="B1205" s="439"/>
      <c r="C1205" s="169"/>
      <c r="D1205" s="169"/>
      <c r="E1205" s="169"/>
      <c r="F1205" s="169"/>
      <c r="G1205" s="169"/>
      <c r="H1205" s="169"/>
      <c r="I1205" s="169"/>
      <c r="J1205" s="169"/>
      <c r="K1205" s="169"/>
      <c r="L1205" s="169"/>
      <c r="M1205" s="169"/>
      <c r="N1205" s="169"/>
      <c r="O1205" s="169"/>
      <c r="P1205" s="169"/>
      <c r="Q1205" s="169"/>
      <c r="R1205" s="169"/>
      <c r="S1205" s="169"/>
      <c r="T1205" s="169"/>
      <c r="U1205" s="169"/>
      <c r="V1205" s="232"/>
      <c r="W1205" s="425"/>
    </row>
    <row r="1206" ht="15.0" customHeight="1">
      <c r="A1206" s="425"/>
      <c r="B1206" s="435" t="s">
        <v>192</v>
      </c>
      <c r="C1206" s="169"/>
      <c r="D1206" s="169"/>
      <c r="E1206" s="169"/>
      <c r="F1206" s="169"/>
      <c r="G1206" s="169"/>
      <c r="H1206" s="169"/>
      <c r="I1206" s="169"/>
      <c r="J1206" s="169"/>
      <c r="K1206" s="169"/>
      <c r="L1206" s="440"/>
      <c r="M1206" s="441" t="s">
        <v>193</v>
      </c>
      <c r="N1206" s="169"/>
      <c r="O1206" s="169"/>
      <c r="P1206" s="169"/>
      <c r="Q1206" s="169"/>
      <c r="R1206" s="169"/>
      <c r="S1206" s="169"/>
      <c r="T1206" s="169"/>
      <c r="U1206" s="169"/>
      <c r="V1206" s="232"/>
      <c r="W1206" s="425"/>
    </row>
    <row r="1207" ht="15.0" customHeight="1">
      <c r="A1207" s="425"/>
      <c r="B1207" s="468"/>
      <c r="C1207" s="443"/>
      <c r="D1207" s="443"/>
      <c r="E1207" s="443"/>
      <c r="F1207" s="443"/>
      <c r="G1207" s="443"/>
      <c r="H1207" s="443"/>
      <c r="I1207" s="443"/>
      <c r="J1207" s="443"/>
      <c r="K1207" s="444"/>
      <c r="L1207" s="445"/>
      <c r="M1207" s="439"/>
      <c r="N1207" s="169"/>
      <c r="O1207" s="169"/>
      <c r="P1207" s="169"/>
      <c r="Q1207" s="169"/>
      <c r="R1207" s="169"/>
      <c r="S1207" s="169"/>
      <c r="T1207" s="169"/>
      <c r="U1207" s="169"/>
      <c r="V1207" s="232"/>
      <c r="W1207" s="425"/>
    </row>
    <row r="1208" ht="15.0" customHeight="1">
      <c r="A1208" s="425"/>
      <c r="B1208" s="435" t="s">
        <v>194</v>
      </c>
      <c r="C1208" s="169"/>
      <c r="D1208" s="169"/>
      <c r="E1208" s="169"/>
      <c r="F1208" s="169"/>
      <c r="G1208" s="169"/>
      <c r="H1208" s="169"/>
      <c r="I1208" s="169"/>
      <c r="J1208" s="169"/>
      <c r="K1208" s="169"/>
      <c r="L1208" s="440"/>
      <c r="M1208" s="441" t="s">
        <v>195</v>
      </c>
      <c r="N1208" s="169"/>
      <c r="O1208" s="169"/>
      <c r="P1208" s="169"/>
      <c r="Q1208" s="169"/>
      <c r="R1208" s="169"/>
      <c r="S1208" s="169"/>
      <c r="T1208" s="169"/>
      <c r="U1208" s="169"/>
      <c r="V1208" s="232"/>
      <c r="W1208" s="425"/>
    </row>
    <row r="1209" ht="15.0" customHeight="1">
      <c r="A1209" s="425"/>
      <c r="B1209" s="465"/>
      <c r="C1209" s="232"/>
      <c r="D1209" s="447" t="str">
        <f>IF(ISBLANK(B1205),"",IF(B1209&gt;1,"Aventuras Adquiridas",IF(B1209=1,"Aventura Adquirida","Missão Sem Aventura")))</f>
        <v/>
      </c>
      <c r="E1209" s="169"/>
      <c r="F1209" s="169"/>
      <c r="G1209" s="169"/>
      <c r="H1209" s="169"/>
      <c r="I1209" s="169"/>
      <c r="J1209" s="169"/>
      <c r="K1209" s="232"/>
      <c r="L1209" s="445"/>
      <c r="M1209" s="448"/>
      <c r="N1209" s="232"/>
      <c r="O1209" s="466"/>
      <c r="P1209" s="232"/>
      <c r="Q1209" s="450"/>
      <c r="R1209" s="232"/>
      <c r="S1209" s="451"/>
      <c r="T1209" s="232"/>
      <c r="U1209" s="463"/>
      <c r="V1209" s="232"/>
      <c r="W1209" s="425"/>
    </row>
    <row r="1210" ht="15.0" customHeight="1">
      <c r="A1210" s="425"/>
      <c r="B1210" s="435" t="s">
        <v>196</v>
      </c>
      <c r="C1210" s="169"/>
      <c r="D1210" s="169"/>
      <c r="E1210" s="169"/>
      <c r="F1210" s="169"/>
      <c r="G1210" s="169"/>
      <c r="H1210" s="169"/>
      <c r="I1210" s="169"/>
      <c r="J1210" s="169"/>
      <c r="K1210" s="169"/>
      <c r="L1210" s="440"/>
      <c r="M1210" s="441" t="s">
        <v>197</v>
      </c>
      <c r="N1210" s="169"/>
      <c r="O1210" s="169"/>
      <c r="P1210" s="169"/>
      <c r="Q1210" s="169"/>
      <c r="R1210" s="169"/>
      <c r="S1210" s="169"/>
      <c r="T1210" s="169"/>
      <c r="U1210" s="169"/>
      <c r="V1210" s="232"/>
      <c r="W1210" s="425"/>
    </row>
    <row r="1211" ht="15.0" customHeight="1">
      <c r="A1211" s="425"/>
      <c r="B1211" s="453"/>
      <c r="C1211" s="13"/>
      <c r="D1211" s="13"/>
      <c r="E1211" s="13"/>
      <c r="F1211" s="13"/>
      <c r="G1211" s="13"/>
      <c r="H1211" s="13"/>
      <c r="I1211" s="13"/>
      <c r="J1211" s="13"/>
      <c r="K1211" s="26"/>
      <c r="L1211" s="454"/>
      <c r="M1211" s="453"/>
      <c r="N1211" s="13"/>
      <c r="O1211" s="13"/>
      <c r="P1211" s="13"/>
      <c r="Q1211" s="13"/>
      <c r="R1211" s="13"/>
      <c r="S1211" s="13"/>
      <c r="T1211" s="13"/>
      <c r="U1211" s="13"/>
      <c r="V1211" s="26"/>
      <c r="W1211" s="425"/>
    </row>
    <row r="1212" ht="15.0" customHeight="1">
      <c r="A1212" s="425"/>
      <c r="B1212" s="36"/>
      <c r="K1212" s="32"/>
      <c r="M1212" s="36"/>
      <c r="V1212" s="32"/>
      <c r="W1212" s="425"/>
    </row>
    <row r="1213" ht="15.0" customHeight="1">
      <c r="A1213" s="425"/>
      <c r="B1213" s="36"/>
      <c r="K1213" s="32"/>
      <c r="M1213" s="36"/>
      <c r="V1213" s="32"/>
      <c r="W1213" s="425"/>
    </row>
    <row r="1214" ht="15.0" customHeight="1">
      <c r="A1214" s="425"/>
      <c r="B1214" s="36"/>
      <c r="K1214" s="32"/>
      <c r="M1214" s="36"/>
      <c r="V1214" s="32"/>
      <c r="W1214" s="425"/>
    </row>
    <row r="1215" ht="15.0" customHeight="1">
      <c r="A1215" s="425"/>
      <c r="B1215" s="43"/>
      <c r="C1215" s="44"/>
      <c r="D1215" s="44"/>
      <c r="E1215" s="44"/>
      <c r="F1215" s="44"/>
      <c r="G1215" s="44"/>
      <c r="H1215" s="44"/>
      <c r="I1215" s="44"/>
      <c r="J1215" s="44"/>
      <c r="K1215" s="45"/>
      <c r="M1215" s="43"/>
      <c r="N1215" s="44"/>
      <c r="O1215" s="44"/>
      <c r="P1215" s="44"/>
      <c r="Q1215" s="44"/>
      <c r="R1215" s="44"/>
      <c r="S1215" s="44"/>
      <c r="T1215" s="44"/>
      <c r="U1215" s="44"/>
      <c r="V1215" s="45"/>
      <c r="W1215" s="425"/>
    </row>
    <row r="1216" ht="15.0" customHeight="1">
      <c r="A1216" s="425"/>
      <c r="B1216" s="455"/>
      <c r="C1216" s="456"/>
      <c r="D1216" s="457"/>
      <c r="E1216" s="457"/>
      <c r="F1216" s="458"/>
      <c r="G1216" s="458"/>
      <c r="H1216" s="458"/>
      <c r="I1216" s="458"/>
      <c r="J1216" s="458"/>
      <c r="K1216" s="459"/>
      <c r="L1216" s="440"/>
      <c r="M1216" s="460" t="s">
        <v>198</v>
      </c>
      <c r="N1216" s="13"/>
      <c r="O1216" s="13"/>
      <c r="P1216" s="13"/>
      <c r="Q1216" s="13"/>
      <c r="R1216" s="13"/>
      <c r="S1216" s="13"/>
      <c r="T1216" s="13"/>
      <c r="U1216" s="13"/>
      <c r="V1216" s="26"/>
      <c r="W1216" s="425"/>
    </row>
    <row r="1217" ht="15.0" customHeight="1">
      <c r="A1217" s="425"/>
      <c r="B1217" s="461"/>
      <c r="C1217" s="44"/>
      <c r="D1217" s="44"/>
      <c r="E1217" s="44"/>
      <c r="F1217" s="44"/>
      <c r="G1217" s="44"/>
      <c r="H1217" s="44"/>
      <c r="I1217" s="44"/>
      <c r="J1217" s="44"/>
      <c r="K1217" s="44"/>
      <c r="L1217" s="445"/>
      <c r="M1217" s="448"/>
      <c r="N1217" s="232"/>
      <c r="O1217" s="467"/>
      <c r="P1217" s="232"/>
      <c r="Q1217" s="450"/>
      <c r="R1217" s="232"/>
      <c r="S1217" s="451"/>
      <c r="T1217" s="232"/>
      <c r="U1217" s="463"/>
      <c r="V1217" s="232"/>
      <c r="W1217" s="425"/>
    </row>
    <row r="1218" ht="15.0" customHeight="1">
      <c r="A1218" s="432"/>
      <c r="B1218" s="433"/>
      <c r="C1218" s="169"/>
      <c r="D1218" s="169"/>
      <c r="E1218" s="169"/>
      <c r="F1218" s="169"/>
      <c r="G1218" s="169"/>
      <c r="H1218" s="169"/>
      <c r="I1218" s="169"/>
      <c r="J1218" s="169"/>
      <c r="K1218" s="169"/>
      <c r="L1218" s="169"/>
      <c r="M1218" s="169"/>
      <c r="N1218" s="169"/>
      <c r="O1218" s="169"/>
      <c r="P1218" s="169"/>
      <c r="Q1218" s="169"/>
      <c r="R1218" s="169"/>
      <c r="S1218" s="169"/>
      <c r="T1218" s="169"/>
      <c r="U1218" s="169"/>
      <c r="V1218" s="169"/>
      <c r="W1218" s="434" t="str">
        <f>if(ISBLANK(B1220),"",1)</f>
        <v/>
      </c>
    </row>
    <row r="1219" ht="15.0" customHeight="1">
      <c r="A1219" s="425"/>
      <c r="B1219" s="435" t="s">
        <v>191</v>
      </c>
      <c r="C1219" s="169"/>
      <c r="D1219" s="169"/>
      <c r="E1219" s="169"/>
      <c r="F1219" s="169"/>
      <c r="G1219" s="169"/>
      <c r="H1219" s="169"/>
      <c r="I1219" s="169"/>
      <c r="J1219" s="169"/>
      <c r="K1219" s="436"/>
      <c r="L1219" s="437"/>
      <c r="M1219" s="438"/>
      <c r="N1219" s="169"/>
      <c r="O1219" s="169"/>
      <c r="P1219" s="169"/>
      <c r="Q1219" s="169"/>
      <c r="R1219" s="169"/>
      <c r="S1219" s="169"/>
      <c r="T1219" s="169"/>
      <c r="U1219" s="169"/>
      <c r="V1219" s="232"/>
      <c r="W1219" s="425"/>
    </row>
    <row r="1220" ht="15.0" customHeight="1">
      <c r="A1220" s="425"/>
      <c r="B1220" s="439"/>
      <c r="C1220" s="169"/>
      <c r="D1220" s="169"/>
      <c r="E1220" s="169"/>
      <c r="F1220" s="169"/>
      <c r="G1220" s="169"/>
      <c r="H1220" s="169"/>
      <c r="I1220" s="169"/>
      <c r="J1220" s="169"/>
      <c r="K1220" s="169"/>
      <c r="L1220" s="169"/>
      <c r="M1220" s="169"/>
      <c r="N1220" s="169"/>
      <c r="O1220" s="169"/>
      <c r="P1220" s="169"/>
      <c r="Q1220" s="169"/>
      <c r="R1220" s="169"/>
      <c r="S1220" s="169"/>
      <c r="T1220" s="169"/>
      <c r="U1220" s="169"/>
      <c r="V1220" s="232"/>
      <c r="W1220" s="425"/>
    </row>
    <row r="1221" ht="15.0" customHeight="1">
      <c r="A1221" s="425"/>
      <c r="B1221" s="435" t="s">
        <v>192</v>
      </c>
      <c r="C1221" s="169"/>
      <c r="D1221" s="169"/>
      <c r="E1221" s="169"/>
      <c r="F1221" s="169"/>
      <c r="G1221" s="169"/>
      <c r="H1221" s="169"/>
      <c r="I1221" s="169"/>
      <c r="J1221" s="169"/>
      <c r="K1221" s="169"/>
      <c r="L1221" s="440"/>
      <c r="M1221" s="441" t="s">
        <v>193</v>
      </c>
      <c r="N1221" s="169"/>
      <c r="O1221" s="169"/>
      <c r="P1221" s="169"/>
      <c r="Q1221" s="169"/>
      <c r="R1221" s="169"/>
      <c r="S1221" s="169"/>
      <c r="T1221" s="169"/>
      <c r="U1221" s="169"/>
      <c r="V1221" s="232"/>
      <c r="W1221" s="425"/>
    </row>
    <row r="1222" ht="15.0" customHeight="1">
      <c r="A1222" s="425"/>
      <c r="B1222" s="468"/>
      <c r="C1222" s="443"/>
      <c r="D1222" s="443"/>
      <c r="E1222" s="443"/>
      <c r="F1222" s="443"/>
      <c r="G1222" s="443"/>
      <c r="H1222" s="443"/>
      <c r="I1222" s="443"/>
      <c r="J1222" s="443"/>
      <c r="K1222" s="444"/>
      <c r="L1222" s="445"/>
      <c r="M1222" s="439"/>
      <c r="N1222" s="169"/>
      <c r="O1222" s="169"/>
      <c r="P1222" s="169"/>
      <c r="Q1222" s="169"/>
      <c r="R1222" s="169"/>
      <c r="S1222" s="169"/>
      <c r="T1222" s="169"/>
      <c r="U1222" s="169"/>
      <c r="V1222" s="232"/>
      <c r="W1222" s="425"/>
    </row>
    <row r="1223" ht="15.0" customHeight="1">
      <c r="A1223" s="425"/>
      <c r="B1223" s="435" t="s">
        <v>194</v>
      </c>
      <c r="C1223" s="169"/>
      <c r="D1223" s="169"/>
      <c r="E1223" s="169"/>
      <c r="F1223" s="169"/>
      <c r="G1223" s="169"/>
      <c r="H1223" s="169"/>
      <c r="I1223" s="169"/>
      <c r="J1223" s="169"/>
      <c r="K1223" s="169"/>
      <c r="L1223" s="440"/>
      <c r="M1223" s="441" t="s">
        <v>195</v>
      </c>
      <c r="N1223" s="169"/>
      <c r="O1223" s="169"/>
      <c r="P1223" s="169"/>
      <c r="Q1223" s="169"/>
      <c r="R1223" s="169"/>
      <c r="S1223" s="169"/>
      <c r="T1223" s="169"/>
      <c r="U1223" s="169"/>
      <c r="V1223" s="232"/>
      <c r="W1223" s="425"/>
    </row>
    <row r="1224" ht="15.0" customHeight="1">
      <c r="A1224" s="425"/>
      <c r="B1224" s="465"/>
      <c r="C1224" s="232"/>
      <c r="D1224" s="447" t="str">
        <f>IF(ISBLANK(B1220),"",IF(B1224&gt;1,"Aventuras Adquiridas",IF(B1224=1,"Aventura Adquirida","Missão Sem Aventura")))</f>
        <v/>
      </c>
      <c r="E1224" s="169"/>
      <c r="F1224" s="169"/>
      <c r="G1224" s="169"/>
      <c r="H1224" s="169"/>
      <c r="I1224" s="169"/>
      <c r="J1224" s="169"/>
      <c r="K1224" s="232"/>
      <c r="L1224" s="445"/>
      <c r="M1224" s="448"/>
      <c r="N1224" s="232"/>
      <c r="O1224" s="466"/>
      <c r="P1224" s="232"/>
      <c r="Q1224" s="450"/>
      <c r="R1224" s="232"/>
      <c r="S1224" s="451"/>
      <c r="T1224" s="232"/>
      <c r="U1224" s="463"/>
      <c r="V1224" s="232"/>
      <c r="W1224" s="425"/>
    </row>
    <row r="1225" ht="15.0" customHeight="1">
      <c r="A1225" s="425"/>
      <c r="B1225" s="435" t="s">
        <v>196</v>
      </c>
      <c r="C1225" s="169"/>
      <c r="D1225" s="169"/>
      <c r="E1225" s="169"/>
      <c r="F1225" s="169"/>
      <c r="G1225" s="169"/>
      <c r="H1225" s="169"/>
      <c r="I1225" s="169"/>
      <c r="J1225" s="169"/>
      <c r="K1225" s="169"/>
      <c r="L1225" s="440"/>
      <c r="M1225" s="441" t="s">
        <v>197</v>
      </c>
      <c r="N1225" s="169"/>
      <c r="O1225" s="169"/>
      <c r="P1225" s="169"/>
      <c r="Q1225" s="169"/>
      <c r="R1225" s="169"/>
      <c r="S1225" s="169"/>
      <c r="T1225" s="169"/>
      <c r="U1225" s="169"/>
      <c r="V1225" s="232"/>
      <c r="W1225" s="425"/>
    </row>
    <row r="1226" ht="15.0" customHeight="1">
      <c r="A1226" s="425"/>
      <c r="B1226" s="453"/>
      <c r="C1226" s="13"/>
      <c r="D1226" s="13"/>
      <c r="E1226" s="13"/>
      <c r="F1226" s="13"/>
      <c r="G1226" s="13"/>
      <c r="H1226" s="13"/>
      <c r="I1226" s="13"/>
      <c r="J1226" s="13"/>
      <c r="K1226" s="26"/>
      <c r="L1226" s="454"/>
      <c r="M1226" s="453"/>
      <c r="N1226" s="13"/>
      <c r="O1226" s="13"/>
      <c r="P1226" s="13"/>
      <c r="Q1226" s="13"/>
      <c r="R1226" s="13"/>
      <c r="S1226" s="13"/>
      <c r="T1226" s="13"/>
      <c r="U1226" s="13"/>
      <c r="V1226" s="26"/>
      <c r="W1226" s="425"/>
    </row>
    <row r="1227" ht="15.0" customHeight="1">
      <c r="A1227" s="425"/>
      <c r="B1227" s="36"/>
      <c r="K1227" s="32"/>
      <c r="M1227" s="36"/>
      <c r="V1227" s="32"/>
      <c r="W1227" s="425"/>
    </row>
    <row r="1228" ht="15.0" customHeight="1">
      <c r="A1228" s="425"/>
      <c r="B1228" s="36"/>
      <c r="K1228" s="32"/>
      <c r="M1228" s="36"/>
      <c r="V1228" s="32"/>
      <c r="W1228" s="425"/>
    </row>
    <row r="1229" ht="15.0" customHeight="1">
      <c r="A1229" s="425"/>
      <c r="B1229" s="36"/>
      <c r="K1229" s="32"/>
      <c r="M1229" s="36"/>
      <c r="V1229" s="32"/>
      <c r="W1229" s="425"/>
    </row>
    <row r="1230" ht="15.0" customHeight="1">
      <c r="A1230" s="425"/>
      <c r="B1230" s="43"/>
      <c r="C1230" s="44"/>
      <c r="D1230" s="44"/>
      <c r="E1230" s="44"/>
      <c r="F1230" s="44"/>
      <c r="G1230" s="44"/>
      <c r="H1230" s="44"/>
      <c r="I1230" s="44"/>
      <c r="J1230" s="44"/>
      <c r="K1230" s="45"/>
      <c r="M1230" s="43"/>
      <c r="N1230" s="44"/>
      <c r="O1230" s="44"/>
      <c r="P1230" s="44"/>
      <c r="Q1230" s="44"/>
      <c r="R1230" s="44"/>
      <c r="S1230" s="44"/>
      <c r="T1230" s="44"/>
      <c r="U1230" s="44"/>
      <c r="V1230" s="45"/>
      <c r="W1230" s="425"/>
    </row>
    <row r="1231" ht="15.0" customHeight="1">
      <c r="A1231" s="425"/>
      <c r="B1231" s="455"/>
      <c r="C1231" s="456"/>
      <c r="D1231" s="457"/>
      <c r="E1231" s="457"/>
      <c r="F1231" s="458"/>
      <c r="G1231" s="458"/>
      <c r="H1231" s="458"/>
      <c r="I1231" s="458"/>
      <c r="J1231" s="458"/>
      <c r="K1231" s="459"/>
      <c r="L1231" s="440"/>
      <c r="M1231" s="460" t="s">
        <v>198</v>
      </c>
      <c r="N1231" s="13"/>
      <c r="O1231" s="13"/>
      <c r="P1231" s="13"/>
      <c r="Q1231" s="13"/>
      <c r="R1231" s="13"/>
      <c r="S1231" s="13"/>
      <c r="T1231" s="13"/>
      <c r="U1231" s="13"/>
      <c r="V1231" s="26"/>
      <c r="W1231" s="425"/>
    </row>
    <row r="1232" ht="15.0" customHeight="1">
      <c r="A1232" s="425"/>
      <c r="B1232" s="461"/>
      <c r="C1232" s="44"/>
      <c r="D1232" s="44"/>
      <c r="E1232" s="44"/>
      <c r="F1232" s="44"/>
      <c r="G1232" s="44"/>
      <c r="H1232" s="44"/>
      <c r="I1232" s="44"/>
      <c r="J1232" s="44"/>
      <c r="K1232" s="44"/>
      <c r="L1232" s="445"/>
      <c r="M1232" s="448"/>
      <c r="N1232" s="232"/>
      <c r="O1232" s="467"/>
      <c r="P1232" s="232"/>
      <c r="Q1232" s="450"/>
      <c r="R1232" s="232"/>
      <c r="S1232" s="451"/>
      <c r="T1232" s="232"/>
      <c r="U1232" s="463"/>
      <c r="V1232" s="232"/>
      <c r="W1232" s="425"/>
    </row>
    <row r="1233" ht="15.0" customHeight="1">
      <c r="A1233" s="432"/>
      <c r="B1233" s="433"/>
      <c r="C1233" s="169"/>
      <c r="D1233" s="169"/>
      <c r="E1233" s="169"/>
      <c r="F1233" s="169"/>
      <c r="G1233" s="169"/>
      <c r="H1233" s="169"/>
      <c r="I1233" s="169"/>
      <c r="J1233" s="169"/>
      <c r="K1233" s="169"/>
      <c r="L1233" s="169"/>
      <c r="M1233" s="169"/>
      <c r="N1233" s="169"/>
      <c r="O1233" s="169"/>
      <c r="P1233" s="169"/>
      <c r="Q1233" s="169"/>
      <c r="R1233" s="169"/>
      <c r="S1233" s="169"/>
      <c r="T1233" s="169"/>
      <c r="U1233" s="169"/>
      <c r="V1233" s="169"/>
      <c r="W1233" s="434" t="str">
        <f>if(ISBLANK(B1235),"",1)</f>
        <v/>
      </c>
    </row>
    <row r="1234" ht="15.0" customHeight="1">
      <c r="A1234" s="425"/>
      <c r="B1234" s="435" t="s">
        <v>191</v>
      </c>
      <c r="C1234" s="169"/>
      <c r="D1234" s="169"/>
      <c r="E1234" s="169"/>
      <c r="F1234" s="169"/>
      <c r="G1234" s="169"/>
      <c r="H1234" s="169"/>
      <c r="I1234" s="169"/>
      <c r="J1234" s="169"/>
      <c r="K1234" s="436"/>
      <c r="L1234" s="437"/>
      <c r="M1234" s="438"/>
      <c r="N1234" s="169"/>
      <c r="O1234" s="169"/>
      <c r="P1234" s="169"/>
      <c r="Q1234" s="169"/>
      <c r="R1234" s="169"/>
      <c r="S1234" s="169"/>
      <c r="T1234" s="169"/>
      <c r="U1234" s="169"/>
      <c r="V1234" s="232"/>
      <c r="W1234" s="425"/>
    </row>
    <row r="1235" ht="15.0" customHeight="1">
      <c r="A1235" s="425"/>
      <c r="B1235" s="439"/>
      <c r="C1235" s="169"/>
      <c r="D1235" s="169"/>
      <c r="E1235" s="169"/>
      <c r="F1235" s="169"/>
      <c r="G1235" s="169"/>
      <c r="H1235" s="169"/>
      <c r="I1235" s="169"/>
      <c r="J1235" s="169"/>
      <c r="K1235" s="169"/>
      <c r="L1235" s="169"/>
      <c r="M1235" s="169"/>
      <c r="N1235" s="169"/>
      <c r="O1235" s="169"/>
      <c r="P1235" s="169"/>
      <c r="Q1235" s="169"/>
      <c r="R1235" s="169"/>
      <c r="S1235" s="169"/>
      <c r="T1235" s="169"/>
      <c r="U1235" s="169"/>
      <c r="V1235" s="232"/>
      <c r="W1235" s="425"/>
    </row>
    <row r="1236" ht="15.0" customHeight="1">
      <c r="A1236" s="425"/>
      <c r="B1236" s="435" t="s">
        <v>192</v>
      </c>
      <c r="C1236" s="169"/>
      <c r="D1236" s="169"/>
      <c r="E1236" s="169"/>
      <c r="F1236" s="169"/>
      <c r="G1236" s="169"/>
      <c r="H1236" s="169"/>
      <c r="I1236" s="169"/>
      <c r="J1236" s="169"/>
      <c r="K1236" s="169"/>
      <c r="L1236" s="440"/>
      <c r="M1236" s="441" t="s">
        <v>193</v>
      </c>
      <c r="N1236" s="169"/>
      <c r="O1236" s="169"/>
      <c r="P1236" s="169"/>
      <c r="Q1236" s="169"/>
      <c r="R1236" s="169"/>
      <c r="S1236" s="169"/>
      <c r="T1236" s="169"/>
      <c r="U1236" s="169"/>
      <c r="V1236" s="232"/>
      <c r="W1236" s="425"/>
    </row>
    <row r="1237" ht="15.0" customHeight="1">
      <c r="A1237" s="425"/>
      <c r="B1237" s="468"/>
      <c r="C1237" s="443"/>
      <c r="D1237" s="443"/>
      <c r="E1237" s="443"/>
      <c r="F1237" s="443"/>
      <c r="G1237" s="443"/>
      <c r="H1237" s="443"/>
      <c r="I1237" s="443"/>
      <c r="J1237" s="443"/>
      <c r="K1237" s="444"/>
      <c r="L1237" s="445"/>
      <c r="M1237" s="439"/>
      <c r="N1237" s="169"/>
      <c r="O1237" s="169"/>
      <c r="P1237" s="169"/>
      <c r="Q1237" s="169"/>
      <c r="R1237" s="169"/>
      <c r="S1237" s="169"/>
      <c r="T1237" s="169"/>
      <c r="U1237" s="169"/>
      <c r="V1237" s="232"/>
      <c r="W1237" s="425"/>
    </row>
    <row r="1238" ht="15.0" customHeight="1">
      <c r="A1238" s="425"/>
      <c r="B1238" s="435" t="s">
        <v>194</v>
      </c>
      <c r="C1238" s="169"/>
      <c r="D1238" s="169"/>
      <c r="E1238" s="169"/>
      <c r="F1238" s="169"/>
      <c r="G1238" s="169"/>
      <c r="H1238" s="169"/>
      <c r="I1238" s="169"/>
      <c r="J1238" s="169"/>
      <c r="K1238" s="169"/>
      <c r="L1238" s="440"/>
      <c r="M1238" s="441" t="s">
        <v>195</v>
      </c>
      <c r="N1238" s="169"/>
      <c r="O1238" s="169"/>
      <c r="P1238" s="169"/>
      <c r="Q1238" s="169"/>
      <c r="R1238" s="169"/>
      <c r="S1238" s="169"/>
      <c r="T1238" s="169"/>
      <c r="U1238" s="169"/>
      <c r="V1238" s="232"/>
      <c r="W1238" s="425"/>
    </row>
    <row r="1239" ht="15.0" customHeight="1">
      <c r="A1239" s="425"/>
      <c r="B1239" s="465"/>
      <c r="C1239" s="232"/>
      <c r="D1239" s="447" t="str">
        <f>IF(ISBLANK(B1235),"",IF(B1239&gt;1,"Aventuras Adquiridas",IF(B1239=1,"Aventura Adquirida","Missão Sem Aventura")))</f>
        <v/>
      </c>
      <c r="E1239" s="169"/>
      <c r="F1239" s="169"/>
      <c r="G1239" s="169"/>
      <c r="H1239" s="169"/>
      <c r="I1239" s="169"/>
      <c r="J1239" s="169"/>
      <c r="K1239" s="232"/>
      <c r="L1239" s="445"/>
      <c r="M1239" s="448"/>
      <c r="N1239" s="232"/>
      <c r="O1239" s="466"/>
      <c r="P1239" s="232"/>
      <c r="Q1239" s="450"/>
      <c r="R1239" s="232"/>
      <c r="S1239" s="451"/>
      <c r="T1239" s="232"/>
      <c r="U1239" s="463"/>
      <c r="V1239" s="232"/>
      <c r="W1239" s="425"/>
    </row>
    <row r="1240" ht="15.0" customHeight="1">
      <c r="A1240" s="425"/>
      <c r="B1240" s="435" t="s">
        <v>196</v>
      </c>
      <c r="C1240" s="169"/>
      <c r="D1240" s="169"/>
      <c r="E1240" s="169"/>
      <c r="F1240" s="169"/>
      <c r="G1240" s="169"/>
      <c r="H1240" s="169"/>
      <c r="I1240" s="169"/>
      <c r="J1240" s="169"/>
      <c r="K1240" s="169"/>
      <c r="L1240" s="440"/>
      <c r="M1240" s="441" t="s">
        <v>197</v>
      </c>
      <c r="N1240" s="169"/>
      <c r="O1240" s="169"/>
      <c r="P1240" s="169"/>
      <c r="Q1240" s="169"/>
      <c r="R1240" s="169"/>
      <c r="S1240" s="169"/>
      <c r="T1240" s="169"/>
      <c r="U1240" s="169"/>
      <c r="V1240" s="232"/>
      <c r="W1240" s="425"/>
    </row>
    <row r="1241" ht="15.0" customHeight="1">
      <c r="A1241" s="425"/>
      <c r="B1241" s="453"/>
      <c r="C1241" s="13"/>
      <c r="D1241" s="13"/>
      <c r="E1241" s="13"/>
      <c r="F1241" s="13"/>
      <c r="G1241" s="13"/>
      <c r="H1241" s="13"/>
      <c r="I1241" s="13"/>
      <c r="J1241" s="13"/>
      <c r="K1241" s="26"/>
      <c r="L1241" s="454"/>
      <c r="M1241" s="453"/>
      <c r="N1241" s="13"/>
      <c r="O1241" s="13"/>
      <c r="P1241" s="13"/>
      <c r="Q1241" s="13"/>
      <c r="R1241" s="13"/>
      <c r="S1241" s="13"/>
      <c r="T1241" s="13"/>
      <c r="U1241" s="13"/>
      <c r="V1241" s="26"/>
      <c r="W1241" s="425"/>
    </row>
    <row r="1242" ht="15.0" customHeight="1">
      <c r="A1242" s="425"/>
      <c r="B1242" s="36"/>
      <c r="K1242" s="32"/>
      <c r="M1242" s="36"/>
      <c r="V1242" s="32"/>
      <c r="W1242" s="425"/>
    </row>
    <row r="1243" ht="15.0" customHeight="1">
      <c r="A1243" s="425"/>
      <c r="B1243" s="36"/>
      <c r="K1243" s="32"/>
      <c r="M1243" s="36"/>
      <c r="V1243" s="32"/>
      <c r="W1243" s="425"/>
    </row>
    <row r="1244" ht="15.0" customHeight="1">
      <c r="A1244" s="425"/>
      <c r="B1244" s="36"/>
      <c r="K1244" s="32"/>
      <c r="M1244" s="36"/>
      <c r="V1244" s="32"/>
      <c r="W1244" s="425"/>
    </row>
    <row r="1245" ht="15.0" customHeight="1">
      <c r="A1245" s="425"/>
      <c r="B1245" s="43"/>
      <c r="C1245" s="44"/>
      <c r="D1245" s="44"/>
      <c r="E1245" s="44"/>
      <c r="F1245" s="44"/>
      <c r="G1245" s="44"/>
      <c r="H1245" s="44"/>
      <c r="I1245" s="44"/>
      <c r="J1245" s="44"/>
      <c r="K1245" s="45"/>
      <c r="M1245" s="43"/>
      <c r="N1245" s="44"/>
      <c r="O1245" s="44"/>
      <c r="P1245" s="44"/>
      <c r="Q1245" s="44"/>
      <c r="R1245" s="44"/>
      <c r="S1245" s="44"/>
      <c r="T1245" s="44"/>
      <c r="U1245" s="44"/>
      <c r="V1245" s="45"/>
      <c r="W1245" s="425"/>
    </row>
    <row r="1246" ht="15.0" customHeight="1">
      <c r="A1246" s="425"/>
      <c r="B1246" s="455"/>
      <c r="C1246" s="456"/>
      <c r="D1246" s="457"/>
      <c r="E1246" s="457"/>
      <c r="F1246" s="458"/>
      <c r="G1246" s="458"/>
      <c r="H1246" s="458"/>
      <c r="I1246" s="458"/>
      <c r="J1246" s="458"/>
      <c r="K1246" s="459"/>
      <c r="L1246" s="440"/>
      <c r="M1246" s="460" t="s">
        <v>198</v>
      </c>
      <c r="N1246" s="13"/>
      <c r="O1246" s="13"/>
      <c r="P1246" s="13"/>
      <c r="Q1246" s="13"/>
      <c r="R1246" s="13"/>
      <c r="S1246" s="13"/>
      <c r="T1246" s="13"/>
      <c r="U1246" s="13"/>
      <c r="V1246" s="26"/>
      <c r="W1246" s="425"/>
    </row>
    <row r="1247" ht="15.0" customHeight="1">
      <c r="A1247" s="425"/>
      <c r="B1247" s="461"/>
      <c r="C1247" s="44"/>
      <c r="D1247" s="44"/>
      <c r="E1247" s="44"/>
      <c r="F1247" s="44"/>
      <c r="G1247" s="44"/>
      <c r="H1247" s="44"/>
      <c r="I1247" s="44"/>
      <c r="J1247" s="44"/>
      <c r="K1247" s="44"/>
      <c r="L1247" s="445"/>
      <c r="M1247" s="448"/>
      <c r="N1247" s="232"/>
      <c r="O1247" s="467"/>
      <c r="P1247" s="232"/>
      <c r="Q1247" s="450"/>
      <c r="R1247" s="232"/>
      <c r="S1247" s="451"/>
      <c r="T1247" s="232"/>
      <c r="U1247" s="463"/>
      <c r="V1247" s="232"/>
      <c r="W1247" s="425"/>
    </row>
    <row r="1248" ht="15.0" customHeight="1">
      <c r="A1248" s="432"/>
      <c r="B1248" s="433"/>
      <c r="C1248" s="169"/>
      <c r="D1248" s="169"/>
      <c r="E1248" s="169"/>
      <c r="F1248" s="169"/>
      <c r="G1248" s="169"/>
      <c r="H1248" s="169"/>
      <c r="I1248" s="169"/>
      <c r="J1248" s="169"/>
      <c r="K1248" s="169"/>
      <c r="L1248" s="169"/>
      <c r="M1248" s="169"/>
      <c r="N1248" s="169"/>
      <c r="O1248" s="169"/>
      <c r="P1248" s="169"/>
      <c r="Q1248" s="169"/>
      <c r="R1248" s="169"/>
      <c r="S1248" s="169"/>
      <c r="T1248" s="169"/>
      <c r="U1248" s="169"/>
      <c r="V1248" s="169"/>
      <c r="W1248" s="434" t="str">
        <f>if(ISBLANK(B1250),"",1)</f>
        <v/>
      </c>
    </row>
    <row r="1249" ht="15.0" customHeight="1">
      <c r="A1249" s="425"/>
      <c r="B1249" s="435" t="s">
        <v>191</v>
      </c>
      <c r="C1249" s="169"/>
      <c r="D1249" s="169"/>
      <c r="E1249" s="169"/>
      <c r="F1249" s="169"/>
      <c r="G1249" s="169"/>
      <c r="H1249" s="169"/>
      <c r="I1249" s="169"/>
      <c r="J1249" s="169"/>
      <c r="K1249" s="436"/>
      <c r="L1249" s="437"/>
      <c r="M1249" s="438"/>
      <c r="N1249" s="169"/>
      <c r="O1249" s="169"/>
      <c r="P1249" s="169"/>
      <c r="Q1249" s="169"/>
      <c r="R1249" s="169"/>
      <c r="S1249" s="169"/>
      <c r="T1249" s="169"/>
      <c r="U1249" s="169"/>
      <c r="V1249" s="232"/>
      <c r="W1249" s="425"/>
    </row>
    <row r="1250" ht="15.0" customHeight="1">
      <c r="A1250" s="425"/>
      <c r="B1250" s="439"/>
      <c r="C1250" s="169"/>
      <c r="D1250" s="169"/>
      <c r="E1250" s="169"/>
      <c r="F1250" s="169"/>
      <c r="G1250" s="169"/>
      <c r="H1250" s="169"/>
      <c r="I1250" s="169"/>
      <c r="J1250" s="169"/>
      <c r="K1250" s="169"/>
      <c r="L1250" s="169"/>
      <c r="M1250" s="169"/>
      <c r="N1250" s="169"/>
      <c r="O1250" s="169"/>
      <c r="P1250" s="169"/>
      <c r="Q1250" s="169"/>
      <c r="R1250" s="169"/>
      <c r="S1250" s="169"/>
      <c r="T1250" s="169"/>
      <c r="U1250" s="169"/>
      <c r="V1250" s="232"/>
      <c r="W1250" s="425"/>
    </row>
    <row r="1251" ht="15.0" customHeight="1">
      <c r="A1251" s="425"/>
      <c r="B1251" s="435" t="s">
        <v>192</v>
      </c>
      <c r="C1251" s="169"/>
      <c r="D1251" s="169"/>
      <c r="E1251" s="169"/>
      <c r="F1251" s="169"/>
      <c r="G1251" s="169"/>
      <c r="H1251" s="169"/>
      <c r="I1251" s="169"/>
      <c r="J1251" s="169"/>
      <c r="K1251" s="169"/>
      <c r="L1251" s="440"/>
      <c r="M1251" s="441" t="s">
        <v>193</v>
      </c>
      <c r="N1251" s="169"/>
      <c r="O1251" s="169"/>
      <c r="P1251" s="169"/>
      <c r="Q1251" s="169"/>
      <c r="R1251" s="169"/>
      <c r="S1251" s="169"/>
      <c r="T1251" s="169"/>
      <c r="U1251" s="169"/>
      <c r="V1251" s="232"/>
      <c r="W1251" s="425"/>
    </row>
    <row r="1252" ht="15.0" customHeight="1">
      <c r="A1252" s="425"/>
      <c r="B1252" s="468"/>
      <c r="C1252" s="443"/>
      <c r="D1252" s="443"/>
      <c r="E1252" s="443"/>
      <c r="F1252" s="443"/>
      <c r="G1252" s="443"/>
      <c r="H1252" s="443"/>
      <c r="I1252" s="443"/>
      <c r="J1252" s="443"/>
      <c r="K1252" s="444"/>
      <c r="L1252" s="445"/>
      <c r="M1252" s="439"/>
      <c r="N1252" s="169"/>
      <c r="O1252" s="169"/>
      <c r="P1252" s="169"/>
      <c r="Q1252" s="169"/>
      <c r="R1252" s="169"/>
      <c r="S1252" s="169"/>
      <c r="T1252" s="169"/>
      <c r="U1252" s="169"/>
      <c r="V1252" s="232"/>
      <c r="W1252" s="425"/>
    </row>
    <row r="1253" ht="15.0" customHeight="1">
      <c r="A1253" s="425"/>
      <c r="B1253" s="435" t="s">
        <v>194</v>
      </c>
      <c r="C1253" s="169"/>
      <c r="D1253" s="169"/>
      <c r="E1253" s="169"/>
      <c r="F1253" s="169"/>
      <c r="G1253" s="169"/>
      <c r="H1253" s="169"/>
      <c r="I1253" s="169"/>
      <c r="J1253" s="169"/>
      <c r="K1253" s="169"/>
      <c r="L1253" s="440"/>
      <c r="M1253" s="441" t="s">
        <v>195</v>
      </c>
      <c r="N1253" s="169"/>
      <c r="O1253" s="169"/>
      <c r="P1253" s="169"/>
      <c r="Q1253" s="169"/>
      <c r="R1253" s="169"/>
      <c r="S1253" s="169"/>
      <c r="T1253" s="169"/>
      <c r="U1253" s="169"/>
      <c r="V1253" s="232"/>
      <c r="W1253" s="425"/>
    </row>
    <row r="1254" ht="15.0" customHeight="1">
      <c r="A1254" s="425"/>
      <c r="B1254" s="465"/>
      <c r="C1254" s="232"/>
      <c r="D1254" s="447" t="str">
        <f>IF(ISBLANK(B1250),"",IF(B1254&gt;1,"Aventuras Adquiridas",IF(B1254=1,"Aventura Adquirida","Missão Sem Aventura")))</f>
        <v/>
      </c>
      <c r="E1254" s="169"/>
      <c r="F1254" s="169"/>
      <c r="G1254" s="169"/>
      <c r="H1254" s="169"/>
      <c r="I1254" s="169"/>
      <c r="J1254" s="169"/>
      <c r="K1254" s="232"/>
      <c r="L1254" s="445"/>
      <c r="M1254" s="448"/>
      <c r="N1254" s="232"/>
      <c r="O1254" s="466"/>
      <c r="P1254" s="232"/>
      <c r="Q1254" s="450"/>
      <c r="R1254" s="232"/>
      <c r="S1254" s="451"/>
      <c r="T1254" s="232"/>
      <c r="U1254" s="463"/>
      <c r="V1254" s="232"/>
      <c r="W1254" s="425"/>
    </row>
    <row r="1255" ht="15.0" customHeight="1">
      <c r="A1255" s="425"/>
      <c r="B1255" s="435" t="s">
        <v>196</v>
      </c>
      <c r="C1255" s="169"/>
      <c r="D1255" s="169"/>
      <c r="E1255" s="169"/>
      <c r="F1255" s="169"/>
      <c r="G1255" s="169"/>
      <c r="H1255" s="169"/>
      <c r="I1255" s="169"/>
      <c r="J1255" s="169"/>
      <c r="K1255" s="169"/>
      <c r="L1255" s="440"/>
      <c r="M1255" s="441" t="s">
        <v>197</v>
      </c>
      <c r="N1255" s="169"/>
      <c r="O1255" s="169"/>
      <c r="P1255" s="169"/>
      <c r="Q1255" s="169"/>
      <c r="R1255" s="169"/>
      <c r="S1255" s="169"/>
      <c r="T1255" s="169"/>
      <c r="U1255" s="169"/>
      <c r="V1255" s="232"/>
      <c r="W1255" s="425"/>
    </row>
    <row r="1256" ht="15.0" customHeight="1">
      <c r="A1256" s="425"/>
      <c r="B1256" s="453"/>
      <c r="C1256" s="13"/>
      <c r="D1256" s="13"/>
      <c r="E1256" s="13"/>
      <c r="F1256" s="13"/>
      <c r="G1256" s="13"/>
      <c r="H1256" s="13"/>
      <c r="I1256" s="13"/>
      <c r="J1256" s="13"/>
      <c r="K1256" s="26"/>
      <c r="L1256" s="454"/>
      <c r="M1256" s="453"/>
      <c r="N1256" s="13"/>
      <c r="O1256" s="13"/>
      <c r="P1256" s="13"/>
      <c r="Q1256" s="13"/>
      <c r="R1256" s="13"/>
      <c r="S1256" s="13"/>
      <c r="T1256" s="13"/>
      <c r="U1256" s="13"/>
      <c r="V1256" s="26"/>
      <c r="W1256" s="425"/>
    </row>
    <row r="1257" ht="15.0" customHeight="1">
      <c r="A1257" s="425"/>
      <c r="B1257" s="36"/>
      <c r="K1257" s="32"/>
      <c r="M1257" s="36"/>
      <c r="V1257" s="32"/>
      <c r="W1257" s="425"/>
    </row>
    <row r="1258" ht="15.0" customHeight="1">
      <c r="A1258" s="425"/>
      <c r="B1258" s="36"/>
      <c r="K1258" s="32"/>
      <c r="M1258" s="36"/>
      <c r="V1258" s="32"/>
      <c r="W1258" s="425"/>
    </row>
    <row r="1259" ht="15.0" customHeight="1">
      <c r="A1259" s="425"/>
      <c r="B1259" s="36"/>
      <c r="K1259" s="32"/>
      <c r="M1259" s="36"/>
      <c r="V1259" s="32"/>
      <c r="W1259" s="425"/>
    </row>
    <row r="1260" ht="15.0" customHeight="1">
      <c r="A1260" s="425"/>
      <c r="B1260" s="43"/>
      <c r="C1260" s="44"/>
      <c r="D1260" s="44"/>
      <c r="E1260" s="44"/>
      <c r="F1260" s="44"/>
      <c r="G1260" s="44"/>
      <c r="H1260" s="44"/>
      <c r="I1260" s="44"/>
      <c r="J1260" s="44"/>
      <c r="K1260" s="45"/>
      <c r="M1260" s="43"/>
      <c r="N1260" s="44"/>
      <c r="O1260" s="44"/>
      <c r="P1260" s="44"/>
      <c r="Q1260" s="44"/>
      <c r="R1260" s="44"/>
      <c r="S1260" s="44"/>
      <c r="T1260" s="44"/>
      <c r="U1260" s="44"/>
      <c r="V1260" s="45"/>
      <c r="W1260" s="425"/>
    </row>
    <row r="1261" ht="15.0" customHeight="1">
      <c r="A1261" s="425"/>
      <c r="B1261" s="455"/>
      <c r="C1261" s="456"/>
      <c r="D1261" s="457"/>
      <c r="E1261" s="457"/>
      <c r="F1261" s="458"/>
      <c r="G1261" s="458"/>
      <c r="H1261" s="458"/>
      <c r="I1261" s="458"/>
      <c r="J1261" s="458"/>
      <c r="K1261" s="459"/>
      <c r="L1261" s="440"/>
      <c r="M1261" s="460" t="s">
        <v>198</v>
      </c>
      <c r="N1261" s="13"/>
      <c r="O1261" s="13"/>
      <c r="P1261" s="13"/>
      <c r="Q1261" s="13"/>
      <c r="R1261" s="13"/>
      <c r="S1261" s="13"/>
      <c r="T1261" s="13"/>
      <c r="U1261" s="13"/>
      <c r="V1261" s="26"/>
      <c r="W1261" s="425"/>
    </row>
    <row r="1262" ht="15.0" customHeight="1">
      <c r="A1262" s="425"/>
      <c r="B1262" s="461"/>
      <c r="C1262" s="44"/>
      <c r="D1262" s="44"/>
      <c r="E1262" s="44"/>
      <c r="F1262" s="44"/>
      <c r="G1262" s="44"/>
      <c r="H1262" s="44"/>
      <c r="I1262" s="44"/>
      <c r="J1262" s="44"/>
      <c r="K1262" s="44"/>
      <c r="L1262" s="445"/>
      <c r="M1262" s="448"/>
      <c r="N1262" s="232"/>
      <c r="O1262" s="467"/>
      <c r="P1262" s="232"/>
      <c r="Q1262" s="450"/>
      <c r="R1262" s="232"/>
      <c r="S1262" s="451"/>
      <c r="T1262" s="232"/>
      <c r="U1262" s="463"/>
      <c r="V1262" s="232"/>
      <c r="W1262" s="425"/>
    </row>
    <row r="1263" ht="15.0" customHeight="1">
      <c r="A1263" s="432"/>
      <c r="B1263" s="433"/>
      <c r="C1263" s="169"/>
      <c r="D1263" s="169"/>
      <c r="E1263" s="169"/>
      <c r="F1263" s="169"/>
      <c r="G1263" s="169"/>
      <c r="H1263" s="169"/>
      <c r="I1263" s="169"/>
      <c r="J1263" s="169"/>
      <c r="K1263" s="169"/>
      <c r="L1263" s="169"/>
      <c r="M1263" s="169"/>
      <c r="N1263" s="169"/>
      <c r="O1263" s="169"/>
      <c r="P1263" s="169"/>
      <c r="Q1263" s="169"/>
      <c r="R1263" s="169"/>
      <c r="S1263" s="169"/>
      <c r="T1263" s="169"/>
      <c r="U1263" s="169"/>
      <c r="V1263" s="169"/>
      <c r="W1263" s="434" t="str">
        <f>if(ISBLANK(B1265),"",1)</f>
        <v/>
      </c>
    </row>
    <row r="1264" ht="15.0" customHeight="1">
      <c r="A1264" s="425"/>
      <c r="B1264" s="435" t="s">
        <v>191</v>
      </c>
      <c r="C1264" s="169"/>
      <c r="D1264" s="169"/>
      <c r="E1264" s="169"/>
      <c r="F1264" s="169"/>
      <c r="G1264" s="169"/>
      <c r="H1264" s="169"/>
      <c r="I1264" s="169"/>
      <c r="J1264" s="169"/>
      <c r="K1264" s="436"/>
      <c r="L1264" s="437"/>
      <c r="M1264" s="438"/>
      <c r="N1264" s="169"/>
      <c r="O1264" s="169"/>
      <c r="P1264" s="169"/>
      <c r="Q1264" s="169"/>
      <c r="R1264" s="169"/>
      <c r="S1264" s="169"/>
      <c r="T1264" s="169"/>
      <c r="U1264" s="169"/>
      <c r="V1264" s="232"/>
      <c r="W1264" s="425"/>
    </row>
    <row r="1265" ht="15.0" customHeight="1">
      <c r="A1265" s="425"/>
      <c r="B1265" s="439"/>
      <c r="C1265" s="169"/>
      <c r="D1265" s="169"/>
      <c r="E1265" s="169"/>
      <c r="F1265" s="169"/>
      <c r="G1265" s="169"/>
      <c r="H1265" s="169"/>
      <c r="I1265" s="169"/>
      <c r="J1265" s="169"/>
      <c r="K1265" s="169"/>
      <c r="L1265" s="169"/>
      <c r="M1265" s="169"/>
      <c r="N1265" s="169"/>
      <c r="O1265" s="169"/>
      <c r="P1265" s="169"/>
      <c r="Q1265" s="169"/>
      <c r="R1265" s="169"/>
      <c r="S1265" s="169"/>
      <c r="T1265" s="169"/>
      <c r="U1265" s="169"/>
      <c r="V1265" s="232"/>
      <c r="W1265" s="425"/>
    </row>
    <row r="1266" ht="15.0" customHeight="1">
      <c r="A1266" s="425"/>
      <c r="B1266" s="435" t="s">
        <v>192</v>
      </c>
      <c r="C1266" s="169"/>
      <c r="D1266" s="169"/>
      <c r="E1266" s="169"/>
      <c r="F1266" s="169"/>
      <c r="G1266" s="169"/>
      <c r="H1266" s="169"/>
      <c r="I1266" s="169"/>
      <c r="J1266" s="169"/>
      <c r="K1266" s="169"/>
      <c r="L1266" s="440"/>
      <c r="M1266" s="441" t="s">
        <v>193</v>
      </c>
      <c r="N1266" s="169"/>
      <c r="O1266" s="169"/>
      <c r="P1266" s="169"/>
      <c r="Q1266" s="169"/>
      <c r="R1266" s="169"/>
      <c r="S1266" s="169"/>
      <c r="T1266" s="169"/>
      <c r="U1266" s="169"/>
      <c r="V1266" s="232"/>
      <c r="W1266" s="425"/>
    </row>
    <row r="1267" ht="15.0" customHeight="1">
      <c r="A1267" s="425"/>
      <c r="B1267" s="468"/>
      <c r="C1267" s="443"/>
      <c r="D1267" s="443"/>
      <c r="E1267" s="443"/>
      <c r="F1267" s="443"/>
      <c r="G1267" s="443"/>
      <c r="H1267" s="443"/>
      <c r="I1267" s="443"/>
      <c r="J1267" s="443"/>
      <c r="K1267" s="444"/>
      <c r="L1267" s="445"/>
      <c r="M1267" s="439"/>
      <c r="N1267" s="169"/>
      <c r="O1267" s="169"/>
      <c r="P1267" s="169"/>
      <c r="Q1267" s="169"/>
      <c r="R1267" s="169"/>
      <c r="S1267" s="169"/>
      <c r="T1267" s="169"/>
      <c r="U1267" s="169"/>
      <c r="V1267" s="232"/>
      <c r="W1267" s="425"/>
    </row>
    <row r="1268" ht="15.0" customHeight="1">
      <c r="A1268" s="425"/>
      <c r="B1268" s="435" t="s">
        <v>194</v>
      </c>
      <c r="C1268" s="169"/>
      <c r="D1268" s="169"/>
      <c r="E1268" s="169"/>
      <c r="F1268" s="169"/>
      <c r="G1268" s="169"/>
      <c r="H1268" s="169"/>
      <c r="I1268" s="169"/>
      <c r="J1268" s="169"/>
      <c r="K1268" s="169"/>
      <c r="L1268" s="440"/>
      <c r="M1268" s="441" t="s">
        <v>195</v>
      </c>
      <c r="N1268" s="169"/>
      <c r="O1268" s="169"/>
      <c r="P1268" s="169"/>
      <c r="Q1268" s="169"/>
      <c r="R1268" s="169"/>
      <c r="S1268" s="169"/>
      <c r="T1268" s="169"/>
      <c r="U1268" s="169"/>
      <c r="V1268" s="232"/>
      <c r="W1268" s="425"/>
    </row>
    <row r="1269" ht="15.0" customHeight="1">
      <c r="A1269" s="425"/>
      <c r="B1269" s="465"/>
      <c r="C1269" s="232"/>
      <c r="D1269" s="447" t="str">
        <f>IF(ISBLANK(B1265),"",IF(B1269&gt;1,"Aventuras Adquiridas",IF(B1269=1,"Aventura Adquirida","Missão Sem Aventura")))</f>
        <v/>
      </c>
      <c r="E1269" s="169"/>
      <c r="F1269" s="169"/>
      <c r="G1269" s="169"/>
      <c r="H1269" s="169"/>
      <c r="I1269" s="169"/>
      <c r="J1269" s="169"/>
      <c r="K1269" s="232"/>
      <c r="L1269" s="445"/>
      <c r="M1269" s="448"/>
      <c r="N1269" s="232"/>
      <c r="O1269" s="466"/>
      <c r="P1269" s="232"/>
      <c r="Q1269" s="450"/>
      <c r="R1269" s="232"/>
      <c r="S1269" s="451"/>
      <c r="T1269" s="232"/>
      <c r="U1269" s="463"/>
      <c r="V1269" s="232"/>
      <c r="W1269" s="425"/>
    </row>
    <row r="1270" ht="15.0" customHeight="1">
      <c r="A1270" s="425"/>
      <c r="B1270" s="435" t="s">
        <v>196</v>
      </c>
      <c r="C1270" s="169"/>
      <c r="D1270" s="169"/>
      <c r="E1270" s="169"/>
      <c r="F1270" s="169"/>
      <c r="G1270" s="169"/>
      <c r="H1270" s="169"/>
      <c r="I1270" s="169"/>
      <c r="J1270" s="169"/>
      <c r="K1270" s="169"/>
      <c r="L1270" s="440"/>
      <c r="M1270" s="441" t="s">
        <v>197</v>
      </c>
      <c r="N1270" s="169"/>
      <c r="O1270" s="169"/>
      <c r="P1270" s="169"/>
      <c r="Q1270" s="169"/>
      <c r="R1270" s="169"/>
      <c r="S1270" s="169"/>
      <c r="T1270" s="169"/>
      <c r="U1270" s="169"/>
      <c r="V1270" s="232"/>
      <c r="W1270" s="425"/>
    </row>
    <row r="1271" ht="15.0" customHeight="1">
      <c r="A1271" s="425"/>
      <c r="B1271" s="453"/>
      <c r="C1271" s="13"/>
      <c r="D1271" s="13"/>
      <c r="E1271" s="13"/>
      <c r="F1271" s="13"/>
      <c r="G1271" s="13"/>
      <c r="H1271" s="13"/>
      <c r="I1271" s="13"/>
      <c r="J1271" s="13"/>
      <c r="K1271" s="26"/>
      <c r="L1271" s="454"/>
      <c r="M1271" s="453"/>
      <c r="N1271" s="13"/>
      <c r="O1271" s="13"/>
      <c r="P1271" s="13"/>
      <c r="Q1271" s="13"/>
      <c r="R1271" s="13"/>
      <c r="S1271" s="13"/>
      <c r="T1271" s="13"/>
      <c r="U1271" s="13"/>
      <c r="V1271" s="26"/>
      <c r="W1271" s="425"/>
    </row>
    <row r="1272" ht="15.0" customHeight="1">
      <c r="A1272" s="425"/>
      <c r="B1272" s="36"/>
      <c r="K1272" s="32"/>
      <c r="M1272" s="36"/>
      <c r="V1272" s="32"/>
      <c r="W1272" s="425"/>
    </row>
    <row r="1273" ht="15.0" customHeight="1">
      <c r="A1273" s="425"/>
      <c r="B1273" s="36"/>
      <c r="K1273" s="32"/>
      <c r="M1273" s="36"/>
      <c r="V1273" s="32"/>
      <c r="W1273" s="425"/>
    </row>
    <row r="1274" ht="15.0" customHeight="1">
      <c r="A1274" s="425"/>
      <c r="B1274" s="36"/>
      <c r="K1274" s="32"/>
      <c r="M1274" s="36"/>
      <c r="V1274" s="32"/>
      <c r="W1274" s="425"/>
    </row>
    <row r="1275" ht="15.0" customHeight="1">
      <c r="A1275" s="425"/>
      <c r="B1275" s="43"/>
      <c r="C1275" s="44"/>
      <c r="D1275" s="44"/>
      <c r="E1275" s="44"/>
      <c r="F1275" s="44"/>
      <c r="G1275" s="44"/>
      <c r="H1275" s="44"/>
      <c r="I1275" s="44"/>
      <c r="J1275" s="44"/>
      <c r="K1275" s="45"/>
      <c r="M1275" s="43"/>
      <c r="N1275" s="44"/>
      <c r="O1275" s="44"/>
      <c r="P1275" s="44"/>
      <c r="Q1275" s="44"/>
      <c r="R1275" s="44"/>
      <c r="S1275" s="44"/>
      <c r="T1275" s="44"/>
      <c r="U1275" s="44"/>
      <c r="V1275" s="45"/>
      <c r="W1275" s="425"/>
    </row>
    <row r="1276" ht="15.0" customHeight="1">
      <c r="A1276" s="425"/>
      <c r="B1276" s="455"/>
      <c r="C1276" s="456"/>
      <c r="D1276" s="457"/>
      <c r="E1276" s="457"/>
      <c r="F1276" s="458"/>
      <c r="G1276" s="458"/>
      <c r="H1276" s="458"/>
      <c r="I1276" s="458"/>
      <c r="J1276" s="458"/>
      <c r="K1276" s="459"/>
      <c r="L1276" s="440"/>
      <c r="M1276" s="460" t="s">
        <v>198</v>
      </c>
      <c r="N1276" s="13"/>
      <c r="O1276" s="13"/>
      <c r="P1276" s="13"/>
      <c r="Q1276" s="13"/>
      <c r="R1276" s="13"/>
      <c r="S1276" s="13"/>
      <c r="T1276" s="13"/>
      <c r="U1276" s="13"/>
      <c r="V1276" s="26"/>
      <c r="W1276" s="425"/>
    </row>
    <row r="1277" ht="15.0" customHeight="1">
      <c r="A1277" s="425"/>
      <c r="B1277" s="461"/>
      <c r="C1277" s="44"/>
      <c r="D1277" s="44"/>
      <c r="E1277" s="44"/>
      <c r="F1277" s="44"/>
      <c r="G1277" s="44"/>
      <c r="H1277" s="44"/>
      <c r="I1277" s="44"/>
      <c r="J1277" s="44"/>
      <c r="K1277" s="44"/>
      <c r="L1277" s="445"/>
      <c r="M1277" s="448"/>
      <c r="N1277" s="232"/>
      <c r="O1277" s="467"/>
      <c r="P1277" s="232"/>
      <c r="Q1277" s="450"/>
      <c r="R1277" s="232"/>
      <c r="S1277" s="451"/>
      <c r="T1277" s="232"/>
      <c r="U1277" s="463"/>
      <c r="V1277" s="232"/>
      <c r="W1277" s="425"/>
    </row>
    <row r="1278" ht="15.0" customHeight="1">
      <c r="A1278" s="432"/>
      <c r="B1278" s="433"/>
      <c r="C1278" s="169"/>
      <c r="D1278" s="169"/>
      <c r="E1278" s="169"/>
      <c r="F1278" s="169"/>
      <c r="G1278" s="169"/>
      <c r="H1278" s="169"/>
      <c r="I1278" s="169"/>
      <c r="J1278" s="169"/>
      <c r="K1278" s="169"/>
      <c r="L1278" s="169"/>
      <c r="M1278" s="169"/>
      <c r="N1278" s="169"/>
      <c r="O1278" s="169"/>
      <c r="P1278" s="169"/>
      <c r="Q1278" s="169"/>
      <c r="R1278" s="169"/>
      <c r="S1278" s="169"/>
      <c r="T1278" s="169"/>
      <c r="U1278" s="169"/>
      <c r="V1278" s="169"/>
      <c r="W1278" s="434" t="str">
        <f>if(ISBLANK(B1280),"",1)</f>
        <v/>
      </c>
    </row>
    <row r="1279" ht="15.0" customHeight="1">
      <c r="A1279" s="425"/>
      <c r="B1279" s="435" t="s">
        <v>191</v>
      </c>
      <c r="C1279" s="169"/>
      <c r="D1279" s="169"/>
      <c r="E1279" s="169"/>
      <c r="F1279" s="169"/>
      <c r="G1279" s="169"/>
      <c r="H1279" s="169"/>
      <c r="I1279" s="169"/>
      <c r="J1279" s="169"/>
      <c r="K1279" s="436"/>
      <c r="L1279" s="437"/>
      <c r="M1279" s="438"/>
      <c r="N1279" s="169"/>
      <c r="O1279" s="169"/>
      <c r="P1279" s="169"/>
      <c r="Q1279" s="169"/>
      <c r="R1279" s="169"/>
      <c r="S1279" s="169"/>
      <c r="T1279" s="169"/>
      <c r="U1279" s="169"/>
      <c r="V1279" s="232"/>
      <c r="W1279" s="425"/>
    </row>
    <row r="1280" ht="15.0" customHeight="1">
      <c r="A1280" s="425"/>
      <c r="B1280" s="439"/>
      <c r="C1280" s="169"/>
      <c r="D1280" s="169"/>
      <c r="E1280" s="169"/>
      <c r="F1280" s="169"/>
      <c r="G1280" s="169"/>
      <c r="H1280" s="169"/>
      <c r="I1280" s="169"/>
      <c r="J1280" s="169"/>
      <c r="K1280" s="169"/>
      <c r="L1280" s="169"/>
      <c r="M1280" s="169"/>
      <c r="N1280" s="169"/>
      <c r="O1280" s="169"/>
      <c r="P1280" s="169"/>
      <c r="Q1280" s="169"/>
      <c r="R1280" s="169"/>
      <c r="S1280" s="169"/>
      <c r="T1280" s="169"/>
      <c r="U1280" s="169"/>
      <c r="V1280" s="232"/>
      <c r="W1280" s="425"/>
    </row>
    <row r="1281" ht="15.0" customHeight="1">
      <c r="A1281" s="425"/>
      <c r="B1281" s="435" t="s">
        <v>192</v>
      </c>
      <c r="C1281" s="169"/>
      <c r="D1281" s="169"/>
      <c r="E1281" s="169"/>
      <c r="F1281" s="169"/>
      <c r="G1281" s="169"/>
      <c r="H1281" s="169"/>
      <c r="I1281" s="169"/>
      <c r="J1281" s="169"/>
      <c r="K1281" s="169"/>
      <c r="L1281" s="440"/>
      <c r="M1281" s="441" t="s">
        <v>193</v>
      </c>
      <c r="N1281" s="169"/>
      <c r="O1281" s="169"/>
      <c r="P1281" s="169"/>
      <c r="Q1281" s="169"/>
      <c r="R1281" s="169"/>
      <c r="S1281" s="169"/>
      <c r="T1281" s="169"/>
      <c r="U1281" s="169"/>
      <c r="V1281" s="232"/>
      <c r="W1281" s="425"/>
    </row>
    <row r="1282" ht="15.0" customHeight="1">
      <c r="A1282" s="425"/>
      <c r="B1282" s="468"/>
      <c r="C1282" s="443"/>
      <c r="D1282" s="443"/>
      <c r="E1282" s="443"/>
      <c r="F1282" s="443"/>
      <c r="G1282" s="443"/>
      <c r="H1282" s="443"/>
      <c r="I1282" s="443"/>
      <c r="J1282" s="443"/>
      <c r="K1282" s="444"/>
      <c r="L1282" s="445"/>
      <c r="M1282" s="439"/>
      <c r="N1282" s="169"/>
      <c r="O1282" s="169"/>
      <c r="P1282" s="169"/>
      <c r="Q1282" s="169"/>
      <c r="R1282" s="169"/>
      <c r="S1282" s="169"/>
      <c r="T1282" s="169"/>
      <c r="U1282" s="169"/>
      <c r="V1282" s="232"/>
      <c r="W1282" s="425"/>
    </row>
    <row r="1283" ht="15.0" customHeight="1">
      <c r="A1283" s="425"/>
      <c r="B1283" s="435" t="s">
        <v>194</v>
      </c>
      <c r="C1283" s="169"/>
      <c r="D1283" s="169"/>
      <c r="E1283" s="169"/>
      <c r="F1283" s="169"/>
      <c r="G1283" s="169"/>
      <c r="H1283" s="169"/>
      <c r="I1283" s="169"/>
      <c r="J1283" s="169"/>
      <c r="K1283" s="169"/>
      <c r="L1283" s="440"/>
      <c r="M1283" s="441" t="s">
        <v>195</v>
      </c>
      <c r="N1283" s="169"/>
      <c r="O1283" s="169"/>
      <c r="P1283" s="169"/>
      <c r="Q1283" s="169"/>
      <c r="R1283" s="169"/>
      <c r="S1283" s="169"/>
      <c r="T1283" s="169"/>
      <c r="U1283" s="169"/>
      <c r="V1283" s="232"/>
      <c r="W1283" s="425"/>
    </row>
    <row r="1284" ht="15.0" customHeight="1">
      <c r="A1284" s="425"/>
      <c r="B1284" s="465"/>
      <c r="C1284" s="232"/>
      <c r="D1284" s="447" t="str">
        <f>IF(ISBLANK(B1280),"",IF(B1284&gt;1,"Aventuras Adquiridas",IF(B1284=1,"Aventura Adquirida","Missão Sem Aventura")))</f>
        <v/>
      </c>
      <c r="E1284" s="169"/>
      <c r="F1284" s="169"/>
      <c r="G1284" s="169"/>
      <c r="H1284" s="169"/>
      <c r="I1284" s="169"/>
      <c r="J1284" s="169"/>
      <c r="K1284" s="232"/>
      <c r="L1284" s="445"/>
      <c r="M1284" s="448"/>
      <c r="N1284" s="232"/>
      <c r="O1284" s="466"/>
      <c r="P1284" s="232"/>
      <c r="Q1284" s="450"/>
      <c r="R1284" s="232"/>
      <c r="S1284" s="451"/>
      <c r="T1284" s="232"/>
      <c r="U1284" s="463"/>
      <c r="V1284" s="232"/>
      <c r="W1284" s="425"/>
    </row>
    <row r="1285" ht="15.0" customHeight="1">
      <c r="A1285" s="425"/>
      <c r="B1285" s="435" t="s">
        <v>196</v>
      </c>
      <c r="C1285" s="169"/>
      <c r="D1285" s="169"/>
      <c r="E1285" s="169"/>
      <c r="F1285" s="169"/>
      <c r="G1285" s="169"/>
      <c r="H1285" s="169"/>
      <c r="I1285" s="169"/>
      <c r="J1285" s="169"/>
      <c r="K1285" s="169"/>
      <c r="L1285" s="440"/>
      <c r="M1285" s="441" t="s">
        <v>197</v>
      </c>
      <c r="N1285" s="169"/>
      <c r="O1285" s="169"/>
      <c r="P1285" s="169"/>
      <c r="Q1285" s="169"/>
      <c r="R1285" s="169"/>
      <c r="S1285" s="169"/>
      <c r="T1285" s="169"/>
      <c r="U1285" s="169"/>
      <c r="V1285" s="232"/>
      <c r="W1285" s="425"/>
    </row>
    <row r="1286" ht="15.0" customHeight="1">
      <c r="A1286" s="425"/>
      <c r="B1286" s="453"/>
      <c r="C1286" s="13"/>
      <c r="D1286" s="13"/>
      <c r="E1286" s="13"/>
      <c r="F1286" s="13"/>
      <c r="G1286" s="13"/>
      <c r="H1286" s="13"/>
      <c r="I1286" s="13"/>
      <c r="J1286" s="13"/>
      <c r="K1286" s="26"/>
      <c r="L1286" s="454"/>
      <c r="M1286" s="453"/>
      <c r="N1286" s="13"/>
      <c r="O1286" s="13"/>
      <c r="P1286" s="13"/>
      <c r="Q1286" s="13"/>
      <c r="R1286" s="13"/>
      <c r="S1286" s="13"/>
      <c r="T1286" s="13"/>
      <c r="U1286" s="13"/>
      <c r="V1286" s="26"/>
      <c r="W1286" s="425"/>
    </row>
    <row r="1287" ht="15.0" customHeight="1">
      <c r="A1287" s="425"/>
      <c r="B1287" s="36"/>
      <c r="K1287" s="32"/>
      <c r="M1287" s="36"/>
      <c r="V1287" s="32"/>
      <c r="W1287" s="425"/>
    </row>
    <row r="1288" ht="15.0" customHeight="1">
      <c r="A1288" s="425"/>
      <c r="B1288" s="36"/>
      <c r="K1288" s="32"/>
      <c r="M1288" s="36"/>
      <c r="V1288" s="32"/>
      <c r="W1288" s="425"/>
    </row>
    <row r="1289" ht="15.0" customHeight="1">
      <c r="A1289" s="425"/>
      <c r="B1289" s="36"/>
      <c r="K1289" s="32"/>
      <c r="M1289" s="36"/>
      <c r="V1289" s="32"/>
      <c r="W1289" s="425"/>
    </row>
    <row r="1290" ht="15.0" customHeight="1">
      <c r="A1290" s="425"/>
      <c r="B1290" s="43"/>
      <c r="C1290" s="44"/>
      <c r="D1290" s="44"/>
      <c r="E1290" s="44"/>
      <c r="F1290" s="44"/>
      <c r="G1290" s="44"/>
      <c r="H1290" s="44"/>
      <c r="I1290" s="44"/>
      <c r="J1290" s="44"/>
      <c r="K1290" s="45"/>
      <c r="M1290" s="43"/>
      <c r="N1290" s="44"/>
      <c r="O1290" s="44"/>
      <c r="P1290" s="44"/>
      <c r="Q1290" s="44"/>
      <c r="R1290" s="44"/>
      <c r="S1290" s="44"/>
      <c r="T1290" s="44"/>
      <c r="U1290" s="44"/>
      <c r="V1290" s="45"/>
      <c r="W1290" s="425"/>
    </row>
    <row r="1291" ht="15.0" customHeight="1">
      <c r="A1291" s="425"/>
      <c r="B1291" s="455"/>
      <c r="C1291" s="456"/>
      <c r="D1291" s="457"/>
      <c r="E1291" s="457"/>
      <c r="F1291" s="458"/>
      <c r="G1291" s="458"/>
      <c r="H1291" s="458"/>
      <c r="I1291" s="458"/>
      <c r="J1291" s="458"/>
      <c r="K1291" s="459"/>
      <c r="L1291" s="440"/>
      <c r="M1291" s="460" t="s">
        <v>198</v>
      </c>
      <c r="N1291" s="13"/>
      <c r="O1291" s="13"/>
      <c r="P1291" s="13"/>
      <c r="Q1291" s="13"/>
      <c r="R1291" s="13"/>
      <c r="S1291" s="13"/>
      <c r="T1291" s="13"/>
      <c r="U1291" s="13"/>
      <c r="V1291" s="26"/>
      <c r="W1291" s="425"/>
    </row>
    <row r="1292" ht="15.0" customHeight="1">
      <c r="A1292" s="425"/>
      <c r="B1292" s="461"/>
      <c r="C1292" s="44"/>
      <c r="D1292" s="44"/>
      <c r="E1292" s="44"/>
      <c r="F1292" s="44"/>
      <c r="G1292" s="44"/>
      <c r="H1292" s="44"/>
      <c r="I1292" s="44"/>
      <c r="J1292" s="44"/>
      <c r="K1292" s="44"/>
      <c r="L1292" s="445"/>
      <c r="M1292" s="448"/>
      <c r="N1292" s="232"/>
      <c r="O1292" s="467"/>
      <c r="P1292" s="232"/>
      <c r="Q1292" s="450"/>
      <c r="R1292" s="232"/>
      <c r="S1292" s="451"/>
      <c r="T1292" s="232"/>
      <c r="U1292" s="463"/>
      <c r="V1292" s="232"/>
      <c r="W1292" s="425"/>
    </row>
    <row r="1293" ht="15.0" customHeight="1">
      <c r="A1293" s="432"/>
      <c r="B1293" s="433"/>
      <c r="C1293" s="169"/>
      <c r="D1293" s="169"/>
      <c r="E1293" s="169"/>
      <c r="F1293" s="169"/>
      <c r="G1293" s="169"/>
      <c r="H1293" s="169"/>
      <c r="I1293" s="169"/>
      <c r="J1293" s="169"/>
      <c r="K1293" s="169"/>
      <c r="L1293" s="169"/>
      <c r="M1293" s="169"/>
      <c r="N1293" s="169"/>
      <c r="O1293" s="169"/>
      <c r="P1293" s="169"/>
      <c r="Q1293" s="169"/>
      <c r="R1293" s="169"/>
      <c r="S1293" s="169"/>
      <c r="T1293" s="169"/>
      <c r="U1293" s="169"/>
      <c r="V1293" s="169"/>
      <c r="W1293" s="434" t="str">
        <f>if(ISBLANK(B1295),"",1)</f>
        <v/>
      </c>
    </row>
    <row r="1294" ht="15.0" customHeight="1">
      <c r="A1294" s="425"/>
      <c r="B1294" s="435" t="s">
        <v>191</v>
      </c>
      <c r="C1294" s="169"/>
      <c r="D1294" s="169"/>
      <c r="E1294" s="169"/>
      <c r="F1294" s="169"/>
      <c r="G1294" s="169"/>
      <c r="H1294" s="169"/>
      <c r="I1294" s="169"/>
      <c r="J1294" s="169"/>
      <c r="K1294" s="436"/>
      <c r="L1294" s="437"/>
      <c r="M1294" s="438"/>
      <c r="N1294" s="169"/>
      <c r="O1294" s="169"/>
      <c r="P1294" s="169"/>
      <c r="Q1294" s="169"/>
      <c r="R1294" s="169"/>
      <c r="S1294" s="169"/>
      <c r="T1294" s="169"/>
      <c r="U1294" s="169"/>
      <c r="V1294" s="232"/>
      <c r="W1294" s="425"/>
    </row>
    <row r="1295" ht="15.0" customHeight="1">
      <c r="A1295" s="425"/>
      <c r="B1295" s="439"/>
      <c r="C1295" s="169"/>
      <c r="D1295" s="169"/>
      <c r="E1295" s="169"/>
      <c r="F1295" s="169"/>
      <c r="G1295" s="169"/>
      <c r="H1295" s="169"/>
      <c r="I1295" s="169"/>
      <c r="J1295" s="169"/>
      <c r="K1295" s="169"/>
      <c r="L1295" s="169"/>
      <c r="M1295" s="169"/>
      <c r="N1295" s="169"/>
      <c r="O1295" s="169"/>
      <c r="P1295" s="169"/>
      <c r="Q1295" s="169"/>
      <c r="R1295" s="169"/>
      <c r="S1295" s="169"/>
      <c r="T1295" s="169"/>
      <c r="U1295" s="169"/>
      <c r="V1295" s="232"/>
      <c r="W1295" s="425"/>
    </row>
    <row r="1296" ht="15.0" customHeight="1">
      <c r="A1296" s="425"/>
      <c r="B1296" s="435" t="s">
        <v>192</v>
      </c>
      <c r="C1296" s="169"/>
      <c r="D1296" s="169"/>
      <c r="E1296" s="169"/>
      <c r="F1296" s="169"/>
      <c r="G1296" s="169"/>
      <c r="H1296" s="169"/>
      <c r="I1296" s="169"/>
      <c r="J1296" s="169"/>
      <c r="K1296" s="169"/>
      <c r="L1296" s="440"/>
      <c r="M1296" s="441" t="s">
        <v>193</v>
      </c>
      <c r="N1296" s="169"/>
      <c r="O1296" s="169"/>
      <c r="P1296" s="169"/>
      <c r="Q1296" s="169"/>
      <c r="R1296" s="169"/>
      <c r="S1296" s="169"/>
      <c r="T1296" s="169"/>
      <c r="U1296" s="169"/>
      <c r="V1296" s="232"/>
      <c r="W1296" s="425"/>
    </row>
    <row r="1297" ht="15.0" customHeight="1">
      <c r="A1297" s="425"/>
      <c r="B1297" s="468"/>
      <c r="C1297" s="443"/>
      <c r="D1297" s="443"/>
      <c r="E1297" s="443"/>
      <c r="F1297" s="443"/>
      <c r="G1297" s="443"/>
      <c r="H1297" s="443"/>
      <c r="I1297" s="443"/>
      <c r="J1297" s="443"/>
      <c r="K1297" s="444"/>
      <c r="L1297" s="445"/>
      <c r="M1297" s="439"/>
      <c r="N1297" s="169"/>
      <c r="O1297" s="169"/>
      <c r="P1297" s="169"/>
      <c r="Q1297" s="169"/>
      <c r="R1297" s="169"/>
      <c r="S1297" s="169"/>
      <c r="T1297" s="169"/>
      <c r="U1297" s="169"/>
      <c r="V1297" s="232"/>
      <c r="W1297" s="425"/>
    </row>
    <row r="1298" ht="15.0" customHeight="1">
      <c r="A1298" s="425"/>
      <c r="B1298" s="435" t="s">
        <v>194</v>
      </c>
      <c r="C1298" s="169"/>
      <c r="D1298" s="169"/>
      <c r="E1298" s="169"/>
      <c r="F1298" s="169"/>
      <c r="G1298" s="169"/>
      <c r="H1298" s="169"/>
      <c r="I1298" s="169"/>
      <c r="J1298" s="169"/>
      <c r="K1298" s="169"/>
      <c r="L1298" s="440"/>
      <c r="M1298" s="441" t="s">
        <v>195</v>
      </c>
      <c r="N1298" s="169"/>
      <c r="O1298" s="169"/>
      <c r="P1298" s="169"/>
      <c r="Q1298" s="169"/>
      <c r="R1298" s="169"/>
      <c r="S1298" s="169"/>
      <c r="T1298" s="169"/>
      <c r="U1298" s="169"/>
      <c r="V1298" s="232"/>
      <c r="W1298" s="425"/>
    </row>
    <row r="1299" ht="15.0" customHeight="1">
      <c r="A1299" s="425"/>
      <c r="B1299" s="465"/>
      <c r="C1299" s="232"/>
      <c r="D1299" s="447" t="str">
        <f>IF(ISBLANK(B1295),"",IF(B1299&gt;1,"Aventuras Adquiridas",IF(B1299=1,"Aventura Adquirida","Missão Sem Aventura")))</f>
        <v/>
      </c>
      <c r="E1299" s="169"/>
      <c r="F1299" s="169"/>
      <c r="G1299" s="169"/>
      <c r="H1299" s="169"/>
      <c r="I1299" s="169"/>
      <c r="J1299" s="169"/>
      <c r="K1299" s="232"/>
      <c r="L1299" s="445"/>
      <c r="M1299" s="448"/>
      <c r="N1299" s="232"/>
      <c r="O1299" s="466"/>
      <c r="P1299" s="232"/>
      <c r="Q1299" s="450"/>
      <c r="R1299" s="232"/>
      <c r="S1299" s="451"/>
      <c r="T1299" s="232"/>
      <c r="U1299" s="463"/>
      <c r="V1299" s="232"/>
      <c r="W1299" s="425"/>
    </row>
    <row r="1300" ht="15.0" customHeight="1">
      <c r="A1300" s="425"/>
      <c r="B1300" s="435" t="s">
        <v>196</v>
      </c>
      <c r="C1300" s="169"/>
      <c r="D1300" s="169"/>
      <c r="E1300" s="169"/>
      <c r="F1300" s="169"/>
      <c r="G1300" s="169"/>
      <c r="H1300" s="169"/>
      <c r="I1300" s="169"/>
      <c r="J1300" s="169"/>
      <c r="K1300" s="169"/>
      <c r="L1300" s="440"/>
      <c r="M1300" s="441" t="s">
        <v>197</v>
      </c>
      <c r="N1300" s="169"/>
      <c r="O1300" s="169"/>
      <c r="P1300" s="169"/>
      <c r="Q1300" s="169"/>
      <c r="R1300" s="169"/>
      <c r="S1300" s="169"/>
      <c r="T1300" s="169"/>
      <c r="U1300" s="169"/>
      <c r="V1300" s="232"/>
      <c r="W1300" s="425"/>
    </row>
    <row r="1301" ht="15.0" customHeight="1">
      <c r="A1301" s="425"/>
      <c r="B1301" s="453"/>
      <c r="C1301" s="13"/>
      <c r="D1301" s="13"/>
      <c r="E1301" s="13"/>
      <c r="F1301" s="13"/>
      <c r="G1301" s="13"/>
      <c r="H1301" s="13"/>
      <c r="I1301" s="13"/>
      <c r="J1301" s="13"/>
      <c r="K1301" s="26"/>
      <c r="L1301" s="454"/>
      <c r="M1301" s="453"/>
      <c r="N1301" s="13"/>
      <c r="O1301" s="13"/>
      <c r="P1301" s="13"/>
      <c r="Q1301" s="13"/>
      <c r="R1301" s="13"/>
      <c r="S1301" s="13"/>
      <c r="T1301" s="13"/>
      <c r="U1301" s="13"/>
      <c r="V1301" s="26"/>
      <c r="W1301" s="425"/>
    </row>
    <row r="1302" ht="15.0" customHeight="1">
      <c r="A1302" s="425"/>
      <c r="B1302" s="36"/>
      <c r="K1302" s="32"/>
      <c r="M1302" s="36"/>
      <c r="V1302" s="32"/>
      <c r="W1302" s="425"/>
    </row>
    <row r="1303" ht="15.0" customHeight="1">
      <c r="A1303" s="425"/>
      <c r="B1303" s="36"/>
      <c r="K1303" s="32"/>
      <c r="M1303" s="36"/>
      <c r="V1303" s="32"/>
      <c r="W1303" s="425"/>
    </row>
    <row r="1304" ht="15.0" customHeight="1">
      <c r="A1304" s="425"/>
      <c r="B1304" s="36"/>
      <c r="K1304" s="32"/>
      <c r="M1304" s="36"/>
      <c r="V1304" s="32"/>
      <c r="W1304" s="425"/>
    </row>
    <row r="1305" ht="15.0" customHeight="1">
      <c r="A1305" s="425"/>
      <c r="B1305" s="43"/>
      <c r="C1305" s="44"/>
      <c r="D1305" s="44"/>
      <c r="E1305" s="44"/>
      <c r="F1305" s="44"/>
      <c r="G1305" s="44"/>
      <c r="H1305" s="44"/>
      <c r="I1305" s="44"/>
      <c r="J1305" s="44"/>
      <c r="K1305" s="45"/>
      <c r="M1305" s="43"/>
      <c r="N1305" s="44"/>
      <c r="O1305" s="44"/>
      <c r="P1305" s="44"/>
      <c r="Q1305" s="44"/>
      <c r="R1305" s="44"/>
      <c r="S1305" s="44"/>
      <c r="T1305" s="44"/>
      <c r="U1305" s="44"/>
      <c r="V1305" s="45"/>
      <c r="W1305" s="425"/>
    </row>
    <row r="1306" ht="15.0" customHeight="1">
      <c r="A1306" s="425"/>
      <c r="B1306" s="455"/>
      <c r="C1306" s="456"/>
      <c r="D1306" s="457"/>
      <c r="E1306" s="457"/>
      <c r="F1306" s="458"/>
      <c r="G1306" s="458"/>
      <c r="H1306" s="458"/>
      <c r="I1306" s="458"/>
      <c r="J1306" s="458"/>
      <c r="K1306" s="459"/>
      <c r="L1306" s="440"/>
      <c r="M1306" s="460" t="s">
        <v>198</v>
      </c>
      <c r="N1306" s="13"/>
      <c r="O1306" s="13"/>
      <c r="P1306" s="13"/>
      <c r="Q1306" s="13"/>
      <c r="R1306" s="13"/>
      <c r="S1306" s="13"/>
      <c r="T1306" s="13"/>
      <c r="U1306" s="13"/>
      <c r="V1306" s="26"/>
      <c r="W1306" s="425"/>
    </row>
    <row r="1307" ht="15.0" customHeight="1">
      <c r="A1307" s="425"/>
      <c r="B1307" s="461"/>
      <c r="C1307" s="44"/>
      <c r="D1307" s="44"/>
      <c r="E1307" s="44"/>
      <c r="F1307" s="44"/>
      <c r="G1307" s="44"/>
      <c r="H1307" s="44"/>
      <c r="I1307" s="44"/>
      <c r="J1307" s="44"/>
      <c r="K1307" s="44"/>
      <c r="L1307" s="445"/>
      <c r="M1307" s="448"/>
      <c r="N1307" s="232"/>
      <c r="O1307" s="467"/>
      <c r="P1307" s="232"/>
      <c r="Q1307" s="450"/>
      <c r="R1307" s="232"/>
      <c r="S1307" s="451"/>
      <c r="T1307" s="232"/>
      <c r="U1307" s="463"/>
      <c r="V1307" s="232"/>
      <c r="W1307" s="425"/>
    </row>
    <row r="1308" ht="15.0" customHeight="1">
      <c r="A1308" s="432"/>
      <c r="B1308" s="433"/>
      <c r="C1308" s="169"/>
      <c r="D1308" s="169"/>
      <c r="E1308" s="169"/>
      <c r="F1308" s="169"/>
      <c r="G1308" s="169"/>
      <c r="H1308" s="169"/>
      <c r="I1308" s="169"/>
      <c r="J1308" s="169"/>
      <c r="K1308" s="169"/>
      <c r="L1308" s="169"/>
      <c r="M1308" s="169"/>
      <c r="N1308" s="169"/>
      <c r="O1308" s="169"/>
      <c r="P1308" s="169"/>
      <c r="Q1308" s="169"/>
      <c r="R1308" s="169"/>
      <c r="S1308" s="169"/>
      <c r="T1308" s="169"/>
      <c r="U1308" s="169"/>
      <c r="V1308" s="169"/>
      <c r="W1308" s="434" t="str">
        <f>if(ISBLANK(B1310),"",1)</f>
        <v/>
      </c>
    </row>
    <row r="1309" ht="15.0" customHeight="1">
      <c r="A1309" s="425"/>
      <c r="B1309" s="435" t="s">
        <v>191</v>
      </c>
      <c r="C1309" s="169"/>
      <c r="D1309" s="169"/>
      <c r="E1309" s="169"/>
      <c r="F1309" s="169"/>
      <c r="G1309" s="169"/>
      <c r="H1309" s="169"/>
      <c r="I1309" s="169"/>
      <c r="J1309" s="169"/>
      <c r="K1309" s="436"/>
      <c r="L1309" s="437"/>
      <c r="M1309" s="438"/>
      <c r="N1309" s="169"/>
      <c r="O1309" s="169"/>
      <c r="P1309" s="169"/>
      <c r="Q1309" s="169"/>
      <c r="R1309" s="169"/>
      <c r="S1309" s="169"/>
      <c r="T1309" s="169"/>
      <c r="U1309" s="169"/>
      <c r="V1309" s="232"/>
      <c r="W1309" s="425"/>
    </row>
    <row r="1310" ht="15.0" customHeight="1">
      <c r="A1310" s="425"/>
      <c r="B1310" s="439"/>
      <c r="C1310" s="169"/>
      <c r="D1310" s="169"/>
      <c r="E1310" s="169"/>
      <c r="F1310" s="169"/>
      <c r="G1310" s="169"/>
      <c r="H1310" s="169"/>
      <c r="I1310" s="169"/>
      <c r="J1310" s="169"/>
      <c r="K1310" s="169"/>
      <c r="L1310" s="169"/>
      <c r="M1310" s="169"/>
      <c r="N1310" s="169"/>
      <c r="O1310" s="169"/>
      <c r="P1310" s="169"/>
      <c r="Q1310" s="169"/>
      <c r="R1310" s="169"/>
      <c r="S1310" s="169"/>
      <c r="T1310" s="169"/>
      <c r="U1310" s="169"/>
      <c r="V1310" s="232"/>
      <c r="W1310" s="425"/>
    </row>
    <row r="1311" ht="15.0" customHeight="1">
      <c r="A1311" s="425"/>
      <c r="B1311" s="435" t="s">
        <v>192</v>
      </c>
      <c r="C1311" s="169"/>
      <c r="D1311" s="169"/>
      <c r="E1311" s="169"/>
      <c r="F1311" s="169"/>
      <c r="G1311" s="169"/>
      <c r="H1311" s="169"/>
      <c r="I1311" s="169"/>
      <c r="J1311" s="169"/>
      <c r="K1311" s="169"/>
      <c r="L1311" s="440"/>
      <c r="M1311" s="441" t="s">
        <v>193</v>
      </c>
      <c r="N1311" s="169"/>
      <c r="O1311" s="169"/>
      <c r="P1311" s="169"/>
      <c r="Q1311" s="169"/>
      <c r="R1311" s="169"/>
      <c r="S1311" s="169"/>
      <c r="T1311" s="169"/>
      <c r="U1311" s="169"/>
      <c r="V1311" s="232"/>
      <c r="W1311" s="425"/>
    </row>
    <row r="1312" ht="15.0" customHeight="1">
      <c r="A1312" s="425"/>
      <c r="B1312" s="468"/>
      <c r="C1312" s="443"/>
      <c r="D1312" s="443"/>
      <c r="E1312" s="443"/>
      <c r="F1312" s="443"/>
      <c r="G1312" s="443"/>
      <c r="H1312" s="443"/>
      <c r="I1312" s="443"/>
      <c r="J1312" s="443"/>
      <c r="K1312" s="444"/>
      <c r="L1312" s="445"/>
      <c r="M1312" s="439"/>
      <c r="N1312" s="169"/>
      <c r="O1312" s="169"/>
      <c r="P1312" s="169"/>
      <c r="Q1312" s="169"/>
      <c r="R1312" s="169"/>
      <c r="S1312" s="169"/>
      <c r="T1312" s="169"/>
      <c r="U1312" s="169"/>
      <c r="V1312" s="232"/>
      <c r="W1312" s="425"/>
    </row>
    <row r="1313" ht="15.0" customHeight="1">
      <c r="A1313" s="425"/>
      <c r="B1313" s="435" t="s">
        <v>194</v>
      </c>
      <c r="C1313" s="169"/>
      <c r="D1313" s="169"/>
      <c r="E1313" s="169"/>
      <c r="F1313" s="169"/>
      <c r="G1313" s="169"/>
      <c r="H1313" s="169"/>
      <c r="I1313" s="169"/>
      <c r="J1313" s="169"/>
      <c r="K1313" s="169"/>
      <c r="L1313" s="440"/>
      <c r="M1313" s="441" t="s">
        <v>195</v>
      </c>
      <c r="N1313" s="169"/>
      <c r="O1313" s="169"/>
      <c r="P1313" s="169"/>
      <c r="Q1313" s="169"/>
      <c r="R1313" s="169"/>
      <c r="S1313" s="169"/>
      <c r="T1313" s="169"/>
      <c r="U1313" s="169"/>
      <c r="V1313" s="232"/>
      <c r="W1313" s="425"/>
    </row>
    <row r="1314" ht="15.0" customHeight="1">
      <c r="A1314" s="425"/>
      <c r="B1314" s="465"/>
      <c r="C1314" s="232"/>
      <c r="D1314" s="447" t="str">
        <f>IF(ISBLANK(B1310),"",IF(B1314&gt;1,"Aventuras Adquiridas",IF(B1314=1,"Aventura Adquirida","Missão Sem Aventura")))</f>
        <v/>
      </c>
      <c r="E1314" s="169"/>
      <c r="F1314" s="169"/>
      <c r="G1314" s="169"/>
      <c r="H1314" s="169"/>
      <c r="I1314" s="169"/>
      <c r="J1314" s="169"/>
      <c r="K1314" s="232"/>
      <c r="L1314" s="445"/>
      <c r="M1314" s="448"/>
      <c r="N1314" s="232"/>
      <c r="O1314" s="466"/>
      <c r="P1314" s="232"/>
      <c r="Q1314" s="450"/>
      <c r="R1314" s="232"/>
      <c r="S1314" s="451"/>
      <c r="T1314" s="232"/>
      <c r="U1314" s="463"/>
      <c r="V1314" s="232"/>
      <c r="W1314" s="425"/>
    </row>
    <row r="1315" ht="15.0" customHeight="1">
      <c r="A1315" s="425"/>
      <c r="B1315" s="435" t="s">
        <v>196</v>
      </c>
      <c r="C1315" s="169"/>
      <c r="D1315" s="169"/>
      <c r="E1315" s="169"/>
      <c r="F1315" s="169"/>
      <c r="G1315" s="169"/>
      <c r="H1315" s="169"/>
      <c r="I1315" s="169"/>
      <c r="J1315" s="169"/>
      <c r="K1315" s="169"/>
      <c r="L1315" s="440"/>
      <c r="M1315" s="441" t="s">
        <v>197</v>
      </c>
      <c r="N1315" s="169"/>
      <c r="O1315" s="169"/>
      <c r="P1315" s="169"/>
      <c r="Q1315" s="169"/>
      <c r="R1315" s="169"/>
      <c r="S1315" s="169"/>
      <c r="T1315" s="169"/>
      <c r="U1315" s="169"/>
      <c r="V1315" s="232"/>
      <c r="W1315" s="425"/>
    </row>
    <row r="1316" ht="15.0" customHeight="1">
      <c r="A1316" s="425"/>
      <c r="B1316" s="453"/>
      <c r="C1316" s="13"/>
      <c r="D1316" s="13"/>
      <c r="E1316" s="13"/>
      <c r="F1316" s="13"/>
      <c r="G1316" s="13"/>
      <c r="H1316" s="13"/>
      <c r="I1316" s="13"/>
      <c r="J1316" s="13"/>
      <c r="K1316" s="26"/>
      <c r="L1316" s="454"/>
      <c r="M1316" s="453"/>
      <c r="N1316" s="13"/>
      <c r="O1316" s="13"/>
      <c r="P1316" s="13"/>
      <c r="Q1316" s="13"/>
      <c r="R1316" s="13"/>
      <c r="S1316" s="13"/>
      <c r="T1316" s="13"/>
      <c r="U1316" s="13"/>
      <c r="V1316" s="26"/>
      <c r="W1316" s="425"/>
    </row>
    <row r="1317" ht="15.0" customHeight="1">
      <c r="A1317" s="425"/>
      <c r="B1317" s="36"/>
      <c r="K1317" s="32"/>
      <c r="M1317" s="36"/>
      <c r="V1317" s="32"/>
      <c r="W1317" s="425"/>
    </row>
    <row r="1318" ht="15.0" customHeight="1">
      <c r="A1318" s="425"/>
      <c r="B1318" s="36"/>
      <c r="K1318" s="32"/>
      <c r="M1318" s="36"/>
      <c r="V1318" s="32"/>
      <c r="W1318" s="425"/>
    </row>
    <row r="1319" ht="15.0" customHeight="1">
      <c r="A1319" s="425"/>
      <c r="B1319" s="36"/>
      <c r="K1319" s="32"/>
      <c r="M1319" s="36"/>
      <c r="V1319" s="32"/>
      <c r="W1319" s="425"/>
    </row>
    <row r="1320" ht="15.0" customHeight="1">
      <c r="A1320" s="425"/>
      <c r="B1320" s="43"/>
      <c r="C1320" s="44"/>
      <c r="D1320" s="44"/>
      <c r="E1320" s="44"/>
      <c r="F1320" s="44"/>
      <c r="G1320" s="44"/>
      <c r="H1320" s="44"/>
      <c r="I1320" s="44"/>
      <c r="J1320" s="44"/>
      <c r="K1320" s="45"/>
      <c r="M1320" s="43"/>
      <c r="N1320" s="44"/>
      <c r="O1320" s="44"/>
      <c r="P1320" s="44"/>
      <c r="Q1320" s="44"/>
      <c r="R1320" s="44"/>
      <c r="S1320" s="44"/>
      <c r="T1320" s="44"/>
      <c r="U1320" s="44"/>
      <c r="V1320" s="45"/>
      <c r="W1320" s="425"/>
    </row>
    <row r="1321" ht="15.0" customHeight="1">
      <c r="A1321" s="425"/>
      <c r="B1321" s="455"/>
      <c r="C1321" s="456"/>
      <c r="D1321" s="457"/>
      <c r="E1321" s="457"/>
      <c r="F1321" s="458"/>
      <c r="G1321" s="458"/>
      <c r="H1321" s="458"/>
      <c r="I1321" s="458"/>
      <c r="J1321" s="458"/>
      <c r="K1321" s="459"/>
      <c r="L1321" s="440"/>
      <c r="M1321" s="460" t="s">
        <v>198</v>
      </c>
      <c r="N1321" s="13"/>
      <c r="O1321" s="13"/>
      <c r="P1321" s="13"/>
      <c r="Q1321" s="13"/>
      <c r="R1321" s="13"/>
      <c r="S1321" s="13"/>
      <c r="T1321" s="13"/>
      <c r="U1321" s="13"/>
      <c r="V1321" s="26"/>
      <c r="W1321" s="425"/>
    </row>
    <row r="1322" ht="15.0" customHeight="1">
      <c r="A1322" s="425"/>
      <c r="B1322" s="461"/>
      <c r="C1322" s="44"/>
      <c r="D1322" s="44"/>
      <c r="E1322" s="44"/>
      <c r="F1322" s="44"/>
      <c r="G1322" s="44"/>
      <c r="H1322" s="44"/>
      <c r="I1322" s="44"/>
      <c r="J1322" s="44"/>
      <c r="K1322" s="44"/>
      <c r="L1322" s="445"/>
      <c r="M1322" s="448"/>
      <c r="N1322" s="232"/>
      <c r="O1322" s="467"/>
      <c r="P1322" s="232"/>
      <c r="Q1322" s="450"/>
      <c r="R1322" s="232"/>
      <c r="S1322" s="451"/>
      <c r="T1322" s="232"/>
      <c r="U1322" s="463"/>
      <c r="V1322" s="232"/>
      <c r="W1322" s="425"/>
    </row>
    <row r="1323" ht="15.0" customHeight="1">
      <c r="A1323" s="432"/>
      <c r="B1323" s="433"/>
      <c r="C1323" s="169"/>
      <c r="D1323" s="169"/>
      <c r="E1323" s="169"/>
      <c r="F1323" s="169"/>
      <c r="G1323" s="169"/>
      <c r="H1323" s="169"/>
      <c r="I1323" s="169"/>
      <c r="J1323" s="169"/>
      <c r="K1323" s="169"/>
      <c r="L1323" s="169"/>
      <c r="M1323" s="169"/>
      <c r="N1323" s="169"/>
      <c r="O1323" s="169"/>
      <c r="P1323" s="169"/>
      <c r="Q1323" s="169"/>
      <c r="R1323" s="169"/>
      <c r="S1323" s="169"/>
      <c r="T1323" s="169"/>
      <c r="U1323" s="169"/>
      <c r="V1323" s="169"/>
      <c r="W1323" s="434" t="str">
        <f>if(ISBLANK(B1325),"",1)</f>
        <v/>
      </c>
    </row>
    <row r="1324" ht="15.0" customHeight="1">
      <c r="A1324" s="425"/>
      <c r="B1324" s="435" t="s">
        <v>191</v>
      </c>
      <c r="C1324" s="169"/>
      <c r="D1324" s="169"/>
      <c r="E1324" s="169"/>
      <c r="F1324" s="169"/>
      <c r="G1324" s="169"/>
      <c r="H1324" s="169"/>
      <c r="I1324" s="169"/>
      <c r="J1324" s="169"/>
      <c r="K1324" s="436"/>
      <c r="L1324" s="437"/>
      <c r="M1324" s="438"/>
      <c r="N1324" s="169"/>
      <c r="O1324" s="169"/>
      <c r="P1324" s="169"/>
      <c r="Q1324" s="169"/>
      <c r="R1324" s="169"/>
      <c r="S1324" s="169"/>
      <c r="T1324" s="169"/>
      <c r="U1324" s="169"/>
      <c r="V1324" s="232"/>
      <c r="W1324" s="425"/>
    </row>
    <row r="1325" ht="15.0" customHeight="1">
      <c r="A1325" s="425"/>
      <c r="B1325" s="439"/>
      <c r="C1325" s="169"/>
      <c r="D1325" s="169"/>
      <c r="E1325" s="169"/>
      <c r="F1325" s="169"/>
      <c r="G1325" s="169"/>
      <c r="H1325" s="169"/>
      <c r="I1325" s="169"/>
      <c r="J1325" s="169"/>
      <c r="K1325" s="169"/>
      <c r="L1325" s="169"/>
      <c r="M1325" s="169"/>
      <c r="N1325" s="169"/>
      <c r="O1325" s="169"/>
      <c r="P1325" s="169"/>
      <c r="Q1325" s="169"/>
      <c r="R1325" s="169"/>
      <c r="S1325" s="169"/>
      <c r="T1325" s="169"/>
      <c r="U1325" s="169"/>
      <c r="V1325" s="232"/>
      <c r="W1325" s="425"/>
    </row>
    <row r="1326" ht="15.0" customHeight="1">
      <c r="A1326" s="425"/>
      <c r="B1326" s="435" t="s">
        <v>192</v>
      </c>
      <c r="C1326" s="169"/>
      <c r="D1326" s="169"/>
      <c r="E1326" s="169"/>
      <c r="F1326" s="169"/>
      <c r="G1326" s="169"/>
      <c r="H1326" s="169"/>
      <c r="I1326" s="169"/>
      <c r="J1326" s="169"/>
      <c r="K1326" s="169"/>
      <c r="L1326" s="440"/>
      <c r="M1326" s="441" t="s">
        <v>193</v>
      </c>
      <c r="N1326" s="169"/>
      <c r="O1326" s="169"/>
      <c r="P1326" s="169"/>
      <c r="Q1326" s="169"/>
      <c r="R1326" s="169"/>
      <c r="S1326" s="169"/>
      <c r="T1326" s="169"/>
      <c r="U1326" s="169"/>
      <c r="V1326" s="232"/>
      <c r="W1326" s="425"/>
    </row>
    <row r="1327" ht="15.0" customHeight="1">
      <c r="A1327" s="425"/>
      <c r="B1327" s="468"/>
      <c r="C1327" s="443"/>
      <c r="D1327" s="443"/>
      <c r="E1327" s="443"/>
      <c r="F1327" s="443"/>
      <c r="G1327" s="443"/>
      <c r="H1327" s="443"/>
      <c r="I1327" s="443"/>
      <c r="J1327" s="443"/>
      <c r="K1327" s="444"/>
      <c r="L1327" s="445"/>
      <c r="M1327" s="439"/>
      <c r="N1327" s="169"/>
      <c r="O1327" s="169"/>
      <c r="P1327" s="169"/>
      <c r="Q1327" s="169"/>
      <c r="R1327" s="169"/>
      <c r="S1327" s="169"/>
      <c r="T1327" s="169"/>
      <c r="U1327" s="169"/>
      <c r="V1327" s="232"/>
      <c r="W1327" s="425"/>
    </row>
    <row r="1328" ht="15.0" customHeight="1">
      <c r="A1328" s="425"/>
      <c r="B1328" s="435" t="s">
        <v>194</v>
      </c>
      <c r="C1328" s="169"/>
      <c r="D1328" s="169"/>
      <c r="E1328" s="169"/>
      <c r="F1328" s="169"/>
      <c r="G1328" s="169"/>
      <c r="H1328" s="169"/>
      <c r="I1328" s="169"/>
      <c r="J1328" s="169"/>
      <c r="K1328" s="169"/>
      <c r="L1328" s="440"/>
      <c r="M1328" s="441" t="s">
        <v>195</v>
      </c>
      <c r="N1328" s="169"/>
      <c r="O1328" s="169"/>
      <c r="P1328" s="169"/>
      <c r="Q1328" s="169"/>
      <c r="R1328" s="169"/>
      <c r="S1328" s="169"/>
      <c r="T1328" s="169"/>
      <c r="U1328" s="169"/>
      <c r="V1328" s="232"/>
      <c r="W1328" s="425"/>
    </row>
    <row r="1329" ht="15.0" customHeight="1">
      <c r="A1329" s="425"/>
      <c r="B1329" s="465"/>
      <c r="C1329" s="232"/>
      <c r="D1329" s="447" t="str">
        <f>IF(ISBLANK(B1325),"",IF(B1329&gt;1,"Aventuras Adquiridas",IF(B1329=1,"Aventura Adquirida","Missão Sem Aventura")))</f>
        <v/>
      </c>
      <c r="E1329" s="169"/>
      <c r="F1329" s="169"/>
      <c r="G1329" s="169"/>
      <c r="H1329" s="169"/>
      <c r="I1329" s="169"/>
      <c r="J1329" s="169"/>
      <c r="K1329" s="232"/>
      <c r="L1329" s="445"/>
      <c r="M1329" s="448"/>
      <c r="N1329" s="232"/>
      <c r="O1329" s="466"/>
      <c r="P1329" s="232"/>
      <c r="Q1329" s="450"/>
      <c r="R1329" s="232"/>
      <c r="S1329" s="451"/>
      <c r="T1329" s="232"/>
      <c r="U1329" s="463"/>
      <c r="V1329" s="232"/>
      <c r="W1329" s="425"/>
    </row>
    <row r="1330" ht="15.0" customHeight="1">
      <c r="A1330" s="425"/>
      <c r="B1330" s="435" t="s">
        <v>196</v>
      </c>
      <c r="C1330" s="169"/>
      <c r="D1330" s="169"/>
      <c r="E1330" s="169"/>
      <c r="F1330" s="169"/>
      <c r="G1330" s="169"/>
      <c r="H1330" s="169"/>
      <c r="I1330" s="169"/>
      <c r="J1330" s="169"/>
      <c r="K1330" s="169"/>
      <c r="L1330" s="440"/>
      <c r="M1330" s="441" t="s">
        <v>197</v>
      </c>
      <c r="N1330" s="169"/>
      <c r="O1330" s="169"/>
      <c r="P1330" s="169"/>
      <c r="Q1330" s="169"/>
      <c r="R1330" s="169"/>
      <c r="S1330" s="169"/>
      <c r="T1330" s="169"/>
      <c r="U1330" s="169"/>
      <c r="V1330" s="232"/>
      <c r="W1330" s="425"/>
    </row>
    <row r="1331" ht="15.0" customHeight="1">
      <c r="A1331" s="425"/>
      <c r="B1331" s="453"/>
      <c r="C1331" s="13"/>
      <c r="D1331" s="13"/>
      <c r="E1331" s="13"/>
      <c r="F1331" s="13"/>
      <c r="G1331" s="13"/>
      <c r="H1331" s="13"/>
      <c r="I1331" s="13"/>
      <c r="J1331" s="13"/>
      <c r="K1331" s="26"/>
      <c r="L1331" s="454"/>
      <c r="M1331" s="453"/>
      <c r="N1331" s="13"/>
      <c r="O1331" s="13"/>
      <c r="P1331" s="13"/>
      <c r="Q1331" s="13"/>
      <c r="R1331" s="13"/>
      <c r="S1331" s="13"/>
      <c r="T1331" s="13"/>
      <c r="U1331" s="13"/>
      <c r="V1331" s="26"/>
      <c r="W1331" s="425"/>
    </row>
    <row r="1332" ht="15.0" customHeight="1">
      <c r="A1332" s="425"/>
      <c r="B1332" s="36"/>
      <c r="K1332" s="32"/>
      <c r="M1332" s="36"/>
      <c r="V1332" s="32"/>
      <c r="W1332" s="425"/>
    </row>
    <row r="1333" ht="15.0" customHeight="1">
      <c r="A1333" s="425"/>
      <c r="B1333" s="36"/>
      <c r="K1333" s="32"/>
      <c r="M1333" s="36"/>
      <c r="V1333" s="32"/>
      <c r="W1333" s="425"/>
    </row>
    <row r="1334" ht="15.0" customHeight="1">
      <c r="A1334" s="425"/>
      <c r="B1334" s="36"/>
      <c r="K1334" s="32"/>
      <c r="M1334" s="36"/>
      <c r="V1334" s="32"/>
      <c r="W1334" s="425"/>
    </row>
    <row r="1335" ht="15.0" customHeight="1">
      <c r="A1335" s="425"/>
      <c r="B1335" s="43"/>
      <c r="C1335" s="44"/>
      <c r="D1335" s="44"/>
      <c r="E1335" s="44"/>
      <c r="F1335" s="44"/>
      <c r="G1335" s="44"/>
      <c r="H1335" s="44"/>
      <c r="I1335" s="44"/>
      <c r="J1335" s="44"/>
      <c r="K1335" s="45"/>
      <c r="M1335" s="43"/>
      <c r="N1335" s="44"/>
      <c r="O1335" s="44"/>
      <c r="P1335" s="44"/>
      <c r="Q1335" s="44"/>
      <c r="R1335" s="44"/>
      <c r="S1335" s="44"/>
      <c r="T1335" s="44"/>
      <c r="U1335" s="44"/>
      <c r="V1335" s="45"/>
      <c r="W1335" s="425"/>
    </row>
    <row r="1336" ht="15.0" customHeight="1">
      <c r="A1336" s="425"/>
      <c r="B1336" s="455"/>
      <c r="C1336" s="456"/>
      <c r="D1336" s="457"/>
      <c r="E1336" s="457"/>
      <c r="F1336" s="458"/>
      <c r="G1336" s="458"/>
      <c r="H1336" s="458"/>
      <c r="I1336" s="458"/>
      <c r="J1336" s="458"/>
      <c r="K1336" s="459"/>
      <c r="L1336" s="440"/>
      <c r="M1336" s="460" t="s">
        <v>198</v>
      </c>
      <c r="N1336" s="13"/>
      <c r="O1336" s="13"/>
      <c r="P1336" s="13"/>
      <c r="Q1336" s="13"/>
      <c r="R1336" s="13"/>
      <c r="S1336" s="13"/>
      <c r="T1336" s="13"/>
      <c r="U1336" s="13"/>
      <c r="V1336" s="26"/>
      <c r="W1336" s="425"/>
    </row>
    <row r="1337" ht="15.0" customHeight="1">
      <c r="A1337" s="425"/>
      <c r="B1337" s="461"/>
      <c r="C1337" s="44"/>
      <c r="D1337" s="44"/>
      <c r="E1337" s="44"/>
      <c r="F1337" s="44"/>
      <c r="G1337" s="44"/>
      <c r="H1337" s="44"/>
      <c r="I1337" s="44"/>
      <c r="J1337" s="44"/>
      <c r="K1337" s="44"/>
      <c r="L1337" s="445"/>
      <c r="M1337" s="448"/>
      <c r="N1337" s="232"/>
      <c r="O1337" s="467"/>
      <c r="P1337" s="232"/>
      <c r="Q1337" s="450"/>
      <c r="R1337" s="232"/>
      <c r="S1337" s="451"/>
      <c r="T1337" s="232"/>
      <c r="U1337" s="463"/>
      <c r="V1337" s="232"/>
      <c r="W1337" s="425"/>
    </row>
    <row r="1338" ht="15.0" customHeight="1">
      <c r="A1338" s="432"/>
      <c r="B1338" s="433"/>
      <c r="C1338" s="169"/>
      <c r="D1338" s="169"/>
      <c r="E1338" s="169"/>
      <c r="F1338" s="169"/>
      <c r="G1338" s="169"/>
      <c r="H1338" s="169"/>
      <c r="I1338" s="169"/>
      <c r="J1338" s="169"/>
      <c r="K1338" s="169"/>
      <c r="L1338" s="169"/>
      <c r="M1338" s="169"/>
      <c r="N1338" s="169"/>
      <c r="O1338" s="169"/>
      <c r="P1338" s="169"/>
      <c r="Q1338" s="169"/>
      <c r="R1338" s="169"/>
      <c r="S1338" s="169"/>
      <c r="T1338" s="169"/>
      <c r="U1338" s="169"/>
      <c r="V1338" s="169"/>
      <c r="W1338" s="434" t="str">
        <f>if(ISBLANK(B1340),"",1)</f>
        <v/>
      </c>
    </row>
    <row r="1339" ht="15.0" customHeight="1">
      <c r="A1339" s="425"/>
      <c r="B1339" s="435" t="s">
        <v>191</v>
      </c>
      <c r="C1339" s="169"/>
      <c r="D1339" s="169"/>
      <c r="E1339" s="169"/>
      <c r="F1339" s="169"/>
      <c r="G1339" s="169"/>
      <c r="H1339" s="169"/>
      <c r="I1339" s="169"/>
      <c r="J1339" s="169"/>
      <c r="K1339" s="436"/>
      <c r="L1339" s="437"/>
      <c r="M1339" s="438"/>
      <c r="N1339" s="169"/>
      <c r="O1339" s="169"/>
      <c r="P1339" s="169"/>
      <c r="Q1339" s="169"/>
      <c r="R1339" s="169"/>
      <c r="S1339" s="169"/>
      <c r="T1339" s="169"/>
      <c r="U1339" s="169"/>
      <c r="V1339" s="232"/>
      <c r="W1339" s="425"/>
    </row>
    <row r="1340" ht="15.0" customHeight="1">
      <c r="A1340" s="425"/>
      <c r="B1340" s="439"/>
      <c r="C1340" s="169"/>
      <c r="D1340" s="169"/>
      <c r="E1340" s="169"/>
      <c r="F1340" s="169"/>
      <c r="G1340" s="169"/>
      <c r="H1340" s="169"/>
      <c r="I1340" s="169"/>
      <c r="J1340" s="169"/>
      <c r="K1340" s="169"/>
      <c r="L1340" s="169"/>
      <c r="M1340" s="169"/>
      <c r="N1340" s="169"/>
      <c r="O1340" s="169"/>
      <c r="P1340" s="169"/>
      <c r="Q1340" s="169"/>
      <c r="R1340" s="169"/>
      <c r="S1340" s="169"/>
      <c r="T1340" s="169"/>
      <c r="U1340" s="169"/>
      <c r="V1340" s="232"/>
      <c r="W1340" s="425"/>
    </row>
    <row r="1341" ht="15.0" customHeight="1">
      <c r="A1341" s="425"/>
      <c r="B1341" s="435" t="s">
        <v>192</v>
      </c>
      <c r="C1341" s="169"/>
      <c r="D1341" s="169"/>
      <c r="E1341" s="169"/>
      <c r="F1341" s="169"/>
      <c r="G1341" s="169"/>
      <c r="H1341" s="169"/>
      <c r="I1341" s="169"/>
      <c r="J1341" s="169"/>
      <c r="K1341" s="169"/>
      <c r="L1341" s="440"/>
      <c r="M1341" s="441" t="s">
        <v>193</v>
      </c>
      <c r="N1341" s="169"/>
      <c r="O1341" s="169"/>
      <c r="P1341" s="169"/>
      <c r="Q1341" s="169"/>
      <c r="R1341" s="169"/>
      <c r="S1341" s="169"/>
      <c r="T1341" s="169"/>
      <c r="U1341" s="169"/>
      <c r="V1341" s="232"/>
      <c r="W1341" s="425"/>
    </row>
    <row r="1342" ht="15.0" customHeight="1">
      <c r="A1342" s="425"/>
      <c r="B1342" s="468"/>
      <c r="C1342" s="443"/>
      <c r="D1342" s="443"/>
      <c r="E1342" s="443"/>
      <c r="F1342" s="443"/>
      <c r="G1342" s="443"/>
      <c r="H1342" s="443"/>
      <c r="I1342" s="443"/>
      <c r="J1342" s="443"/>
      <c r="K1342" s="444"/>
      <c r="L1342" s="445"/>
      <c r="M1342" s="439"/>
      <c r="N1342" s="169"/>
      <c r="O1342" s="169"/>
      <c r="P1342" s="169"/>
      <c r="Q1342" s="169"/>
      <c r="R1342" s="169"/>
      <c r="S1342" s="169"/>
      <c r="T1342" s="169"/>
      <c r="U1342" s="169"/>
      <c r="V1342" s="232"/>
      <c r="W1342" s="425"/>
    </row>
    <row r="1343" ht="15.0" customHeight="1">
      <c r="A1343" s="425"/>
      <c r="B1343" s="435" t="s">
        <v>194</v>
      </c>
      <c r="C1343" s="169"/>
      <c r="D1343" s="169"/>
      <c r="E1343" s="169"/>
      <c r="F1343" s="169"/>
      <c r="G1343" s="169"/>
      <c r="H1343" s="169"/>
      <c r="I1343" s="169"/>
      <c r="J1343" s="169"/>
      <c r="K1343" s="169"/>
      <c r="L1343" s="440"/>
      <c r="M1343" s="441" t="s">
        <v>195</v>
      </c>
      <c r="N1343" s="169"/>
      <c r="O1343" s="169"/>
      <c r="P1343" s="169"/>
      <c r="Q1343" s="169"/>
      <c r="R1343" s="169"/>
      <c r="S1343" s="169"/>
      <c r="T1343" s="169"/>
      <c r="U1343" s="169"/>
      <c r="V1343" s="232"/>
      <c r="W1343" s="425"/>
    </row>
    <row r="1344" ht="15.0" customHeight="1">
      <c r="A1344" s="425"/>
      <c r="B1344" s="465"/>
      <c r="C1344" s="232"/>
      <c r="D1344" s="447" t="str">
        <f>IF(ISBLANK(B1340),"",IF(B1344&gt;1,"Aventuras Adquiridas",IF(B1344=1,"Aventura Adquirida","Missão Sem Aventura")))</f>
        <v/>
      </c>
      <c r="E1344" s="169"/>
      <c r="F1344" s="169"/>
      <c r="G1344" s="169"/>
      <c r="H1344" s="169"/>
      <c r="I1344" s="169"/>
      <c r="J1344" s="169"/>
      <c r="K1344" s="232"/>
      <c r="L1344" s="445"/>
      <c r="M1344" s="448"/>
      <c r="N1344" s="232"/>
      <c r="O1344" s="466"/>
      <c r="P1344" s="232"/>
      <c r="Q1344" s="450"/>
      <c r="R1344" s="232"/>
      <c r="S1344" s="451"/>
      <c r="T1344" s="232"/>
      <c r="U1344" s="463"/>
      <c r="V1344" s="232"/>
      <c r="W1344" s="425"/>
    </row>
    <row r="1345" ht="15.0" customHeight="1">
      <c r="A1345" s="425"/>
      <c r="B1345" s="435" t="s">
        <v>196</v>
      </c>
      <c r="C1345" s="169"/>
      <c r="D1345" s="169"/>
      <c r="E1345" s="169"/>
      <c r="F1345" s="169"/>
      <c r="G1345" s="169"/>
      <c r="H1345" s="169"/>
      <c r="I1345" s="169"/>
      <c r="J1345" s="169"/>
      <c r="K1345" s="169"/>
      <c r="L1345" s="440"/>
      <c r="M1345" s="441" t="s">
        <v>197</v>
      </c>
      <c r="N1345" s="169"/>
      <c r="O1345" s="169"/>
      <c r="P1345" s="169"/>
      <c r="Q1345" s="169"/>
      <c r="R1345" s="169"/>
      <c r="S1345" s="169"/>
      <c r="T1345" s="169"/>
      <c r="U1345" s="169"/>
      <c r="V1345" s="232"/>
      <c r="W1345" s="425"/>
    </row>
    <row r="1346" ht="15.0" customHeight="1">
      <c r="A1346" s="425"/>
      <c r="B1346" s="453"/>
      <c r="C1346" s="13"/>
      <c r="D1346" s="13"/>
      <c r="E1346" s="13"/>
      <c r="F1346" s="13"/>
      <c r="G1346" s="13"/>
      <c r="H1346" s="13"/>
      <c r="I1346" s="13"/>
      <c r="J1346" s="13"/>
      <c r="K1346" s="26"/>
      <c r="L1346" s="454"/>
      <c r="M1346" s="453"/>
      <c r="N1346" s="13"/>
      <c r="O1346" s="13"/>
      <c r="P1346" s="13"/>
      <c r="Q1346" s="13"/>
      <c r="R1346" s="13"/>
      <c r="S1346" s="13"/>
      <c r="T1346" s="13"/>
      <c r="U1346" s="13"/>
      <c r="V1346" s="26"/>
      <c r="W1346" s="425"/>
    </row>
    <row r="1347" ht="15.0" customHeight="1">
      <c r="A1347" s="425"/>
      <c r="B1347" s="36"/>
      <c r="K1347" s="32"/>
      <c r="M1347" s="36"/>
      <c r="V1347" s="32"/>
      <c r="W1347" s="425"/>
    </row>
    <row r="1348" ht="15.0" customHeight="1">
      <c r="A1348" s="425"/>
      <c r="B1348" s="36"/>
      <c r="K1348" s="32"/>
      <c r="M1348" s="36"/>
      <c r="V1348" s="32"/>
      <c r="W1348" s="425"/>
    </row>
    <row r="1349" ht="15.0" customHeight="1">
      <c r="A1349" s="425"/>
      <c r="B1349" s="36"/>
      <c r="K1349" s="32"/>
      <c r="M1349" s="36"/>
      <c r="V1349" s="32"/>
      <c r="W1349" s="425"/>
    </row>
    <row r="1350" ht="15.0" customHeight="1">
      <c r="A1350" s="425"/>
      <c r="B1350" s="43"/>
      <c r="C1350" s="44"/>
      <c r="D1350" s="44"/>
      <c r="E1350" s="44"/>
      <c r="F1350" s="44"/>
      <c r="G1350" s="44"/>
      <c r="H1350" s="44"/>
      <c r="I1350" s="44"/>
      <c r="J1350" s="44"/>
      <c r="K1350" s="45"/>
      <c r="M1350" s="43"/>
      <c r="N1350" s="44"/>
      <c r="O1350" s="44"/>
      <c r="P1350" s="44"/>
      <c r="Q1350" s="44"/>
      <c r="R1350" s="44"/>
      <c r="S1350" s="44"/>
      <c r="T1350" s="44"/>
      <c r="U1350" s="44"/>
      <c r="V1350" s="45"/>
      <c r="W1350" s="425"/>
    </row>
    <row r="1351" ht="15.0" customHeight="1">
      <c r="A1351" s="425"/>
      <c r="B1351" s="455"/>
      <c r="C1351" s="456"/>
      <c r="D1351" s="457"/>
      <c r="E1351" s="457"/>
      <c r="F1351" s="458"/>
      <c r="G1351" s="458"/>
      <c r="H1351" s="458"/>
      <c r="I1351" s="458"/>
      <c r="J1351" s="458"/>
      <c r="K1351" s="459"/>
      <c r="L1351" s="440"/>
      <c r="M1351" s="460" t="s">
        <v>198</v>
      </c>
      <c r="N1351" s="13"/>
      <c r="O1351" s="13"/>
      <c r="P1351" s="13"/>
      <c r="Q1351" s="13"/>
      <c r="R1351" s="13"/>
      <c r="S1351" s="13"/>
      <c r="T1351" s="13"/>
      <c r="U1351" s="13"/>
      <c r="V1351" s="26"/>
      <c r="W1351" s="425"/>
    </row>
    <row r="1352" ht="15.0" customHeight="1">
      <c r="A1352" s="425"/>
      <c r="B1352" s="461"/>
      <c r="C1352" s="44"/>
      <c r="D1352" s="44"/>
      <c r="E1352" s="44"/>
      <c r="F1352" s="44"/>
      <c r="G1352" s="44"/>
      <c r="H1352" s="44"/>
      <c r="I1352" s="44"/>
      <c r="J1352" s="44"/>
      <c r="K1352" s="44"/>
      <c r="L1352" s="445"/>
      <c r="M1352" s="448"/>
      <c r="N1352" s="232"/>
      <c r="O1352" s="467"/>
      <c r="P1352" s="232"/>
      <c r="Q1352" s="450"/>
      <c r="R1352" s="232"/>
      <c r="S1352" s="451"/>
      <c r="T1352" s="232"/>
      <c r="U1352" s="463"/>
      <c r="V1352" s="232"/>
      <c r="W1352" s="425"/>
    </row>
    <row r="1353" ht="15.0" customHeight="1">
      <c r="A1353" s="432"/>
      <c r="B1353" s="433"/>
      <c r="C1353" s="169"/>
      <c r="D1353" s="169"/>
      <c r="E1353" s="169"/>
      <c r="F1353" s="169"/>
      <c r="G1353" s="169"/>
      <c r="H1353" s="169"/>
      <c r="I1353" s="169"/>
      <c r="J1353" s="169"/>
      <c r="K1353" s="169"/>
      <c r="L1353" s="169"/>
      <c r="M1353" s="169"/>
      <c r="N1353" s="169"/>
      <c r="O1353" s="169"/>
      <c r="P1353" s="169"/>
      <c r="Q1353" s="169"/>
      <c r="R1353" s="169"/>
      <c r="S1353" s="169"/>
      <c r="T1353" s="169"/>
      <c r="U1353" s="169"/>
      <c r="V1353" s="169"/>
      <c r="W1353" s="434" t="str">
        <f>if(ISBLANK(B1355),"",1)</f>
        <v/>
      </c>
    </row>
    <row r="1354" ht="15.0" customHeight="1">
      <c r="A1354" s="425"/>
      <c r="B1354" s="435" t="s">
        <v>191</v>
      </c>
      <c r="C1354" s="169"/>
      <c r="D1354" s="169"/>
      <c r="E1354" s="169"/>
      <c r="F1354" s="169"/>
      <c r="G1354" s="169"/>
      <c r="H1354" s="169"/>
      <c r="I1354" s="169"/>
      <c r="J1354" s="169"/>
      <c r="K1354" s="436"/>
      <c r="L1354" s="437"/>
      <c r="M1354" s="438"/>
      <c r="N1354" s="169"/>
      <c r="O1354" s="169"/>
      <c r="P1354" s="169"/>
      <c r="Q1354" s="169"/>
      <c r="R1354" s="169"/>
      <c r="S1354" s="169"/>
      <c r="T1354" s="169"/>
      <c r="U1354" s="169"/>
      <c r="V1354" s="232"/>
      <c r="W1354" s="425"/>
    </row>
    <row r="1355" ht="15.0" customHeight="1">
      <c r="A1355" s="425"/>
      <c r="B1355" s="439"/>
      <c r="C1355" s="169"/>
      <c r="D1355" s="169"/>
      <c r="E1355" s="169"/>
      <c r="F1355" s="169"/>
      <c r="G1355" s="169"/>
      <c r="H1355" s="169"/>
      <c r="I1355" s="169"/>
      <c r="J1355" s="169"/>
      <c r="K1355" s="169"/>
      <c r="L1355" s="169"/>
      <c r="M1355" s="169"/>
      <c r="N1355" s="169"/>
      <c r="O1355" s="169"/>
      <c r="P1355" s="169"/>
      <c r="Q1355" s="169"/>
      <c r="R1355" s="169"/>
      <c r="S1355" s="169"/>
      <c r="T1355" s="169"/>
      <c r="U1355" s="169"/>
      <c r="V1355" s="232"/>
      <c r="W1355" s="425"/>
    </row>
    <row r="1356" ht="15.0" customHeight="1">
      <c r="A1356" s="425"/>
      <c r="B1356" s="435" t="s">
        <v>192</v>
      </c>
      <c r="C1356" s="169"/>
      <c r="D1356" s="169"/>
      <c r="E1356" s="169"/>
      <c r="F1356" s="169"/>
      <c r="G1356" s="169"/>
      <c r="H1356" s="169"/>
      <c r="I1356" s="169"/>
      <c r="J1356" s="169"/>
      <c r="K1356" s="169"/>
      <c r="L1356" s="440"/>
      <c r="M1356" s="441" t="s">
        <v>193</v>
      </c>
      <c r="N1356" s="169"/>
      <c r="O1356" s="169"/>
      <c r="P1356" s="169"/>
      <c r="Q1356" s="169"/>
      <c r="R1356" s="169"/>
      <c r="S1356" s="169"/>
      <c r="T1356" s="169"/>
      <c r="U1356" s="169"/>
      <c r="V1356" s="232"/>
      <c r="W1356" s="425"/>
    </row>
    <row r="1357" ht="15.0" customHeight="1">
      <c r="A1357" s="425"/>
      <c r="B1357" s="468"/>
      <c r="C1357" s="443"/>
      <c r="D1357" s="443"/>
      <c r="E1357" s="443"/>
      <c r="F1357" s="443"/>
      <c r="G1357" s="443"/>
      <c r="H1357" s="443"/>
      <c r="I1357" s="443"/>
      <c r="J1357" s="443"/>
      <c r="K1357" s="444"/>
      <c r="L1357" s="445"/>
      <c r="M1357" s="439"/>
      <c r="N1357" s="169"/>
      <c r="O1357" s="169"/>
      <c r="P1357" s="169"/>
      <c r="Q1357" s="169"/>
      <c r="R1357" s="169"/>
      <c r="S1357" s="169"/>
      <c r="T1357" s="169"/>
      <c r="U1357" s="169"/>
      <c r="V1357" s="232"/>
      <c r="W1357" s="425"/>
    </row>
    <row r="1358" ht="15.0" customHeight="1">
      <c r="A1358" s="425"/>
      <c r="B1358" s="435" t="s">
        <v>194</v>
      </c>
      <c r="C1358" s="169"/>
      <c r="D1358" s="169"/>
      <c r="E1358" s="169"/>
      <c r="F1358" s="169"/>
      <c r="G1358" s="169"/>
      <c r="H1358" s="169"/>
      <c r="I1358" s="169"/>
      <c r="J1358" s="169"/>
      <c r="K1358" s="169"/>
      <c r="L1358" s="440"/>
      <c r="M1358" s="441" t="s">
        <v>195</v>
      </c>
      <c r="N1358" s="169"/>
      <c r="O1358" s="169"/>
      <c r="P1358" s="169"/>
      <c r="Q1358" s="169"/>
      <c r="R1358" s="169"/>
      <c r="S1358" s="169"/>
      <c r="T1358" s="169"/>
      <c r="U1358" s="169"/>
      <c r="V1358" s="232"/>
      <c r="W1358" s="425"/>
    </row>
    <row r="1359" ht="15.0" customHeight="1">
      <c r="A1359" s="425"/>
      <c r="B1359" s="465"/>
      <c r="C1359" s="232"/>
      <c r="D1359" s="447" t="str">
        <f>IF(ISBLANK(B1355),"",IF(B1359&gt;1,"Aventuras Adquiridas",IF(B1359=1,"Aventura Adquirida","Missão Sem Aventura")))</f>
        <v/>
      </c>
      <c r="E1359" s="169"/>
      <c r="F1359" s="169"/>
      <c r="G1359" s="169"/>
      <c r="H1359" s="169"/>
      <c r="I1359" s="169"/>
      <c r="J1359" s="169"/>
      <c r="K1359" s="232"/>
      <c r="L1359" s="445"/>
      <c r="M1359" s="448"/>
      <c r="N1359" s="232"/>
      <c r="O1359" s="466"/>
      <c r="P1359" s="232"/>
      <c r="Q1359" s="450"/>
      <c r="R1359" s="232"/>
      <c r="S1359" s="451"/>
      <c r="T1359" s="232"/>
      <c r="U1359" s="463"/>
      <c r="V1359" s="232"/>
      <c r="W1359" s="425"/>
    </row>
    <row r="1360" ht="15.0" customHeight="1">
      <c r="A1360" s="425"/>
      <c r="B1360" s="435" t="s">
        <v>196</v>
      </c>
      <c r="C1360" s="169"/>
      <c r="D1360" s="169"/>
      <c r="E1360" s="169"/>
      <c r="F1360" s="169"/>
      <c r="G1360" s="169"/>
      <c r="H1360" s="169"/>
      <c r="I1360" s="169"/>
      <c r="J1360" s="169"/>
      <c r="K1360" s="169"/>
      <c r="L1360" s="440"/>
      <c r="M1360" s="441" t="s">
        <v>197</v>
      </c>
      <c r="N1360" s="169"/>
      <c r="O1360" s="169"/>
      <c r="P1360" s="169"/>
      <c r="Q1360" s="169"/>
      <c r="R1360" s="169"/>
      <c r="S1360" s="169"/>
      <c r="T1360" s="169"/>
      <c r="U1360" s="169"/>
      <c r="V1360" s="232"/>
      <c r="W1360" s="425"/>
    </row>
    <row r="1361" ht="15.0" customHeight="1">
      <c r="A1361" s="425"/>
      <c r="B1361" s="453"/>
      <c r="C1361" s="13"/>
      <c r="D1361" s="13"/>
      <c r="E1361" s="13"/>
      <c r="F1361" s="13"/>
      <c r="G1361" s="13"/>
      <c r="H1361" s="13"/>
      <c r="I1361" s="13"/>
      <c r="J1361" s="13"/>
      <c r="K1361" s="26"/>
      <c r="L1361" s="454"/>
      <c r="M1361" s="453"/>
      <c r="N1361" s="13"/>
      <c r="O1361" s="13"/>
      <c r="P1361" s="13"/>
      <c r="Q1361" s="13"/>
      <c r="R1361" s="13"/>
      <c r="S1361" s="13"/>
      <c r="T1361" s="13"/>
      <c r="U1361" s="13"/>
      <c r="V1361" s="26"/>
      <c r="W1361" s="425"/>
    </row>
    <row r="1362" ht="15.0" customHeight="1">
      <c r="A1362" s="425"/>
      <c r="B1362" s="36"/>
      <c r="K1362" s="32"/>
      <c r="M1362" s="36"/>
      <c r="V1362" s="32"/>
      <c r="W1362" s="425"/>
    </row>
    <row r="1363" ht="15.0" customHeight="1">
      <c r="A1363" s="425"/>
      <c r="B1363" s="36"/>
      <c r="K1363" s="32"/>
      <c r="M1363" s="36"/>
      <c r="V1363" s="32"/>
      <c r="W1363" s="425"/>
    </row>
    <row r="1364" ht="15.0" customHeight="1">
      <c r="A1364" s="425"/>
      <c r="B1364" s="36"/>
      <c r="K1364" s="32"/>
      <c r="M1364" s="36"/>
      <c r="V1364" s="32"/>
      <c r="W1364" s="425"/>
    </row>
    <row r="1365" ht="15.0" customHeight="1">
      <c r="A1365" s="425"/>
      <c r="B1365" s="43"/>
      <c r="C1365" s="44"/>
      <c r="D1365" s="44"/>
      <c r="E1365" s="44"/>
      <c r="F1365" s="44"/>
      <c r="G1365" s="44"/>
      <c r="H1365" s="44"/>
      <c r="I1365" s="44"/>
      <c r="J1365" s="44"/>
      <c r="K1365" s="45"/>
      <c r="M1365" s="43"/>
      <c r="N1365" s="44"/>
      <c r="O1365" s="44"/>
      <c r="P1365" s="44"/>
      <c r="Q1365" s="44"/>
      <c r="R1365" s="44"/>
      <c r="S1365" s="44"/>
      <c r="T1365" s="44"/>
      <c r="U1365" s="44"/>
      <c r="V1365" s="45"/>
      <c r="W1365" s="425"/>
    </row>
    <row r="1366" ht="15.0" customHeight="1">
      <c r="A1366" s="425"/>
      <c r="B1366" s="455"/>
      <c r="C1366" s="456"/>
      <c r="D1366" s="457"/>
      <c r="E1366" s="457"/>
      <c r="F1366" s="458"/>
      <c r="G1366" s="458"/>
      <c r="H1366" s="458"/>
      <c r="I1366" s="458"/>
      <c r="J1366" s="458"/>
      <c r="K1366" s="459"/>
      <c r="L1366" s="440"/>
      <c r="M1366" s="460" t="s">
        <v>198</v>
      </c>
      <c r="N1366" s="13"/>
      <c r="O1366" s="13"/>
      <c r="P1366" s="13"/>
      <c r="Q1366" s="13"/>
      <c r="R1366" s="13"/>
      <c r="S1366" s="13"/>
      <c r="T1366" s="13"/>
      <c r="U1366" s="13"/>
      <c r="V1366" s="26"/>
      <c r="W1366" s="425"/>
    </row>
    <row r="1367" ht="15.0" customHeight="1">
      <c r="A1367" s="425"/>
      <c r="B1367" s="461"/>
      <c r="C1367" s="44"/>
      <c r="D1367" s="44"/>
      <c r="E1367" s="44"/>
      <c r="F1367" s="44"/>
      <c r="G1367" s="44"/>
      <c r="H1367" s="44"/>
      <c r="I1367" s="44"/>
      <c r="J1367" s="44"/>
      <c r="K1367" s="44"/>
      <c r="L1367" s="445"/>
      <c r="M1367" s="448"/>
      <c r="N1367" s="232"/>
      <c r="O1367" s="467"/>
      <c r="P1367" s="232"/>
      <c r="Q1367" s="450"/>
      <c r="R1367" s="232"/>
      <c r="S1367" s="451"/>
      <c r="T1367" s="232"/>
      <c r="U1367" s="463"/>
      <c r="V1367" s="232"/>
      <c r="W1367" s="425"/>
    </row>
    <row r="1368" ht="15.0" customHeight="1">
      <c r="A1368" s="432"/>
      <c r="B1368" s="433"/>
      <c r="C1368" s="169"/>
      <c r="D1368" s="169"/>
      <c r="E1368" s="169"/>
      <c r="F1368" s="169"/>
      <c r="G1368" s="169"/>
      <c r="H1368" s="169"/>
      <c r="I1368" s="169"/>
      <c r="J1368" s="169"/>
      <c r="K1368" s="169"/>
      <c r="L1368" s="169"/>
      <c r="M1368" s="169"/>
      <c r="N1368" s="169"/>
      <c r="O1368" s="169"/>
      <c r="P1368" s="169"/>
      <c r="Q1368" s="169"/>
      <c r="R1368" s="169"/>
      <c r="S1368" s="169"/>
      <c r="T1368" s="169"/>
      <c r="U1368" s="169"/>
      <c r="V1368" s="169"/>
      <c r="W1368" s="434" t="str">
        <f>if(ISBLANK(B1370),"",1)</f>
        <v/>
      </c>
    </row>
    <row r="1369" ht="15.0" customHeight="1">
      <c r="A1369" s="425"/>
      <c r="B1369" s="435" t="s">
        <v>191</v>
      </c>
      <c r="C1369" s="169"/>
      <c r="D1369" s="169"/>
      <c r="E1369" s="169"/>
      <c r="F1369" s="169"/>
      <c r="G1369" s="169"/>
      <c r="H1369" s="169"/>
      <c r="I1369" s="169"/>
      <c r="J1369" s="169"/>
      <c r="K1369" s="436"/>
      <c r="L1369" s="437"/>
      <c r="M1369" s="438"/>
      <c r="N1369" s="169"/>
      <c r="O1369" s="169"/>
      <c r="P1369" s="169"/>
      <c r="Q1369" s="169"/>
      <c r="R1369" s="169"/>
      <c r="S1369" s="169"/>
      <c r="T1369" s="169"/>
      <c r="U1369" s="169"/>
      <c r="V1369" s="232"/>
      <c r="W1369" s="425"/>
    </row>
    <row r="1370" ht="15.0" customHeight="1">
      <c r="A1370" s="425"/>
      <c r="B1370" s="439"/>
      <c r="C1370" s="169"/>
      <c r="D1370" s="169"/>
      <c r="E1370" s="169"/>
      <c r="F1370" s="169"/>
      <c r="G1370" s="169"/>
      <c r="H1370" s="169"/>
      <c r="I1370" s="169"/>
      <c r="J1370" s="169"/>
      <c r="K1370" s="169"/>
      <c r="L1370" s="169"/>
      <c r="M1370" s="169"/>
      <c r="N1370" s="169"/>
      <c r="O1370" s="169"/>
      <c r="P1370" s="169"/>
      <c r="Q1370" s="169"/>
      <c r="R1370" s="169"/>
      <c r="S1370" s="169"/>
      <c r="T1370" s="169"/>
      <c r="U1370" s="169"/>
      <c r="V1370" s="232"/>
      <c r="W1370" s="425"/>
    </row>
    <row r="1371" ht="15.0" customHeight="1">
      <c r="A1371" s="425"/>
      <c r="B1371" s="435" t="s">
        <v>192</v>
      </c>
      <c r="C1371" s="169"/>
      <c r="D1371" s="169"/>
      <c r="E1371" s="169"/>
      <c r="F1371" s="169"/>
      <c r="G1371" s="169"/>
      <c r="H1371" s="169"/>
      <c r="I1371" s="169"/>
      <c r="J1371" s="169"/>
      <c r="K1371" s="169"/>
      <c r="L1371" s="440"/>
      <c r="M1371" s="441" t="s">
        <v>193</v>
      </c>
      <c r="N1371" s="169"/>
      <c r="O1371" s="169"/>
      <c r="P1371" s="169"/>
      <c r="Q1371" s="169"/>
      <c r="R1371" s="169"/>
      <c r="S1371" s="169"/>
      <c r="T1371" s="169"/>
      <c r="U1371" s="169"/>
      <c r="V1371" s="232"/>
      <c r="W1371" s="425"/>
    </row>
    <row r="1372" ht="15.0" customHeight="1">
      <c r="A1372" s="425"/>
      <c r="B1372" s="468"/>
      <c r="C1372" s="443"/>
      <c r="D1372" s="443"/>
      <c r="E1372" s="443"/>
      <c r="F1372" s="443"/>
      <c r="G1372" s="443"/>
      <c r="H1372" s="443"/>
      <c r="I1372" s="443"/>
      <c r="J1372" s="443"/>
      <c r="K1372" s="444"/>
      <c r="L1372" s="445"/>
      <c r="M1372" s="439"/>
      <c r="N1372" s="169"/>
      <c r="O1372" s="169"/>
      <c r="P1372" s="169"/>
      <c r="Q1372" s="169"/>
      <c r="R1372" s="169"/>
      <c r="S1372" s="169"/>
      <c r="T1372" s="169"/>
      <c r="U1372" s="169"/>
      <c r="V1372" s="232"/>
      <c r="W1372" s="425"/>
    </row>
    <row r="1373" ht="15.0" customHeight="1">
      <c r="A1373" s="425"/>
      <c r="B1373" s="435" t="s">
        <v>194</v>
      </c>
      <c r="C1373" s="169"/>
      <c r="D1373" s="169"/>
      <c r="E1373" s="169"/>
      <c r="F1373" s="169"/>
      <c r="G1373" s="169"/>
      <c r="H1373" s="169"/>
      <c r="I1373" s="169"/>
      <c r="J1373" s="169"/>
      <c r="K1373" s="169"/>
      <c r="L1373" s="440"/>
      <c r="M1373" s="441" t="s">
        <v>195</v>
      </c>
      <c r="N1373" s="169"/>
      <c r="O1373" s="169"/>
      <c r="P1373" s="169"/>
      <c r="Q1373" s="169"/>
      <c r="R1373" s="169"/>
      <c r="S1373" s="169"/>
      <c r="T1373" s="169"/>
      <c r="U1373" s="169"/>
      <c r="V1373" s="232"/>
      <c r="W1373" s="425"/>
    </row>
    <row r="1374" ht="15.0" customHeight="1">
      <c r="A1374" s="425"/>
      <c r="B1374" s="465"/>
      <c r="C1374" s="232"/>
      <c r="D1374" s="447" t="str">
        <f>IF(ISBLANK(B1370),"",IF(B1374&gt;1,"Aventuras Adquiridas",IF(B1374=1,"Aventura Adquirida","Missão Sem Aventura")))</f>
        <v/>
      </c>
      <c r="E1374" s="169"/>
      <c r="F1374" s="169"/>
      <c r="G1374" s="169"/>
      <c r="H1374" s="169"/>
      <c r="I1374" s="169"/>
      <c r="J1374" s="169"/>
      <c r="K1374" s="232"/>
      <c r="L1374" s="445"/>
      <c r="M1374" s="448"/>
      <c r="N1374" s="232"/>
      <c r="O1374" s="466"/>
      <c r="P1374" s="232"/>
      <c r="Q1374" s="450"/>
      <c r="R1374" s="232"/>
      <c r="S1374" s="451"/>
      <c r="T1374" s="232"/>
      <c r="U1374" s="463"/>
      <c r="V1374" s="232"/>
      <c r="W1374" s="425"/>
    </row>
    <row r="1375" ht="15.0" customHeight="1">
      <c r="A1375" s="425"/>
      <c r="B1375" s="435" t="s">
        <v>196</v>
      </c>
      <c r="C1375" s="169"/>
      <c r="D1375" s="169"/>
      <c r="E1375" s="169"/>
      <c r="F1375" s="169"/>
      <c r="G1375" s="169"/>
      <c r="H1375" s="169"/>
      <c r="I1375" s="169"/>
      <c r="J1375" s="169"/>
      <c r="K1375" s="169"/>
      <c r="L1375" s="440"/>
      <c r="M1375" s="441" t="s">
        <v>197</v>
      </c>
      <c r="N1375" s="169"/>
      <c r="O1375" s="169"/>
      <c r="P1375" s="169"/>
      <c r="Q1375" s="169"/>
      <c r="R1375" s="169"/>
      <c r="S1375" s="169"/>
      <c r="T1375" s="169"/>
      <c r="U1375" s="169"/>
      <c r="V1375" s="232"/>
      <c r="W1375" s="425"/>
    </row>
    <row r="1376" ht="15.0" customHeight="1">
      <c r="A1376" s="425"/>
      <c r="B1376" s="453"/>
      <c r="C1376" s="13"/>
      <c r="D1376" s="13"/>
      <c r="E1376" s="13"/>
      <c r="F1376" s="13"/>
      <c r="G1376" s="13"/>
      <c r="H1376" s="13"/>
      <c r="I1376" s="13"/>
      <c r="J1376" s="13"/>
      <c r="K1376" s="26"/>
      <c r="L1376" s="454"/>
      <c r="M1376" s="453"/>
      <c r="N1376" s="13"/>
      <c r="O1376" s="13"/>
      <c r="P1376" s="13"/>
      <c r="Q1376" s="13"/>
      <c r="R1376" s="13"/>
      <c r="S1376" s="13"/>
      <c r="T1376" s="13"/>
      <c r="U1376" s="13"/>
      <c r="V1376" s="26"/>
      <c r="W1376" s="425"/>
    </row>
    <row r="1377" ht="15.0" customHeight="1">
      <c r="A1377" s="425"/>
      <c r="B1377" s="36"/>
      <c r="K1377" s="32"/>
      <c r="M1377" s="36"/>
      <c r="V1377" s="32"/>
      <c r="W1377" s="425"/>
    </row>
    <row r="1378" ht="15.0" customHeight="1">
      <c r="A1378" s="425"/>
      <c r="B1378" s="36"/>
      <c r="K1378" s="32"/>
      <c r="M1378" s="36"/>
      <c r="V1378" s="32"/>
      <c r="W1378" s="425"/>
    </row>
    <row r="1379" ht="15.0" customHeight="1">
      <c r="A1379" s="425"/>
      <c r="B1379" s="36"/>
      <c r="K1379" s="32"/>
      <c r="M1379" s="36"/>
      <c r="V1379" s="32"/>
      <c r="W1379" s="425"/>
    </row>
    <row r="1380" ht="15.0" customHeight="1">
      <c r="A1380" s="425"/>
      <c r="B1380" s="43"/>
      <c r="C1380" s="44"/>
      <c r="D1380" s="44"/>
      <c r="E1380" s="44"/>
      <c r="F1380" s="44"/>
      <c r="G1380" s="44"/>
      <c r="H1380" s="44"/>
      <c r="I1380" s="44"/>
      <c r="J1380" s="44"/>
      <c r="K1380" s="45"/>
      <c r="M1380" s="43"/>
      <c r="N1380" s="44"/>
      <c r="O1380" s="44"/>
      <c r="P1380" s="44"/>
      <c r="Q1380" s="44"/>
      <c r="R1380" s="44"/>
      <c r="S1380" s="44"/>
      <c r="T1380" s="44"/>
      <c r="U1380" s="44"/>
      <c r="V1380" s="45"/>
      <c r="W1380" s="425"/>
    </row>
    <row r="1381" ht="15.0" customHeight="1">
      <c r="A1381" s="425"/>
      <c r="B1381" s="455"/>
      <c r="C1381" s="456"/>
      <c r="D1381" s="457"/>
      <c r="E1381" s="457"/>
      <c r="F1381" s="458"/>
      <c r="G1381" s="458"/>
      <c r="H1381" s="458"/>
      <c r="I1381" s="458"/>
      <c r="J1381" s="458"/>
      <c r="K1381" s="459"/>
      <c r="L1381" s="440"/>
      <c r="M1381" s="460" t="s">
        <v>198</v>
      </c>
      <c r="N1381" s="13"/>
      <c r="O1381" s="13"/>
      <c r="P1381" s="13"/>
      <c r="Q1381" s="13"/>
      <c r="R1381" s="13"/>
      <c r="S1381" s="13"/>
      <c r="T1381" s="13"/>
      <c r="U1381" s="13"/>
      <c r="V1381" s="26"/>
      <c r="W1381" s="425"/>
    </row>
    <row r="1382" ht="15.0" customHeight="1">
      <c r="A1382" s="425"/>
      <c r="B1382" s="461"/>
      <c r="C1382" s="44"/>
      <c r="D1382" s="44"/>
      <c r="E1382" s="44"/>
      <c r="F1382" s="44"/>
      <c r="G1382" s="44"/>
      <c r="H1382" s="44"/>
      <c r="I1382" s="44"/>
      <c r="J1382" s="44"/>
      <c r="K1382" s="44"/>
      <c r="L1382" s="445"/>
      <c r="M1382" s="448"/>
      <c r="N1382" s="232"/>
      <c r="O1382" s="467"/>
      <c r="P1382" s="232"/>
      <c r="Q1382" s="450"/>
      <c r="R1382" s="232"/>
      <c r="S1382" s="451"/>
      <c r="T1382" s="232"/>
      <c r="U1382" s="463"/>
      <c r="V1382" s="232"/>
      <c r="W1382" s="425"/>
    </row>
    <row r="1383" ht="15.0" customHeight="1">
      <c r="A1383" s="432"/>
      <c r="B1383" s="433"/>
      <c r="C1383" s="169"/>
      <c r="D1383" s="169"/>
      <c r="E1383" s="169"/>
      <c r="F1383" s="169"/>
      <c r="G1383" s="169"/>
      <c r="H1383" s="169"/>
      <c r="I1383" s="169"/>
      <c r="J1383" s="169"/>
      <c r="K1383" s="169"/>
      <c r="L1383" s="169"/>
      <c r="M1383" s="169"/>
      <c r="N1383" s="169"/>
      <c r="O1383" s="169"/>
      <c r="P1383" s="169"/>
      <c r="Q1383" s="169"/>
      <c r="R1383" s="169"/>
      <c r="S1383" s="169"/>
      <c r="T1383" s="169"/>
      <c r="U1383" s="169"/>
      <c r="V1383" s="169"/>
      <c r="W1383" s="434" t="str">
        <f>if(ISBLANK(B1385),"",1)</f>
        <v/>
      </c>
    </row>
    <row r="1384" ht="15.0" customHeight="1">
      <c r="A1384" s="425"/>
      <c r="B1384" s="435" t="s">
        <v>191</v>
      </c>
      <c r="C1384" s="169"/>
      <c r="D1384" s="169"/>
      <c r="E1384" s="169"/>
      <c r="F1384" s="169"/>
      <c r="G1384" s="169"/>
      <c r="H1384" s="169"/>
      <c r="I1384" s="169"/>
      <c r="J1384" s="169"/>
      <c r="K1384" s="436"/>
      <c r="L1384" s="437"/>
      <c r="M1384" s="438"/>
      <c r="N1384" s="169"/>
      <c r="O1384" s="169"/>
      <c r="P1384" s="169"/>
      <c r="Q1384" s="169"/>
      <c r="R1384" s="169"/>
      <c r="S1384" s="169"/>
      <c r="T1384" s="169"/>
      <c r="U1384" s="169"/>
      <c r="V1384" s="232"/>
      <c r="W1384" s="425"/>
    </row>
    <row r="1385" ht="15.0" customHeight="1">
      <c r="A1385" s="425"/>
      <c r="B1385" s="439"/>
      <c r="C1385" s="169"/>
      <c r="D1385" s="169"/>
      <c r="E1385" s="169"/>
      <c r="F1385" s="169"/>
      <c r="G1385" s="169"/>
      <c r="H1385" s="169"/>
      <c r="I1385" s="169"/>
      <c r="J1385" s="169"/>
      <c r="K1385" s="169"/>
      <c r="L1385" s="169"/>
      <c r="M1385" s="169"/>
      <c r="N1385" s="169"/>
      <c r="O1385" s="169"/>
      <c r="P1385" s="169"/>
      <c r="Q1385" s="169"/>
      <c r="R1385" s="169"/>
      <c r="S1385" s="169"/>
      <c r="T1385" s="169"/>
      <c r="U1385" s="169"/>
      <c r="V1385" s="232"/>
      <c r="W1385" s="425"/>
    </row>
    <row r="1386" ht="15.0" customHeight="1">
      <c r="A1386" s="425"/>
      <c r="B1386" s="435" t="s">
        <v>192</v>
      </c>
      <c r="C1386" s="169"/>
      <c r="D1386" s="169"/>
      <c r="E1386" s="169"/>
      <c r="F1386" s="169"/>
      <c r="G1386" s="169"/>
      <c r="H1386" s="169"/>
      <c r="I1386" s="169"/>
      <c r="J1386" s="169"/>
      <c r="K1386" s="169"/>
      <c r="L1386" s="440"/>
      <c r="M1386" s="441" t="s">
        <v>193</v>
      </c>
      <c r="N1386" s="169"/>
      <c r="O1386" s="169"/>
      <c r="P1386" s="169"/>
      <c r="Q1386" s="169"/>
      <c r="R1386" s="169"/>
      <c r="S1386" s="169"/>
      <c r="T1386" s="169"/>
      <c r="U1386" s="169"/>
      <c r="V1386" s="232"/>
      <c r="W1386" s="425"/>
    </row>
    <row r="1387" ht="15.0" customHeight="1">
      <c r="A1387" s="425"/>
      <c r="B1387" s="468"/>
      <c r="C1387" s="443"/>
      <c r="D1387" s="443"/>
      <c r="E1387" s="443"/>
      <c r="F1387" s="443"/>
      <c r="G1387" s="443"/>
      <c r="H1387" s="443"/>
      <c r="I1387" s="443"/>
      <c r="J1387" s="443"/>
      <c r="K1387" s="444"/>
      <c r="L1387" s="445"/>
      <c r="M1387" s="439"/>
      <c r="N1387" s="169"/>
      <c r="O1387" s="169"/>
      <c r="P1387" s="169"/>
      <c r="Q1387" s="169"/>
      <c r="R1387" s="169"/>
      <c r="S1387" s="169"/>
      <c r="T1387" s="169"/>
      <c r="U1387" s="169"/>
      <c r="V1387" s="232"/>
      <c r="W1387" s="425"/>
    </row>
    <row r="1388" ht="15.0" customHeight="1">
      <c r="A1388" s="425"/>
      <c r="B1388" s="435" t="s">
        <v>194</v>
      </c>
      <c r="C1388" s="169"/>
      <c r="D1388" s="169"/>
      <c r="E1388" s="169"/>
      <c r="F1388" s="169"/>
      <c r="G1388" s="169"/>
      <c r="H1388" s="169"/>
      <c r="I1388" s="169"/>
      <c r="J1388" s="169"/>
      <c r="K1388" s="169"/>
      <c r="L1388" s="440"/>
      <c r="M1388" s="441" t="s">
        <v>195</v>
      </c>
      <c r="N1388" s="169"/>
      <c r="O1388" s="169"/>
      <c r="P1388" s="169"/>
      <c r="Q1388" s="169"/>
      <c r="R1388" s="169"/>
      <c r="S1388" s="169"/>
      <c r="T1388" s="169"/>
      <c r="U1388" s="169"/>
      <c r="V1388" s="232"/>
      <c r="W1388" s="425"/>
    </row>
    <row r="1389" ht="15.0" customHeight="1">
      <c r="A1389" s="425"/>
      <c r="B1389" s="465"/>
      <c r="C1389" s="232"/>
      <c r="D1389" s="447" t="str">
        <f>IF(ISBLANK(B1385),"",IF(B1389&gt;1,"Aventuras Adquiridas",IF(B1389=1,"Aventura Adquirida","Missão Sem Aventura")))</f>
        <v/>
      </c>
      <c r="E1389" s="169"/>
      <c r="F1389" s="169"/>
      <c r="G1389" s="169"/>
      <c r="H1389" s="169"/>
      <c r="I1389" s="169"/>
      <c r="J1389" s="169"/>
      <c r="K1389" s="232"/>
      <c r="L1389" s="445"/>
      <c r="M1389" s="448"/>
      <c r="N1389" s="232"/>
      <c r="O1389" s="466"/>
      <c r="P1389" s="232"/>
      <c r="Q1389" s="450"/>
      <c r="R1389" s="232"/>
      <c r="S1389" s="451"/>
      <c r="T1389" s="232"/>
      <c r="U1389" s="463"/>
      <c r="V1389" s="232"/>
      <c r="W1389" s="425"/>
    </row>
    <row r="1390" ht="15.0" customHeight="1">
      <c r="A1390" s="425"/>
      <c r="B1390" s="435" t="s">
        <v>196</v>
      </c>
      <c r="C1390" s="169"/>
      <c r="D1390" s="169"/>
      <c r="E1390" s="169"/>
      <c r="F1390" s="169"/>
      <c r="G1390" s="169"/>
      <c r="H1390" s="169"/>
      <c r="I1390" s="169"/>
      <c r="J1390" s="169"/>
      <c r="K1390" s="169"/>
      <c r="L1390" s="440"/>
      <c r="M1390" s="441" t="s">
        <v>197</v>
      </c>
      <c r="N1390" s="169"/>
      <c r="O1390" s="169"/>
      <c r="P1390" s="169"/>
      <c r="Q1390" s="169"/>
      <c r="R1390" s="169"/>
      <c r="S1390" s="169"/>
      <c r="T1390" s="169"/>
      <c r="U1390" s="169"/>
      <c r="V1390" s="232"/>
      <c r="W1390" s="425"/>
    </row>
    <row r="1391" ht="15.0" customHeight="1">
      <c r="A1391" s="425"/>
      <c r="B1391" s="453"/>
      <c r="C1391" s="13"/>
      <c r="D1391" s="13"/>
      <c r="E1391" s="13"/>
      <c r="F1391" s="13"/>
      <c r="G1391" s="13"/>
      <c r="H1391" s="13"/>
      <c r="I1391" s="13"/>
      <c r="J1391" s="13"/>
      <c r="K1391" s="26"/>
      <c r="L1391" s="454"/>
      <c r="M1391" s="453"/>
      <c r="N1391" s="13"/>
      <c r="O1391" s="13"/>
      <c r="P1391" s="13"/>
      <c r="Q1391" s="13"/>
      <c r="R1391" s="13"/>
      <c r="S1391" s="13"/>
      <c r="T1391" s="13"/>
      <c r="U1391" s="13"/>
      <c r="V1391" s="26"/>
      <c r="W1391" s="425"/>
    </row>
    <row r="1392" ht="15.0" customHeight="1">
      <c r="A1392" s="425"/>
      <c r="B1392" s="36"/>
      <c r="K1392" s="32"/>
      <c r="M1392" s="36"/>
      <c r="V1392" s="32"/>
      <c r="W1392" s="425"/>
    </row>
    <row r="1393" ht="15.0" customHeight="1">
      <c r="A1393" s="425"/>
      <c r="B1393" s="36"/>
      <c r="K1393" s="32"/>
      <c r="M1393" s="36"/>
      <c r="V1393" s="32"/>
      <c r="W1393" s="425"/>
    </row>
    <row r="1394" ht="15.0" customHeight="1">
      <c r="A1394" s="425"/>
      <c r="B1394" s="36"/>
      <c r="K1394" s="32"/>
      <c r="M1394" s="36"/>
      <c r="V1394" s="32"/>
      <c r="W1394" s="425"/>
    </row>
    <row r="1395" ht="15.0" customHeight="1">
      <c r="A1395" s="425"/>
      <c r="B1395" s="43"/>
      <c r="C1395" s="44"/>
      <c r="D1395" s="44"/>
      <c r="E1395" s="44"/>
      <c r="F1395" s="44"/>
      <c r="G1395" s="44"/>
      <c r="H1395" s="44"/>
      <c r="I1395" s="44"/>
      <c r="J1395" s="44"/>
      <c r="K1395" s="45"/>
      <c r="M1395" s="43"/>
      <c r="N1395" s="44"/>
      <c r="O1395" s="44"/>
      <c r="P1395" s="44"/>
      <c r="Q1395" s="44"/>
      <c r="R1395" s="44"/>
      <c r="S1395" s="44"/>
      <c r="T1395" s="44"/>
      <c r="U1395" s="44"/>
      <c r="V1395" s="45"/>
      <c r="W1395" s="425"/>
    </row>
    <row r="1396" ht="15.0" customHeight="1">
      <c r="A1396" s="425"/>
      <c r="B1396" s="455"/>
      <c r="C1396" s="456"/>
      <c r="D1396" s="457"/>
      <c r="E1396" s="457"/>
      <c r="F1396" s="458"/>
      <c r="G1396" s="458"/>
      <c r="H1396" s="458"/>
      <c r="I1396" s="458"/>
      <c r="J1396" s="458"/>
      <c r="K1396" s="459"/>
      <c r="L1396" s="440"/>
      <c r="M1396" s="460" t="s">
        <v>198</v>
      </c>
      <c r="N1396" s="13"/>
      <c r="O1396" s="13"/>
      <c r="P1396" s="13"/>
      <c r="Q1396" s="13"/>
      <c r="R1396" s="13"/>
      <c r="S1396" s="13"/>
      <c r="T1396" s="13"/>
      <c r="U1396" s="13"/>
      <c r="V1396" s="26"/>
      <c r="W1396" s="425"/>
    </row>
    <row r="1397" ht="15.0" customHeight="1">
      <c r="A1397" s="425"/>
      <c r="B1397" s="461"/>
      <c r="C1397" s="44"/>
      <c r="D1397" s="44"/>
      <c r="E1397" s="44"/>
      <c r="F1397" s="44"/>
      <c r="G1397" s="44"/>
      <c r="H1397" s="44"/>
      <c r="I1397" s="44"/>
      <c r="J1397" s="44"/>
      <c r="K1397" s="44"/>
      <c r="L1397" s="445"/>
      <c r="M1397" s="448"/>
      <c r="N1397" s="232"/>
      <c r="O1397" s="467"/>
      <c r="P1397" s="232"/>
      <c r="Q1397" s="450"/>
      <c r="R1397" s="232"/>
      <c r="S1397" s="451"/>
      <c r="T1397" s="232"/>
      <c r="U1397" s="463"/>
      <c r="V1397" s="232"/>
      <c r="W1397" s="425"/>
    </row>
    <row r="1398" ht="15.0" customHeight="1">
      <c r="A1398" s="432"/>
      <c r="B1398" s="433"/>
      <c r="C1398" s="169"/>
      <c r="D1398" s="169"/>
      <c r="E1398" s="169"/>
      <c r="F1398" s="169"/>
      <c r="G1398" s="169"/>
      <c r="H1398" s="169"/>
      <c r="I1398" s="169"/>
      <c r="J1398" s="169"/>
      <c r="K1398" s="169"/>
      <c r="L1398" s="169"/>
      <c r="M1398" s="169"/>
      <c r="N1398" s="169"/>
      <c r="O1398" s="169"/>
      <c r="P1398" s="169"/>
      <c r="Q1398" s="169"/>
      <c r="R1398" s="169"/>
      <c r="S1398" s="169"/>
      <c r="T1398" s="169"/>
      <c r="U1398" s="169"/>
      <c r="V1398" s="169"/>
      <c r="W1398" s="434" t="str">
        <f>if(ISBLANK(B1400),"",1)</f>
        <v/>
      </c>
    </row>
    <row r="1399" ht="15.0" customHeight="1">
      <c r="A1399" s="425"/>
      <c r="B1399" s="435" t="s">
        <v>191</v>
      </c>
      <c r="C1399" s="169"/>
      <c r="D1399" s="169"/>
      <c r="E1399" s="169"/>
      <c r="F1399" s="169"/>
      <c r="G1399" s="169"/>
      <c r="H1399" s="169"/>
      <c r="I1399" s="169"/>
      <c r="J1399" s="169"/>
      <c r="K1399" s="436"/>
      <c r="L1399" s="437"/>
      <c r="M1399" s="438"/>
      <c r="N1399" s="169"/>
      <c r="O1399" s="169"/>
      <c r="P1399" s="169"/>
      <c r="Q1399" s="169"/>
      <c r="R1399" s="169"/>
      <c r="S1399" s="169"/>
      <c r="T1399" s="169"/>
      <c r="U1399" s="169"/>
      <c r="V1399" s="232"/>
      <c r="W1399" s="425"/>
    </row>
    <row r="1400" ht="15.0" customHeight="1">
      <c r="A1400" s="425"/>
      <c r="B1400" s="439"/>
      <c r="C1400" s="169"/>
      <c r="D1400" s="169"/>
      <c r="E1400" s="169"/>
      <c r="F1400" s="169"/>
      <c r="G1400" s="169"/>
      <c r="H1400" s="169"/>
      <c r="I1400" s="169"/>
      <c r="J1400" s="169"/>
      <c r="K1400" s="169"/>
      <c r="L1400" s="169"/>
      <c r="M1400" s="169"/>
      <c r="N1400" s="169"/>
      <c r="O1400" s="169"/>
      <c r="P1400" s="169"/>
      <c r="Q1400" s="169"/>
      <c r="R1400" s="169"/>
      <c r="S1400" s="169"/>
      <c r="T1400" s="169"/>
      <c r="U1400" s="169"/>
      <c r="V1400" s="232"/>
      <c r="W1400" s="425"/>
    </row>
    <row r="1401" ht="15.0" customHeight="1">
      <c r="A1401" s="425"/>
      <c r="B1401" s="435" t="s">
        <v>192</v>
      </c>
      <c r="C1401" s="169"/>
      <c r="D1401" s="169"/>
      <c r="E1401" s="169"/>
      <c r="F1401" s="169"/>
      <c r="G1401" s="169"/>
      <c r="H1401" s="169"/>
      <c r="I1401" s="169"/>
      <c r="J1401" s="169"/>
      <c r="K1401" s="169"/>
      <c r="L1401" s="440"/>
      <c r="M1401" s="441" t="s">
        <v>193</v>
      </c>
      <c r="N1401" s="169"/>
      <c r="O1401" s="169"/>
      <c r="P1401" s="169"/>
      <c r="Q1401" s="169"/>
      <c r="R1401" s="169"/>
      <c r="S1401" s="169"/>
      <c r="T1401" s="169"/>
      <c r="U1401" s="169"/>
      <c r="V1401" s="232"/>
      <c r="W1401" s="425"/>
    </row>
    <row r="1402" ht="15.0" customHeight="1">
      <c r="A1402" s="425"/>
      <c r="B1402" s="468"/>
      <c r="C1402" s="443"/>
      <c r="D1402" s="443"/>
      <c r="E1402" s="443"/>
      <c r="F1402" s="443"/>
      <c r="G1402" s="443"/>
      <c r="H1402" s="443"/>
      <c r="I1402" s="443"/>
      <c r="J1402" s="443"/>
      <c r="K1402" s="444"/>
      <c r="L1402" s="445"/>
      <c r="M1402" s="439"/>
      <c r="N1402" s="169"/>
      <c r="O1402" s="169"/>
      <c r="P1402" s="169"/>
      <c r="Q1402" s="169"/>
      <c r="R1402" s="169"/>
      <c r="S1402" s="169"/>
      <c r="T1402" s="169"/>
      <c r="U1402" s="169"/>
      <c r="V1402" s="232"/>
      <c r="W1402" s="425"/>
    </row>
    <row r="1403" ht="15.0" customHeight="1">
      <c r="A1403" s="425"/>
      <c r="B1403" s="435" t="s">
        <v>194</v>
      </c>
      <c r="C1403" s="169"/>
      <c r="D1403" s="169"/>
      <c r="E1403" s="169"/>
      <c r="F1403" s="169"/>
      <c r="G1403" s="169"/>
      <c r="H1403" s="169"/>
      <c r="I1403" s="169"/>
      <c r="J1403" s="169"/>
      <c r="K1403" s="169"/>
      <c r="L1403" s="440"/>
      <c r="M1403" s="441" t="s">
        <v>195</v>
      </c>
      <c r="N1403" s="169"/>
      <c r="O1403" s="169"/>
      <c r="P1403" s="169"/>
      <c r="Q1403" s="169"/>
      <c r="R1403" s="169"/>
      <c r="S1403" s="169"/>
      <c r="T1403" s="169"/>
      <c r="U1403" s="169"/>
      <c r="V1403" s="232"/>
      <c r="W1403" s="425"/>
    </row>
    <row r="1404" ht="15.0" customHeight="1">
      <c r="A1404" s="425"/>
      <c r="B1404" s="465"/>
      <c r="C1404" s="232"/>
      <c r="D1404" s="447" t="str">
        <f>IF(ISBLANK(B1400),"",IF(B1404&gt;1,"Aventuras Adquiridas",IF(B1404=1,"Aventura Adquirida","Missão Sem Aventura")))</f>
        <v/>
      </c>
      <c r="E1404" s="169"/>
      <c r="F1404" s="169"/>
      <c r="G1404" s="169"/>
      <c r="H1404" s="169"/>
      <c r="I1404" s="169"/>
      <c r="J1404" s="169"/>
      <c r="K1404" s="232"/>
      <c r="L1404" s="445"/>
      <c r="M1404" s="448"/>
      <c r="N1404" s="232"/>
      <c r="O1404" s="466"/>
      <c r="P1404" s="232"/>
      <c r="Q1404" s="450"/>
      <c r="R1404" s="232"/>
      <c r="S1404" s="451"/>
      <c r="T1404" s="232"/>
      <c r="U1404" s="463"/>
      <c r="V1404" s="232"/>
      <c r="W1404" s="425"/>
    </row>
    <row r="1405" ht="15.0" customHeight="1">
      <c r="A1405" s="425"/>
      <c r="B1405" s="435" t="s">
        <v>196</v>
      </c>
      <c r="C1405" s="169"/>
      <c r="D1405" s="169"/>
      <c r="E1405" s="169"/>
      <c r="F1405" s="169"/>
      <c r="G1405" s="169"/>
      <c r="H1405" s="169"/>
      <c r="I1405" s="169"/>
      <c r="J1405" s="169"/>
      <c r="K1405" s="169"/>
      <c r="L1405" s="440"/>
      <c r="M1405" s="441" t="s">
        <v>197</v>
      </c>
      <c r="N1405" s="169"/>
      <c r="O1405" s="169"/>
      <c r="P1405" s="169"/>
      <c r="Q1405" s="169"/>
      <c r="R1405" s="169"/>
      <c r="S1405" s="169"/>
      <c r="T1405" s="169"/>
      <c r="U1405" s="169"/>
      <c r="V1405" s="232"/>
      <c r="W1405" s="425"/>
    </row>
    <row r="1406" ht="15.0" customHeight="1">
      <c r="A1406" s="425"/>
      <c r="B1406" s="453"/>
      <c r="C1406" s="13"/>
      <c r="D1406" s="13"/>
      <c r="E1406" s="13"/>
      <c r="F1406" s="13"/>
      <c r="G1406" s="13"/>
      <c r="H1406" s="13"/>
      <c r="I1406" s="13"/>
      <c r="J1406" s="13"/>
      <c r="K1406" s="26"/>
      <c r="L1406" s="454"/>
      <c r="M1406" s="453"/>
      <c r="N1406" s="13"/>
      <c r="O1406" s="13"/>
      <c r="P1406" s="13"/>
      <c r="Q1406" s="13"/>
      <c r="R1406" s="13"/>
      <c r="S1406" s="13"/>
      <c r="T1406" s="13"/>
      <c r="U1406" s="13"/>
      <c r="V1406" s="26"/>
      <c r="W1406" s="425"/>
    </row>
    <row r="1407" ht="15.0" customHeight="1">
      <c r="A1407" s="425"/>
      <c r="B1407" s="36"/>
      <c r="K1407" s="32"/>
      <c r="M1407" s="36"/>
      <c r="V1407" s="32"/>
      <c r="W1407" s="425"/>
    </row>
    <row r="1408" ht="15.0" customHeight="1">
      <c r="A1408" s="425"/>
      <c r="B1408" s="36"/>
      <c r="K1408" s="32"/>
      <c r="M1408" s="36"/>
      <c r="V1408" s="32"/>
      <c r="W1408" s="425"/>
    </row>
    <row r="1409" ht="15.0" customHeight="1">
      <c r="A1409" s="425"/>
      <c r="B1409" s="36"/>
      <c r="K1409" s="32"/>
      <c r="M1409" s="36"/>
      <c r="V1409" s="32"/>
      <c r="W1409" s="425"/>
    </row>
    <row r="1410" ht="15.0" customHeight="1">
      <c r="A1410" s="425"/>
      <c r="B1410" s="43"/>
      <c r="C1410" s="44"/>
      <c r="D1410" s="44"/>
      <c r="E1410" s="44"/>
      <c r="F1410" s="44"/>
      <c r="G1410" s="44"/>
      <c r="H1410" s="44"/>
      <c r="I1410" s="44"/>
      <c r="J1410" s="44"/>
      <c r="K1410" s="45"/>
      <c r="M1410" s="43"/>
      <c r="N1410" s="44"/>
      <c r="O1410" s="44"/>
      <c r="P1410" s="44"/>
      <c r="Q1410" s="44"/>
      <c r="R1410" s="44"/>
      <c r="S1410" s="44"/>
      <c r="T1410" s="44"/>
      <c r="U1410" s="44"/>
      <c r="V1410" s="45"/>
      <c r="W1410" s="425"/>
    </row>
    <row r="1411" ht="15.0" customHeight="1">
      <c r="A1411" s="425"/>
      <c r="B1411" s="455"/>
      <c r="C1411" s="456"/>
      <c r="D1411" s="457"/>
      <c r="E1411" s="457"/>
      <c r="F1411" s="458"/>
      <c r="G1411" s="458"/>
      <c r="H1411" s="458"/>
      <c r="I1411" s="458"/>
      <c r="J1411" s="458"/>
      <c r="K1411" s="459"/>
      <c r="L1411" s="440"/>
      <c r="M1411" s="460" t="s">
        <v>198</v>
      </c>
      <c r="N1411" s="13"/>
      <c r="O1411" s="13"/>
      <c r="P1411" s="13"/>
      <c r="Q1411" s="13"/>
      <c r="R1411" s="13"/>
      <c r="S1411" s="13"/>
      <c r="T1411" s="13"/>
      <c r="U1411" s="13"/>
      <c r="V1411" s="26"/>
      <c r="W1411" s="425"/>
    </row>
    <row r="1412" ht="15.0" customHeight="1">
      <c r="A1412" s="425"/>
      <c r="B1412" s="461"/>
      <c r="C1412" s="44"/>
      <c r="D1412" s="44"/>
      <c r="E1412" s="44"/>
      <c r="F1412" s="44"/>
      <c r="G1412" s="44"/>
      <c r="H1412" s="44"/>
      <c r="I1412" s="44"/>
      <c r="J1412" s="44"/>
      <c r="K1412" s="44"/>
      <c r="L1412" s="445"/>
      <c r="M1412" s="448"/>
      <c r="N1412" s="232"/>
      <c r="O1412" s="467"/>
      <c r="P1412" s="232"/>
      <c r="Q1412" s="450"/>
      <c r="R1412" s="232"/>
      <c r="S1412" s="451"/>
      <c r="T1412" s="232"/>
      <c r="U1412" s="463"/>
      <c r="V1412" s="232"/>
      <c r="W1412" s="425"/>
    </row>
    <row r="1413" ht="15.0" customHeight="1">
      <c r="A1413" s="432"/>
      <c r="B1413" s="433"/>
      <c r="C1413" s="169"/>
      <c r="D1413" s="169"/>
      <c r="E1413" s="169"/>
      <c r="F1413" s="169"/>
      <c r="G1413" s="169"/>
      <c r="H1413" s="169"/>
      <c r="I1413" s="169"/>
      <c r="J1413" s="169"/>
      <c r="K1413" s="169"/>
      <c r="L1413" s="169"/>
      <c r="M1413" s="169"/>
      <c r="N1413" s="169"/>
      <c r="O1413" s="169"/>
      <c r="P1413" s="169"/>
      <c r="Q1413" s="169"/>
      <c r="R1413" s="169"/>
      <c r="S1413" s="169"/>
      <c r="T1413" s="169"/>
      <c r="U1413" s="169"/>
      <c r="V1413" s="169"/>
      <c r="W1413" s="434" t="str">
        <f>if(ISBLANK(B1415),"",1)</f>
        <v/>
      </c>
    </row>
    <row r="1414" ht="15.0" customHeight="1">
      <c r="A1414" s="425"/>
      <c r="B1414" s="435" t="s">
        <v>191</v>
      </c>
      <c r="C1414" s="169"/>
      <c r="D1414" s="169"/>
      <c r="E1414" s="169"/>
      <c r="F1414" s="169"/>
      <c r="G1414" s="169"/>
      <c r="H1414" s="169"/>
      <c r="I1414" s="169"/>
      <c r="J1414" s="169"/>
      <c r="K1414" s="436"/>
      <c r="L1414" s="437"/>
      <c r="M1414" s="438"/>
      <c r="N1414" s="169"/>
      <c r="O1414" s="169"/>
      <c r="P1414" s="169"/>
      <c r="Q1414" s="169"/>
      <c r="R1414" s="169"/>
      <c r="S1414" s="169"/>
      <c r="T1414" s="169"/>
      <c r="U1414" s="169"/>
      <c r="V1414" s="232"/>
      <c r="W1414" s="425"/>
    </row>
    <row r="1415" ht="15.0" customHeight="1">
      <c r="A1415" s="425"/>
      <c r="B1415" s="439"/>
      <c r="C1415" s="169"/>
      <c r="D1415" s="169"/>
      <c r="E1415" s="169"/>
      <c r="F1415" s="169"/>
      <c r="G1415" s="169"/>
      <c r="H1415" s="169"/>
      <c r="I1415" s="169"/>
      <c r="J1415" s="169"/>
      <c r="K1415" s="169"/>
      <c r="L1415" s="169"/>
      <c r="M1415" s="169"/>
      <c r="N1415" s="169"/>
      <c r="O1415" s="169"/>
      <c r="P1415" s="169"/>
      <c r="Q1415" s="169"/>
      <c r="R1415" s="169"/>
      <c r="S1415" s="169"/>
      <c r="T1415" s="169"/>
      <c r="U1415" s="169"/>
      <c r="V1415" s="232"/>
      <c r="W1415" s="425"/>
    </row>
    <row r="1416" ht="15.0" customHeight="1">
      <c r="A1416" s="425"/>
      <c r="B1416" s="435" t="s">
        <v>192</v>
      </c>
      <c r="C1416" s="169"/>
      <c r="D1416" s="169"/>
      <c r="E1416" s="169"/>
      <c r="F1416" s="169"/>
      <c r="G1416" s="169"/>
      <c r="H1416" s="169"/>
      <c r="I1416" s="169"/>
      <c r="J1416" s="169"/>
      <c r="K1416" s="169"/>
      <c r="L1416" s="440"/>
      <c r="M1416" s="441" t="s">
        <v>193</v>
      </c>
      <c r="N1416" s="169"/>
      <c r="O1416" s="169"/>
      <c r="P1416" s="169"/>
      <c r="Q1416" s="169"/>
      <c r="R1416" s="169"/>
      <c r="S1416" s="169"/>
      <c r="T1416" s="169"/>
      <c r="U1416" s="169"/>
      <c r="V1416" s="232"/>
      <c r="W1416" s="425"/>
    </row>
    <row r="1417" ht="15.0" customHeight="1">
      <c r="A1417" s="425"/>
      <c r="B1417" s="468"/>
      <c r="C1417" s="443"/>
      <c r="D1417" s="443"/>
      <c r="E1417" s="443"/>
      <c r="F1417" s="443"/>
      <c r="G1417" s="443"/>
      <c r="H1417" s="443"/>
      <c r="I1417" s="443"/>
      <c r="J1417" s="443"/>
      <c r="K1417" s="444"/>
      <c r="L1417" s="445"/>
      <c r="M1417" s="439"/>
      <c r="N1417" s="169"/>
      <c r="O1417" s="169"/>
      <c r="P1417" s="169"/>
      <c r="Q1417" s="169"/>
      <c r="R1417" s="169"/>
      <c r="S1417" s="169"/>
      <c r="T1417" s="169"/>
      <c r="U1417" s="169"/>
      <c r="V1417" s="232"/>
      <c r="W1417" s="425"/>
    </row>
    <row r="1418" ht="15.0" customHeight="1">
      <c r="A1418" s="425"/>
      <c r="B1418" s="435" t="s">
        <v>194</v>
      </c>
      <c r="C1418" s="169"/>
      <c r="D1418" s="169"/>
      <c r="E1418" s="169"/>
      <c r="F1418" s="169"/>
      <c r="G1418" s="169"/>
      <c r="H1418" s="169"/>
      <c r="I1418" s="169"/>
      <c r="J1418" s="169"/>
      <c r="K1418" s="169"/>
      <c r="L1418" s="440"/>
      <c r="M1418" s="441" t="s">
        <v>195</v>
      </c>
      <c r="N1418" s="169"/>
      <c r="O1418" s="169"/>
      <c r="P1418" s="169"/>
      <c r="Q1418" s="169"/>
      <c r="R1418" s="169"/>
      <c r="S1418" s="169"/>
      <c r="T1418" s="169"/>
      <c r="U1418" s="169"/>
      <c r="V1418" s="232"/>
      <c r="W1418" s="425"/>
    </row>
    <row r="1419" ht="15.0" customHeight="1">
      <c r="A1419" s="425"/>
      <c r="B1419" s="465"/>
      <c r="C1419" s="232"/>
      <c r="D1419" s="447" t="str">
        <f>IF(ISBLANK(B1415),"",IF(B1419&gt;1,"Aventuras Adquiridas",IF(B1419=1,"Aventura Adquirida","Missão Sem Aventura")))</f>
        <v/>
      </c>
      <c r="E1419" s="169"/>
      <c r="F1419" s="169"/>
      <c r="G1419" s="169"/>
      <c r="H1419" s="169"/>
      <c r="I1419" s="169"/>
      <c r="J1419" s="169"/>
      <c r="K1419" s="232"/>
      <c r="L1419" s="445"/>
      <c r="M1419" s="448"/>
      <c r="N1419" s="232"/>
      <c r="O1419" s="466"/>
      <c r="P1419" s="232"/>
      <c r="Q1419" s="450"/>
      <c r="R1419" s="232"/>
      <c r="S1419" s="451"/>
      <c r="T1419" s="232"/>
      <c r="U1419" s="463"/>
      <c r="V1419" s="232"/>
      <c r="W1419" s="425"/>
    </row>
    <row r="1420" ht="15.0" customHeight="1">
      <c r="A1420" s="425"/>
      <c r="B1420" s="435" t="s">
        <v>196</v>
      </c>
      <c r="C1420" s="169"/>
      <c r="D1420" s="169"/>
      <c r="E1420" s="169"/>
      <c r="F1420" s="169"/>
      <c r="G1420" s="169"/>
      <c r="H1420" s="169"/>
      <c r="I1420" s="169"/>
      <c r="J1420" s="169"/>
      <c r="K1420" s="169"/>
      <c r="L1420" s="440"/>
      <c r="M1420" s="441" t="s">
        <v>197</v>
      </c>
      <c r="N1420" s="169"/>
      <c r="O1420" s="169"/>
      <c r="P1420" s="169"/>
      <c r="Q1420" s="169"/>
      <c r="R1420" s="169"/>
      <c r="S1420" s="169"/>
      <c r="T1420" s="169"/>
      <c r="U1420" s="169"/>
      <c r="V1420" s="232"/>
      <c r="W1420" s="425"/>
    </row>
    <row r="1421" ht="15.0" customHeight="1">
      <c r="A1421" s="425"/>
      <c r="B1421" s="453"/>
      <c r="C1421" s="13"/>
      <c r="D1421" s="13"/>
      <c r="E1421" s="13"/>
      <c r="F1421" s="13"/>
      <c r="G1421" s="13"/>
      <c r="H1421" s="13"/>
      <c r="I1421" s="13"/>
      <c r="J1421" s="13"/>
      <c r="K1421" s="26"/>
      <c r="L1421" s="454"/>
      <c r="M1421" s="453"/>
      <c r="N1421" s="13"/>
      <c r="O1421" s="13"/>
      <c r="P1421" s="13"/>
      <c r="Q1421" s="13"/>
      <c r="R1421" s="13"/>
      <c r="S1421" s="13"/>
      <c r="T1421" s="13"/>
      <c r="U1421" s="13"/>
      <c r="V1421" s="26"/>
      <c r="W1421" s="425"/>
    </row>
    <row r="1422" ht="15.0" customHeight="1">
      <c r="A1422" s="425"/>
      <c r="B1422" s="36"/>
      <c r="K1422" s="32"/>
      <c r="M1422" s="36"/>
      <c r="V1422" s="32"/>
      <c r="W1422" s="425"/>
    </row>
    <row r="1423" ht="15.0" customHeight="1">
      <c r="A1423" s="425"/>
      <c r="B1423" s="36"/>
      <c r="K1423" s="32"/>
      <c r="M1423" s="36"/>
      <c r="V1423" s="32"/>
      <c r="W1423" s="425"/>
    </row>
    <row r="1424" ht="15.0" customHeight="1">
      <c r="A1424" s="425"/>
      <c r="B1424" s="36"/>
      <c r="K1424" s="32"/>
      <c r="M1424" s="36"/>
      <c r="V1424" s="32"/>
      <c r="W1424" s="425"/>
    </row>
    <row r="1425" ht="15.0" customHeight="1">
      <c r="A1425" s="425"/>
      <c r="B1425" s="43"/>
      <c r="C1425" s="44"/>
      <c r="D1425" s="44"/>
      <c r="E1425" s="44"/>
      <c r="F1425" s="44"/>
      <c r="G1425" s="44"/>
      <c r="H1425" s="44"/>
      <c r="I1425" s="44"/>
      <c r="J1425" s="44"/>
      <c r="K1425" s="45"/>
      <c r="M1425" s="43"/>
      <c r="N1425" s="44"/>
      <c r="O1425" s="44"/>
      <c r="P1425" s="44"/>
      <c r="Q1425" s="44"/>
      <c r="R1425" s="44"/>
      <c r="S1425" s="44"/>
      <c r="T1425" s="44"/>
      <c r="U1425" s="44"/>
      <c r="V1425" s="45"/>
      <c r="W1425" s="425"/>
    </row>
    <row r="1426" ht="15.0" customHeight="1">
      <c r="A1426" s="425"/>
      <c r="B1426" s="455"/>
      <c r="C1426" s="456"/>
      <c r="D1426" s="457"/>
      <c r="E1426" s="457"/>
      <c r="F1426" s="458"/>
      <c r="G1426" s="458"/>
      <c r="H1426" s="458"/>
      <c r="I1426" s="458"/>
      <c r="J1426" s="458"/>
      <c r="K1426" s="459"/>
      <c r="L1426" s="440"/>
      <c r="M1426" s="460" t="s">
        <v>198</v>
      </c>
      <c r="N1426" s="13"/>
      <c r="O1426" s="13"/>
      <c r="P1426" s="13"/>
      <c r="Q1426" s="13"/>
      <c r="R1426" s="13"/>
      <c r="S1426" s="13"/>
      <c r="T1426" s="13"/>
      <c r="U1426" s="13"/>
      <c r="V1426" s="26"/>
      <c r="W1426" s="425"/>
    </row>
    <row r="1427" ht="15.0" customHeight="1">
      <c r="A1427" s="425"/>
      <c r="B1427" s="461"/>
      <c r="C1427" s="44"/>
      <c r="D1427" s="44"/>
      <c r="E1427" s="44"/>
      <c r="F1427" s="44"/>
      <c r="G1427" s="44"/>
      <c r="H1427" s="44"/>
      <c r="I1427" s="44"/>
      <c r="J1427" s="44"/>
      <c r="K1427" s="44"/>
      <c r="L1427" s="445"/>
      <c r="M1427" s="448"/>
      <c r="N1427" s="232"/>
      <c r="O1427" s="467"/>
      <c r="P1427" s="232"/>
      <c r="Q1427" s="450"/>
      <c r="R1427" s="232"/>
      <c r="S1427" s="451"/>
      <c r="T1427" s="232"/>
      <c r="U1427" s="463"/>
      <c r="V1427" s="232"/>
      <c r="W1427" s="425"/>
    </row>
    <row r="1428" ht="15.0" customHeight="1">
      <c r="A1428" s="432"/>
      <c r="B1428" s="433"/>
      <c r="C1428" s="169"/>
      <c r="D1428" s="169"/>
      <c r="E1428" s="169"/>
      <c r="F1428" s="169"/>
      <c r="G1428" s="169"/>
      <c r="H1428" s="169"/>
      <c r="I1428" s="169"/>
      <c r="J1428" s="169"/>
      <c r="K1428" s="169"/>
      <c r="L1428" s="169"/>
      <c r="M1428" s="169"/>
      <c r="N1428" s="169"/>
      <c r="O1428" s="169"/>
      <c r="P1428" s="169"/>
      <c r="Q1428" s="169"/>
      <c r="R1428" s="169"/>
      <c r="S1428" s="169"/>
      <c r="T1428" s="169"/>
      <c r="U1428" s="169"/>
      <c r="V1428" s="169"/>
      <c r="W1428" s="434" t="str">
        <f>if(ISBLANK(B1430),"",1)</f>
        <v/>
      </c>
    </row>
    <row r="1429" ht="15.0" customHeight="1">
      <c r="A1429" s="425"/>
      <c r="B1429" s="435" t="s">
        <v>191</v>
      </c>
      <c r="C1429" s="169"/>
      <c r="D1429" s="169"/>
      <c r="E1429" s="169"/>
      <c r="F1429" s="169"/>
      <c r="G1429" s="169"/>
      <c r="H1429" s="169"/>
      <c r="I1429" s="169"/>
      <c r="J1429" s="169"/>
      <c r="K1429" s="436"/>
      <c r="L1429" s="437"/>
      <c r="M1429" s="438"/>
      <c r="N1429" s="169"/>
      <c r="O1429" s="169"/>
      <c r="P1429" s="169"/>
      <c r="Q1429" s="169"/>
      <c r="R1429" s="169"/>
      <c r="S1429" s="169"/>
      <c r="T1429" s="169"/>
      <c r="U1429" s="169"/>
      <c r="V1429" s="232"/>
      <c r="W1429" s="425"/>
    </row>
    <row r="1430" ht="15.0" customHeight="1">
      <c r="A1430" s="425"/>
      <c r="B1430" s="439"/>
      <c r="C1430" s="169"/>
      <c r="D1430" s="169"/>
      <c r="E1430" s="169"/>
      <c r="F1430" s="169"/>
      <c r="G1430" s="169"/>
      <c r="H1430" s="169"/>
      <c r="I1430" s="169"/>
      <c r="J1430" s="169"/>
      <c r="K1430" s="169"/>
      <c r="L1430" s="169"/>
      <c r="M1430" s="169"/>
      <c r="N1430" s="169"/>
      <c r="O1430" s="169"/>
      <c r="P1430" s="169"/>
      <c r="Q1430" s="169"/>
      <c r="R1430" s="169"/>
      <c r="S1430" s="169"/>
      <c r="T1430" s="169"/>
      <c r="U1430" s="169"/>
      <c r="V1430" s="232"/>
      <c r="W1430" s="425"/>
    </row>
    <row r="1431" ht="15.0" customHeight="1">
      <c r="A1431" s="425"/>
      <c r="B1431" s="435" t="s">
        <v>192</v>
      </c>
      <c r="C1431" s="169"/>
      <c r="D1431" s="169"/>
      <c r="E1431" s="169"/>
      <c r="F1431" s="169"/>
      <c r="G1431" s="169"/>
      <c r="H1431" s="169"/>
      <c r="I1431" s="169"/>
      <c r="J1431" s="169"/>
      <c r="K1431" s="169"/>
      <c r="L1431" s="440"/>
      <c r="M1431" s="441" t="s">
        <v>193</v>
      </c>
      <c r="N1431" s="169"/>
      <c r="O1431" s="169"/>
      <c r="P1431" s="169"/>
      <c r="Q1431" s="169"/>
      <c r="R1431" s="169"/>
      <c r="S1431" s="169"/>
      <c r="T1431" s="169"/>
      <c r="U1431" s="169"/>
      <c r="V1431" s="232"/>
      <c r="W1431" s="425"/>
    </row>
    <row r="1432" ht="15.0" customHeight="1">
      <c r="A1432" s="425"/>
      <c r="B1432" s="468"/>
      <c r="C1432" s="443"/>
      <c r="D1432" s="443"/>
      <c r="E1432" s="443"/>
      <c r="F1432" s="443"/>
      <c r="G1432" s="443"/>
      <c r="H1432" s="443"/>
      <c r="I1432" s="443"/>
      <c r="J1432" s="443"/>
      <c r="K1432" s="444"/>
      <c r="L1432" s="445"/>
      <c r="M1432" s="439"/>
      <c r="N1432" s="169"/>
      <c r="O1432" s="169"/>
      <c r="P1432" s="169"/>
      <c r="Q1432" s="169"/>
      <c r="R1432" s="169"/>
      <c r="S1432" s="169"/>
      <c r="T1432" s="169"/>
      <c r="U1432" s="169"/>
      <c r="V1432" s="232"/>
      <c r="W1432" s="425"/>
    </row>
    <row r="1433" ht="15.0" customHeight="1">
      <c r="A1433" s="425"/>
      <c r="B1433" s="435" t="s">
        <v>194</v>
      </c>
      <c r="C1433" s="169"/>
      <c r="D1433" s="169"/>
      <c r="E1433" s="169"/>
      <c r="F1433" s="169"/>
      <c r="G1433" s="169"/>
      <c r="H1433" s="169"/>
      <c r="I1433" s="169"/>
      <c r="J1433" s="169"/>
      <c r="K1433" s="169"/>
      <c r="L1433" s="440"/>
      <c r="M1433" s="441" t="s">
        <v>195</v>
      </c>
      <c r="N1433" s="169"/>
      <c r="O1433" s="169"/>
      <c r="P1433" s="169"/>
      <c r="Q1433" s="169"/>
      <c r="R1433" s="169"/>
      <c r="S1433" s="169"/>
      <c r="T1433" s="169"/>
      <c r="U1433" s="169"/>
      <c r="V1433" s="232"/>
      <c r="W1433" s="425"/>
    </row>
    <row r="1434" ht="15.0" customHeight="1">
      <c r="A1434" s="425"/>
      <c r="B1434" s="465"/>
      <c r="C1434" s="232"/>
      <c r="D1434" s="447" t="str">
        <f>IF(ISBLANK(B1430),"",IF(B1434&gt;1,"Aventuras Adquiridas",IF(B1434=1,"Aventura Adquirida","Missão Sem Aventura")))</f>
        <v/>
      </c>
      <c r="E1434" s="169"/>
      <c r="F1434" s="169"/>
      <c r="G1434" s="169"/>
      <c r="H1434" s="169"/>
      <c r="I1434" s="169"/>
      <c r="J1434" s="169"/>
      <c r="K1434" s="232"/>
      <c r="L1434" s="445"/>
      <c r="M1434" s="448"/>
      <c r="N1434" s="232"/>
      <c r="O1434" s="466"/>
      <c r="P1434" s="232"/>
      <c r="Q1434" s="450"/>
      <c r="R1434" s="232"/>
      <c r="S1434" s="451"/>
      <c r="T1434" s="232"/>
      <c r="U1434" s="463"/>
      <c r="V1434" s="232"/>
      <c r="W1434" s="425"/>
    </row>
    <row r="1435" ht="15.0" customHeight="1">
      <c r="A1435" s="425"/>
      <c r="B1435" s="435" t="s">
        <v>196</v>
      </c>
      <c r="C1435" s="169"/>
      <c r="D1435" s="169"/>
      <c r="E1435" s="169"/>
      <c r="F1435" s="169"/>
      <c r="G1435" s="169"/>
      <c r="H1435" s="169"/>
      <c r="I1435" s="169"/>
      <c r="J1435" s="169"/>
      <c r="K1435" s="169"/>
      <c r="L1435" s="440"/>
      <c r="M1435" s="441" t="s">
        <v>197</v>
      </c>
      <c r="N1435" s="169"/>
      <c r="O1435" s="169"/>
      <c r="P1435" s="169"/>
      <c r="Q1435" s="169"/>
      <c r="R1435" s="169"/>
      <c r="S1435" s="169"/>
      <c r="T1435" s="169"/>
      <c r="U1435" s="169"/>
      <c r="V1435" s="232"/>
      <c r="W1435" s="425"/>
    </row>
    <row r="1436" ht="15.0" customHeight="1">
      <c r="A1436" s="425"/>
      <c r="B1436" s="453"/>
      <c r="C1436" s="13"/>
      <c r="D1436" s="13"/>
      <c r="E1436" s="13"/>
      <c r="F1436" s="13"/>
      <c r="G1436" s="13"/>
      <c r="H1436" s="13"/>
      <c r="I1436" s="13"/>
      <c r="J1436" s="13"/>
      <c r="K1436" s="26"/>
      <c r="L1436" s="454"/>
      <c r="M1436" s="453"/>
      <c r="N1436" s="13"/>
      <c r="O1436" s="13"/>
      <c r="P1436" s="13"/>
      <c r="Q1436" s="13"/>
      <c r="R1436" s="13"/>
      <c r="S1436" s="13"/>
      <c r="T1436" s="13"/>
      <c r="U1436" s="13"/>
      <c r="V1436" s="26"/>
      <c r="W1436" s="425"/>
    </row>
    <row r="1437" ht="15.0" customHeight="1">
      <c r="A1437" s="425"/>
      <c r="B1437" s="36"/>
      <c r="K1437" s="32"/>
      <c r="M1437" s="36"/>
      <c r="V1437" s="32"/>
      <c r="W1437" s="425"/>
    </row>
    <row r="1438" ht="15.0" customHeight="1">
      <c r="A1438" s="425"/>
      <c r="B1438" s="36"/>
      <c r="K1438" s="32"/>
      <c r="M1438" s="36"/>
      <c r="V1438" s="32"/>
      <c r="W1438" s="425"/>
    </row>
    <row r="1439" ht="15.0" customHeight="1">
      <c r="A1439" s="425"/>
      <c r="B1439" s="36"/>
      <c r="K1439" s="32"/>
      <c r="M1439" s="36"/>
      <c r="V1439" s="32"/>
      <c r="W1439" s="425"/>
    </row>
    <row r="1440" ht="15.0" customHeight="1">
      <c r="A1440" s="425"/>
      <c r="B1440" s="43"/>
      <c r="C1440" s="44"/>
      <c r="D1440" s="44"/>
      <c r="E1440" s="44"/>
      <c r="F1440" s="44"/>
      <c r="G1440" s="44"/>
      <c r="H1440" s="44"/>
      <c r="I1440" s="44"/>
      <c r="J1440" s="44"/>
      <c r="K1440" s="45"/>
      <c r="M1440" s="43"/>
      <c r="N1440" s="44"/>
      <c r="O1440" s="44"/>
      <c r="P1440" s="44"/>
      <c r="Q1440" s="44"/>
      <c r="R1440" s="44"/>
      <c r="S1440" s="44"/>
      <c r="T1440" s="44"/>
      <c r="U1440" s="44"/>
      <c r="V1440" s="45"/>
      <c r="W1440" s="425"/>
    </row>
    <row r="1441" ht="15.0" customHeight="1">
      <c r="A1441" s="425"/>
      <c r="B1441" s="455"/>
      <c r="C1441" s="456"/>
      <c r="D1441" s="457"/>
      <c r="E1441" s="457"/>
      <c r="F1441" s="458"/>
      <c r="G1441" s="458"/>
      <c r="H1441" s="458"/>
      <c r="I1441" s="458"/>
      <c r="J1441" s="458"/>
      <c r="K1441" s="459"/>
      <c r="L1441" s="440"/>
      <c r="M1441" s="460" t="s">
        <v>198</v>
      </c>
      <c r="N1441" s="13"/>
      <c r="O1441" s="13"/>
      <c r="P1441" s="13"/>
      <c r="Q1441" s="13"/>
      <c r="R1441" s="13"/>
      <c r="S1441" s="13"/>
      <c r="T1441" s="13"/>
      <c r="U1441" s="13"/>
      <c r="V1441" s="26"/>
      <c r="W1441" s="425"/>
    </row>
    <row r="1442" ht="15.0" customHeight="1">
      <c r="A1442" s="425"/>
      <c r="B1442" s="461"/>
      <c r="C1442" s="44"/>
      <c r="D1442" s="44"/>
      <c r="E1442" s="44"/>
      <c r="F1442" s="44"/>
      <c r="G1442" s="44"/>
      <c r="H1442" s="44"/>
      <c r="I1442" s="44"/>
      <c r="J1442" s="44"/>
      <c r="K1442" s="44"/>
      <c r="L1442" s="445"/>
      <c r="M1442" s="448"/>
      <c r="N1442" s="232"/>
      <c r="O1442" s="467"/>
      <c r="P1442" s="232"/>
      <c r="Q1442" s="450"/>
      <c r="R1442" s="232"/>
      <c r="S1442" s="451"/>
      <c r="T1442" s="232"/>
      <c r="U1442" s="463"/>
      <c r="V1442" s="232"/>
      <c r="W1442" s="425"/>
    </row>
    <row r="1443" ht="15.0" customHeight="1">
      <c r="A1443" s="432"/>
      <c r="B1443" s="433"/>
      <c r="C1443" s="169"/>
      <c r="D1443" s="169"/>
      <c r="E1443" s="169"/>
      <c r="F1443" s="169"/>
      <c r="G1443" s="169"/>
      <c r="H1443" s="169"/>
      <c r="I1443" s="169"/>
      <c r="J1443" s="169"/>
      <c r="K1443" s="169"/>
      <c r="L1443" s="169"/>
      <c r="M1443" s="169"/>
      <c r="N1443" s="169"/>
      <c r="O1443" s="169"/>
      <c r="P1443" s="169"/>
      <c r="Q1443" s="169"/>
      <c r="R1443" s="169"/>
      <c r="S1443" s="169"/>
      <c r="T1443" s="169"/>
      <c r="U1443" s="169"/>
      <c r="V1443" s="169"/>
      <c r="W1443" s="434" t="str">
        <f>if(ISBLANK(B1445),"",1)</f>
        <v/>
      </c>
    </row>
    <row r="1444" ht="15.0" customHeight="1">
      <c r="A1444" s="425"/>
      <c r="B1444" s="435" t="s">
        <v>191</v>
      </c>
      <c r="C1444" s="169"/>
      <c r="D1444" s="169"/>
      <c r="E1444" s="169"/>
      <c r="F1444" s="169"/>
      <c r="G1444" s="169"/>
      <c r="H1444" s="169"/>
      <c r="I1444" s="169"/>
      <c r="J1444" s="169"/>
      <c r="K1444" s="436"/>
      <c r="L1444" s="437"/>
      <c r="M1444" s="438"/>
      <c r="N1444" s="169"/>
      <c r="O1444" s="169"/>
      <c r="P1444" s="169"/>
      <c r="Q1444" s="169"/>
      <c r="R1444" s="169"/>
      <c r="S1444" s="169"/>
      <c r="T1444" s="169"/>
      <c r="U1444" s="169"/>
      <c r="V1444" s="232"/>
      <c r="W1444" s="425"/>
    </row>
    <row r="1445" ht="15.0" customHeight="1">
      <c r="A1445" s="425"/>
      <c r="B1445" s="439"/>
      <c r="C1445" s="169"/>
      <c r="D1445" s="169"/>
      <c r="E1445" s="169"/>
      <c r="F1445" s="169"/>
      <c r="G1445" s="169"/>
      <c r="H1445" s="169"/>
      <c r="I1445" s="169"/>
      <c r="J1445" s="169"/>
      <c r="K1445" s="169"/>
      <c r="L1445" s="169"/>
      <c r="M1445" s="169"/>
      <c r="N1445" s="169"/>
      <c r="O1445" s="169"/>
      <c r="P1445" s="169"/>
      <c r="Q1445" s="169"/>
      <c r="R1445" s="169"/>
      <c r="S1445" s="169"/>
      <c r="T1445" s="169"/>
      <c r="U1445" s="169"/>
      <c r="V1445" s="232"/>
      <c r="W1445" s="425"/>
    </row>
    <row r="1446" ht="15.0" customHeight="1">
      <c r="A1446" s="425"/>
      <c r="B1446" s="435" t="s">
        <v>192</v>
      </c>
      <c r="C1446" s="169"/>
      <c r="D1446" s="169"/>
      <c r="E1446" s="169"/>
      <c r="F1446" s="169"/>
      <c r="G1446" s="169"/>
      <c r="H1446" s="169"/>
      <c r="I1446" s="169"/>
      <c r="J1446" s="169"/>
      <c r="K1446" s="169"/>
      <c r="L1446" s="440"/>
      <c r="M1446" s="441" t="s">
        <v>193</v>
      </c>
      <c r="N1446" s="169"/>
      <c r="O1446" s="169"/>
      <c r="P1446" s="169"/>
      <c r="Q1446" s="169"/>
      <c r="R1446" s="169"/>
      <c r="S1446" s="169"/>
      <c r="T1446" s="169"/>
      <c r="U1446" s="169"/>
      <c r="V1446" s="232"/>
      <c r="W1446" s="425"/>
    </row>
    <row r="1447" ht="15.0" customHeight="1">
      <c r="A1447" s="425"/>
      <c r="B1447" s="468"/>
      <c r="C1447" s="443"/>
      <c r="D1447" s="443"/>
      <c r="E1447" s="443"/>
      <c r="F1447" s="443"/>
      <c r="G1447" s="443"/>
      <c r="H1447" s="443"/>
      <c r="I1447" s="443"/>
      <c r="J1447" s="443"/>
      <c r="K1447" s="444"/>
      <c r="L1447" s="445"/>
      <c r="M1447" s="439"/>
      <c r="N1447" s="169"/>
      <c r="O1447" s="169"/>
      <c r="P1447" s="169"/>
      <c r="Q1447" s="169"/>
      <c r="R1447" s="169"/>
      <c r="S1447" s="169"/>
      <c r="T1447" s="169"/>
      <c r="U1447" s="169"/>
      <c r="V1447" s="232"/>
      <c r="W1447" s="425"/>
    </row>
    <row r="1448" ht="15.0" customHeight="1">
      <c r="A1448" s="425"/>
      <c r="B1448" s="435" t="s">
        <v>194</v>
      </c>
      <c r="C1448" s="169"/>
      <c r="D1448" s="169"/>
      <c r="E1448" s="169"/>
      <c r="F1448" s="169"/>
      <c r="G1448" s="169"/>
      <c r="H1448" s="169"/>
      <c r="I1448" s="169"/>
      <c r="J1448" s="169"/>
      <c r="K1448" s="169"/>
      <c r="L1448" s="440"/>
      <c r="M1448" s="441" t="s">
        <v>195</v>
      </c>
      <c r="N1448" s="169"/>
      <c r="O1448" s="169"/>
      <c r="P1448" s="169"/>
      <c r="Q1448" s="169"/>
      <c r="R1448" s="169"/>
      <c r="S1448" s="169"/>
      <c r="T1448" s="169"/>
      <c r="U1448" s="169"/>
      <c r="V1448" s="232"/>
      <c r="W1448" s="425"/>
    </row>
    <row r="1449" ht="15.0" customHeight="1">
      <c r="A1449" s="425"/>
      <c r="B1449" s="465"/>
      <c r="C1449" s="232"/>
      <c r="D1449" s="447" t="str">
        <f>IF(ISBLANK(B1445),"",IF(B1449&gt;1,"Aventuras Adquiridas",IF(B1449=1,"Aventura Adquirida","Missão Sem Aventura")))</f>
        <v/>
      </c>
      <c r="E1449" s="169"/>
      <c r="F1449" s="169"/>
      <c r="G1449" s="169"/>
      <c r="H1449" s="169"/>
      <c r="I1449" s="169"/>
      <c r="J1449" s="169"/>
      <c r="K1449" s="232"/>
      <c r="L1449" s="445"/>
      <c r="M1449" s="448"/>
      <c r="N1449" s="232"/>
      <c r="O1449" s="466"/>
      <c r="P1449" s="232"/>
      <c r="Q1449" s="450"/>
      <c r="R1449" s="232"/>
      <c r="S1449" s="451"/>
      <c r="T1449" s="232"/>
      <c r="U1449" s="463"/>
      <c r="V1449" s="232"/>
      <c r="W1449" s="425"/>
    </row>
    <row r="1450" ht="15.0" customHeight="1">
      <c r="A1450" s="425"/>
      <c r="B1450" s="435" t="s">
        <v>196</v>
      </c>
      <c r="C1450" s="169"/>
      <c r="D1450" s="169"/>
      <c r="E1450" s="169"/>
      <c r="F1450" s="169"/>
      <c r="G1450" s="169"/>
      <c r="H1450" s="169"/>
      <c r="I1450" s="169"/>
      <c r="J1450" s="169"/>
      <c r="K1450" s="169"/>
      <c r="L1450" s="440"/>
      <c r="M1450" s="441" t="s">
        <v>197</v>
      </c>
      <c r="N1450" s="169"/>
      <c r="O1450" s="169"/>
      <c r="P1450" s="169"/>
      <c r="Q1450" s="169"/>
      <c r="R1450" s="169"/>
      <c r="S1450" s="169"/>
      <c r="T1450" s="169"/>
      <c r="U1450" s="169"/>
      <c r="V1450" s="232"/>
      <c r="W1450" s="425"/>
    </row>
    <row r="1451" ht="15.0" customHeight="1">
      <c r="A1451" s="425"/>
      <c r="B1451" s="453"/>
      <c r="C1451" s="13"/>
      <c r="D1451" s="13"/>
      <c r="E1451" s="13"/>
      <c r="F1451" s="13"/>
      <c r="G1451" s="13"/>
      <c r="H1451" s="13"/>
      <c r="I1451" s="13"/>
      <c r="J1451" s="13"/>
      <c r="K1451" s="26"/>
      <c r="L1451" s="454"/>
      <c r="M1451" s="453"/>
      <c r="N1451" s="13"/>
      <c r="O1451" s="13"/>
      <c r="P1451" s="13"/>
      <c r="Q1451" s="13"/>
      <c r="R1451" s="13"/>
      <c r="S1451" s="13"/>
      <c r="T1451" s="13"/>
      <c r="U1451" s="13"/>
      <c r="V1451" s="26"/>
      <c r="W1451" s="425"/>
    </row>
    <row r="1452" ht="15.0" customHeight="1">
      <c r="A1452" s="425"/>
      <c r="B1452" s="36"/>
      <c r="K1452" s="32"/>
      <c r="M1452" s="36"/>
      <c r="V1452" s="32"/>
      <c r="W1452" s="425"/>
    </row>
    <row r="1453" ht="15.0" customHeight="1">
      <c r="A1453" s="425"/>
      <c r="B1453" s="36"/>
      <c r="K1453" s="32"/>
      <c r="M1453" s="36"/>
      <c r="V1453" s="32"/>
      <c r="W1453" s="425"/>
    </row>
    <row r="1454" ht="15.0" customHeight="1">
      <c r="A1454" s="425"/>
      <c r="B1454" s="36"/>
      <c r="K1454" s="32"/>
      <c r="M1454" s="36"/>
      <c r="V1454" s="32"/>
      <c r="W1454" s="425"/>
    </row>
    <row r="1455" ht="15.0" customHeight="1">
      <c r="A1455" s="425"/>
      <c r="B1455" s="43"/>
      <c r="C1455" s="44"/>
      <c r="D1455" s="44"/>
      <c r="E1455" s="44"/>
      <c r="F1455" s="44"/>
      <c r="G1455" s="44"/>
      <c r="H1455" s="44"/>
      <c r="I1455" s="44"/>
      <c r="J1455" s="44"/>
      <c r="K1455" s="45"/>
      <c r="M1455" s="43"/>
      <c r="N1455" s="44"/>
      <c r="O1455" s="44"/>
      <c r="P1455" s="44"/>
      <c r="Q1455" s="44"/>
      <c r="R1455" s="44"/>
      <c r="S1455" s="44"/>
      <c r="T1455" s="44"/>
      <c r="U1455" s="44"/>
      <c r="V1455" s="45"/>
      <c r="W1455" s="425"/>
    </row>
    <row r="1456" ht="15.0" customHeight="1">
      <c r="A1456" s="425"/>
      <c r="B1456" s="455"/>
      <c r="C1456" s="456"/>
      <c r="D1456" s="457"/>
      <c r="E1456" s="457"/>
      <c r="F1456" s="458"/>
      <c r="G1456" s="458"/>
      <c r="H1456" s="458"/>
      <c r="I1456" s="458"/>
      <c r="J1456" s="458"/>
      <c r="K1456" s="459"/>
      <c r="L1456" s="440"/>
      <c r="M1456" s="460" t="s">
        <v>198</v>
      </c>
      <c r="N1456" s="13"/>
      <c r="O1456" s="13"/>
      <c r="P1456" s="13"/>
      <c r="Q1456" s="13"/>
      <c r="R1456" s="13"/>
      <c r="S1456" s="13"/>
      <c r="T1456" s="13"/>
      <c r="U1456" s="13"/>
      <c r="V1456" s="26"/>
      <c r="W1456" s="425"/>
    </row>
    <row r="1457" ht="15.0" customHeight="1">
      <c r="A1457" s="425"/>
      <c r="B1457" s="461"/>
      <c r="C1457" s="44"/>
      <c r="D1457" s="44"/>
      <c r="E1457" s="44"/>
      <c r="F1457" s="44"/>
      <c r="G1457" s="44"/>
      <c r="H1457" s="44"/>
      <c r="I1457" s="44"/>
      <c r="J1457" s="44"/>
      <c r="K1457" s="44"/>
      <c r="L1457" s="445"/>
      <c r="M1457" s="448"/>
      <c r="N1457" s="232"/>
      <c r="O1457" s="467"/>
      <c r="P1457" s="232"/>
      <c r="Q1457" s="450"/>
      <c r="R1457" s="232"/>
      <c r="S1457" s="451"/>
      <c r="T1457" s="232"/>
      <c r="U1457" s="463"/>
      <c r="V1457" s="232"/>
      <c r="W1457" s="425"/>
    </row>
    <row r="1458" ht="15.0" customHeight="1">
      <c r="A1458" s="432"/>
      <c r="B1458" s="433"/>
      <c r="C1458" s="169"/>
      <c r="D1458" s="169"/>
      <c r="E1458" s="169"/>
      <c r="F1458" s="169"/>
      <c r="G1458" s="169"/>
      <c r="H1458" s="169"/>
      <c r="I1458" s="169"/>
      <c r="J1458" s="169"/>
      <c r="K1458" s="169"/>
      <c r="L1458" s="169"/>
      <c r="M1458" s="169"/>
      <c r="N1458" s="169"/>
      <c r="O1458" s="169"/>
      <c r="P1458" s="169"/>
      <c r="Q1458" s="169"/>
      <c r="R1458" s="169"/>
      <c r="S1458" s="169"/>
      <c r="T1458" s="169"/>
      <c r="U1458" s="169"/>
      <c r="V1458" s="169"/>
      <c r="W1458" s="434" t="str">
        <f>if(ISBLANK(B1460),"",1)</f>
        <v/>
      </c>
    </row>
    <row r="1459" ht="15.0" customHeight="1">
      <c r="A1459" s="425"/>
      <c r="B1459" s="435" t="s">
        <v>191</v>
      </c>
      <c r="C1459" s="169"/>
      <c r="D1459" s="169"/>
      <c r="E1459" s="169"/>
      <c r="F1459" s="169"/>
      <c r="G1459" s="169"/>
      <c r="H1459" s="169"/>
      <c r="I1459" s="169"/>
      <c r="J1459" s="169"/>
      <c r="K1459" s="436"/>
      <c r="L1459" s="437"/>
      <c r="M1459" s="438"/>
      <c r="N1459" s="169"/>
      <c r="O1459" s="169"/>
      <c r="P1459" s="169"/>
      <c r="Q1459" s="169"/>
      <c r="R1459" s="169"/>
      <c r="S1459" s="169"/>
      <c r="T1459" s="169"/>
      <c r="U1459" s="169"/>
      <c r="V1459" s="232"/>
      <c r="W1459" s="425"/>
    </row>
    <row r="1460" ht="15.0" customHeight="1">
      <c r="A1460" s="425"/>
      <c r="B1460" s="439"/>
      <c r="C1460" s="169"/>
      <c r="D1460" s="169"/>
      <c r="E1460" s="169"/>
      <c r="F1460" s="169"/>
      <c r="G1460" s="169"/>
      <c r="H1460" s="169"/>
      <c r="I1460" s="169"/>
      <c r="J1460" s="169"/>
      <c r="K1460" s="169"/>
      <c r="L1460" s="169"/>
      <c r="M1460" s="169"/>
      <c r="N1460" s="169"/>
      <c r="O1460" s="169"/>
      <c r="P1460" s="169"/>
      <c r="Q1460" s="169"/>
      <c r="R1460" s="169"/>
      <c r="S1460" s="169"/>
      <c r="T1460" s="169"/>
      <c r="U1460" s="169"/>
      <c r="V1460" s="232"/>
      <c r="W1460" s="425"/>
    </row>
    <row r="1461" ht="15.0" customHeight="1">
      <c r="A1461" s="425"/>
      <c r="B1461" s="435" t="s">
        <v>192</v>
      </c>
      <c r="C1461" s="169"/>
      <c r="D1461" s="169"/>
      <c r="E1461" s="169"/>
      <c r="F1461" s="169"/>
      <c r="G1461" s="169"/>
      <c r="H1461" s="169"/>
      <c r="I1461" s="169"/>
      <c r="J1461" s="169"/>
      <c r="K1461" s="169"/>
      <c r="L1461" s="440"/>
      <c r="M1461" s="441" t="s">
        <v>193</v>
      </c>
      <c r="N1461" s="169"/>
      <c r="O1461" s="169"/>
      <c r="P1461" s="169"/>
      <c r="Q1461" s="169"/>
      <c r="R1461" s="169"/>
      <c r="S1461" s="169"/>
      <c r="T1461" s="169"/>
      <c r="U1461" s="169"/>
      <c r="V1461" s="232"/>
      <c r="W1461" s="425"/>
    </row>
    <row r="1462" ht="15.0" customHeight="1">
      <c r="A1462" s="425"/>
      <c r="B1462" s="468"/>
      <c r="C1462" s="443"/>
      <c r="D1462" s="443"/>
      <c r="E1462" s="443"/>
      <c r="F1462" s="443"/>
      <c r="G1462" s="443"/>
      <c r="H1462" s="443"/>
      <c r="I1462" s="443"/>
      <c r="J1462" s="443"/>
      <c r="K1462" s="444"/>
      <c r="L1462" s="445"/>
      <c r="M1462" s="439"/>
      <c r="N1462" s="169"/>
      <c r="O1462" s="169"/>
      <c r="P1462" s="169"/>
      <c r="Q1462" s="169"/>
      <c r="R1462" s="169"/>
      <c r="S1462" s="169"/>
      <c r="T1462" s="169"/>
      <c r="U1462" s="169"/>
      <c r="V1462" s="232"/>
      <c r="W1462" s="425"/>
    </row>
    <row r="1463" ht="15.0" customHeight="1">
      <c r="A1463" s="425"/>
      <c r="B1463" s="435" t="s">
        <v>194</v>
      </c>
      <c r="C1463" s="169"/>
      <c r="D1463" s="169"/>
      <c r="E1463" s="169"/>
      <c r="F1463" s="169"/>
      <c r="G1463" s="169"/>
      <c r="H1463" s="169"/>
      <c r="I1463" s="169"/>
      <c r="J1463" s="169"/>
      <c r="K1463" s="169"/>
      <c r="L1463" s="440"/>
      <c r="M1463" s="441" t="s">
        <v>195</v>
      </c>
      <c r="N1463" s="169"/>
      <c r="O1463" s="169"/>
      <c r="P1463" s="169"/>
      <c r="Q1463" s="169"/>
      <c r="R1463" s="169"/>
      <c r="S1463" s="169"/>
      <c r="T1463" s="169"/>
      <c r="U1463" s="169"/>
      <c r="V1463" s="232"/>
      <c r="W1463" s="425"/>
    </row>
    <row r="1464" ht="15.0" customHeight="1">
      <c r="A1464" s="425"/>
      <c r="B1464" s="465"/>
      <c r="C1464" s="232"/>
      <c r="D1464" s="447" t="str">
        <f>IF(ISBLANK(B1460),"",IF(B1464&gt;1,"Aventuras Adquiridas",IF(B1464=1,"Aventura Adquirida","Missão Sem Aventura")))</f>
        <v/>
      </c>
      <c r="E1464" s="169"/>
      <c r="F1464" s="169"/>
      <c r="G1464" s="169"/>
      <c r="H1464" s="169"/>
      <c r="I1464" s="169"/>
      <c r="J1464" s="169"/>
      <c r="K1464" s="232"/>
      <c r="L1464" s="445"/>
      <c r="M1464" s="448"/>
      <c r="N1464" s="232"/>
      <c r="O1464" s="466"/>
      <c r="P1464" s="232"/>
      <c r="Q1464" s="450"/>
      <c r="R1464" s="232"/>
      <c r="S1464" s="451"/>
      <c r="T1464" s="232"/>
      <c r="U1464" s="463"/>
      <c r="V1464" s="232"/>
      <c r="W1464" s="425"/>
    </row>
    <row r="1465" ht="15.0" customHeight="1">
      <c r="A1465" s="425"/>
      <c r="B1465" s="435" t="s">
        <v>196</v>
      </c>
      <c r="C1465" s="169"/>
      <c r="D1465" s="169"/>
      <c r="E1465" s="169"/>
      <c r="F1465" s="169"/>
      <c r="G1465" s="169"/>
      <c r="H1465" s="169"/>
      <c r="I1465" s="169"/>
      <c r="J1465" s="169"/>
      <c r="K1465" s="169"/>
      <c r="L1465" s="440"/>
      <c r="M1465" s="441" t="s">
        <v>197</v>
      </c>
      <c r="N1465" s="169"/>
      <c r="O1465" s="169"/>
      <c r="P1465" s="169"/>
      <c r="Q1465" s="169"/>
      <c r="R1465" s="169"/>
      <c r="S1465" s="169"/>
      <c r="T1465" s="169"/>
      <c r="U1465" s="169"/>
      <c r="V1465" s="232"/>
      <c r="W1465" s="425"/>
    </row>
    <row r="1466" ht="15.0" customHeight="1">
      <c r="A1466" s="425"/>
      <c r="B1466" s="453"/>
      <c r="C1466" s="13"/>
      <c r="D1466" s="13"/>
      <c r="E1466" s="13"/>
      <c r="F1466" s="13"/>
      <c r="G1466" s="13"/>
      <c r="H1466" s="13"/>
      <c r="I1466" s="13"/>
      <c r="J1466" s="13"/>
      <c r="K1466" s="26"/>
      <c r="L1466" s="454"/>
      <c r="M1466" s="453"/>
      <c r="N1466" s="13"/>
      <c r="O1466" s="13"/>
      <c r="P1466" s="13"/>
      <c r="Q1466" s="13"/>
      <c r="R1466" s="13"/>
      <c r="S1466" s="13"/>
      <c r="T1466" s="13"/>
      <c r="U1466" s="13"/>
      <c r="V1466" s="26"/>
      <c r="W1466" s="425"/>
    </row>
    <row r="1467" ht="15.0" customHeight="1">
      <c r="A1467" s="425"/>
      <c r="B1467" s="36"/>
      <c r="K1467" s="32"/>
      <c r="M1467" s="36"/>
      <c r="V1467" s="32"/>
      <c r="W1467" s="425"/>
    </row>
    <row r="1468" ht="15.0" customHeight="1">
      <c r="A1468" s="425"/>
      <c r="B1468" s="36"/>
      <c r="K1468" s="32"/>
      <c r="M1468" s="36"/>
      <c r="V1468" s="32"/>
      <c r="W1468" s="425"/>
    </row>
    <row r="1469" ht="15.0" customHeight="1">
      <c r="A1469" s="425"/>
      <c r="B1469" s="36"/>
      <c r="K1469" s="32"/>
      <c r="M1469" s="36"/>
      <c r="V1469" s="32"/>
      <c r="W1469" s="425"/>
    </row>
    <row r="1470" ht="15.0" customHeight="1">
      <c r="A1470" s="425"/>
      <c r="B1470" s="43"/>
      <c r="C1470" s="44"/>
      <c r="D1470" s="44"/>
      <c r="E1470" s="44"/>
      <c r="F1470" s="44"/>
      <c r="G1470" s="44"/>
      <c r="H1470" s="44"/>
      <c r="I1470" s="44"/>
      <c r="J1470" s="44"/>
      <c r="K1470" s="45"/>
      <c r="M1470" s="43"/>
      <c r="N1470" s="44"/>
      <c r="O1470" s="44"/>
      <c r="P1470" s="44"/>
      <c r="Q1470" s="44"/>
      <c r="R1470" s="44"/>
      <c r="S1470" s="44"/>
      <c r="T1470" s="44"/>
      <c r="U1470" s="44"/>
      <c r="V1470" s="45"/>
      <c r="W1470" s="425"/>
    </row>
    <row r="1471" ht="15.0" customHeight="1">
      <c r="A1471" s="425"/>
      <c r="B1471" s="455"/>
      <c r="C1471" s="456"/>
      <c r="D1471" s="457"/>
      <c r="E1471" s="457"/>
      <c r="F1471" s="458"/>
      <c r="G1471" s="458"/>
      <c r="H1471" s="458"/>
      <c r="I1471" s="458"/>
      <c r="J1471" s="458"/>
      <c r="K1471" s="459"/>
      <c r="L1471" s="440"/>
      <c r="M1471" s="460" t="s">
        <v>198</v>
      </c>
      <c r="N1471" s="13"/>
      <c r="O1471" s="13"/>
      <c r="P1471" s="13"/>
      <c r="Q1471" s="13"/>
      <c r="R1471" s="13"/>
      <c r="S1471" s="13"/>
      <c r="T1471" s="13"/>
      <c r="U1471" s="13"/>
      <c r="V1471" s="26"/>
      <c r="W1471" s="425"/>
    </row>
    <row r="1472" ht="15.0" customHeight="1">
      <c r="A1472" s="425"/>
      <c r="B1472" s="461"/>
      <c r="C1472" s="44"/>
      <c r="D1472" s="44"/>
      <c r="E1472" s="44"/>
      <c r="F1472" s="44"/>
      <c r="G1472" s="44"/>
      <c r="H1472" s="44"/>
      <c r="I1472" s="44"/>
      <c r="J1472" s="44"/>
      <c r="K1472" s="44"/>
      <c r="L1472" s="445"/>
      <c r="M1472" s="448"/>
      <c r="N1472" s="232"/>
      <c r="O1472" s="467"/>
      <c r="P1472" s="232"/>
      <c r="Q1472" s="450"/>
      <c r="R1472" s="232"/>
      <c r="S1472" s="451"/>
      <c r="T1472" s="232"/>
      <c r="U1472" s="463"/>
      <c r="V1472" s="232"/>
      <c r="W1472" s="425"/>
    </row>
    <row r="1473" ht="15.0" customHeight="1">
      <c r="A1473" s="432"/>
      <c r="B1473" s="433"/>
      <c r="C1473" s="169"/>
      <c r="D1473" s="169"/>
      <c r="E1473" s="169"/>
      <c r="F1473" s="169"/>
      <c r="G1473" s="169"/>
      <c r="H1473" s="169"/>
      <c r="I1473" s="169"/>
      <c r="J1473" s="169"/>
      <c r="K1473" s="169"/>
      <c r="L1473" s="169"/>
      <c r="M1473" s="169"/>
      <c r="N1473" s="169"/>
      <c r="O1473" s="169"/>
      <c r="P1473" s="169"/>
      <c r="Q1473" s="169"/>
      <c r="R1473" s="169"/>
      <c r="S1473" s="169"/>
      <c r="T1473" s="169"/>
      <c r="U1473" s="169"/>
      <c r="V1473" s="169"/>
      <c r="W1473" s="434" t="str">
        <f>if(ISBLANK(B1475),"",1)</f>
        <v/>
      </c>
    </row>
    <row r="1474" ht="15.0" customHeight="1">
      <c r="A1474" s="425"/>
      <c r="B1474" s="435" t="s">
        <v>191</v>
      </c>
      <c r="C1474" s="169"/>
      <c r="D1474" s="169"/>
      <c r="E1474" s="169"/>
      <c r="F1474" s="169"/>
      <c r="G1474" s="169"/>
      <c r="H1474" s="169"/>
      <c r="I1474" s="169"/>
      <c r="J1474" s="169"/>
      <c r="K1474" s="436"/>
      <c r="L1474" s="437"/>
      <c r="M1474" s="438"/>
      <c r="N1474" s="169"/>
      <c r="O1474" s="169"/>
      <c r="P1474" s="169"/>
      <c r="Q1474" s="169"/>
      <c r="R1474" s="169"/>
      <c r="S1474" s="169"/>
      <c r="T1474" s="169"/>
      <c r="U1474" s="169"/>
      <c r="V1474" s="232"/>
      <c r="W1474" s="425"/>
    </row>
    <row r="1475" ht="15.0" customHeight="1">
      <c r="A1475" s="425"/>
      <c r="B1475" s="439"/>
      <c r="C1475" s="169"/>
      <c r="D1475" s="169"/>
      <c r="E1475" s="169"/>
      <c r="F1475" s="169"/>
      <c r="G1475" s="169"/>
      <c r="H1475" s="169"/>
      <c r="I1475" s="169"/>
      <c r="J1475" s="169"/>
      <c r="K1475" s="169"/>
      <c r="L1475" s="169"/>
      <c r="M1475" s="169"/>
      <c r="N1475" s="169"/>
      <c r="O1475" s="169"/>
      <c r="P1475" s="169"/>
      <c r="Q1475" s="169"/>
      <c r="R1475" s="169"/>
      <c r="S1475" s="169"/>
      <c r="T1475" s="169"/>
      <c r="U1475" s="169"/>
      <c r="V1475" s="232"/>
      <c r="W1475" s="425"/>
    </row>
    <row r="1476" ht="15.0" customHeight="1">
      <c r="A1476" s="425"/>
      <c r="B1476" s="435" t="s">
        <v>192</v>
      </c>
      <c r="C1476" s="169"/>
      <c r="D1476" s="169"/>
      <c r="E1476" s="169"/>
      <c r="F1476" s="169"/>
      <c r="G1476" s="169"/>
      <c r="H1476" s="169"/>
      <c r="I1476" s="169"/>
      <c r="J1476" s="169"/>
      <c r="K1476" s="169"/>
      <c r="L1476" s="440"/>
      <c r="M1476" s="441" t="s">
        <v>193</v>
      </c>
      <c r="N1476" s="169"/>
      <c r="O1476" s="169"/>
      <c r="P1476" s="169"/>
      <c r="Q1476" s="169"/>
      <c r="R1476" s="169"/>
      <c r="S1476" s="169"/>
      <c r="T1476" s="169"/>
      <c r="U1476" s="169"/>
      <c r="V1476" s="232"/>
      <c r="W1476" s="425"/>
    </row>
    <row r="1477" ht="15.0" customHeight="1">
      <c r="A1477" s="425"/>
      <c r="B1477" s="468"/>
      <c r="C1477" s="443"/>
      <c r="D1477" s="443"/>
      <c r="E1477" s="443"/>
      <c r="F1477" s="443"/>
      <c r="G1477" s="443"/>
      <c r="H1477" s="443"/>
      <c r="I1477" s="443"/>
      <c r="J1477" s="443"/>
      <c r="K1477" s="444"/>
      <c r="L1477" s="445"/>
      <c r="M1477" s="439"/>
      <c r="N1477" s="169"/>
      <c r="O1477" s="169"/>
      <c r="P1477" s="169"/>
      <c r="Q1477" s="169"/>
      <c r="R1477" s="169"/>
      <c r="S1477" s="169"/>
      <c r="T1477" s="169"/>
      <c r="U1477" s="169"/>
      <c r="V1477" s="232"/>
      <c r="W1477" s="425"/>
    </row>
    <row r="1478" ht="15.0" customHeight="1">
      <c r="A1478" s="425"/>
      <c r="B1478" s="435" t="s">
        <v>194</v>
      </c>
      <c r="C1478" s="169"/>
      <c r="D1478" s="169"/>
      <c r="E1478" s="169"/>
      <c r="F1478" s="169"/>
      <c r="G1478" s="169"/>
      <c r="H1478" s="169"/>
      <c r="I1478" s="169"/>
      <c r="J1478" s="169"/>
      <c r="K1478" s="169"/>
      <c r="L1478" s="440"/>
      <c r="M1478" s="441" t="s">
        <v>195</v>
      </c>
      <c r="N1478" s="169"/>
      <c r="O1478" s="169"/>
      <c r="P1478" s="169"/>
      <c r="Q1478" s="169"/>
      <c r="R1478" s="169"/>
      <c r="S1478" s="169"/>
      <c r="T1478" s="169"/>
      <c r="U1478" s="169"/>
      <c r="V1478" s="232"/>
      <c r="W1478" s="425"/>
    </row>
    <row r="1479" ht="15.0" customHeight="1">
      <c r="A1479" s="425"/>
      <c r="B1479" s="465"/>
      <c r="C1479" s="232"/>
      <c r="D1479" s="447" t="str">
        <f>IF(ISBLANK(B1475),"",IF(B1479&gt;1,"Aventuras Adquiridas",IF(B1479=1,"Aventura Adquirida","Missão Sem Aventura")))</f>
        <v/>
      </c>
      <c r="E1479" s="169"/>
      <c r="F1479" s="169"/>
      <c r="G1479" s="169"/>
      <c r="H1479" s="169"/>
      <c r="I1479" s="169"/>
      <c r="J1479" s="169"/>
      <c r="K1479" s="232"/>
      <c r="L1479" s="445"/>
      <c r="M1479" s="448"/>
      <c r="N1479" s="232"/>
      <c r="O1479" s="466"/>
      <c r="P1479" s="232"/>
      <c r="Q1479" s="450"/>
      <c r="R1479" s="232"/>
      <c r="S1479" s="451"/>
      <c r="T1479" s="232"/>
      <c r="U1479" s="463"/>
      <c r="V1479" s="232"/>
      <c r="W1479" s="425"/>
    </row>
    <row r="1480" ht="15.0" customHeight="1">
      <c r="A1480" s="425"/>
      <c r="B1480" s="435" t="s">
        <v>196</v>
      </c>
      <c r="C1480" s="169"/>
      <c r="D1480" s="169"/>
      <c r="E1480" s="169"/>
      <c r="F1480" s="169"/>
      <c r="G1480" s="169"/>
      <c r="H1480" s="169"/>
      <c r="I1480" s="169"/>
      <c r="J1480" s="169"/>
      <c r="K1480" s="169"/>
      <c r="L1480" s="440"/>
      <c r="M1480" s="441" t="s">
        <v>197</v>
      </c>
      <c r="N1480" s="169"/>
      <c r="O1480" s="169"/>
      <c r="P1480" s="169"/>
      <c r="Q1480" s="169"/>
      <c r="R1480" s="169"/>
      <c r="S1480" s="169"/>
      <c r="T1480" s="169"/>
      <c r="U1480" s="169"/>
      <c r="V1480" s="232"/>
      <c r="W1480" s="425"/>
    </row>
    <row r="1481" ht="15.0" customHeight="1">
      <c r="A1481" s="425"/>
      <c r="B1481" s="453"/>
      <c r="C1481" s="13"/>
      <c r="D1481" s="13"/>
      <c r="E1481" s="13"/>
      <c r="F1481" s="13"/>
      <c r="G1481" s="13"/>
      <c r="H1481" s="13"/>
      <c r="I1481" s="13"/>
      <c r="J1481" s="13"/>
      <c r="K1481" s="26"/>
      <c r="L1481" s="454"/>
      <c r="M1481" s="453"/>
      <c r="N1481" s="13"/>
      <c r="O1481" s="13"/>
      <c r="P1481" s="13"/>
      <c r="Q1481" s="13"/>
      <c r="R1481" s="13"/>
      <c r="S1481" s="13"/>
      <c r="T1481" s="13"/>
      <c r="U1481" s="13"/>
      <c r="V1481" s="26"/>
      <c r="W1481" s="425"/>
    </row>
    <row r="1482" ht="15.0" customHeight="1">
      <c r="A1482" s="425"/>
      <c r="B1482" s="36"/>
      <c r="K1482" s="32"/>
      <c r="M1482" s="36"/>
      <c r="V1482" s="32"/>
      <c r="W1482" s="425"/>
    </row>
    <row r="1483" ht="15.0" customHeight="1">
      <c r="A1483" s="425"/>
      <c r="B1483" s="36"/>
      <c r="K1483" s="32"/>
      <c r="M1483" s="36"/>
      <c r="V1483" s="32"/>
      <c r="W1483" s="425"/>
    </row>
    <row r="1484" ht="15.0" customHeight="1">
      <c r="A1484" s="425"/>
      <c r="B1484" s="36"/>
      <c r="K1484" s="32"/>
      <c r="M1484" s="36"/>
      <c r="V1484" s="32"/>
      <c r="W1484" s="425"/>
    </row>
    <row r="1485" ht="15.0" customHeight="1">
      <c r="A1485" s="425"/>
      <c r="B1485" s="43"/>
      <c r="C1485" s="44"/>
      <c r="D1485" s="44"/>
      <c r="E1485" s="44"/>
      <c r="F1485" s="44"/>
      <c r="G1485" s="44"/>
      <c r="H1485" s="44"/>
      <c r="I1485" s="44"/>
      <c r="J1485" s="44"/>
      <c r="K1485" s="45"/>
      <c r="M1485" s="43"/>
      <c r="N1485" s="44"/>
      <c r="O1485" s="44"/>
      <c r="P1485" s="44"/>
      <c r="Q1485" s="44"/>
      <c r="R1485" s="44"/>
      <c r="S1485" s="44"/>
      <c r="T1485" s="44"/>
      <c r="U1485" s="44"/>
      <c r="V1485" s="45"/>
      <c r="W1485" s="425"/>
    </row>
    <row r="1486" ht="15.0" customHeight="1">
      <c r="A1486" s="425"/>
      <c r="B1486" s="455"/>
      <c r="C1486" s="456"/>
      <c r="D1486" s="457"/>
      <c r="E1486" s="457"/>
      <c r="F1486" s="458"/>
      <c r="G1486" s="458"/>
      <c r="H1486" s="458"/>
      <c r="I1486" s="458"/>
      <c r="J1486" s="458"/>
      <c r="K1486" s="459"/>
      <c r="L1486" s="440"/>
      <c r="M1486" s="460" t="s">
        <v>198</v>
      </c>
      <c r="N1486" s="13"/>
      <c r="O1486" s="13"/>
      <c r="P1486" s="13"/>
      <c r="Q1486" s="13"/>
      <c r="R1486" s="13"/>
      <c r="S1486" s="13"/>
      <c r="T1486" s="13"/>
      <c r="U1486" s="13"/>
      <c r="V1486" s="26"/>
      <c r="W1486" s="425"/>
    </row>
    <row r="1487" ht="15.0" customHeight="1">
      <c r="A1487" s="425"/>
      <c r="B1487" s="461"/>
      <c r="C1487" s="44"/>
      <c r="D1487" s="44"/>
      <c r="E1487" s="44"/>
      <c r="F1487" s="44"/>
      <c r="G1487" s="44"/>
      <c r="H1487" s="44"/>
      <c r="I1487" s="44"/>
      <c r="J1487" s="44"/>
      <c r="K1487" s="44"/>
      <c r="L1487" s="445"/>
      <c r="M1487" s="448"/>
      <c r="N1487" s="232"/>
      <c r="O1487" s="467"/>
      <c r="P1487" s="232"/>
      <c r="Q1487" s="450"/>
      <c r="R1487" s="232"/>
      <c r="S1487" s="451"/>
      <c r="T1487" s="232"/>
      <c r="U1487" s="463"/>
      <c r="V1487" s="232"/>
      <c r="W1487" s="425"/>
    </row>
    <row r="1488" ht="15.0" customHeight="1">
      <c r="A1488" s="432"/>
      <c r="B1488" s="433"/>
      <c r="C1488" s="169"/>
      <c r="D1488" s="169"/>
      <c r="E1488" s="169"/>
      <c r="F1488" s="169"/>
      <c r="G1488" s="169"/>
      <c r="H1488" s="169"/>
      <c r="I1488" s="169"/>
      <c r="J1488" s="169"/>
      <c r="K1488" s="169"/>
      <c r="L1488" s="169"/>
      <c r="M1488" s="169"/>
      <c r="N1488" s="169"/>
      <c r="O1488" s="169"/>
      <c r="P1488" s="169"/>
      <c r="Q1488" s="169"/>
      <c r="R1488" s="169"/>
      <c r="S1488" s="169"/>
      <c r="T1488" s="169"/>
      <c r="U1488" s="169"/>
      <c r="V1488" s="169"/>
      <c r="W1488" s="434" t="str">
        <f>if(ISBLANK(B1490),"",1)</f>
        <v/>
      </c>
    </row>
    <row r="1489" ht="15.0" customHeight="1">
      <c r="A1489" s="425"/>
      <c r="B1489" s="435" t="s">
        <v>191</v>
      </c>
      <c r="C1489" s="169"/>
      <c r="D1489" s="169"/>
      <c r="E1489" s="169"/>
      <c r="F1489" s="169"/>
      <c r="G1489" s="169"/>
      <c r="H1489" s="169"/>
      <c r="I1489" s="169"/>
      <c r="J1489" s="169"/>
      <c r="K1489" s="436"/>
      <c r="L1489" s="437"/>
      <c r="M1489" s="438"/>
      <c r="N1489" s="169"/>
      <c r="O1489" s="169"/>
      <c r="P1489" s="169"/>
      <c r="Q1489" s="169"/>
      <c r="R1489" s="169"/>
      <c r="S1489" s="169"/>
      <c r="T1489" s="169"/>
      <c r="U1489" s="169"/>
      <c r="V1489" s="232"/>
      <c r="W1489" s="425"/>
    </row>
    <row r="1490" ht="15.0" customHeight="1">
      <c r="A1490" s="425"/>
      <c r="B1490" s="439"/>
      <c r="C1490" s="169"/>
      <c r="D1490" s="169"/>
      <c r="E1490" s="169"/>
      <c r="F1490" s="169"/>
      <c r="G1490" s="169"/>
      <c r="H1490" s="169"/>
      <c r="I1490" s="169"/>
      <c r="J1490" s="169"/>
      <c r="K1490" s="169"/>
      <c r="L1490" s="169"/>
      <c r="M1490" s="169"/>
      <c r="N1490" s="169"/>
      <c r="O1490" s="169"/>
      <c r="P1490" s="169"/>
      <c r="Q1490" s="169"/>
      <c r="R1490" s="169"/>
      <c r="S1490" s="169"/>
      <c r="T1490" s="169"/>
      <c r="U1490" s="169"/>
      <c r="V1490" s="232"/>
      <c r="W1490" s="425"/>
    </row>
    <row r="1491" ht="15.0" customHeight="1">
      <c r="A1491" s="425"/>
      <c r="B1491" s="435" t="s">
        <v>192</v>
      </c>
      <c r="C1491" s="169"/>
      <c r="D1491" s="169"/>
      <c r="E1491" s="169"/>
      <c r="F1491" s="169"/>
      <c r="G1491" s="169"/>
      <c r="H1491" s="169"/>
      <c r="I1491" s="169"/>
      <c r="J1491" s="169"/>
      <c r="K1491" s="169"/>
      <c r="L1491" s="440"/>
      <c r="M1491" s="441" t="s">
        <v>193</v>
      </c>
      <c r="N1491" s="169"/>
      <c r="O1491" s="169"/>
      <c r="P1491" s="169"/>
      <c r="Q1491" s="169"/>
      <c r="R1491" s="169"/>
      <c r="S1491" s="169"/>
      <c r="T1491" s="169"/>
      <c r="U1491" s="169"/>
      <c r="V1491" s="232"/>
      <c r="W1491" s="425"/>
    </row>
    <row r="1492" ht="15.0" customHeight="1">
      <c r="A1492" s="425"/>
      <c r="B1492" s="468"/>
      <c r="C1492" s="443"/>
      <c r="D1492" s="443"/>
      <c r="E1492" s="443"/>
      <c r="F1492" s="443"/>
      <c r="G1492" s="443"/>
      <c r="H1492" s="443"/>
      <c r="I1492" s="443"/>
      <c r="J1492" s="443"/>
      <c r="K1492" s="444"/>
      <c r="L1492" s="445"/>
      <c r="M1492" s="439"/>
      <c r="N1492" s="169"/>
      <c r="O1492" s="169"/>
      <c r="P1492" s="169"/>
      <c r="Q1492" s="169"/>
      <c r="R1492" s="169"/>
      <c r="S1492" s="169"/>
      <c r="T1492" s="169"/>
      <c r="U1492" s="169"/>
      <c r="V1492" s="232"/>
      <c r="W1492" s="425"/>
    </row>
    <row r="1493" ht="15.0" customHeight="1">
      <c r="A1493" s="425"/>
      <c r="B1493" s="435" t="s">
        <v>194</v>
      </c>
      <c r="C1493" s="169"/>
      <c r="D1493" s="169"/>
      <c r="E1493" s="169"/>
      <c r="F1493" s="169"/>
      <c r="G1493" s="169"/>
      <c r="H1493" s="169"/>
      <c r="I1493" s="169"/>
      <c r="J1493" s="169"/>
      <c r="K1493" s="169"/>
      <c r="L1493" s="440"/>
      <c r="M1493" s="441" t="s">
        <v>195</v>
      </c>
      <c r="N1493" s="169"/>
      <c r="O1493" s="169"/>
      <c r="P1493" s="169"/>
      <c r="Q1493" s="169"/>
      <c r="R1493" s="169"/>
      <c r="S1493" s="169"/>
      <c r="T1493" s="169"/>
      <c r="U1493" s="169"/>
      <c r="V1493" s="232"/>
      <c r="W1493" s="425"/>
    </row>
    <row r="1494" ht="15.0" customHeight="1">
      <c r="A1494" s="425"/>
      <c r="B1494" s="465"/>
      <c r="C1494" s="232"/>
      <c r="D1494" s="447" t="str">
        <f>IF(ISBLANK(B1490),"",IF(B1494&gt;1,"Aventuras Adquiridas",IF(B1494=1,"Aventura Adquirida","Missão Sem Aventura")))</f>
        <v/>
      </c>
      <c r="E1494" s="169"/>
      <c r="F1494" s="169"/>
      <c r="G1494" s="169"/>
      <c r="H1494" s="169"/>
      <c r="I1494" s="169"/>
      <c r="J1494" s="169"/>
      <c r="K1494" s="232"/>
      <c r="L1494" s="445"/>
      <c r="M1494" s="448"/>
      <c r="N1494" s="232"/>
      <c r="O1494" s="466"/>
      <c r="P1494" s="232"/>
      <c r="Q1494" s="450"/>
      <c r="R1494" s="232"/>
      <c r="S1494" s="451"/>
      <c r="T1494" s="232"/>
      <c r="U1494" s="463"/>
      <c r="V1494" s="232"/>
      <c r="W1494" s="425"/>
    </row>
    <row r="1495" ht="15.0" customHeight="1">
      <c r="A1495" s="425"/>
      <c r="B1495" s="435" t="s">
        <v>196</v>
      </c>
      <c r="C1495" s="169"/>
      <c r="D1495" s="169"/>
      <c r="E1495" s="169"/>
      <c r="F1495" s="169"/>
      <c r="G1495" s="169"/>
      <c r="H1495" s="169"/>
      <c r="I1495" s="169"/>
      <c r="J1495" s="169"/>
      <c r="K1495" s="169"/>
      <c r="L1495" s="440"/>
      <c r="M1495" s="441" t="s">
        <v>197</v>
      </c>
      <c r="N1495" s="169"/>
      <c r="O1495" s="169"/>
      <c r="P1495" s="169"/>
      <c r="Q1495" s="169"/>
      <c r="R1495" s="169"/>
      <c r="S1495" s="169"/>
      <c r="T1495" s="169"/>
      <c r="U1495" s="169"/>
      <c r="V1495" s="232"/>
      <c r="W1495" s="425"/>
    </row>
    <row r="1496" ht="15.0" customHeight="1">
      <c r="A1496" s="425"/>
      <c r="B1496" s="453"/>
      <c r="C1496" s="13"/>
      <c r="D1496" s="13"/>
      <c r="E1496" s="13"/>
      <c r="F1496" s="13"/>
      <c r="G1496" s="13"/>
      <c r="H1496" s="13"/>
      <c r="I1496" s="13"/>
      <c r="J1496" s="13"/>
      <c r="K1496" s="26"/>
      <c r="L1496" s="454"/>
      <c r="M1496" s="453"/>
      <c r="N1496" s="13"/>
      <c r="O1496" s="13"/>
      <c r="P1496" s="13"/>
      <c r="Q1496" s="13"/>
      <c r="R1496" s="13"/>
      <c r="S1496" s="13"/>
      <c r="T1496" s="13"/>
      <c r="U1496" s="13"/>
      <c r="V1496" s="26"/>
      <c r="W1496" s="425"/>
    </row>
    <row r="1497" ht="15.0" customHeight="1">
      <c r="A1497" s="425"/>
      <c r="B1497" s="36"/>
      <c r="K1497" s="32"/>
      <c r="M1497" s="36"/>
      <c r="V1497" s="32"/>
      <c r="W1497" s="425"/>
    </row>
    <row r="1498" ht="15.0" customHeight="1">
      <c r="A1498" s="425"/>
      <c r="B1498" s="36"/>
      <c r="K1498" s="32"/>
      <c r="M1498" s="36"/>
      <c r="V1498" s="32"/>
      <c r="W1498" s="425"/>
    </row>
    <row r="1499" ht="15.0" customHeight="1">
      <c r="A1499" s="425"/>
      <c r="B1499" s="36"/>
      <c r="K1499" s="32"/>
      <c r="M1499" s="36"/>
      <c r="V1499" s="32"/>
      <c r="W1499" s="425"/>
    </row>
    <row r="1500" ht="15.0" customHeight="1">
      <c r="A1500" s="425"/>
      <c r="B1500" s="43"/>
      <c r="C1500" s="44"/>
      <c r="D1500" s="44"/>
      <c r="E1500" s="44"/>
      <c r="F1500" s="44"/>
      <c r="G1500" s="44"/>
      <c r="H1500" s="44"/>
      <c r="I1500" s="44"/>
      <c r="J1500" s="44"/>
      <c r="K1500" s="45"/>
      <c r="M1500" s="43"/>
      <c r="N1500" s="44"/>
      <c r="O1500" s="44"/>
      <c r="P1500" s="44"/>
      <c r="Q1500" s="44"/>
      <c r="R1500" s="44"/>
      <c r="S1500" s="44"/>
      <c r="T1500" s="44"/>
      <c r="U1500" s="44"/>
      <c r="V1500" s="45"/>
      <c r="W1500" s="425"/>
    </row>
    <row r="1501" ht="15.0" customHeight="1">
      <c r="A1501" s="425"/>
      <c r="B1501" s="455"/>
      <c r="C1501" s="456"/>
      <c r="D1501" s="457"/>
      <c r="E1501" s="457"/>
      <c r="F1501" s="458"/>
      <c r="G1501" s="458"/>
      <c r="H1501" s="458"/>
      <c r="I1501" s="458"/>
      <c r="J1501" s="458"/>
      <c r="K1501" s="459"/>
      <c r="L1501" s="440"/>
      <c r="M1501" s="460" t="s">
        <v>198</v>
      </c>
      <c r="N1501" s="13"/>
      <c r="O1501" s="13"/>
      <c r="P1501" s="13"/>
      <c r="Q1501" s="13"/>
      <c r="R1501" s="13"/>
      <c r="S1501" s="13"/>
      <c r="T1501" s="13"/>
      <c r="U1501" s="13"/>
      <c r="V1501" s="26"/>
      <c r="W1501" s="425"/>
    </row>
    <row r="1502" ht="15.0" customHeight="1">
      <c r="A1502" s="425"/>
      <c r="B1502" s="461"/>
      <c r="C1502" s="44"/>
      <c r="D1502" s="44"/>
      <c r="E1502" s="44"/>
      <c r="F1502" s="44"/>
      <c r="G1502" s="44"/>
      <c r="H1502" s="44"/>
      <c r="I1502" s="44"/>
      <c r="J1502" s="44"/>
      <c r="K1502" s="44"/>
      <c r="L1502" s="445"/>
      <c r="M1502" s="448"/>
      <c r="N1502" s="232"/>
      <c r="O1502" s="467"/>
      <c r="P1502" s="232"/>
      <c r="Q1502" s="450"/>
      <c r="R1502" s="232"/>
      <c r="S1502" s="451"/>
      <c r="T1502" s="232"/>
      <c r="U1502" s="463"/>
      <c r="V1502" s="232"/>
      <c r="W1502" s="425"/>
    </row>
    <row r="1503" ht="15.0" customHeight="1">
      <c r="A1503" s="471"/>
      <c r="B1503" s="433"/>
      <c r="C1503" s="169"/>
      <c r="D1503" s="169"/>
      <c r="E1503" s="169"/>
      <c r="F1503" s="169"/>
      <c r="G1503" s="169"/>
      <c r="H1503" s="169"/>
      <c r="I1503" s="169"/>
      <c r="J1503" s="169"/>
      <c r="K1503" s="169"/>
      <c r="L1503" s="169"/>
      <c r="M1503" s="169"/>
      <c r="N1503" s="169"/>
      <c r="O1503" s="169"/>
      <c r="P1503" s="169"/>
      <c r="Q1503" s="169"/>
      <c r="R1503" s="169"/>
      <c r="S1503" s="169"/>
      <c r="T1503" s="169"/>
      <c r="U1503" s="169"/>
      <c r="V1503" s="169"/>
      <c r="W1503" s="434" t="str">
        <f>if(ISBLANK(B1505),"",1)</f>
        <v/>
      </c>
    </row>
    <row r="1504" ht="15.0" customHeight="1">
      <c r="A1504" s="472"/>
      <c r="B1504" s="473"/>
      <c r="C1504" s="473"/>
      <c r="D1504" s="473"/>
      <c r="E1504" s="473"/>
      <c r="F1504" s="473"/>
      <c r="G1504" s="473"/>
      <c r="H1504" s="473"/>
      <c r="I1504" s="473"/>
      <c r="J1504" s="473"/>
      <c r="K1504" s="473"/>
      <c r="L1504" s="473"/>
      <c r="M1504" s="473"/>
      <c r="N1504" s="473"/>
      <c r="O1504" s="473"/>
      <c r="P1504" s="473"/>
      <c r="Q1504" s="473"/>
      <c r="R1504" s="473"/>
      <c r="S1504" s="473"/>
      <c r="T1504" s="473"/>
      <c r="U1504" s="473"/>
      <c r="V1504" s="473"/>
      <c r="W1504" s="425"/>
    </row>
    <row r="1505" ht="15.0" customHeight="1">
      <c r="A1505" s="472"/>
      <c r="B1505" s="473"/>
      <c r="C1505" s="473"/>
      <c r="D1505" s="473"/>
      <c r="E1505" s="473"/>
      <c r="F1505" s="473"/>
      <c r="G1505" s="473"/>
      <c r="H1505" s="473"/>
      <c r="I1505" s="473"/>
      <c r="J1505" s="473"/>
      <c r="K1505" s="473"/>
      <c r="L1505" s="473"/>
      <c r="M1505" s="473"/>
      <c r="N1505" s="473"/>
      <c r="O1505" s="473"/>
      <c r="P1505" s="473"/>
      <c r="Q1505" s="473"/>
      <c r="R1505" s="473"/>
      <c r="S1505" s="473"/>
      <c r="T1505" s="473"/>
      <c r="U1505" s="473"/>
      <c r="V1505" s="473"/>
      <c r="W1505" s="425"/>
    </row>
    <row r="1506" ht="15.0" customHeight="1">
      <c r="A1506" s="472"/>
      <c r="B1506" s="473"/>
      <c r="C1506" s="473"/>
      <c r="D1506" s="473"/>
      <c r="E1506" s="473"/>
      <c r="F1506" s="473"/>
      <c r="G1506" s="473"/>
      <c r="H1506" s="473"/>
      <c r="I1506" s="473"/>
      <c r="J1506" s="473"/>
      <c r="K1506" s="473"/>
      <c r="L1506" s="473"/>
      <c r="M1506" s="473"/>
      <c r="N1506" s="473"/>
      <c r="O1506" s="473"/>
      <c r="P1506" s="473"/>
      <c r="Q1506" s="473"/>
      <c r="R1506" s="473"/>
      <c r="S1506" s="473"/>
      <c r="T1506" s="473"/>
      <c r="U1506" s="473"/>
      <c r="V1506" s="473"/>
      <c r="W1506" s="425"/>
    </row>
    <row r="1507" ht="15.0" customHeight="1">
      <c r="A1507" s="472"/>
      <c r="B1507" s="473"/>
      <c r="C1507" s="473"/>
      <c r="D1507" s="473"/>
      <c r="E1507" s="473"/>
      <c r="F1507" s="473"/>
      <c r="G1507" s="473"/>
      <c r="H1507" s="473"/>
      <c r="I1507" s="473"/>
      <c r="J1507" s="473"/>
      <c r="K1507" s="473"/>
      <c r="L1507" s="473"/>
      <c r="M1507" s="473"/>
      <c r="N1507" s="473"/>
      <c r="O1507" s="473"/>
      <c r="P1507" s="473"/>
      <c r="Q1507" s="473"/>
      <c r="R1507" s="473"/>
      <c r="S1507" s="473"/>
      <c r="T1507" s="473"/>
      <c r="U1507" s="473"/>
      <c r="V1507" s="473"/>
      <c r="W1507" s="425"/>
    </row>
    <row r="1508" ht="15.0" customHeight="1">
      <c r="A1508" s="472"/>
      <c r="B1508" s="473"/>
      <c r="C1508" s="473"/>
      <c r="D1508" s="473"/>
      <c r="E1508" s="473"/>
      <c r="F1508" s="473"/>
      <c r="G1508" s="473"/>
      <c r="H1508" s="473"/>
      <c r="I1508" s="473"/>
      <c r="J1508" s="473"/>
      <c r="K1508" s="473"/>
      <c r="L1508" s="473"/>
      <c r="M1508" s="473"/>
      <c r="N1508" s="473"/>
      <c r="O1508" s="473"/>
      <c r="P1508" s="473"/>
      <c r="Q1508" s="473"/>
      <c r="R1508" s="473"/>
      <c r="S1508" s="473"/>
      <c r="T1508" s="473"/>
      <c r="U1508" s="473"/>
      <c r="V1508" s="473"/>
      <c r="W1508" s="425"/>
    </row>
    <row r="1509" ht="15.0" customHeight="1">
      <c r="A1509" s="472"/>
      <c r="B1509" s="473"/>
      <c r="C1509" s="473"/>
      <c r="D1509" s="473"/>
      <c r="E1509" s="473"/>
      <c r="F1509" s="473"/>
      <c r="G1509" s="473"/>
      <c r="H1509" s="473"/>
      <c r="I1509" s="473"/>
      <c r="J1509" s="473"/>
      <c r="K1509" s="473"/>
      <c r="L1509" s="473"/>
      <c r="M1509" s="473"/>
      <c r="N1509" s="473"/>
      <c r="O1509" s="473"/>
      <c r="P1509" s="473"/>
      <c r="Q1509" s="473"/>
      <c r="R1509" s="473"/>
      <c r="S1509" s="473"/>
      <c r="T1509" s="473"/>
      <c r="U1509" s="473"/>
      <c r="V1509" s="473"/>
      <c r="W1509" s="425"/>
    </row>
    <row r="1510" ht="15.0" customHeight="1">
      <c r="A1510" s="472"/>
      <c r="B1510" s="473"/>
      <c r="C1510" s="473"/>
      <c r="D1510" s="473"/>
      <c r="E1510" s="473"/>
      <c r="F1510" s="473"/>
      <c r="G1510" s="473"/>
      <c r="H1510" s="473"/>
      <c r="I1510" s="473"/>
      <c r="J1510" s="473"/>
      <c r="K1510" s="473"/>
      <c r="L1510" s="473"/>
      <c r="M1510" s="473"/>
      <c r="N1510" s="473"/>
      <c r="O1510" s="473"/>
      <c r="P1510" s="473"/>
      <c r="Q1510" s="473"/>
      <c r="R1510" s="473"/>
      <c r="S1510" s="473"/>
      <c r="T1510" s="473"/>
      <c r="U1510" s="473"/>
      <c r="V1510" s="473"/>
      <c r="W1510" s="425"/>
    </row>
    <row r="1511" ht="15.0" customHeight="1">
      <c r="A1511" s="472"/>
      <c r="B1511" s="473"/>
      <c r="C1511" s="473"/>
      <c r="D1511" s="473"/>
      <c r="E1511" s="473"/>
      <c r="F1511" s="473"/>
      <c r="G1511" s="473"/>
      <c r="H1511" s="473"/>
      <c r="I1511" s="473"/>
      <c r="J1511" s="473"/>
      <c r="K1511" s="473"/>
      <c r="L1511" s="473"/>
      <c r="M1511" s="473"/>
      <c r="N1511" s="473"/>
      <c r="O1511" s="473"/>
      <c r="P1511" s="473"/>
      <c r="Q1511" s="473"/>
      <c r="R1511" s="473"/>
      <c r="S1511" s="473"/>
      <c r="T1511" s="473"/>
      <c r="U1511" s="473"/>
      <c r="V1511" s="473"/>
      <c r="W1511" s="425"/>
    </row>
    <row r="1512" ht="15.0" customHeight="1">
      <c r="A1512" s="472"/>
      <c r="B1512" s="473"/>
      <c r="C1512" s="473"/>
      <c r="D1512" s="473"/>
      <c r="E1512" s="473"/>
      <c r="F1512" s="473"/>
      <c r="G1512" s="473"/>
      <c r="H1512" s="473"/>
      <c r="I1512" s="473"/>
      <c r="J1512" s="473"/>
      <c r="K1512" s="473"/>
      <c r="L1512" s="473"/>
      <c r="M1512" s="473"/>
      <c r="N1512" s="473"/>
      <c r="O1512" s="473"/>
      <c r="P1512" s="473"/>
      <c r="Q1512" s="473"/>
      <c r="R1512" s="473"/>
      <c r="S1512" s="473"/>
      <c r="T1512" s="473"/>
      <c r="U1512" s="473"/>
      <c r="V1512" s="473"/>
      <c r="W1512" s="425"/>
    </row>
    <row r="1513" ht="15.0" customHeight="1">
      <c r="A1513" s="472"/>
      <c r="B1513" s="473"/>
      <c r="C1513" s="473"/>
      <c r="D1513" s="473"/>
      <c r="E1513" s="473"/>
      <c r="F1513" s="473"/>
      <c r="G1513" s="473"/>
      <c r="H1513" s="473"/>
      <c r="I1513" s="473"/>
      <c r="J1513" s="473"/>
      <c r="K1513" s="473"/>
      <c r="L1513" s="473"/>
      <c r="M1513" s="473"/>
      <c r="N1513" s="473"/>
      <c r="O1513" s="473"/>
      <c r="P1513" s="473"/>
      <c r="Q1513" s="473"/>
      <c r="R1513" s="473"/>
      <c r="S1513" s="473"/>
      <c r="T1513" s="473"/>
      <c r="U1513" s="473"/>
      <c r="V1513" s="473"/>
      <c r="W1513" s="425"/>
    </row>
    <row r="1514" ht="15.0" customHeight="1">
      <c r="A1514" s="472"/>
      <c r="B1514" s="473"/>
      <c r="C1514" s="473"/>
      <c r="D1514" s="473"/>
      <c r="E1514" s="473"/>
      <c r="F1514" s="473"/>
      <c r="G1514" s="473"/>
      <c r="H1514" s="473"/>
      <c r="I1514" s="473"/>
      <c r="J1514" s="473"/>
      <c r="K1514" s="473"/>
      <c r="L1514" s="473"/>
      <c r="M1514" s="473"/>
      <c r="N1514" s="473"/>
      <c r="O1514" s="473"/>
      <c r="P1514" s="473"/>
      <c r="Q1514" s="473"/>
      <c r="R1514" s="473"/>
      <c r="S1514" s="473"/>
      <c r="T1514" s="473"/>
      <c r="U1514" s="473"/>
      <c r="V1514" s="473"/>
      <c r="W1514" s="425"/>
    </row>
    <row r="1515" ht="15.0" customHeight="1">
      <c r="A1515" s="472"/>
      <c r="B1515" s="473"/>
      <c r="C1515" s="473"/>
      <c r="D1515" s="473"/>
      <c r="E1515" s="473"/>
      <c r="F1515" s="473"/>
      <c r="G1515" s="473"/>
      <c r="H1515" s="473"/>
      <c r="I1515" s="473"/>
      <c r="J1515" s="473"/>
      <c r="K1515" s="473"/>
      <c r="L1515" s="473"/>
      <c r="M1515" s="473"/>
      <c r="N1515" s="473"/>
      <c r="O1515" s="473"/>
      <c r="P1515" s="473"/>
      <c r="Q1515" s="473"/>
      <c r="R1515" s="473"/>
      <c r="S1515" s="473"/>
      <c r="T1515" s="473"/>
      <c r="U1515" s="473"/>
      <c r="V1515" s="473"/>
      <c r="W1515" s="425"/>
    </row>
    <row r="1516" ht="15.0" customHeight="1">
      <c r="A1516" s="472"/>
      <c r="B1516" s="473"/>
      <c r="C1516" s="473"/>
      <c r="D1516" s="473"/>
      <c r="E1516" s="473"/>
      <c r="F1516" s="473"/>
      <c r="G1516" s="473"/>
      <c r="H1516" s="473"/>
      <c r="I1516" s="473"/>
      <c r="J1516" s="473"/>
      <c r="K1516" s="473"/>
      <c r="L1516" s="473"/>
      <c r="M1516" s="473"/>
      <c r="N1516" s="473"/>
      <c r="O1516" s="473"/>
      <c r="P1516" s="473"/>
      <c r="Q1516" s="473"/>
      <c r="R1516" s="473"/>
      <c r="S1516" s="473"/>
      <c r="T1516" s="473"/>
      <c r="U1516" s="473"/>
      <c r="V1516" s="473"/>
      <c r="W1516" s="425"/>
    </row>
    <row r="1517" ht="15.0" customHeight="1">
      <c r="A1517" s="472"/>
      <c r="B1517" s="473"/>
      <c r="C1517" s="473"/>
      <c r="D1517" s="473"/>
      <c r="E1517" s="473"/>
      <c r="F1517" s="473"/>
      <c r="G1517" s="473"/>
      <c r="H1517" s="473"/>
      <c r="I1517" s="473"/>
      <c r="J1517" s="473"/>
      <c r="K1517" s="473"/>
      <c r="L1517" s="473"/>
      <c r="M1517" s="473"/>
      <c r="N1517" s="473"/>
      <c r="O1517" s="473"/>
      <c r="P1517" s="473"/>
      <c r="Q1517" s="473"/>
      <c r="R1517" s="473"/>
      <c r="S1517" s="473"/>
      <c r="T1517" s="473"/>
      <c r="U1517" s="473"/>
      <c r="V1517" s="473"/>
      <c r="W1517" s="425"/>
    </row>
  </sheetData>
  <mergeCells count="3117">
    <mergeCell ref="B940:K940"/>
    <mergeCell ref="M940:V940"/>
    <mergeCell ref="B941:K945"/>
    <mergeCell ref="L941:L945"/>
    <mergeCell ref="M941:V945"/>
    <mergeCell ref="M946:V946"/>
    <mergeCell ref="Q947:R947"/>
    <mergeCell ref="B947:K947"/>
    <mergeCell ref="B948:V948"/>
    <mergeCell ref="B949:K949"/>
    <mergeCell ref="M949:V949"/>
    <mergeCell ref="B950:V950"/>
    <mergeCell ref="B951:K951"/>
    <mergeCell ref="B952:K952"/>
    <mergeCell ref="M951:V951"/>
    <mergeCell ref="M952:V952"/>
    <mergeCell ref="B978:V978"/>
    <mergeCell ref="B980:V980"/>
    <mergeCell ref="B993:V993"/>
    <mergeCell ref="B995:V995"/>
    <mergeCell ref="B1008:V1008"/>
    <mergeCell ref="B1010:V1010"/>
    <mergeCell ref="B1023:V1023"/>
    <mergeCell ref="B1025:V1025"/>
    <mergeCell ref="B1038:V1038"/>
    <mergeCell ref="B1040:V1040"/>
    <mergeCell ref="B1053:V1053"/>
    <mergeCell ref="B1055:V1055"/>
    <mergeCell ref="B1068:V1068"/>
    <mergeCell ref="B1070:V1070"/>
    <mergeCell ref="B1083:V1083"/>
    <mergeCell ref="B1085:V1085"/>
    <mergeCell ref="B1098:V1098"/>
    <mergeCell ref="B1100:V1100"/>
    <mergeCell ref="B1113:V1113"/>
    <mergeCell ref="B1115:V1115"/>
    <mergeCell ref="B1128:V1128"/>
    <mergeCell ref="B1130:V1130"/>
    <mergeCell ref="B1143:V1143"/>
    <mergeCell ref="B1145:V1145"/>
    <mergeCell ref="B1158:V1158"/>
    <mergeCell ref="B1160:V1160"/>
    <mergeCell ref="B1173:V1173"/>
    <mergeCell ref="B1175:V1175"/>
    <mergeCell ref="B1188:V1188"/>
    <mergeCell ref="B1190:V1190"/>
    <mergeCell ref="B1203:V1203"/>
    <mergeCell ref="B1205:V1205"/>
    <mergeCell ref="B1218:V1218"/>
    <mergeCell ref="B1220:V1220"/>
    <mergeCell ref="B1233:V1233"/>
    <mergeCell ref="B1235:V1235"/>
    <mergeCell ref="B1248:V1248"/>
    <mergeCell ref="B1250:V1250"/>
    <mergeCell ref="B1263:V1263"/>
    <mergeCell ref="B1265:V1265"/>
    <mergeCell ref="M932:N932"/>
    <mergeCell ref="O932:P932"/>
    <mergeCell ref="B925:K925"/>
    <mergeCell ref="M925:V925"/>
    <mergeCell ref="B926:K930"/>
    <mergeCell ref="L926:L930"/>
    <mergeCell ref="M926:V930"/>
    <mergeCell ref="M931:V931"/>
    <mergeCell ref="Q932:R932"/>
    <mergeCell ref="M936:V936"/>
    <mergeCell ref="M937:V937"/>
    <mergeCell ref="B932:K932"/>
    <mergeCell ref="B933:V933"/>
    <mergeCell ref="B934:K934"/>
    <mergeCell ref="M934:V934"/>
    <mergeCell ref="B935:V935"/>
    <mergeCell ref="B936:K936"/>
    <mergeCell ref="B937:K937"/>
    <mergeCell ref="B938:K938"/>
    <mergeCell ref="M938:V938"/>
    <mergeCell ref="B939:C939"/>
    <mergeCell ref="D939:K939"/>
    <mergeCell ref="M939:N939"/>
    <mergeCell ref="O939:P939"/>
    <mergeCell ref="Q939:R939"/>
    <mergeCell ref="M947:N947"/>
    <mergeCell ref="O947:P947"/>
    <mergeCell ref="B1277:K1277"/>
    <mergeCell ref="M1277:N1277"/>
    <mergeCell ref="O1277:P1277"/>
    <mergeCell ref="Q1277:R1277"/>
    <mergeCell ref="S1277:T1277"/>
    <mergeCell ref="U1277:V1277"/>
    <mergeCell ref="S917:T917"/>
    <mergeCell ref="S924:T924"/>
    <mergeCell ref="U924:V924"/>
    <mergeCell ref="S932:T932"/>
    <mergeCell ref="U932:V932"/>
    <mergeCell ref="S902:T902"/>
    <mergeCell ref="U902:V902"/>
    <mergeCell ref="W903:W917"/>
    <mergeCell ref="S909:T909"/>
    <mergeCell ref="U909:V909"/>
    <mergeCell ref="U917:V917"/>
    <mergeCell ref="W918:W932"/>
    <mergeCell ref="M954:N954"/>
    <mergeCell ref="O954:P954"/>
    <mergeCell ref="U954:V954"/>
    <mergeCell ref="M955:V955"/>
    <mergeCell ref="M962:N962"/>
    <mergeCell ref="O962:P962"/>
    <mergeCell ref="M964:V964"/>
    <mergeCell ref="M966:V966"/>
    <mergeCell ref="M967:V967"/>
    <mergeCell ref="M968:V968"/>
    <mergeCell ref="M969:N969"/>
    <mergeCell ref="O969:P969"/>
    <mergeCell ref="M970:V970"/>
    <mergeCell ref="M971:V975"/>
    <mergeCell ref="M976:V976"/>
    <mergeCell ref="M977:N977"/>
    <mergeCell ref="O977:P977"/>
    <mergeCell ref="M979:V979"/>
    <mergeCell ref="M981:V981"/>
    <mergeCell ref="M982:V982"/>
    <mergeCell ref="M983:V983"/>
    <mergeCell ref="M984:N984"/>
    <mergeCell ref="O984:P984"/>
    <mergeCell ref="M985:V985"/>
    <mergeCell ref="M986:V990"/>
    <mergeCell ref="M991:V991"/>
    <mergeCell ref="M992:N992"/>
    <mergeCell ref="O992:P992"/>
    <mergeCell ref="M994:V994"/>
    <mergeCell ref="M996:V996"/>
    <mergeCell ref="M997:V997"/>
    <mergeCell ref="M998:V998"/>
    <mergeCell ref="M999:N999"/>
    <mergeCell ref="O999:P999"/>
    <mergeCell ref="M1000:V1000"/>
    <mergeCell ref="M1001:V1005"/>
    <mergeCell ref="M1006:V1006"/>
    <mergeCell ref="M1007:N1007"/>
    <mergeCell ref="O1007:P1007"/>
    <mergeCell ref="M1009:V1009"/>
    <mergeCell ref="M1011:V1011"/>
    <mergeCell ref="M1012:V1012"/>
    <mergeCell ref="M1013:V1013"/>
    <mergeCell ref="M1014:N1014"/>
    <mergeCell ref="O1014:P1014"/>
    <mergeCell ref="M1015:V1015"/>
    <mergeCell ref="M1016:V1020"/>
    <mergeCell ref="M1021:V1021"/>
    <mergeCell ref="M1022:N1022"/>
    <mergeCell ref="O1022:P1022"/>
    <mergeCell ref="M1024:V1024"/>
    <mergeCell ref="M1026:V1026"/>
    <mergeCell ref="M1027:V1027"/>
    <mergeCell ref="M1028:V1028"/>
    <mergeCell ref="M1029:N1029"/>
    <mergeCell ref="O1029:P1029"/>
    <mergeCell ref="M1030:V1030"/>
    <mergeCell ref="M1031:V1035"/>
    <mergeCell ref="M1036:V1036"/>
    <mergeCell ref="M1037:N1037"/>
    <mergeCell ref="O1037:P1037"/>
    <mergeCell ref="M1039:V1039"/>
    <mergeCell ref="M1041:V1041"/>
    <mergeCell ref="M1042:V1042"/>
    <mergeCell ref="M1043:V1043"/>
    <mergeCell ref="M1044:N1044"/>
    <mergeCell ref="O1044:P1044"/>
    <mergeCell ref="S1052:T1052"/>
    <mergeCell ref="U1052:V1052"/>
    <mergeCell ref="W1053:W1067"/>
    <mergeCell ref="Q1059:R1059"/>
    <mergeCell ref="S1059:T1059"/>
    <mergeCell ref="U1059:V1059"/>
    <mergeCell ref="Q1067:R1067"/>
    <mergeCell ref="S1067:T1067"/>
    <mergeCell ref="U1067:V1067"/>
    <mergeCell ref="W1068:W1082"/>
    <mergeCell ref="Q1074:R1074"/>
    <mergeCell ref="S1074:T1074"/>
    <mergeCell ref="U1074:V1074"/>
    <mergeCell ref="Q1082:R1082"/>
    <mergeCell ref="M1045:V1045"/>
    <mergeCell ref="M1046:V1050"/>
    <mergeCell ref="M1051:V1051"/>
    <mergeCell ref="M1052:N1052"/>
    <mergeCell ref="O1052:P1052"/>
    <mergeCell ref="M1054:V1054"/>
    <mergeCell ref="M1056:V1056"/>
    <mergeCell ref="M1057:V1057"/>
    <mergeCell ref="M1058:V1058"/>
    <mergeCell ref="M1059:N1059"/>
    <mergeCell ref="O1059:P1059"/>
    <mergeCell ref="M1060:V1060"/>
    <mergeCell ref="M1061:V1065"/>
    <mergeCell ref="M1066:V1066"/>
    <mergeCell ref="M1067:N1067"/>
    <mergeCell ref="O1067:P1067"/>
    <mergeCell ref="M1069:V1069"/>
    <mergeCell ref="M1071:V1071"/>
    <mergeCell ref="M1072:V1072"/>
    <mergeCell ref="M1073:V1073"/>
    <mergeCell ref="M1074:N1074"/>
    <mergeCell ref="O1074:P1074"/>
    <mergeCell ref="M1075:V1075"/>
    <mergeCell ref="M1076:V1080"/>
    <mergeCell ref="M1081:V1081"/>
    <mergeCell ref="M1082:N1082"/>
    <mergeCell ref="O1082:P1082"/>
    <mergeCell ref="M1084:V1084"/>
    <mergeCell ref="M1086:V1086"/>
    <mergeCell ref="M1087:V1087"/>
    <mergeCell ref="M1088:V1088"/>
    <mergeCell ref="M1089:N1089"/>
    <mergeCell ref="O1089:P1089"/>
    <mergeCell ref="Q1089:R1089"/>
    <mergeCell ref="S1089:T1089"/>
    <mergeCell ref="S1097:T1097"/>
    <mergeCell ref="U1097:V1097"/>
    <mergeCell ref="U1089:V1089"/>
    <mergeCell ref="M1090:V1090"/>
    <mergeCell ref="M1091:V1095"/>
    <mergeCell ref="M1096:V1096"/>
    <mergeCell ref="M1097:N1097"/>
    <mergeCell ref="O1097:P1097"/>
    <mergeCell ref="Q1097:R1097"/>
    <mergeCell ref="S1119:T1119"/>
    <mergeCell ref="U1119:V1119"/>
    <mergeCell ref="S1082:T1082"/>
    <mergeCell ref="U1082:V1082"/>
    <mergeCell ref="W1083:W1097"/>
    <mergeCell ref="W1098:W1112"/>
    <mergeCell ref="S1112:T1112"/>
    <mergeCell ref="U1112:V1112"/>
    <mergeCell ref="W1113:W1127"/>
    <mergeCell ref="W1158:W1172"/>
    <mergeCell ref="W1173:W1187"/>
    <mergeCell ref="W1188:W1202"/>
    <mergeCell ref="W1203:W1217"/>
    <mergeCell ref="W1218:W1232"/>
    <mergeCell ref="W1233:W1247"/>
    <mergeCell ref="W1248:W1262"/>
    <mergeCell ref="W1263:W1277"/>
    <mergeCell ref="W1128:W1142"/>
    <mergeCell ref="W1143:W1157"/>
    <mergeCell ref="U1149:V1149"/>
    <mergeCell ref="S1157:T1157"/>
    <mergeCell ref="U1157:V1157"/>
    <mergeCell ref="U1164:V1164"/>
    <mergeCell ref="U1172:V1172"/>
    <mergeCell ref="S1164:T1164"/>
    <mergeCell ref="S1172:T1172"/>
    <mergeCell ref="S1179:T1179"/>
    <mergeCell ref="U1179:V1179"/>
    <mergeCell ref="S1187:T1187"/>
    <mergeCell ref="U1187:V1187"/>
    <mergeCell ref="U1194:V1194"/>
    <mergeCell ref="S1194:T1194"/>
    <mergeCell ref="S1202:T1202"/>
    <mergeCell ref="U1202:V1202"/>
    <mergeCell ref="S1209:T1209"/>
    <mergeCell ref="U1209:V1209"/>
    <mergeCell ref="S1217:T1217"/>
    <mergeCell ref="U1217:V1217"/>
    <mergeCell ref="S1247:T1247"/>
    <mergeCell ref="S1254:T1254"/>
    <mergeCell ref="U1254:V1254"/>
    <mergeCell ref="S1262:T1262"/>
    <mergeCell ref="U1262:V1262"/>
    <mergeCell ref="S1269:T1269"/>
    <mergeCell ref="U1269:V1269"/>
    <mergeCell ref="S1224:T1224"/>
    <mergeCell ref="U1224:V1224"/>
    <mergeCell ref="S1232:T1232"/>
    <mergeCell ref="U1232:V1232"/>
    <mergeCell ref="S1239:T1239"/>
    <mergeCell ref="U1239:V1239"/>
    <mergeCell ref="U1247:V1247"/>
    <mergeCell ref="Q954:R954"/>
    <mergeCell ref="S954:T954"/>
    <mergeCell ref="W963:W977"/>
    <mergeCell ref="Q969:R969"/>
    <mergeCell ref="S969:T969"/>
    <mergeCell ref="U969:V969"/>
    <mergeCell ref="Q977:R977"/>
    <mergeCell ref="S977:T977"/>
    <mergeCell ref="U977:V977"/>
    <mergeCell ref="W978:W992"/>
    <mergeCell ref="Q984:R984"/>
    <mergeCell ref="S984:T984"/>
    <mergeCell ref="U984:V984"/>
    <mergeCell ref="Q992:R992"/>
    <mergeCell ref="S992:T992"/>
    <mergeCell ref="U992:V992"/>
    <mergeCell ref="W993:W1007"/>
    <mergeCell ref="Q999:R999"/>
    <mergeCell ref="S999:T999"/>
    <mergeCell ref="U999:V999"/>
    <mergeCell ref="Q1007:R1007"/>
    <mergeCell ref="S1007:T1007"/>
    <mergeCell ref="U1007:V1007"/>
    <mergeCell ref="W1008:W1022"/>
    <mergeCell ref="Q1014:R1014"/>
    <mergeCell ref="S1014:T1014"/>
    <mergeCell ref="U1014:V1014"/>
    <mergeCell ref="Q1022:R1022"/>
    <mergeCell ref="S1022:T1022"/>
    <mergeCell ref="U1022:V1022"/>
    <mergeCell ref="W1023:W1037"/>
    <mergeCell ref="Q1029:R1029"/>
    <mergeCell ref="S1029:T1029"/>
    <mergeCell ref="U1029:V1029"/>
    <mergeCell ref="Q1037:R1037"/>
    <mergeCell ref="S1037:T1037"/>
    <mergeCell ref="U1037:V1037"/>
    <mergeCell ref="W1038:W1052"/>
    <mergeCell ref="Q1044:R1044"/>
    <mergeCell ref="S1044:T1044"/>
    <mergeCell ref="U1044:V1044"/>
    <mergeCell ref="Q1052:R1052"/>
    <mergeCell ref="Q1112:R1112"/>
    <mergeCell ref="Q1119:R1119"/>
    <mergeCell ref="M1271:V1275"/>
    <mergeCell ref="M1276:V1276"/>
    <mergeCell ref="M1266:V1266"/>
    <mergeCell ref="M1267:V1267"/>
    <mergeCell ref="M1268:V1268"/>
    <mergeCell ref="M1269:N1269"/>
    <mergeCell ref="O1269:P1269"/>
    <mergeCell ref="Q1269:R1269"/>
    <mergeCell ref="M1270:V1270"/>
    <mergeCell ref="B1:E2"/>
    <mergeCell ref="B4:K4"/>
    <mergeCell ref="M4:V4"/>
    <mergeCell ref="M6:V6"/>
    <mergeCell ref="M7:V7"/>
    <mergeCell ref="M8:V8"/>
    <mergeCell ref="M2:N2"/>
    <mergeCell ref="O2:P2"/>
    <mergeCell ref="Q2:R2"/>
    <mergeCell ref="S2:T2"/>
    <mergeCell ref="U2:V2"/>
    <mergeCell ref="B3:V3"/>
    <mergeCell ref="B5:V5"/>
    <mergeCell ref="B6:K6"/>
    <mergeCell ref="B7:K7"/>
    <mergeCell ref="B8:K8"/>
    <mergeCell ref="B9:C9"/>
    <mergeCell ref="D9:K9"/>
    <mergeCell ref="M9:N9"/>
    <mergeCell ref="O9:P9"/>
    <mergeCell ref="M10:V10"/>
    <mergeCell ref="M11:V15"/>
    <mergeCell ref="M16:V16"/>
    <mergeCell ref="Q17:R17"/>
    <mergeCell ref="S17:T17"/>
    <mergeCell ref="B18:V18"/>
    <mergeCell ref="Q1:R1"/>
    <mergeCell ref="S1:T1"/>
    <mergeCell ref="U1:V1"/>
    <mergeCell ref="W3:W17"/>
    <mergeCell ref="Q9:R9"/>
    <mergeCell ref="S9:T9"/>
    <mergeCell ref="U9:V9"/>
    <mergeCell ref="U17:V17"/>
    <mergeCell ref="B10:K10"/>
    <mergeCell ref="B11:K15"/>
    <mergeCell ref="A1:A2"/>
    <mergeCell ref="F1:G2"/>
    <mergeCell ref="H1:H2"/>
    <mergeCell ref="I1:L2"/>
    <mergeCell ref="M1:N1"/>
    <mergeCell ref="O1:P1"/>
    <mergeCell ref="A3:A17"/>
    <mergeCell ref="B20:V20"/>
    <mergeCell ref="B24:C24"/>
    <mergeCell ref="D24:K24"/>
    <mergeCell ref="M24:N24"/>
    <mergeCell ref="O24:P24"/>
    <mergeCell ref="Q24:R24"/>
    <mergeCell ref="S24:T24"/>
    <mergeCell ref="U24:V24"/>
    <mergeCell ref="M25:V25"/>
    <mergeCell ref="M32:N32"/>
    <mergeCell ref="O32:P32"/>
    <mergeCell ref="B33:V33"/>
    <mergeCell ref="B35:V35"/>
    <mergeCell ref="B48:V48"/>
    <mergeCell ref="B50:V50"/>
    <mergeCell ref="B23:K23"/>
    <mergeCell ref="B34:K34"/>
    <mergeCell ref="L11:L15"/>
    <mergeCell ref="B17:K17"/>
    <mergeCell ref="A18:A32"/>
    <mergeCell ref="B19:K19"/>
    <mergeCell ref="B21:K21"/>
    <mergeCell ref="B22:K22"/>
    <mergeCell ref="A33:A47"/>
    <mergeCell ref="M68:V68"/>
    <mergeCell ref="M69:N69"/>
    <mergeCell ref="O69:P69"/>
    <mergeCell ref="Q69:R69"/>
    <mergeCell ref="S69:T69"/>
    <mergeCell ref="U69:V69"/>
    <mergeCell ref="M61:V61"/>
    <mergeCell ref="M62:N62"/>
    <mergeCell ref="O62:P62"/>
    <mergeCell ref="Q62:R62"/>
    <mergeCell ref="M64:V64"/>
    <mergeCell ref="M66:V66"/>
    <mergeCell ref="M67:V67"/>
    <mergeCell ref="M26:V30"/>
    <mergeCell ref="M31:V31"/>
    <mergeCell ref="M17:N17"/>
    <mergeCell ref="O17:P17"/>
    <mergeCell ref="W18:W32"/>
    <mergeCell ref="M19:V19"/>
    <mergeCell ref="M21:V21"/>
    <mergeCell ref="M22:V22"/>
    <mergeCell ref="M23:V23"/>
    <mergeCell ref="U32:V32"/>
    <mergeCell ref="M34:V34"/>
    <mergeCell ref="M36:V36"/>
    <mergeCell ref="M37:V37"/>
    <mergeCell ref="M38:V38"/>
    <mergeCell ref="M39:N39"/>
    <mergeCell ref="O39:P39"/>
    <mergeCell ref="Q32:R32"/>
    <mergeCell ref="S32:T32"/>
    <mergeCell ref="W33:W47"/>
    <mergeCell ref="Q39:R39"/>
    <mergeCell ref="S39:T39"/>
    <mergeCell ref="U39:V39"/>
    <mergeCell ref="Q47:R47"/>
    <mergeCell ref="M40:V40"/>
    <mergeCell ref="M41:V45"/>
    <mergeCell ref="M46:V46"/>
    <mergeCell ref="M47:N47"/>
    <mergeCell ref="O47:P47"/>
    <mergeCell ref="M49:V49"/>
    <mergeCell ref="M51:V51"/>
    <mergeCell ref="M70:V70"/>
    <mergeCell ref="M71:V75"/>
    <mergeCell ref="M76:V76"/>
    <mergeCell ref="M77:N77"/>
    <mergeCell ref="O77:P77"/>
    <mergeCell ref="Q77:R77"/>
    <mergeCell ref="M52:V52"/>
    <mergeCell ref="M53:V53"/>
    <mergeCell ref="M54:N54"/>
    <mergeCell ref="O54:P54"/>
    <mergeCell ref="Q54:R54"/>
    <mergeCell ref="M55:V55"/>
    <mergeCell ref="M56:V60"/>
    <mergeCell ref="S99:T99"/>
    <mergeCell ref="U99:V99"/>
    <mergeCell ref="M94:V94"/>
    <mergeCell ref="M96:V96"/>
    <mergeCell ref="M97:V97"/>
    <mergeCell ref="M98:V98"/>
    <mergeCell ref="M99:N99"/>
    <mergeCell ref="O99:P99"/>
    <mergeCell ref="Q99:R99"/>
    <mergeCell ref="M116:V120"/>
    <mergeCell ref="M121:V121"/>
    <mergeCell ref="M122:N122"/>
    <mergeCell ref="O122:P122"/>
    <mergeCell ref="Q122:R122"/>
    <mergeCell ref="B123:V123"/>
    <mergeCell ref="B125:V125"/>
    <mergeCell ref="M124:V124"/>
    <mergeCell ref="M126:V126"/>
    <mergeCell ref="M127:V127"/>
    <mergeCell ref="M128:V128"/>
    <mergeCell ref="M129:N129"/>
    <mergeCell ref="O129:P129"/>
    <mergeCell ref="Q129:R129"/>
    <mergeCell ref="M130:V130"/>
    <mergeCell ref="M131:V135"/>
    <mergeCell ref="M136:V136"/>
    <mergeCell ref="M137:N137"/>
    <mergeCell ref="O137:P137"/>
    <mergeCell ref="Q137:R137"/>
    <mergeCell ref="B138:V138"/>
    <mergeCell ref="M139:V139"/>
    <mergeCell ref="B140:V140"/>
    <mergeCell ref="M141:V141"/>
    <mergeCell ref="M142:V142"/>
    <mergeCell ref="M143:V143"/>
    <mergeCell ref="M144:N144"/>
    <mergeCell ref="O144:P144"/>
    <mergeCell ref="Q144:R144"/>
    <mergeCell ref="M145:V145"/>
    <mergeCell ref="M146:V150"/>
    <mergeCell ref="M151:V151"/>
    <mergeCell ref="M152:N152"/>
    <mergeCell ref="O152:P152"/>
    <mergeCell ref="Q152:R152"/>
    <mergeCell ref="B258:V258"/>
    <mergeCell ref="M259:V259"/>
    <mergeCell ref="B260:V260"/>
    <mergeCell ref="M261:V261"/>
    <mergeCell ref="M262:V262"/>
    <mergeCell ref="M263:V263"/>
    <mergeCell ref="M264:N264"/>
    <mergeCell ref="Q272:R272"/>
    <mergeCell ref="B273:V273"/>
    <mergeCell ref="B275:V275"/>
    <mergeCell ref="O264:P264"/>
    <mergeCell ref="Q264:R264"/>
    <mergeCell ref="M265:V265"/>
    <mergeCell ref="M266:V270"/>
    <mergeCell ref="M271:V271"/>
    <mergeCell ref="M272:N272"/>
    <mergeCell ref="O272:P272"/>
    <mergeCell ref="M274:V274"/>
    <mergeCell ref="M276:V276"/>
    <mergeCell ref="M277:V277"/>
    <mergeCell ref="M278:V278"/>
    <mergeCell ref="M279:N279"/>
    <mergeCell ref="O279:P279"/>
    <mergeCell ref="Q279:R279"/>
    <mergeCell ref="M280:V280"/>
    <mergeCell ref="M281:V285"/>
    <mergeCell ref="M286:V286"/>
    <mergeCell ref="M287:N287"/>
    <mergeCell ref="O287:P287"/>
    <mergeCell ref="Q287:R287"/>
    <mergeCell ref="B288:V288"/>
    <mergeCell ref="M289:V289"/>
    <mergeCell ref="B290:V290"/>
    <mergeCell ref="M291:V291"/>
    <mergeCell ref="M292:V292"/>
    <mergeCell ref="M293:V293"/>
    <mergeCell ref="M294:N294"/>
    <mergeCell ref="O294:P294"/>
    <mergeCell ref="Q294:R294"/>
    <mergeCell ref="M295:V295"/>
    <mergeCell ref="M296:V300"/>
    <mergeCell ref="M301:V301"/>
    <mergeCell ref="M302:N302"/>
    <mergeCell ref="O302:P302"/>
    <mergeCell ref="Q302:R302"/>
    <mergeCell ref="D399:K399"/>
    <mergeCell ref="B400:K400"/>
    <mergeCell ref="B401:K405"/>
    <mergeCell ref="L401:L405"/>
    <mergeCell ref="B407:K407"/>
    <mergeCell ref="B409:K409"/>
    <mergeCell ref="B411:K411"/>
    <mergeCell ref="B412:K412"/>
    <mergeCell ref="B413:K413"/>
    <mergeCell ref="B414:C414"/>
    <mergeCell ref="D414:K414"/>
    <mergeCell ref="B415:K415"/>
    <mergeCell ref="B416:K420"/>
    <mergeCell ref="L416:L420"/>
    <mergeCell ref="B338:K338"/>
    <mergeCell ref="B339:C339"/>
    <mergeCell ref="D339:K339"/>
    <mergeCell ref="B340:K340"/>
    <mergeCell ref="B341:K345"/>
    <mergeCell ref="L341:L345"/>
    <mergeCell ref="B347:K347"/>
    <mergeCell ref="B349:K349"/>
    <mergeCell ref="B351:K351"/>
    <mergeCell ref="B352:K352"/>
    <mergeCell ref="B353:K353"/>
    <mergeCell ref="B354:C354"/>
    <mergeCell ref="D354:K354"/>
    <mergeCell ref="B355:K355"/>
    <mergeCell ref="B356:K360"/>
    <mergeCell ref="L356:L360"/>
    <mergeCell ref="B362:K362"/>
    <mergeCell ref="B364:K364"/>
    <mergeCell ref="B366:K366"/>
    <mergeCell ref="B367:K367"/>
    <mergeCell ref="B368:K368"/>
    <mergeCell ref="B369:C369"/>
    <mergeCell ref="D369:K369"/>
    <mergeCell ref="B370:K370"/>
    <mergeCell ref="B371:K375"/>
    <mergeCell ref="L371:L375"/>
    <mergeCell ref="B377:K377"/>
    <mergeCell ref="B379:K379"/>
    <mergeCell ref="B381:K381"/>
    <mergeCell ref="B382:K382"/>
    <mergeCell ref="B383:K383"/>
    <mergeCell ref="B384:C384"/>
    <mergeCell ref="D384:K384"/>
    <mergeCell ref="B385:K385"/>
    <mergeCell ref="L386:L390"/>
    <mergeCell ref="B386:K390"/>
    <mergeCell ref="B392:K392"/>
    <mergeCell ref="B394:K394"/>
    <mergeCell ref="B396:K396"/>
    <mergeCell ref="B397:K397"/>
    <mergeCell ref="B398:K398"/>
    <mergeCell ref="B399:C399"/>
    <mergeCell ref="B422:K422"/>
    <mergeCell ref="B424:K424"/>
    <mergeCell ref="B430:K430"/>
    <mergeCell ref="B431:K435"/>
    <mergeCell ref="L431:L435"/>
    <mergeCell ref="M431:V435"/>
    <mergeCell ref="M436:V436"/>
    <mergeCell ref="M437:N437"/>
    <mergeCell ref="O437:P437"/>
    <mergeCell ref="M441:V441"/>
    <mergeCell ref="M442:V442"/>
    <mergeCell ref="B437:K437"/>
    <mergeCell ref="B438:V438"/>
    <mergeCell ref="B439:K439"/>
    <mergeCell ref="M439:V439"/>
    <mergeCell ref="B440:V440"/>
    <mergeCell ref="B441:K441"/>
    <mergeCell ref="B442:K442"/>
    <mergeCell ref="S444:T444"/>
    <mergeCell ref="U444:V444"/>
    <mergeCell ref="B443:K443"/>
    <mergeCell ref="M443:V443"/>
    <mergeCell ref="B444:C444"/>
    <mergeCell ref="D444:K444"/>
    <mergeCell ref="M444:N444"/>
    <mergeCell ref="O444:P444"/>
    <mergeCell ref="Q444:R444"/>
    <mergeCell ref="O452:P452"/>
    <mergeCell ref="Q452:R452"/>
    <mergeCell ref="S452:T452"/>
    <mergeCell ref="U452:V452"/>
    <mergeCell ref="B445:K445"/>
    <mergeCell ref="M445:V445"/>
    <mergeCell ref="B446:K450"/>
    <mergeCell ref="L446:L450"/>
    <mergeCell ref="M446:V450"/>
    <mergeCell ref="M452:N452"/>
    <mergeCell ref="B453:V453"/>
    <mergeCell ref="B455:V455"/>
    <mergeCell ref="Q459:R459"/>
    <mergeCell ref="S459:T459"/>
    <mergeCell ref="U459:V459"/>
    <mergeCell ref="M460:V460"/>
    <mergeCell ref="M461:V465"/>
    <mergeCell ref="B452:K452"/>
    <mergeCell ref="B454:K454"/>
    <mergeCell ref="B456:K456"/>
    <mergeCell ref="B457:K457"/>
    <mergeCell ref="B458:K458"/>
    <mergeCell ref="B459:C459"/>
    <mergeCell ref="D459:K459"/>
    <mergeCell ref="B460:K460"/>
    <mergeCell ref="B461:K465"/>
    <mergeCell ref="L461:L465"/>
    <mergeCell ref="B467:K467"/>
    <mergeCell ref="M467:N467"/>
    <mergeCell ref="O467:P467"/>
    <mergeCell ref="Q467:R467"/>
    <mergeCell ref="S467:T467"/>
    <mergeCell ref="U467:V467"/>
    <mergeCell ref="B468:V468"/>
    <mergeCell ref="B469:K469"/>
    <mergeCell ref="M469:V469"/>
    <mergeCell ref="B470:V470"/>
    <mergeCell ref="M471:V471"/>
    <mergeCell ref="M472:V472"/>
    <mergeCell ref="M473:V473"/>
    <mergeCell ref="M474:N474"/>
    <mergeCell ref="O474:P474"/>
    <mergeCell ref="Q474:R474"/>
    <mergeCell ref="S474:T474"/>
    <mergeCell ref="U474:V474"/>
    <mergeCell ref="M475:V475"/>
    <mergeCell ref="M476:V480"/>
    <mergeCell ref="B483:V483"/>
    <mergeCell ref="B484:K484"/>
    <mergeCell ref="B485:V485"/>
    <mergeCell ref="B486:K486"/>
    <mergeCell ref="B487:K487"/>
    <mergeCell ref="U519:V519"/>
    <mergeCell ref="M520:V520"/>
    <mergeCell ref="M516:V516"/>
    <mergeCell ref="M517:V517"/>
    <mergeCell ref="M518:V518"/>
    <mergeCell ref="M519:N519"/>
    <mergeCell ref="O519:P519"/>
    <mergeCell ref="Q519:R519"/>
    <mergeCell ref="S519:T519"/>
    <mergeCell ref="M529:V529"/>
    <mergeCell ref="M531:V531"/>
    <mergeCell ref="M521:V525"/>
    <mergeCell ref="M526:V526"/>
    <mergeCell ref="M527:N527"/>
    <mergeCell ref="O527:P527"/>
    <mergeCell ref="Q527:R527"/>
    <mergeCell ref="S527:T527"/>
    <mergeCell ref="U527:V527"/>
    <mergeCell ref="M535:V535"/>
    <mergeCell ref="M536:V540"/>
    <mergeCell ref="M532:V532"/>
    <mergeCell ref="M533:V533"/>
    <mergeCell ref="M534:N534"/>
    <mergeCell ref="O534:P534"/>
    <mergeCell ref="Q534:R534"/>
    <mergeCell ref="S534:T534"/>
    <mergeCell ref="U534:V534"/>
    <mergeCell ref="M546:V546"/>
    <mergeCell ref="M547:V547"/>
    <mergeCell ref="M541:V541"/>
    <mergeCell ref="M542:N542"/>
    <mergeCell ref="O542:P542"/>
    <mergeCell ref="Q542:R542"/>
    <mergeCell ref="S542:T542"/>
    <mergeCell ref="U542:V542"/>
    <mergeCell ref="M544:V544"/>
    <mergeCell ref="M551:V555"/>
    <mergeCell ref="M556:V556"/>
    <mergeCell ref="M548:V548"/>
    <mergeCell ref="M549:N549"/>
    <mergeCell ref="O549:P549"/>
    <mergeCell ref="Q549:R549"/>
    <mergeCell ref="S549:T549"/>
    <mergeCell ref="U549:V549"/>
    <mergeCell ref="M550:V550"/>
    <mergeCell ref="M562:V562"/>
    <mergeCell ref="M563:V563"/>
    <mergeCell ref="M557:N557"/>
    <mergeCell ref="O557:P557"/>
    <mergeCell ref="Q557:R557"/>
    <mergeCell ref="S557:T557"/>
    <mergeCell ref="U557:V557"/>
    <mergeCell ref="M559:V559"/>
    <mergeCell ref="M561:V561"/>
    <mergeCell ref="M571:V571"/>
    <mergeCell ref="M572:N572"/>
    <mergeCell ref="M564:N564"/>
    <mergeCell ref="O564:P564"/>
    <mergeCell ref="Q564:R564"/>
    <mergeCell ref="S564:T564"/>
    <mergeCell ref="U564:V564"/>
    <mergeCell ref="M565:V565"/>
    <mergeCell ref="M566:V570"/>
    <mergeCell ref="B100:K100"/>
    <mergeCell ref="B101:K105"/>
    <mergeCell ref="B92:K92"/>
    <mergeCell ref="B94:K94"/>
    <mergeCell ref="B96:K96"/>
    <mergeCell ref="B97:K97"/>
    <mergeCell ref="B98:K98"/>
    <mergeCell ref="B99:C99"/>
    <mergeCell ref="D99:K99"/>
    <mergeCell ref="D114:K114"/>
    <mergeCell ref="B115:K115"/>
    <mergeCell ref="L101:L105"/>
    <mergeCell ref="B107:K107"/>
    <mergeCell ref="B109:K109"/>
    <mergeCell ref="B111:K111"/>
    <mergeCell ref="B112:K112"/>
    <mergeCell ref="B113:K113"/>
    <mergeCell ref="B114:C114"/>
    <mergeCell ref="B129:C129"/>
    <mergeCell ref="D129:K129"/>
    <mergeCell ref="B116:K120"/>
    <mergeCell ref="L116:L120"/>
    <mergeCell ref="B122:K122"/>
    <mergeCell ref="B124:K124"/>
    <mergeCell ref="B126:K126"/>
    <mergeCell ref="B127:K127"/>
    <mergeCell ref="B128:K128"/>
    <mergeCell ref="B143:K143"/>
    <mergeCell ref="B144:C144"/>
    <mergeCell ref="D144:K144"/>
    <mergeCell ref="B130:K130"/>
    <mergeCell ref="B131:K135"/>
    <mergeCell ref="L131:L135"/>
    <mergeCell ref="B137:K137"/>
    <mergeCell ref="B139:K139"/>
    <mergeCell ref="B141:K141"/>
    <mergeCell ref="B142:K142"/>
    <mergeCell ref="B158:K158"/>
    <mergeCell ref="B159:C159"/>
    <mergeCell ref="D159:K159"/>
    <mergeCell ref="B145:K145"/>
    <mergeCell ref="B146:K150"/>
    <mergeCell ref="L146:L150"/>
    <mergeCell ref="B152:K152"/>
    <mergeCell ref="B154:K154"/>
    <mergeCell ref="B156:K156"/>
    <mergeCell ref="B157:K157"/>
    <mergeCell ref="B160:K160"/>
    <mergeCell ref="B161:K165"/>
    <mergeCell ref="L161:L165"/>
    <mergeCell ref="B167:K167"/>
    <mergeCell ref="B169:K169"/>
    <mergeCell ref="B171:K171"/>
    <mergeCell ref="B172:K172"/>
    <mergeCell ref="B173:K173"/>
    <mergeCell ref="B174:C174"/>
    <mergeCell ref="D174:K174"/>
    <mergeCell ref="B175:K175"/>
    <mergeCell ref="B176:K180"/>
    <mergeCell ref="L176:L180"/>
    <mergeCell ref="B182:K182"/>
    <mergeCell ref="B199:K199"/>
    <mergeCell ref="B201:K201"/>
    <mergeCell ref="B202:K202"/>
    <mergeCell ref="B203:K203"/>
    <mergeCell ref="B204:C204"/>
    <mergeCell ref="D204:K204"/>
    <mergeCell ref="B205:K205"/>
    <mergeCell ref="B206:K210"/>
    <mergeCell ref="L206:L210"/>
    <mergeCell ref="B212:K212"/>
    <mergeCell ref="B214:K214"/>
    <mergeCell ref="B216:K216"/>
    <mergeCell ref="B217:K217"/>
    <mergeCell ref="B218:K218"/>
    <mergeCell ref="B219:C219"/>
    <mergeCell ref="D219:K219"/>
    <mergeCell ref="B220:K220"/>
    <mergeCell ref="B221:K225"/>
    <mergeCell ref="L221:L225"/>
    <mergeCell ref="B227:K227"/>
    <mergeCell ref="B229:K229"/>
    <mergeCell ref="B231:K231"/>
    <mergeCell ref="B232:K232"/>
    <mergeCell ref="B233:K233"/>
    <mergeCell ref="B234:C234"/>
    <mergeCell ref="D234:K234"/>
    <mergeCell ref="B235:K235"/>
    <mergeCell ref="L236:L240"/>
    <mergeCell ref="B236:K240"/>
    <mergeCell ref="B242:K242"/>
    <mergeCell ref="B244:K244"/>
    <mergeCell ref="B246:K246"/>
    <mergeCell ref="B247:K247"/>
    <mergeCell ref="B248:K248"/>
    <mergeCell ref="B249:C249"/>
    <mergeCell ref="A48:A62"/>
    <mergeCell ref="A63:A77"/>
    <mergeCell ref="A78:A92"/>
    <mergeCell ref="A93:A107"/>
    <mergeCell ref="A108:A122"/>
    <mergeCell ref="A123:A137"/>
    <mergeCell ref="A138:A152"/>
    <mergeCell ref="A153:A167"/>
    <mergeCell ref="A168:A182"/>
    <mergeCell ref="A183:A197"/>
    <mergeCell ref="A198:A212"/>
    <mergeCell ref="A213:A227"/>
    <mergeCell ref="A228:A242"/>
    <mergeCell ref="A243:A257"/>
    <mergeCell ref="A258:A272"/>
    <mergeCell ref="A273:A287"/>
    <mergeCell ref="A288:A302"/>
    <mergeCell ref="A303:A317"/>
    <mergeCell ref="A318:A332"/>
    <mergeCell ref="A333:A347"/>
    <mergeCell ref="A348:A362"/>
    <mergeCell ref="A363:A377"/>
    <mergeCell ref="A378:A392"/>
    <mergeCell ref="A393:A407"/>
    <mergeCell ref="A408:A422"/>
    <mergeCell ref="A423:A437"/>
    <mergeCell ref="A438:A452"/>
    <mergeCell ref="A453:A467"/>
    <mergeCell ref="A468:A482"/>
    <mergeCell ref="A483:A497"/>
    <mergeCell ref="A498:A512"/>
    <mergeCell ref="A513:A527"/>
    <mergeCell ref="A528:A542"/>
    <mergeCell ref="A543:A557"/>
    <mergeCell ref="A558:A572"/>
    <mergeCell ref="A573:A587"/>
    <mergeCell ref="A588:A602"/>
    <mergeCell ref="A603:A617"/>
    <mergeCell ref="A618:A632"/>
    <mergeCell ref="A633:A647"/>
    <mergeCell ref="A648:A662"/>
    <mergeCell ref="A663:A677"/>
    <mergeCell ref="A678:A692"/>
    <mergeCell ref="A693:A707"/>
    <mergeCell ref="A708:A722"/>
    <mergeCell ref="A723:A737"/>
    <mergeCell ref="A738:A752"/>
    <mergeCell ref="A753:A767"/>
    <mergeCell ref="A768:A782"/>
    <mergeCell ref="M1135:V1135"/>
    <mergeCell ref="M1136:V1140"/>
    <mergeCell ref="M1141:V1141"/>
    <mergeCell ref="M1142:N1142"/>
    <mergeCell ref="O1142:P1142"/>
    <mergeCell ref="Q1142:R1142"/>
    <mergeCell ref="S1142:T1142"/>
    <mergeCell ref="U1142:V1142"/>
    <mergeCell ref="M1144:V1144"/>
    <mergeCell ref="M1146:V1146"/>
    <mergeCell ref="M1147:V1147"/>
    <mergeCell ref="M1148:V1148"/>
    <mergeCell ref="M1149:N1149"/>
    <mergeCell ref="O1149:P1149"/>
    <mergeCell ref="S1104:T1104"/>
    <mergeCell ref="U1104:V1104"/>
    <mergeCell ref="M1099:V1099"/>
    <mergeCell ref="M1101:V1101"/>
    <mergeCell ref="M1102:V1102"/>
    <mergeCell ref="M1103:V1103"/>
    <mergeCell ref="M1104:N1104"/>
    <mergeCell ref="O1104:P1104"/>
    <mergeCell ref="Q1104:R1104"/>
    <mergeCell ref="M1105:V1105"/>
    <mergeCell ref="M1106:V1110"/>
    <mergeCell ref="M1111:V1111"/>
    <mergeCell ref="M1112:N1112"/>
    <mergeCell ref="O1112:P1112"/>
    <mergeCell ref="M1114:V1114"/>
    <mergeCell ref="M1116:V1116"/>
    <mergeCell ref="M1117:V1117"/>
    <mergeCell ref="M1118:V1118"/>
    <mergeCell ref="M1119:N1119"/>
    <mergeCell ref="O1119:P1119"/>
    <mergeCell ref="M1120:V1120"/>
    <mergeCell ref="M1121:V1125"/>
    <mergeCell ref="M1126:V1126"/>
    <mergeCell ref="M1127:N1127"/>
    <mergeCell ref="O1127:P1127"/>
    <mergeCell ref="Q1127:R1127"/>
    <mergeCell ref="S1127:T1127"/>
    <mergeCell ref="U1127:V1127"/>
    <mergeCell ref="M1129:V1129"/>
    <mergeCell ref="M1131:V1131"/>
    <mergeCell ref="M1132:V1132"/>
    <mergeCell ref="M1133:V1133"/>
    <mergeCell ref="M1134:N1134"/>
    <mergeCell ref="O1134:P1134"/>
    <mergeCell ref="Q1134:R1134"/>
    <mergeCell ref="S1134:T1134"/>
    <mergeCell ref="U1134:V1134"/>
    <mergeCell ref="Q1149:R1149"/>
    <mergeCell ref="S1149:T1149"/>
    <mergeCell ref="M1150:V1150"/>
    <mergeCell ref="M1151:V1155"/>
    <mergeCell ref="M1156:V1156"/>
    <mergeCell ref="M1157:N1157"/>
    <mergeCell ref="O1157:P1157"/>
    <mergeCell ref="Q1157:R1157"/>
    <mergeCell ref="M1159:V1159"/>
    <mergeCell ref="M1161:V1161"/>
    <mergeCell ref="M1162:V1162"/>
    <mergeCell ref="M1163:V1163"/>
    <mergeCell ref="M1164:N1164"/>
    <mergeCell ref="O1164:P1164"/>
    <mergeCell ref="Q1164:R1164"/>
    <mergeCell ref="M1165:V1165"/>
    <mergeCell ref="M1166:V1170"/>
    <mergeCell ref="M1171:V1171"/>
    <mergeCell ref="M1172:N1172"/>
    <mergeCell ref="O1172:P1172"/>
    <mergeCell ref="Q1172:R1172"/>
    <mergeCell ref="M1174:V1174"/>
    <mergeCell ref="M1176:V1176"/>
    <mergeCell ref="M1177:V1177"/>
    <mergeCell ref="M1178:V1178"/>
    <mergeCell ref="M1179:N1179"/>
    <mergeCell ref="O1179:P1179"/>
    <mergeCell ref="Q1179:R1179"/>
    <mergeCell ref="M1180:V1180"/>
    <mergeCell ref="M1181:V1185"/>
    <mergeCell ref="M1186:V1186"/>
    <mergeCell ref="M1187:N1187"/>
    <mergeCell ref="O1187:P1187"/>
    <mergeCell ref="Q1187:R1187"/>
    <mergeCell ref="M1189:V1189"/>
    <mergeCell ref="M1191:V1191"/>
    <mergeCell ref="M1192:V1192"/>
    <mergeCell ref="M1193:V1193"/>
    <mergeCell ref="M1194:N1194"/>
    <mergeCell ref="O1194:P1194"/>
    <mergeCell ref="Q1194:R1194"/>
    <mergeCell ref="M1195:V1195"/>
    <mergeCell ref="M1196:V1200"/>
    <mergeCell ref="M1201:V1201"/>
    <mergeCell ref="M1202:N1202"/>
    <mergeCell ref="O1202:P1202"/>
    <mergeCell ref="Q1202:R1202"/>
    <mergeCell ref="M1204:V1204"/>
    <mergeCell ref="M1206:V1206"/>
    <mergeCell ref="M1207:V1207"/>
    <mergeCell ref="M1208:V1208"/>
    <mergeCell ref="M1209:N1209"/>
    <mergeCell ref="O1209:P1209"/>
    <mergeCell ref="Q1209:R1209"/>
    <mergeCell ref="M1210:V1210"/>
    <mergeCell ref="M1211:V1215"/>
    <mergeCell ref="M1216:V1216"/>
    <mergeCell ref="M1217:N1217"/>
    <mergeCell ref="O1217:P1217"/>
    <mergeCell ref="Q1217:R1217"/>
    <mergeCell ref="M1219:V1219"/>
    <mergeCell ref="M1221:V1221"/>
    <mergeCell ref="M1222:V1222"/>
    <mergeCell ref="M1223:V1223"/>
    <mergeCell ref="M1224:N1224"/>
    <mergeCell ref="O1224:P1224"/>
    <mergeCell ref="Q1224:R1224"/>
    <mergeCell ref="M1225:V1225"/>
    <mergeCell ref="M1226:V1230"/>
    <mergeCell ref="M1231:V1231"/>
    <mergeCell ref="M1232:N1232"/>
    <mergeCell ref="O1232:P1232"/>
    <mergeCell ref="Q1232:R1232"/>
    <mergeCell ref="M1234:V1234"/>
    <mergeCell ref="M1236:V1236"/>
    <mergeCell ref="M1237:V1237"/>
    <mergeCell ref="M1238:V1238"/>
    <mergeCell ref="O1247:P1247"/>
    <mergeCell ref="Q1247:R1247"/>
    <mergeCell ref="M1239:N1239"/>
    <mergeCell ref="O1239:P1239"/>
    <mergeCell ref="Q1239:R1239"/>
    <mergeCell ref="M1240:V1240"/>
    <mergeCell ref="M1241:V1245"/>
    <mergeCell ref="M1246:V1246"/>
    <mergeCell ref="M1247:N1247"/>
    <mergeCell ref="M1249:V1249"/>
    <mergeCell ref="M1251:V1251"/>
    <mergeCell ref="M1252:V1252"/>
    <mergeCell ref="M1253:V1253"/>
    <mergeCell ref="M1254:N1254"/>
    <mergeCell ref="O1254:P1254"/>
    <mergeCell ref="Q1254:R1254"/>
    <mergeCell ref="M1255:V1255"/>
    <mergeCell ref="M1256:V1260"/>
    <mergeCell ref="M1261:V1261"/>
    <mergeCell ref="M1262:N1262"/>
    <mergeCell ref="O1262:P1262"/>
    <mergeCell ref="Q1262:R1262"/>
    <mergeCell ref="M1264:V1264"/>
    <mergeCell ref="M100:V100"/>
    <mergeCell ref="M101:V105"/>
    <mergeCell ref="M106:V106"/>
    <mergeCell ref="M107:N107"/>
    <mergeCell ref="O107:P107"/>
    <mergeCell ref="Q107:R107"/>
    <mergeCell ref="B108:V108"/>
    <mergeCell ref="M109:V109"/>
    <mergeCell ref="B110:V110"/>
    <mergeCell ref="M111:V111"/>
    <mergeCell ref="M112:V112"/>
    <mergeCell ref="M113:V113"/>
    <mergeCell ref="M114:N114"/>
    <mergeCell ref="O114:P114"/>
    <mergeCell ref="B49:K49"/>
    <mergeCell ref="B51:K51"/>
    <mergeCell ref="B52:K52"/>
    <mergeCell ref="B53:K53"/>
    <mergeCell ref="B54:C54"/>
    <mergeCell ref="D54:K54"/>
    <mergeCell ref="B62:K62"/>
    <mergeCell ref="B55:K55"/>
    <mergeCell ref="B56:K60"/>
    <mergeCell ref="L56:L60"/>
    <mergeCell ref="B63:V63"/>
    <mergeCell ref="B65:V65"/>
    <mergeCell ref="B78:V78"/>
    <mergeCell ref="B80:V80"/>
    <mergeCell ref="S84:T84"/>
    <mergeCell ref="U84:V84"/>
    <mergeCell ref="M79:V79"/>
    <mergeCell ref="M81:V81"/>
    <mergeCell ref="M82:V82"/>
    <mergeCell ref="M83:V83"/>
    <mergeCell ref="M84:N84"/>
    <mergeCell ref="O84:P84"/>
    <mergeCell ref="Q84:R84"/>
    <mergeCell ref="U92:V92"/>
    <mergeCell ref="B93:V93"/>
    <mergeCell ref="B95:V95"/>
    <mergeCell ref="M85:V85"/>
    <mergeCell ref="M86:V90"/>
    <mergeCell ref="M91:V91"/>
    <mergeCell ref="M92:N92"/>
    <mergeCell ref="O92:P92"/>
    <mergeCell ref="Q92:R92"/>
    <mergeCell ref="S92:T92"/>
    <mergeCell ref="Q114:R114"/>
    <mergeCell ref="M115:V115"/>
    <mergeCell ref="L41:L45"/>
    <mergeCell ref="B47:K47"/>
    <mergeCell ref="B64:K64"/>
    <mergeCell ref="B66:K66"/>
    <mergeCell ref="B67:K67"/>
    <mergeCell ref="B68:K68"/>
    <mergeCell ref="B69:C69"/>
    <mergeCell ref="D69:K69"/>
    <mergeCell ref="B70:K70"/>
    <mergeCell ref="B71:K75"/>
    <mergeCell ref="L71:L75"/>
    <mergeCell ref="B77:K77"/>
    <mergeCell ref="B79:K79"/>
    <mergeCell ref="B81:K81"/>
    <mergeCell ref="B25:K25"/>
    <mergeCell ref="B26:K30"/>
    <mergeCell ref="L26:L30"/>
    <mergeCell ref="B32:K32"/>
    <mergeCell ref="B36:K36"/>
    <mergeCell ref="B37:K37"/>
    <mergeCell ref="B38:K38"/>
    <mergeCell ref="B39:C39"/>
    <mergeCell ref="D39:K39"/>
    <mergeCell ref="B40:K40"/>
    <mergeCell ref="B41:K45"/>
    <mergeCell ref="B82:K82"/>
    <mergeCell ref="B83:K83"/>
    <mergeCell ref="B84:C84"/>
    <mergeCell ref="D84:K84"/>
    <mergeCell ref="B85:K85"/>
    <mergeCell ref="B86:K90"/>
    <mergeCell ref="L86:L90"/>
    <mergeCell ref="B184:K184"/>
    <mergeCell ref="B186:K186"/>
    <mergeCell ref="B197:K197"/>
    <mergeCell ref="B198:V198"/>
    <mergeCell ref="B191:K195"/>
    <mergeCell ref="L191:L195"/>
    <mergeCell ref="M191:V195"/>
    <mergeCell ref="M196:V196"/>
    <mergeCell ref="M197:N197"/>
    <mergeCell ref="O197:P197"/>
    <mergeCell ref="Q197:R197"/>
    <mergeCell ref="B153:V153"/>
    <mergeCell ref="M154:V154"/>
    <mergeCell ref="B155:V155"/>
    <mergeCell ref="M156:V156"/>
    <mergeCell ref="M157:V157"/>
    <mergeCell ref="M158:V158"/>
    <mergeCell ref="M159:N159"/>
    <mergeCell ref="Q167:R167"/>
    <mergeCell ref="B168:V168"/>
    <mergeCell ref="B170:V170"/>
    <mergeCell ref="O159:P159"/>
    <mergeCell ref="Q159:R159"/>
    <mergeCell ref="M160:V160"/>
    <mergeCell ref="M161:V165"/>
    <mergeCell ref="M166:V166"/>
    <mergeCell ref="M167:N167"/>
    <mergeCell ref="O167:P167"/>
    <mergeCell ref="M169:V169"/>
    <mergeCell ref="M171:V171"/>
    <mergeCell ref="M172:V172"/>
    <mergeCell ref="M173:V173"/>
    <mergeCell ref="M174:N174"/>
    <mergeCell ref="O174:P174"/>
    <mergeCell ref="Q174:R174"/>
    <mergeCell ref="M175:V175"/>
    <mergeCell ref="M176:V180"/>
    <mergeCell ref="M181:V181"/>
    <mergeCell ref="M182:N182"/>
    <mergeCell ref="O182:P182"/>
    <mergeCell ref="Q182:R182"/>
    <mergeCell ref="B183:V183"/>
    <mergeCell ref="M184:V184"/>
    <mergeCell ref="B185:V185"/>
    <mergeCell ref="M186:V186"/>
    <mergeCell ref="B187:K187"/>
    <mergeCell ref="M187:V187"/>
    <mergeCell ref="B188:K188"/>
    <mergeCell ref="M188:V188"/>
    <mergeCell ref="B189:C189"/>
    <mergeCell ref="D189:K189"/>
    <mergeCell ref="M189:N189"/>
    <mergeCell ref="O189:P189"/>
    <mergeCell ref="Q189:R189"/>
    <mergeCell ref="B190:K190"/>
    <mergeCell ref="M190:V190"/>
    <mergeCell ref="S174:T174"/>
    <mergeCell ref="U174:V174"/>
    <mergeCell ref="S182:T182"/>
    <mergeCell ref="U182:V182"/>
    <mergeCell ref="S189:T189"/>
    <mergeCell ref="U189:V189"/>
    <mergeCell ref="U197:V197"/>
    <mergeCell ref="S197:T197"/>
    <mergeCell ref="S204:T204"/>
    <mergeCell ref="U204:V204"/>
    <mergeCell ref="S212:T212"/>
    <mergeCell ref="U212:V212"/>
    <mergeCell ref="S219:T219"/>
    <mergeCell ref="U219:V219"/>
    <mergeCell ref="S249:T249"/>
    <mergeCell ref="S257:T257"/>
    <mergeCell ref="U257:V257"/>
    <mergeCell ref="S227:T227"/>
    <mergeCell ref="U227:V227"/>
    <mergeCell ref="S234:T234"/>
    <mergeCell ref="U234:V234"/>
    <mergeCell ref="S242:T242"/>
    <mergeCell ref="U242:V242"/>
    <mergeCell ref="U249:V249"/>
    <mergeCell ref="W273:W287"/>
    <mergeCell ref="W288:W302"/>
    <mergeCell ref="W303:W317"/>
    <mergeCell ref="W318:W332"/>
    <mergeCell ref="W333:W347"/>
    <mergeCell ref="W348:W362"/>
    <mergeCell ref="W123:W137"/>
    <mergeCell ref="W138:W152"/>
    <mergeCell ref="W153:W167"/>
    <mergeCell ref="W168:W182"/>
    <mergeCell ref="W183:W197"/>
    <mergeCell ref="W198:W212"/>
    <mergeCell ref="W213:W227"/>
    <mergeCell ref="S279:T279"/>
    <mergeCell ref="U279:V279"/>
    <mergeCell ref="S287:T287"/>
    <mergeCell ref="U287:V287"/>
    <mergeCell ref="S294:T294"/>
    <mergeCell ref="U294:V294"/>
    <mergeCell ref="U302:V302"/>
    <mergeCell ref="S302:T302"/>
    <mergeCell ref="S309:T309"/>
    <mergeCell ref="U309:V309"/>
    <mergeCell ref="S317:T317"/>
    <mergeCell ref="U317:V317"/>
    <mergeCell ref="S324:T324"/>
    <mergeCell ref="U324:V324"/>
    <mergeCell ref="S47:T47"/>
    <mergeCell ref="U47:V47"/>
    <mergeCell ref="W48:W62"/>
    <mergeCell ref="S54:T54"/>
    <mergeCell ref="U54:V54"/>
    <mergeCell ref="U62:V62"/>
    <mergeCell ref="U77:V77"/>
    <mergeCell ref="U122:V122"/>
    <mergeCell ref="U129:V129"/>
    <mergeCell ref="W63:W77"/>
    <mergeCell ref="W78:W92"/>
    <mergeCell ref="W93:W107"/>
    <mergeCell ref="U107:V107"/>
    <mergeCell ref="W108:W122"/>
    <mergeCell ref="U114:V114"/>
    <mergeCell ref="U137:V137"/>
    <mergeCell ref="U144:V144"/>
    <mergeCell ref="S62:T62"/>
    <mergeCell ref="S77:T77"/>
    <mergeCell ref="S107:T107"/>
    <mergeCell ref="S114:T114"/>
    <mergeCell ref="S122:T122"/>
    <mergeCell ref="S129:T129"/>
    <mergeCell ref="S137:T137"/>
    <mergeCell ref="S144:T144"/>
    <mergeCell ref="S152:T152"/>
    <mergeCell ref="U152:V152"/>
    <mergeCell ref="S159:T159"/>
    <mergeCell ref="U159:V159"/>
    <mergeCell ref="S167:T167"/>
    <mergeCell ref="U167:V167"/>
    <mergeCell ref="W228:W242"/>
    <mergeCell ref="W243:W257"/>
    <mergeCell ref="W258:W272"/>
    <mergeCell ref="S264:T264"/>
    <mergeCell ref="U264:V264"/>
    <mergeCell ref="S272:T272"/>
    <mergeCell ref="U272:V272"/>
    <mergeCell ref="S332:T332"/>
    <mergeCell ref="U332:V332"/>
    <mergeCell ref="S339:T339"/>
    <mergeCell ref="U339:V339"/>
    <mergeCell ref="S347:T347"/>
    <mergeCell ref="U347:V347"/>
    <mergeCell ref="M235:V235"/>
    <mergeCell ref="M236:V240"/>
    <mergeCell ref="M241:V241"/>
    <mergeCell ref="M242:N242"/>
    <mergeCell ref="O242:P242"/>
    <mergeCell ref="Q242:R242"/>
    <mergeCell ref="B243:V243"/>
    <mergeCell ref="M244:V244"/>
    <mergeCell ref="B245:V245"/>
    <mergeCell ref="M246:V246"/>
    <mergeCell ref="M247:V247"/>
    <mergeCell ref="M248:V248"/>
    <mergeCell ref="M249:N249"/>
    <mergeCell ref="O249:P249"/>
    <mergeCell ref="M199:V199"/>
    <mergeCell ref="B200:V200"/>
    <mergeCell ref="M201:V201"/>
    <mergeCell ref="M202:V202"/>
    <mergeCell ref="M203:V203"/>
    <mergeCell ref="M204:N204"/>
    <mergeCell ref="O204:P204"/>
    <mergeCell ref="Q204:R204"/>
    <mergeCell ref="M205:V205"/>
    <mergeCell ref="M206:V210"/>
    <mergeCell ref="M211:V211"/>
    <mergeCell ref="M212:N212"/>
    <mergeCell ref="O212:P212"/>
    <mergeCell ref="Q212:R212"/>
    <mergeCell ref="B213:V213"/>
    <mergeCell ref="M214:V214"/>
    <mergeCell ref="B215:V215"/>
    <mergeCell ref="M216:V216"/>
    <mergeCell ref="M217:V217"/>
    <mergeCell ref="M218:V218"/>
    <mergeCell ref="M219:N219"/>
    <mergeCell ref="Q227:R227"/>
    <mergeCell ref="B228:V228"/>
    <mergeCell ref="B230:V230"/>
    <mergeCell ref="O219:P219"/>
    <mergeCell ref="Q219:R219"/>
    <mergeCell ref="M220:V220"/>
    <mergeCell ref="M221:V225"/>
    <mergeCell ref="M226:V226"/>
    <mergeCell ref="M227:N227"/>
    <mergeCell ref="O227:P227"/>
    <mergeCell ref="M229:V229"/>
    <mergeCell ref="M231:V231"/>
    <mergeCell ref="M232:V232"/>
    <mergeCell ref="M233:V233"/>
    <mergeCell ref="M234:N234"/>
    <mergeCell ref="O234:P234"/>
    <mergeCell ref="Q234:R234"/>
    <mergeCell ref="Q249:R249"/>
    <mergeCell ref="M250:V250"/>
    <mergeCell ref="M251:V255"/>
    <mergeCell ref="M256:V256"/>
    <mergeCell ref="M257:N257"/>
    <mergeCell ref="O257:P257"/>
    <mergeCell ref="Q257:R257"/>
    <mergeCell ref="B311:K315"/>
    <mergeCell ref="L311:L315"/>
    <mergeCell ref="B317:K317"/>
    <mergeCell ref="B319:K319"/>
    <mergeCell ref="B321:K321"/>
    <mergeCell ref="B322:K322"/>
    <mergeCell ref="B323:K323"/>
    <mergeCell ref="B324:C324"/>
    <mergeCell ref="D324:K324"/>
    <mergeCell ref="B325:K325"/>
    <mergeCell ref="B326:K330"/>
    <mergeCell ref="L326:L330"/>
    <mergeCell ref="B332:K332"/>
    <mergeCell ref="B334:K334"/>
    <mergeCell ref="D249:K249"/>
    <mergeCell ref="B250:K250"/>
    <mergeCell ref="B251:K255"/>
    <mergeCell ref="L251:L255"/>
    <mergeCell ref="B257:K257"/>
    <mergeCell ref="B259:K259"/>
    <mergeCell ref="B261:K261"/>
    <mergeCell ref="B262:K262"/>
    <mergeCell ref="B263:K263"/>
    <mergeCell ref="B264:C264"/>
    <mergeCell ref="D264:K264"/>
    <mergeCell ref="B265:K265"/>
    <mergeCell ref="B266:K270"/>
    <mergeCell ref="L266:L270"/>
    <mergeCell ref="B272:K272"/>
    <mergeCell ref="B274:K274"/>
    <mergeCell ref="B276:K276"/>
    <mergeCell ref="B277:K277"/>
    <mergeCell ref="B278:K278"/>
    <mergeCell ref="B279:C279"/>
    <mergeCell ref="D279:K279"/>
    <mergeCell ref="B280:K280"/>
    <mergeCell ref="B281:K285"/>
    <mergeCell ref="L281:L285"/>
    <mergeCell ref="B287:K287"/>
    <mergeCell ref="B289:K289"/>
    <mergeCell ref="B291:K291"/>
    <mergeCell ref="B292:K292"/>
    <mergeCell ref="B293:K293"/>
    <mergeCell ref="B294:C294"/>
    <mergeCell ref="D294:K294"/>
    <mergeCell ref="B295:K295"/>
    <mergeCell ref="B296:K300"/>
    <mergeCell ref="L296:L300"/>
    <mergeCell ref="B302:K302"/>
    <mergeCell ref="B304:K304"/>
    <mergeCell ref="B306:K306"/>
    <mergeCell ref="B307:K307"/>
    <mergeCell ref="B308:K308"/>
    <mergeCell ref="B309:C309"/>
    <mergeCell ref="D309:K309"/>
    <mergeCell ref="B310:K310"/>
    <mergeCell ref="B336:K336"/>
    <mergeCell ref="B337:K337"/>
    <mergeCell ref="O354:P354"/>
    <mergeCell ref="Q354:R354"/>
    <mergeCell ref="B348:V348"/>
    <mergeCell ref="M349:V349"/>
    <mergeCell ref="B350:V350"/>
    <mergeCell ref="M351:V351"/>
    <mergeCell ref="M352:V352"/>
    <mergeCell ref="M353:V353"/>
    <mergeCell ref="M354:N354"/>
    <mergeCell ref="B303:V303"/>
    <mergeCell ref="M304:V304"/>
    <mergeCell ref="B305:V305"/>
    <mergeCell ref="M306:V306"/>
    <mergeCell ref="M307:V307"/>
    <mergeCell ref="M308:V308"/>
    <mergeCell ref="M309:N309"/>
    <mergeCell ref="Q317:R317"/>
    <mergeCell ref="B318:V318"/>
    <mergeCell ref="B320:V320"/>
    <mergeCell ref="O309:P309"/>
    <mergeCell ref="Q309:R309"/>
    <mergeCell ref="M310:V310"/>
    <mergeCell ref="M311:V315"/>
    <mergeCell ref="M316:V316"/>
    <mergeCell ref="M317:N317"/>
    <mergeCell ref="O317:P317"/>
    <mergeCell ref="M319:V319"/>
    <mergeCell ref="M321:V321"/>
    <mergeCell ref="M322:V322"/>
    <mergeCell ref="M323:V323"/>
    <mergeCell ref="M324:N324"/>
    <mergeCell ref="O324:P324"/>
    <mergeCell ref="Q324:R324"/>
    <mergeCell ref="M325:V325"/>
    <mergeCell ref="M326:V330"/>
    <mergeCell ref="M331:V331"/>
    <mergeCell ref="M332:N332"/>
    <mergeCell ref="O332:P332"/>
    <mergeCell ref="Q332:R332"/>
    <mergeCell ref="B333:V333"/>
    <mergeCell ref="M334:V334"/>
    <mergeCell ref="B335:V335"/>
    <mergeCell ref="M336:V336"/>
    <mergeCell ref="M337:V337"/>
    <mergeCell ref="M338:V338"/>
    <mergeCell ref="M339:N339"/>
    <mergeCell ref="O339:P339"/>
    <mergeCell ref="Q339:R339"/>
    <mergeCell ref="M340:V340"/>
    <mergeCell ref="M341:V345"/>
    <mergeCell ref="M346:V346"/>
    <mergeCell ref="M347:N347"/>
    <mergeCell ref="O347:P347"/>
    <mergeCell ref="Q347:R347"/>
    <mergeCell ref="Q362:R362"/>
    <mergeCell ref="S362:T362"/>
    <mergeCell ref="B363:V363"/>
    <mergeCell ref="B365:V365"/>
    <mergeCell ref="U362:V362"/>
    <mergeCell ref="W363:W377"/>
    <mergeCell ref="U369:V369"/>
    <mergeCell ref="U377:V377"/>
    <mergeCell ref="W378:W392"/>
    <mergeCell ref="U384:V384"/>
    <mergeCell ref="U392:V392"/>
    <mergeCell ref="S354:T354"/>
    <mergeCell ref="U354:V354"/>
    <mergeCell ref="M355:V355"/>
    <mergeCell ref="M356:V360"/>
    <mergeCell ref="M361:V361"/>
    <mergeCell ref="M362:N362"/>
    <mergeCell ref="O362:P362"/>
    <mergeCell ref="M364:V364"/>
    <mergeCell ref="M366:V366"/>
    <mergeCell ref="M367:V367"/>
    <mergeCell ref="M368:V368"/>
    <mergeCell ref="M369:N369"/>
    <mergeCell ref="O369:P369"/>
    <mergeCell ref="Q369:R369"/>
    <mergeCell ref="S377:T377"/>
    <mergeCell ref="B378:V378"/>
    <mergeCell ref="B380:V380"/>
    <mergeCell ref="S369:T369"/>
    <mergeCell ref="M370:V370"/>
    <mergeCell ref="M371:V375"/>
    <mergeCell ref="M376:V376"/>
    <mergeCell ref="M377:N377"/>
    <mergeCell ref="O377:P377"/>
    <mergeCell ref="Q377:R377"/>
    <mergeCell ref="S392:T392"/>
    <mergeCell ref="B393:V393"/>
    <mergeCell ref="B395:V395"/>
    <mergeCell ref="B408:V408"/>
    <mergeCell ref="B410:V410"/>
    <mergeCell ref="M379:V379"/>
    <mergeCell ref="M381:V381"/>
    <mergeCell ref="M382:V382"/>
    <mergeCell ref="M383:V383"/>
    <mergeCell ref="M384:N384"/>
    <mergeCell ref="O384:P384"/>
    <mergeCell ref="Q384:R384"/>
    <mergeCell ref="Q392:R392"/>
    <mergeCell ref="M394:V394"/>
    <mergeCell ref="M396:V396"/>
    <mergeCell ref="M397:V397"/>
    <mergeCell ref="M398:V398"/>
    <mergeCell ref="M399:N399"/>
    <mergeCell ref="O399:P399"/>
    <mergeCell ref="Q399:R399"/>
    <mergeCell ref="S399:T399"/>
    <mergeCell ref="U399:V399"/>
    <mergeCell ref="M400:V400"/>
    <mergeCell ref="M401:V405"/>
    <mergeCell ref="M406:V406"/>
    <mergeCell ref="M407:N407"/>
    <mergeCell ref="O407:P407"/>
    <mergeCell ref="Q407:R407"/>
    <mergeCell ref="S407:T407"/>
    <mergeCell ref="U407:V407"/>
    <mergeCell ref="S384:T384"/>
    <mergeCell ref="M385:V385"/>
    <mergeCell ref="M386:V390"/>
    <mergeCell ref="M391:V391"/>
    <mergeCell ref="M392:N392"/>
    <mergeCell ref="O392:P392"/>
    <mergeCell ref="W393:W407"/>
    <mergeCell ref="Q422:R422"/>
    <mergeCell ref="S422:T422"/>
    <mergeCell ref="B423:V423"/>
    <mergeCell ref="M424:V424"/>
    <mergeCell ref="B425:V425"/>
    <mergeCell ref="B426:K426"/>
    <mergeCell ref="B427:K427"/>
    <mergeCell ref="B428:K428"/>
    <mergeCell ref="M428:V428"/>
    <mergeCell ref="B429:C429"/>
    <mergeCell ref="D429:K429"/>
    <mergeCell ref="M429:N429"/>
    <mergeCell ref="O429:P429"/>
    <mergeCell ref="M430:V430"/>
    <mergeCell ref="B476:K480"/>
    <mergeCell ref="B482:K482"/>
    <mergeCell ref="B471:K471"/>
    <mergeCell ref="B472:K472"/>
    <mergeCell ref="B473:K473"/>
    <mergeCell ref="B474:C474"/>
    <mergeCell ref="D474:K474"/>
    <mergeCell ref="B475:K475"/>
    <mergeCell ref="L476:L480"/>
    <mergeCell ref="B497:K497"/>
    <mergeCell ref="B499:K499"/>
    <mergeCell ref="B488:K488"/>
    <mergeCell ref="B489:C489"/>
    <mergeCell ref="D489:K489"/>
    <mergeCell ref="B490:K490"/>
    <mergeCell ref="B491:K495"/>
    <mergeCell ref="L491:L495"/>
    <mergeCell ref="B498:V498"/>
    <mergeCell ref="B500:V500"/>
    <mergeCell ref="M499:V499"/>
    <mergeCell ref="M501:V501"/>
    <mergeCell ref="M502:V502"/>
    <mergeCell ref="M503:V503"/>
    <mergeCell ref="M504:N504"/>
    <mergeCell ref="O504:P504"/>
    <mergeCell ref="Q504:R504"/>
    <mergeCell ref="S504:T504"/>
    <mergeCell ref="U504:V504"/>
    <mergeCell ref="B513:V513"/>
    <mergeCell ref="B515:V515"/>
    <mergeCell ref="B528:V528"/>
    <mergeCell ref="B530:V530"/>
    <mergeCell ref="B543:V543"/>
    <mergeCell ref="B603:V603"/>
    <mergeCell ref="B605:V605"/>
    <mergeCell ref="B618:V618"/>
    <mergeCell ref="B620:V620"/>
    <mergeCell ref="B545:V545"/>
    <mergeCell ref="B558:V558"/>
    <mergeCell ref="B560:V560"/>
    <mergeCell ref="B573:V573"/>
    <mergeCell ref="B575:V575"/>
    <mergeCell ref="B588:V588"/>
    <mergeCell ref="B590:V590"/>
    <mergeCell ref="U512:V512"/>
    <mergeCell ref="M514:V514"/>
    <mergeCell ref="M505:V505"/>
    <mergeCell ref="M506:V510"/>
    <mergeCell ref="M511:V511"/>
    <mergeCell ref="M512:N512"/>
    <mergeCell ref="O512:P512"/>
    <mergeCell ref="Q512:R512"/>
    <mergeCell ref="S512:T512"/>
    <mergeCell ref="U414:V414"/>
    <mergeCell ref="M415:V415"/>
    <mergeCell ref="M416:V420"/>
    <mergeCell ref="M421:V421"/>
    <mergeCell ref="M422:N422"/>
    <mergeCell ref="O422:P422"/>
    <mergeCell ref="W408:W422"/>
    <mergeCell ref="M409:V409"/>
    <mergeCell ref="M411:V411"/>
    <mergeCell ref="M412:V412"/>
    <mergeCell ref="M413:V413"/>
    <mergeCell ref="M414:N414"/>
    <mergeCell ref="O414:P414"/>
    <mergeCell ref="U422:V422"/>
    <mergeCell ref="M426:V426"/>
    <mergeCell ref="M427:V427"/>
    <mergeCell ref="Q414:R414"/>
    <mergeCell ref="S414:T414"/>
    <mergeCell ref="W423:W437"/>
    <mergeCell ref="Q429:R429"/>
    <mergeCell ref="S429:T429"/>
    <mergeCell ref="U429:V429"/>
    <mergeCell ref="Q437:R437"/>
    <mergeCell ref="M459:N459"/>
    <mergeCell ref="O459:P459"/>
    <mergeCell ref="M576:V576"/>
    <mergeCell ref="M577:V577"/>
    <mergeCell ref="M578:V578"/>
    <mergeCell ref="M579:N579"/>
    <mergeCell ref="O579:P579"/>
    <mergeCell ref="Q579:R579"/>
    <mergeCell ref="S579:T579"/>
    <mergeCell ref="U579:V579"/>
    <mergeCell ref="M580:V580"/>
    <mergeCell ref="M581:V585"/>
    <mergeCell ref="M586:V586"/>
    <mergeCell ref="M587:N587"/>
    <mergeCell ref="O587:P587"/>
    <mergeCell ref="Q587:R587"/>
    <mergeCell ref="S594:T594"/>
    <mergeCell ref="U594:V594"/>
    <mergeCell ref="S587:T587"/>
    <mergeCell ref="U587:V587"/>
    <mergeCell ref="M589:V589"/>
    <mergeCell ref="M591:V591"/>
    <mergeCell ref="M592:V592"/>
    <mergeCell ref="M593:V593"/>
    <mergeCell ref="M594:N594"/>
    <mergeCell ref="U602:V602"/>
    <mergeCell ref="M604:V604"/>
    <mergeCell ref="O594:P594"/>
    <mergeCell ref="Q594:R594"/>
    <mergeCell ref="M595:V595"/>
    <mergeCell ref="M596:V600"/>
    <mergeCell ref="M601:V601"/>
    <mergeCell ref="M602:N602"/>
    <mergeCell ref="O602:P602"/>
    <mergeCell ref="U609:V609"/>
    <mergeCell ref="M610:V610"/>
    <mergeCell ref="Q602:R602"/>
    <mergeCell ref="S602:T602"/>
    <mergeCell ref="M606:V606"/>
    <mergeCell ref="M607:V607"/>
    <mergeCell ref="M608:V608"/>
    <mergeCell ref="M609:N609"/>
    <mergeCell ref="O609:P609"/>
    <mergeCell ref="S617:T617"/>
    <mergeCell ref="U617:V617"/>
    <mergeCell ref="Q609:R609"/>
    <mergeCell ref="S609:T609"/>
    <mergeCell ref="M611:V615"/>
    <mergeCell ref="M616:V616"/>
    <mergeCell ref="M617:N617"/>
    <mergeCell ref="O617:P617"/>
    <mergeCell ref="Q617:R617"/>
    <mergeCell ref="S624:T624"/>
    <mergeCell ref="U624:V624"/>
    <mergeCell ref="M619:V619"/>
    <mergeCell ref="M621:V621"/>
    <mergeCell ref="M622:V622"/>
    <mergeCell ref="M623:V623"/>
    <mergeCell ref="M624:N624"/>
    <mergeCell ref="O624:P624"/>
    <mergeCell ref="Q624:R624"/>
    <mergeCell ref="U489:V489"/>
    <mergeCell ref="M490:V490"/>
    <mergeCell ref="M491:V495"/>
    <mergeCell ref="M496:V496"/>
    <mergeCell ref="M497:N497"/>
    <mergeCell ref="O497:P497"/>
    <mergeCell ref="Q497:R497"/>
    <mergeCell ref="S497:T497"/>
    <mergeCell ref="U497:V497"/>
    <mergeCell ref="O572:P572"/>
    <mergeCell ref="Q572:R572"/>
    <mergeCell ref="S572:T572"/>
    <mergeCell ref="U572:V572"/>
    <mergeCell ref="M574:V574"/>
    <mergeCell ref="M457:V457"/>
    <mergeCell ref="M458:V458"/>
    <mergeCell ref="S437:T437"/>
    <mergeCell ref="U437:V437"/>
    <mergeCell ref="W438:W452"/>
    <mergeCell ref="M451:V451"/>
    <mergeCell ref="M454:V454"/>
    <mergeCell ref="M456:V456"/>
    <mergeCell ref="M466:V466"/>
    <mergeCell ref="M481:V481"/>
    <mergeCell ref="M482:N482"/>
    <mergeCell ref="O482:P482"/>
    <mergeCell ref="Q482:R482"/>
    <mergeCell ref="S482:T482"/>
    <mergeCell ref="U482:V482"/>
    <mergeCell ref="M484:V484"/>
    <mergeCell ref="M486:V486"/>
    <mergeCell ref="M487:V487"/>
    <mergeCell ref="M488:V488"/>
    <mergeCell ref="M489:N489"/>
    <mergeCell ref="O489:P489"/>
    <mergeCell ref="Q489:R489"/>
    <mergeCell ref="S489:T489"/>
    <mergeCell ref="W453:W467"/>
    <mergeCell ref="W468:W482"/>
    <mergeCell ref="W483:W497"/>
    <mergeCell ref="W498:W512"/>
    <mergeCell ref="W513:W527"/>
    <mergeCell ref="W528:W542"/>
    <mergeCell ref="W543:W557"/>
    <mergeCell ref="W558:W572"/>
    <mergeCell ref="W573:W587"/>
    <mergeCell ref="W588:W602"/>
    <mergeCell ref="W603:W617"/>
    <mergeCell ref="W618:W632"/>
    <mergeCell ref="W633:W647"/>
    <mergeCell ref="W648:W662"/>
    <mergeCell ref="Q684:R684"/>
    <mergeCell ref="S684:T684"/>
    <mergeCell ref="M625:V625"/>
    <mergeCell ref="M626:V630"/>
    <mergeCell ref="M631:V631"/>
    <mergeCell ref="M632:N632"/>
    <mergeCell ref="O632:P632"/>
    <mergeCell ref="Q632:R632"/>
    <mergeCell ref="S632:T632"/>
    <mergeCell ref="U632:V632"/>
    <mergeCell ref="M634:V634"/>
    <mergeCell ref="M636:V636"/>
    <mergeCell ref="M637:V637"/>
    <mergeCell ref="M638:V638"/>
    <mergeCell ref="M639:N639"/>
    <mergeCell ref="O639:P639"/>
    <mergeCell ref="U639:V639"/>
    <mergeCell ref="U647:V647"/>
    <mergeCell ref="M649:V649"/>
    <mergeCell ref="Q639:R639"/>
    <mergeCell ref="S639:T639"/>
    <mergeCell ref="M640:V640"/>
    <mergeCell ref="M641:V645"/>
    <mergeCell ref="M646:V646"/>
    <mergeCell ref="M647:N647"/>
    <mergeCell ref="O647:P647"/>
    <mergeCell ref="U654:V654"/>
    <mergeCell ref="M655:V655"/>
    <mergeCell ref="Q647:R647"/>
    <mergeCell ref="S647:T647"/>
    <mergeCell ref="M651:V651"/>
    <mergeCell ref="M652:V652"/>
    <mergeCell ref="M653:V653"/>
    <mergeCell ref="M654:N654"/>
    <mergeCell ref="O654:P654"/>
    <mergeCell ref="S662:T662"/>
    <mergeCell ref="U662:V662"/>
    <mergeCell ref="Q654:R654"/>
    <mergeCell ref="S654:T654"/>
    <mergeCell ref="M656:V660"/>
    <mergeCell ref="M661:V661"/>
    <mergeCell ref="M662:N662"/>
    <mergeCell ref="O662:P662"/>
    <mergeCell ref="Q662:R662"/>
    <mergeCell ref="S669:T669"/>
    <mergeCell ref="U669:V669"/>
    <mergeCell ref="M664:V664"/>
    <mergeCell ref="M666:V666"/>
    <mergeCell ref="M667:V667"/>
    <mergeCell ref="M668:V668"/>
    <mergeCell ref="M669:N669"/>
    <mergeCell ref="O669:P669"/>
    <mergeCell ref="Q669:R669"/>
    <mergeCell ref="U677:V677"/>
    <mergeCell ref="M679:V679"/>
    <mergeCell ref="M670:V670"/>
    <mergeCell ref="M671:V675"/>
    <mergeCell ref="M676:V676"/>
    <mergeCell ref="M677:N677"/>
    <mergeCell ref="O677:P677"/>
    <mergeCell ref="Q677:R677"/>
    <mergeCell ref="S677:T677"/>
    <mergeCell ref="U684:V684"/>
    <mergeCell ref="M685:V685"/>
    <mergeCell ref="M686:V690"/>
    <mergeCell ref="M691:V691"/>
    <mergeCell ref="M692:N692"/>
    <mergeCell ref="O692:P692"/>
    <mergeCell ref="Q692:R692"/>
    <mergeCell ref="S692:T692"/>
    <mergeCell ref="W663:W677"/>
    <mergeCell ref="W678:W692"/>
    <mergeCell ref="M681:V681"/>
    <mergeCell ref="M682:V682"/>
    <mergeCell ref="M683:V683"/>
    <mergeCell ref="M684:N684"/>
    <mergeCell ref="O684:P684"/>
    <mergeCell ref="U692:V692"/>
    <mergeCell ref="B651:K651"/>
    <mergeCell ref="B652:K652"/>
    <mergeCell ref="B653:K653"/>
    <mergeCell ref="B654:C654"/>
    <mergeCell ref="D654:K654"/>
    <mergeCell ref="B655:K655"/>
    <mergeCell ref="L656:L660"/>
    <mergeCell ref="B656:K660"/>
    <mergeCell ref="B662:K662"/>
    <mergeCell ref="B664:K664"/>
    <mergeCell ref="B666:K666"/>
    <mergeCell ref="B667:K667"/>
    <mergeCell ref="B668:K668"/>
    <mergeCell ref="B669:C669"/>
    <mergeCell ref="B587:K587"/>
    <mergeCell ref="B589:K589"/>
    <mergeCell ref="B591:K591"/>
    <mergeCell ref="B592:K592"/>
    <mergeCell ref="B593:K593"/>
    <mergeCell ref="B594:C594"/>
    <mergeCell ref="D594:K594"/>
    <mergeCell ref="B595:K595"/>
    <mergeCell ref="B596:K600"/>
    <mergeCell ref="L596:L600"/>
    <mergeCell ref="B602:K602"/>
    <mergeCell ref="B604:K604"/>
    <mergeCell ref="B606:K606"/>
    <mergeCell ref="B607:K607"/>
    <mergeCell ref="B608:K608"/>
    <mergeCell ref="B609:C609"/>
    <mergeCell ref="D609:K609"/>
    <mergeCell ref="B610:K610"/>
    <mergeCell ref="B611:K615"/>
    <mergeCell ref="L611:L615"/>
    <mergeCell ref="B617:K617"/>
    <mergeCell ref="B619:K619"/>
    <mergeCell ref="B621:K621"/>
    <mergeCell ref="B622:K622"/>
    <mergeCell ref="B623:K623"/>
    <mergeCell ref="B624:C624"/>
    <mergeCell ref="D624:K624"/>
    <mergeCell ref="B625:K625"/>
    <mergeCell ref="B626:K630"/>
    <mergeCell ref="L626:L630"/>
    <mergeCell ref="B632:K632"/>
    <mergeCell ref="B634:K634"/>
    <mergeCell ref="B636:K636"/>
    <mergeCell ref="B637:K637"/>
    <mergeCell ref="B638:K638"/>
    <mergeCell ref="B639:C639"/>
    <mergeCell ref="D639:K639"/>
    <mergeCell ref="B640:K640"/>
    <mergeCell ref="B641:K645"/>
    <mergeCell ref="L641:L645"/>
    <mergeCell ref="B647:K647"/>
    <mergeCell ref="B649:K649"/>
    <mergeCell ref="D669:K669"/>
    <mergeCell ref="B670:K670"/>
    <mergeCell ref="B501:K501"/>
    <mergeCell ref="B502:K502"/>
    <mergeCell ref="B503:K503"/>
    <mergeCell ref="B504:C504"/>
    <mergeCell ref="D504:K504"/>
    <mergeCell ref="B505:K505"/>
    <mergeCell ref="L506:L510"/>
    <mergeCell ref="B506:K510"/>
    <mergeCell ref="B512:K512"/>
    <mergeCell ref="B514:K514"/>
    <mergeCell ref="B516:K516"/>
    <mergeCell ref="B517:K517"/>
    <mergeCell ref="B518:K518"/>
    <mergeCell ref="B519:C519"/>
    <mergeCell ref="D519:K519"/>
    <mergeCell ref="B520:K520"/>
    <mergeCell ref="B521:K525"/>
    <mergeCell ref="L521:L525"/>
    <mergeCell ref="B527:K527"/>
    <mergeCell ref="B529:K529"/>
    <mergeCell ref="B531:K531"/>
    <mergeCell ref="B532:K532"/>
    <mergeCell ref="B533:K533"/>
    <mergeCell ref="B534:C534"/>
    <mergeCell ref="D534:K534"/>
    <mergeCell ref="B535:K535"/>
    <mergeCell ref="B536:K540"/>
    <mergeCell ref="L536:L540"/>
    <mergeCell ref="B542:K542"/>
    <mergeCell ref="B544:K544"/>
    <mergeCell ref="B546:K546"/>
    <mergeCell ref="B547:K547"/>
    <mergeCell ref="B548:K548"/>
    <mergeCell ref="B549:C549"/>
    <mergeCell ref="D549:K549"/>
    <mergeCell ref="B550:K550"/>
    <mergeCell ref="B551:K555"/>
    <mergeCell ref="L551:L555"/>
    <mergeCell ref="B557:K557"/>
    <mergeCell ref="B559:K559"/>
    <mergeCell ref="B561:K561"/>
    <mergeCell ref="B562:K562"/>
    <mergeCell ref="B563:K563"/>
    <mergeCell ref="B564:C564"/>
    <mergeCell ref="D564:K564"/>
    <mergeCell ref="B565:K565"/>
    <mergeCell ref="B566:K570"/>
    <mergeCell ref="L566:L570"/>
    <mergeCell ref="B572:K572"/>
    <mergeCell ref="B574:K574"/>
    <mergeCell ref="B576:K576"/>
    <mergeCell ref="B577:K577"/>
    <mergeCell ref="B578:K578"/>
    <mergeCell ref="B579:C579"/>
    <mergeCell ref="D579:K579"/>
    <mergeCell ref="B580:K580"/>
    <mergeCell ref="B581:K585"/>
    <mergeCell ref="L581:L585"/>
    <mergeCell ref="B633:V633"/>
    <mergeCell ref="B635:V635"/>
    <mergeCell ref="B648:V648"/>
    <mergeCell ref="B650:V650"/>
    <mergeCell ref="B663:V663"/>
    <mergeCell ref="B694:K694"/>
    <mergeCell ref="B696:K696"/>
    <mergeCell ref="B698:K698"/>
    <mergeCell ref="M698:V698"/>
    <mergeCell ref="B699:C699"/>
    <mergeCell ref="D699:K699"/>
    <mergeCell ref="M699:N699"/>
    <mergeCell ref="O699:P699"/>
    <mergeCell ref="Q699:R699"/>
    <mergeCell ref="S699:T699"/>
    <mergeCell ref="M701:V705"/>
    <mergeCell ref="M706:V706"/>
    <mergeCell ref="B665:V665"/>
    <mergeCell ref="B678:V678"/>
    <mergeCell ref="B680:V680"/>
    <mergeCell ref="B693:V693"/>
    <mergeCell ref="W693:W707"/>
    <mergeCell ref="M694:V694"/>
    <mergeCell ref="B695:V695"/>
    <mergeCell ref="B708:V708"/>
    <mergeCell ref="B709:K709"/>
    <mergeCell ref="M709:V709"/>
    <mergeCell ref="B710:V710"/>
    <mergeCell ref="B711:K711"/>
    <mergeCell ref="M711:V711"/>
    <mergeCell ref="M712:V712"/>
    <mergeCell ref="M713:V713"/>
    <mergeCell ref="B712:K712"/>
    <mergeCell ref="B713:K713"/>
    <mergeCell ref="B714:C714"/>
    <mergeCell ref="D714:K714"/>
    <mergeCell ref="M714:N714"/>
    <mergeCell ref="O714:P714"/>
    <mergeCell ref="Q714:R714"/>
    <mergeCell ref="M696:V696"/>
    <mergeCell ref="B697:K697"/>
    <mergeCell ref="M697:V697"/>
    <mergeCell ref="U699:V699"/>
    <mergeCell ref="B700:K700"/>
    <mergeCell ref="M700:V700"/>
    <mergeCell ref="B701:K705"/>
    <mergeCell ref="L701:L705"/>
    <mergeCell ref="B707:K707"/>
    <mergeCell ref="M707:N707"/>
    <mergeCell ref="O707:P707"/>
    <mergeCell ref="Q707:R707"/>
    <mergeCell ref="S707:T707"/>
    <mergeCell ref="U707:V707"/>
    <mergeCell ref="W708:W722"/>
    <mergeCell ref="S714:T714"/>
    <mergeCell ref="U714:V714"/>
    <mergeCell ref="S722:T722"/>
    <mergeCell ref="U722:V722"/>
    <mergeCell ref="M722:N722"/>
    <mergeCell ref="O722:P722"/>
    <mergeCell ref="B738:V738"/>
    <mergeCell ref="B739:K739"/>
    <mergeCell ref="M739:V739"/>
    <mergeCell ref="B740:V740"/>
    <mergeCell ref="B741:K741"/>
    <mergeCell ref="M741:V741"/>
    <mergeCell ref="M742:V742"/>
    <mergeCell ref="M743:V743"/>
    <mergeCell ref="B742:K742"/>
    <mergeCell ref="B743:K743"/>
    <mergeCell ref="B744:C744"/>
    <mergeCell ref="D744:K744"/>
    <mergeCell ref="M744:N744"/>
    <mergeCell ref="O744:P744"/>
    <mergeCell ref="Q744:R744"/>
    <mergeCell ref="B745:K745"/>
    <mergeCell ref="M745:V745"/>
    <mergeCell ref="B746:K750"/>
    <mergeCell ref="L746:L750"/>
    <mergeCell ref="M746:V750"/>
    <mergeCell ref="M751:V751"/>
    <mergeCell ref="Q752:R752"/>
    <mergeCell ref="M758:V758"/>
    <mergeCell ref="M759:N759"/>
    <mergeCell ref="O759:P759"/>
    <mergeCell ref="Q759:R759"/>
    <mergeCell ref="S759:T759"/>
    <mergeCell ref="U759:V759"/>
    <mergeCell ref="M760:V760"/>
    <mergeCell ref="M761:V765"/>
    <mergeCell ref="B768:V768"/>
    <mergeCell ref="B770:V770"/>
    <mergeCell ref="B752:K752"/>
    <mergeCell ref="B753:V753"/>
    <mergeCell ref="W753:W767"/>
    <mergeCell ref="M754:V754"/>
    <mergeCell ref="B755:V755"/>
    <mergeCell ref="M756:V756"/>
    <mergeCell ref="M757:V757"/>
    <mergeCell ref="M772:V772"/>
    <mergeCell ref="M773:V773"/>
    <mergeCell ref="M774:N774"/>
    <mergeCell ref="O774:P774"/>
    <mergeCell ref="B783:V783"/>
    <mergeCell ref="B785:V785"/>
    <mergeCell ref="B846:K846"/>
    <mergeCell ref="B847:K847"/>
    <mergeCell ref="B848:K848"/>
    <mergeCell ref="B849:C849"/>
    <mergeCell ref="D849:K849"/>
    <mergeCell ref="B850:K850"/>
    <mergeCell ref="L851:L855"/>
    <mergeCell ref="B851:K855"/>
    <mergeCell ref="B857:K857"/>
    <mergeCell ref="B858:V858"/>
    <mergeCell ref="B859:K859"/>
    <mergeCell ref="B860:V860"/>
    <mergeCell ref="B861:K861"/>
    <mergeCell ref="B862:K862"/>
    <mergeCell ref="Q819:R819"/>
    <mergeCell ref="S819:T819"/>
    <mergeCell ref="M820:V820"/>
    <mergeCell ref="M821:V825"/>
    <mergeCell ref="D819:K819"/>
    <mergeCell ref="B820:K820"/>
    <mergeCell ref="B821:K825"/>
    <mergeCell ref="L821:L825"/>
    <mergeCell ref="M827:N827"/>
    <mergeCell ref="O827:P827"/>
    <mergeCell ref="B828:V828"/>
    <mergeCell ref="S834:T834"/>
    <mergeCell ref="U834:V834"/>
    <mergeCell ref="M835:V835"/>
    <mergeCell ref="M836:V840"/>
    <mergeCell ref="B830:V830"/>
    <mergeCell ref="M831:V831"/>
    <mergeCell ref="M832:V832"/>
    <mergeCell ref="M833:V833"/>
    <mergeCell ref="M834:N834"/>
    <mergeCell ref="O834:P834"/>
    <mergeCell ref="Q834:R834"/>
    <mergeCell ref="B827:K827"/>
    <mergeCell ref="B829:K829"/>
    <mergeCell ref="B831:K831"/>
    <mergeCell ref="B832:K832"/>
    <mergeCell ref="B833:K833"/>
    <mergeCell ref="B834:C834"/>
    <mergeCell ref="D834:K834"/>
    <mergeCell ref="M847:V847"/>
    <mergeCell ref="M848:V848"/>
    <mergeCell ref="B872:K872"/>
    <mergeCell ref="B874:K874"/>
    <mergeCell ref="B876:K876"/>
    <mergeCell ref="B877:K877"/>
    <mergeCell ref="U782:V782"/>
    <mergeCell ref="M784:V784"/>
    <mergeCell ref="M786:V786"/>
    <mergeCell ref="M787:V787"/>
    <mergeCell ref="M788:V788"/>
    <mergeCell ref="M789:N789"/>
    <mergeCell ref="O789:P789"/>
    <mergeCell ref="M797:N797"/>
    <mergeCell ref="O797:P797"/>
    <mergeCell ref="Q797:R797"/>
    <mergeCell ref="S797:T797"/>
    <mergeCell ref="B798:V798"/>
    <mergeCell ref="B800:V800"/>
    <mergeCell ref="Q782:R782"/>
    <mergeCell ref="S782:T782"/>
    <mergeCell ref="W783:W797"/>
    <mergeCell ref="Q789:R789"/>
    <mergeCell ref="S789:T789"/>
    <mergeCell ref="U789:V789"/>
    <mergeCell ref="M796:V796"/>
    <mergeCell ref="U797:V797"/>
    <mergeCell ref="Q804:R804"/>
    <mergeCell ref="S804:T804"/>
    <mergeCell ref="U804:V804"/>
    <mergeCell ref="M805:V805"/>
    <mergeCell ref="M806:V810"/>
    <mergeCell ref="M811:V811"/>
    <mergeCell ref="M812:N812"/>
    <mergeCell ref="O812:P812"/>
    <mergeCell ref="M790:V790"/>
    <mergeCell ref="M791:V795"/>
    <mergeCell ref="W798:W812"/>
    <mergeCell ref="M799:V799"/>
    <mergeCell ref="M801:V801"/>
    <mergeCell ref="M802:V802"/>
    <mergeCell ref="M803:V803"/>
    <mergeCell ref="U812:V812"/>
    <mergeCell ref="Q812:R812"/>
    <mergeCell ref="S812:T812"/>
    <mergeCell ref="B813:V813"/>
    <mergeCell ref="B815:V815"/>
    <mergeCell ref="M819:N819"/>
    <mergeCell ref="O819:P819"/>
    <mergeCell ref="U819:V819"/>
    <mergeCell ref="Q827:R827"/>
    <mergeCell ref="S827:T827"/>
    <mergeCell ref="M769:V769"/>
    <mergeCell ref="M771:V771"/>
    <mergeCell ref="Q774:R774"/>
    <mergeCell ref="S774:T774"/>
    <mergeCell ref="U774:V774"/>
    <mergeCell ref="M775:V775"/>
    <mergeCell ref="M776:V780"/>
    <mergeCell ref="M781:V781"/>
    <mergeCell ref="M782:N782"/>
    <mergeCell ref="O782:P782"/>
    <mergeCell ref="M766:V766"/>
    <mergeCell ref="M767:N767"/>
    <mergeCell ref="O767:P767"/>
    <mergeCell ref="Q767:R767"/>
    <mergeCell ref="S767:T767"/>
    <mergeCell ref="U767:V767"/>
    <mergeCell ref="W768:W782"/>
    <mergeCell ref="M826:V826"/>
    <mergeCell ref="U827:V827"/>
    <mergeCell ref="B835:K835"/>
    <mergeCell ref="B836:K840"/>
    <mergeCell ref="L836:L840"/>
    <mergeCell ref="B842:K842"/>
    <mergeCell ref="M842:N842"/>
    <mergeCell ref="O842:P842"/>
    <mergeCell ref="Q842:R842"/>
    <mergeCell ref="S842:T842"/>
    <mergeCell ref="U842:V842"/>
    <mergeCell ref="B843:V843"/>
    <mergeCell ref="B844:K844"/>
    <mergeCell ref="M844:V844"/>
    <mergeCell ref="B845:V845"/>
    <mergeCell ref="M846:V846"/>
    <mergeCell ref="M861:V861"/>
    <mergeCell ref="M862:V862"/>
    <mergeCell ref="M863:V863"/>
    <mergeCell ref="M864:N864"/>
    <mergeCell ref="O864:P864"/>
    <mergeCell ref="Q864:R864"/>
    <mergeCell ref="S864:T864"/>
    <mergeCell ref="U864:V864"/>
    <mergeCell ref="M865:V865"/>
    <mergeCell ref="M866:V870"/>
    <mergeCell ref="M871:V871"/>
    <mergeCell ref="M872:N872"/>
    <mergeCell ref="O872:P872"/>
    <mergeCell ref="Q872:R872"/>
    <mergeCell ref="B863:K863"/>
    <mergeCell ref="B864:C864"/>
    <mergeCell ref="D864:K864"/>
    <mergeCell ref="B865:K865"/>
    <mergeCell ref="B866:K870"/>
    <mergeCell ref="L866:L870"/>
    <mergeCell ref="B873:V873"/>
    <mergeCell ref="B881:K885"/>
    <mergeCell ref="B887:K887"/>
    <mergeCell ref="B875:V875"/>
    <mergeCell ref="M877:V877"/>
    <mergeCell ref="B878:K878"/>
    <mergeCell ref="B879:C879"/>
    <mergeCell ref="D879:K879"/>
    <mergeCell ref="B880:K880"/>
    <mergeCell ref="L881:L885"/>
    <mergeCell ref="M874:V874"/>
    <mergeCell ref="M876:V876"/>
    <mergeCell ref="M878:V878"/>
    <mergeCell ref="M879:N879"/>
    <mergeCell ref="O879:P879"/>
    <mergeCell ref="Q879:R879"/>
    <mergeCell ref="S879:T879"/>
    <mergeCell ref="U879:V879"/>
    <mergeCell ref="M880:V880"/>
    <mergeCell ref="M881:V885"/>
    <mergeCell ref="M886:V886"/>
    <mergeCell ref="M887:N887"/>
    <mergeCell ref="O887:P887"/>
    <mergeCell ref="Q887:R887"/>
    <mergeCell ref="M818:V818"/>
    <mergeCell ref="M829:V829"/>
    <mergeCell ref="W828:W842"/>
    <mergeCell ref="W843:W857"/>
    <mergeCell ref="W858:W872"/>
    <mergeCell ref="W873:W887"/>
    <mergeCell ref="M804:N804"/>
    <mergeCell ref="O804:P804"/>
    <mergeCell ref="W813:W827"/>
    <mergeCell ref="M814:V814"/>
    <mergeCell ref="M816:V816"/>
    <mergeCell ref="M817:V817"/>
    <mergeCell ref="M841:V841"/>
    <mergeCell ref="M849:N849"/>
    <mergeCell ref="O849:P849"/>
    <mergeCell ref="Q849:R849"/>
    <mergeCell ref="S849:T849"/>
    <mergeCell ref="U849:V849"/>
    <mergeCell ref="M850:V850"/>
    <mergeCell ref="M851:V855"/>
    <mergeCell ref="M856:V856"/>
    <mergeCell ref="M857:N857"/>
    <mergeCell ref="O857:P857"/>
    <mergeCell ref="Q857:R857"/>
    <mergeCell ref="S857:T857"/>
    <mergeCell ref="U857:V857"/>
    <mergeCell ref="M859:V859"/>
    <mergeCell ref="S872:T872"/>
    <mergeCell ref="U872:V872"/>
    <mergeCell ref="S887:T887"/>
    <mergeCell ref="U887:V887"/>
    <mergeCell ref="B715:K715"/>
    <mergeCell ref="M715:V715"/>
    <mergeCell ref="B716:K720"/>
    <mergeCell ref="L716:L720"/>
    <mergeCell ref="M716:V720"/>
    <mergeCell ref="M721:V721"/>
    <mergeCell ref="Q722:R722"/>
    <mergeCell ref="B726:K726"/>
    <mergeCell ref="B727:K727"/>
    <mergeCell ref="M727:V727"/>
    <mergeCell ref="B728:K728"/>
    <mergeCell ref="M728:V728"/>
    <mergeCell ref="B729:C729"/>
    <mergeCell ref="D729:K729"/>
    <mergeCell ref="M729:N729"/>
    <mergeCell ref="O729:P729"/>
    <mergeCell ref="Q729:R729"/>
    <mergeCell ref="S729:T729"/>
    <mergeCell ref="U729:V729"/>
    <mergeCell ref="B730:K730"/>
    <mergeCell ref="M730:V730"/>
    <mergeCell ref="B731:K735"/>
    <mergeCell ref="L731:L735"/>
    <mergeCell ref="M731:V735"/>
    <mergeCell ref="M736:V736"/>
    <mergeCell ref="B737:K737"/>
    <mergeCell ref="M737:N737"/>
    <mergeCell ref="O737:P737"/>
    <mergeCell ref="Q737:R737"/>
    <mergeCell ref="S737:T737"/>
    <mergeCell ref="U737:V737"/>
    <mergeCell ref="W738:W752"/>
    <mergeCell ref="S744:T744"/>
    <mergeCell ref="U744:V744"/>
    <mergeCell ref="S752:T752"/>
    <mergeCell ref="U752:V752"/>
    <mergeCell ref="B722:K722"/>
    <mergeCell ref="B723:V723"/>
    <mergeCell ref="W723:W737"/>
    <mergeCell ref="B724:K724"/>
    <mergeCell ref="M724:V724"/>
    <mergeCell ref="B725:V725"/>
    <mergeCell ref="M726:V726"/>
    <mergeCell ref="M752:N752"/>
    <mergeCell ref="O752:P752"/>
    <mergeCell ref="B671:K675"/>
    <mergeCell ref="L671:L675"/>
    <mergeCell ref="B677:K677"/>
    <mergeCell ref="B679:K679"/>
    <mergeCell ref="B681:K681"/>
    <mergeCell ref="B682:K682"/>
    <mergeCell ref="B683:K683"/>
    <mergeCell ref="B684:C684"/>
    <mergeCell ref="D684:K684"/>
    <mergeCell ref="B685:K685"/>
    <mergeCell ref="B686:K690"/>
    <mergeCell ref="L686:L690"/>
    <mergeCell ref="B692:K692"/>
    <mergeCell ref="B754:K754"/>
    <mergeCell ref="B756:K756"/>
    <mergeCell ref="B757:K757"/>
    <mergeCell ref="B758:K758"/>
    <mergeCell ref="B759:C759"/>
    <mergeCell ref="D759:K759"/>
    <mergeCell ref="B760:K760"/>
    <mergeCell ref="L761:L765"/>
    <mergeCell ref="B761:K765"/>
    <mergeCell ref="B767:K767"/>
    <mergeCell ref="B769:K769"/>
    <mergeCell ref="B771:K771"/>
    <mergeCell ref="B772:K772"/>
    <mergeCell ref="B773:K773"/>
    <mergeCell ref="B774:C774"/>
    <mergeCell ref="D774:K774"/>
    <mergeCell ref="B775:K775"/>
    <mergeCell ref="B776:K780"/>
    <mergeCell ref="L776:L780"/>
    <mergeCell ref="B782:K782"/>
    <mergeCell ref="B784:K784"/>
    <mergeCell ref="B786:K786"/>
    <mergeCell ref="B787:K787"/>
    <mergeCell ref="B788:K788"/>
    <mergeCell ref="B789:C789"/>
    <mergeCell ref="D789:K789"/>
    <mergeCell ref="B790:K790"/>
    <mergeCell ref="B791:K795"/>
    <mergeCell ref="L791:L795"/>
    <mergeCell ref="B797:K797"/>
    <mergeCell ref="B799:K799"/>
    <mergeCell ref="B801:K801"/>
    <mergeCell ref="B802:K802"/>
    <mergeCell ref="B803:K803"/>
    <mergeCell ref="B804:C804"/>
    <mergeCell ref="D804:K804"/>
    <mergeCell ref="B805:K805"/>
    <mergeCell ref="B806:K810"/>
    <mergeCell ref="L806:L810"/>
    <mergeCell ref="B812:K812"/>
    <mergeCell ref="B814:K814"/>
    <mergeCell ref="B816:K816"/>
    <mergeCell ref="B817:K817"/>
    <mergeCell ref="B891:K891"/>
    <mergeCell ref="M891:V891"/>
    <mergeCell ref="B892:K892"/>
    <mergeCell ref="M892:V892"/>
    <mergeCell ref="B893:K893"/>
    <mergeCell ref="M893:V893"/>
    <mergeCell ref="B894:C894"/>
    <mergeCell ref="D894:K894"/>
    <mergeCell ref="M894:N894"/>
    <mergeCell ref="O894:P894"/>
    <mergeCell ref="Q894:R894"/>
    <mergeCell ref="S894:T894"/>
    <mergeCell ref="B907:K907"/>
    <mergeCell ref="B908:K908"/>
    <mergeCell ref="B903:V903"/>
    <mergeCell ref="B904:K904"/>
    <mergeCell ref="M904:V904"/>
    <mergeCell ref="B905:V905"/>
    <mergeCell ref="B906:K906"/>
    <mergeCell ref="M906:V906"/>
    <mergeCell ref="M907:V907"/>
    <mergeCell ref="M908:V908"/>
    <mergeCell ref="O902:P902"/>
    <mergeCell ref="Q902:R902"/>
    <mergeCell ref="B902:K902"/>
    <mergeCell ref="M902:N902"/>
    <mergeCell ref="B909:C909"/>
    <mergeCell ref="D909:K909"/>
    <mergeCell ref="M909:N909"/>
    <mergeCell ref="O909:P909"/>
    <mergeCell ref="Q909:R909"/>
    <mergeCell ref="B911:K915"/>
    <mergeCell ref="L911:L915"/>
    <mergeCell ref="M911:V915"/>
    <mergeCell ref="M916:V916"/>
    <mergeCell ref="M917:N917"/>
    <mergeCell ref="O917:P917"/>
    <mergeCell ref="Q917:R917"/>
    <mergeCell ref="B917:K917"/>
    <mergeCell ref="B918:V918"/>
    <mergeCell ref="B919:K919"/>
    <mergeCell ref="M919:V919"/>
    <mergeCell ref="B920:V920"/>
    <mergeCell ref="B921:K921"/>
    <mergeCell ref="B922:K922"/>
    <mergeCell ref="U894:V894"/>
    <mergeCell ref="B895:K895"/>
    <mergeCell ref="M895:V895"/>
    <mergeCell ref="B896:K900"/>
    <mergeCell ref="L896:L900"/>
    <mergeCell ref="M896:V900"/>
    <mergeCell ref="M901:V901"/>
    <mergeCell ref="B818:K818"/>
    <mergeCell ref="B819:C819"/>
    <mergeCell ref="B888:V888"/>
    <mergeCell ref="W888:W902"/>
    <mergeCell ref="B889:K889"/>
    <mergeCell ref="M889:V889"/>
    <mergeCell ref="B890:V890"/>
    <mergeCell ref="B910:K910"/>
    <mergeCell ref="M910:V910"/>
    <mergeCell ref="O924:P924"/>
    <mergeCell ref="Q924:R924"/>
    <mergeCell ref="M921:V921"/>
    <mergeCell ref="M922:V922"/>
    <mergeCell ref="B923:K923"/>
    <mergeCell ref="M923:V923"/>
    <mergeCell ref="B924:C924"/>
    <mergeCell ref="D924:K924"/>
    <mergeCell ref="M924:N924"/>
    <mergeCell ref="M956:V960"/>
    <mergeCell ref="M961:V961"/>
    <mergeCell ref="Q962:R962"/>
    <mergeCell ref="S962:T962"/>
    <mergeCell ref="B963:V963"/>
    <mergeCell ref="B965:V965"/>
    <mergeCell ref="W933:W947"/>
    <mergeCell ref="S939:T939"/>
    <mergeCell ref="U939:V939"/>
    <mergeCell ref="S947:T947"/>
    <mergeCell ref="U947:V947"/>
    <mergeCell ref="W948:W962"/>
    <mergeCell ref="M953:V953"/>
    <mergeCell ref="U962:V962"/>
    <mergeCell ref="B1075:K1075"/>
    <mergeCell ref="B1076:K1080"/>
    <mergeCell ref="L1076:L1080"/>
    <mergeCell ref="B1082:K1082"/>
    <mergeCell ref="B1084:K1084"/>
    <mergeCell ref="B1086:K1086"/>
    <mergeCell ref="B1087:K1087"/>
    <mergeCell ref="B1088:K1088"/>
    <mergeCell ref="B1089:C1089"/>
    <mergeCell ref="D1089:K1089"/>
    <mergeCell ref="B1090:K1090"/>
    <mergeCell ref="B1091:K1095"/>
    <mergeCell ref="L1091:L1095"/>
    <mergeCell ref="B1097:K1097"/>
    <mergeCell ref="D954:K954"/>
    <mergeCell ref="B955:K955"/>
    <mergeCell ref="L956:L960"/>
    <mergeCell ref="A888:A902"/>
    <mergeCell ref="A903:A917"/>
    <mergeCell ref="A918:A932"/>
    <mergeCell ref="A933:A947"/>
    <mergeCell ref="A948:A962"/>
    <mergeCell ref="B953:K953"/>
    <mergeCell ref="B954:C954"/>
    <mergeCell ref="B956:K960"/>
    <mergeCell ref="B962:K962"/>
    <mergeCell ref="B964:K964"/>
    <mergeCell ref="B966:K966"/>
    <mergeCell ref="B967:K967"/>
    <mergeCell ref="B968:K968"/>
    <mergeCell ref="B969:C969"/>
    <mergeCell ref="A783:A797"/>
    <mergeCell ref="A798:A812"/>
    <mergeCell ref="A813:A827"/>
    <mergeCell ref="A828:A842"/>
    <mergeCell ref="A843:A857"/>
    <mergeCell ref="A858:A872"/>
    <mergeCell ref="A873:A887"/>
    <mergeCell ref="D969:K969"/>
    <mergeCell ref="B970:K970"/>
    <mergeCell ref="B971:K975"/>
    <mergeCell ref="L971:L975"/>
    <mergeCell ref="B977:K977"/>
    <mergeCell ref="B979:K979"/>
    <mergeCell ref="B981:K981"/>
    <mergeCell ref="B982:K982"/>
    <mergeCell ref="B983:K983"/>
    <mergeCell ref="B984:C984"/>
    <mergeCell ref="D984:K984"/>
    <mergeCell ref="B985:K985"/>
    <mergeCell ref="B986:K990"/>
    <mergeCell ref="L986:L990"/>
    <mergeCell ref="B1099:K1099"/>
    <mergeCell ref="B1101:K1101"/>
    <mergeCell ref="B1330:K1330"/>
    <mergeCell ref="M1330:V1330"/>
    <mergeCell ref="B1331:K1335"/>
    <mergeCell ref="L1331:L1335"/>
    <mergeCell ref="M1331:V1335"/>
    <mergeCell ref="M1336:V1336"/>
    <mergeCell ref="Q1337:R1337"/>
    <mergeCell ref="B1337:K1337"/>
    <mergeCell ref="B1338:V1338"/>
    <mergeCell ref="B1339:K1339"/>
    <mergeCell ref="M1339:V1339"/>
    <mergeCell ref="B1340:V1340"/>
    <mergeCell ref="B1341:K1341"/>
    <mergeCell ref="B1342:K1342"/>
    <mergeCell ref="M1322:N1322"/>
    <mergeCell ref="O1322:P1322"/>
    <mergeCell ref="B1315:K1315"/>
    <mergeCell ref="M1315:V1315"/>
    <mergeCell ref="B1316:K1320"/>
    <mergeCell ref="L1316:L1320"/>
    <mergeCell ref="M1316:V1320"/>
    <mergeCell ref="M1321:V1321"/>
    <mergeCell ref="Q1322:R1322"/>
    <mergeCell ref="M1326:V1326"/>
    <mergeCell ref="M1327:V1327"/>
    <mergeCell ref="B1322:K1322"/>
    <mergeCell ref="B1323:V1323"/>
    <mergeCell ref="B1324:K1324"/>
    <mergeCell ref="M1324:V1324"/>
    <mergeCell ref="B1325:V1325"/>
    <mergeCell ref="B1326:K1326"/>
    <mergeCell ref="B1327:K1327"/>
    <mergeCell ref="B1328:K1328"/>
    <mergeCell ref="M1328:V1328"/>
    <mergeCell ref="B1329:C1329"/>
    <mergeCell ref="D1329:K1329"/>
    <mergeCell ref="M1329:N1329"/>
    <mergeCell ref="O1329:P1329"/>
    <mergeCell ref="Q1329:R1329"/>
    <mergeCell ref="M1337:N1337"/>
    <mergeCell ref="O1337:P1337"/>
    <mergeCell ref="M1341:V1341"/>
    <mergeCell ref="M1342:V1342"/>
    <mergeCell ref="S1307:T1307"/>
    <mergeCell ref="S1314:T1314"/>
    <mergeCell ref="U1314:V1314"/>
    <mergeCell ref="S1322:T1322"/>
    <mergeCell ref="U1322:V1322"/>
    <mergeCell ref="S1292:T1292"/>
    <mergeCell ref="U1292:V1292"/>
    <mergeCell ref="W1293:W1307"/>
    <mergeCell ref="S1299:T1299"/>
    <mergeCell ref="U1299:V1299"/>
    <mergeCell ref="U1307:V1307"/>
    <mergeCell ref="W1308:W1322"/>
    <mergeCell ref="M1344:N1344"/>
    <mergeCell ref="O1344:P1344"/>
    <mergeCell ref="U1344:V1344"/>
    <mergeCell ref="M1345:V1345"/>
    <mergeCell ref="M1352:N1352"/>
    <mergeCell ref="O1352:P1352"/>
    <mergeCell ref="M1354:V1354"/>
    <mergeCell ref="M1356:V1356"/>
    <mergeCell ref="M1357:V1357"/>
    <mergeCell ref="M1358:V1358"/>
    <mergeCell ref="M1359:N1359"/>
    <mergeCell ref="O1359:P1359"/>
    <mergeCell ref="M1360:V1360"/>
    <mergeCell ref="M1361:V1365"/>
    <mergeCell ref="M1366:V1366"/>
    <mergeCell ref="M1367:N1367"/>
    <mergeCell ref="O1367:P1367"/>
    <mergeCell ref="M1369:V1369"/>
    <mergeCell ref="M1371:V1371"/>
    <mergeCell ref="M1372:V1372"/>
    <mergeCell ref="M1373:V1373"/>
    <mergeCell ref="M1374:N1374"/>
    <mergeCell ref="O1374:P1374"/>
    <mergeCell ref="M1375:V1375"/>
    <mergeCell ref="M1376:V1380"/>
    <mergeCell ref="M1381:V1381"/>
    <mergeCell ref="M1382:N1382"/>
    <mergeCell ref="O1382:P1382"/>
    <mergeCell ref="M1384:V1384"/>
    <mergeCell ref="M1386:V1386"/>
    <mergeCell ref="M1387:V1387"/>
    <mergeCell ref="M1388:V1388"/>
    <mergeCell ref="M1389:N1389"/>
    <mergeCell ref="O1389:P1389"/>
    <mergeCell ref="M1390:V1390"/>
    <mergeCell ref="M1391:V1395"/>
    <mergeCell ref="M1396:V1396"/>
    <mergeCell ref="M1397:N1397"/>
    <mergeCell ref="O1397:P1397"/>
    <mergeCell ref="M1399:V1399"/>
    <mergeCell ref="M1401:V1401"/>
    <mergeCell ref="M1402:V1402"/>
    <mergeCell ref="M1403:V1403"/>
    <mergeCell ref="M1404:N1404"/>
    <mergeCell ref="O1404:P1404"/>
    <mergeCell ref="M1405:V1405"/>
    <mergeCell ref="M1406:V1410"/>
    <mergeCell ref="M1411:V1411"/>
    <mergeCell ref="M1412:N1412"/>
    <mergeCell ref="O1412:P1412"/>
    <mergeCell ref="M1414:V1414"/>
    <mergeCell ref="M1416:V1416"/>
    <mergeCell ref="M1417:V1417"/>
    <mergeCell ref="M1418:V1418"/>
    <mergeCell ref="M1419:N1419"/>
    <mergeCell ref="O1419:P1419"/>
    <mergeCell ref="M1420:V1420"/>
    <mergeCell ref="M1421:V1425"/>
    <mergeCell ref="M1426:V1426"/>
    <mergeCell ref="M1427:N1427"/>
    <mergeCell ref="O1427:P1427"/>
    <mergeCell ref="M1429:V1429"/>
    <mergeCell ref="M1431:V1431"/>
    <mergeCell ref="M1432:V1432"/>
    <mergeCell ref="M1433:V1433"/>
    <mergeCell ref="M1434:N1434"/>
    <mergeCell ref="O1434:P1434"/>
    <mergeCell ref="S1442:T1442"/>
    <mergeCell ref="U1442:V1442"/>
    <mergeCell ref="W1443:W1457"/>
    <mergeCell ref="Q1449:R1449"/>
    <mergeCell ref="S1449:T1449"/>
    <mergeCell ref="U1449:V1449"/>
    <mergeCell ref="Q1457:R1457"/>
    <mergeCell ref="S1457:T1457"/>
    <mergeCell ref="U1457:V1457"/>
    <mergeCell ref="W1458:W1472"/>
    <mergeCell ref="Q1464:R1464"/>
    <mergeCell ref="S1464:T1464"/>
    <mergeCell ref="U1464:V1464"/>
    <mergeCell ref="Q1472:R1472"/>
    <mergeCell ref="Q1344:R1344"/>
    <mergeCell ref="S1344:T1344"/>
    <mergeCell ref="W1353:W1367"/>
    <mergeCell ref="Q1359:R1359"/>
    <mergeCell ref="S1359:T1359"/>
    <mergeCell ref="U1359:V1359"/>
    <mergeCell ref="Q1367:R1367"/>
    <mergeCell ref="S1367:T1367"/>
    <mergeCell ref="U1367:V1367"/>
    <mergeCell ref="W1368:W1382"/>
    <mergeCell ref="Q1374:R1374"/>
    <mergeCell ref="S1374:T1374"/>
    <mergeCell ref="U1374:V1374"/>
    <mergeCell ref="Q1382:R1382"/>
    <mergeCell ref="S1382:T1382"/>
    <mergeCell ref="U1382:V1382"/>
    <mergeCell ref="W1383:W1397"/>
    <mergeCell ref="Q1389:R1389"/>
    <mergeCell ref="S1389:T1389"/>
    <mergeCell ref="U1389:V1389"/>
    <mergeCell ref="Q1397:R1397"/>
    <mergeCell ref="S1397:T1397"/>
    <mergeCell ref="U1397:V1397"/>
    <mergeCell ref="W1398:W1412"/>
    <mergeCell ref="Q1404:R1404"/>
    <mergeCell ref="S1404:T1404"/>
    <mergeCell ref="U1404:V1404"/>
    <mergeCell ref="Q1412:R1412"/>
    <mergeCell ref="S1412:T1412"/>
    <mergeCell ref="U1412:V1412"/>
    <mergeCell ref="W1413:W1427"/>
    <mergeCell ref="Q1419:R1419"/>
    <mergeCell ref="S1419:T1419"/>
    <mergeCell ref="U1419:V1419"/>
    <mergeCell ref="Q1427:R1427"/>
    <mergeCell ref="S1427:T1427"/>
    <mergeCell ref="U1427:V1427"/>
    <mergeCell ref="W1428:W1442"/>
    <mergeCell ref="Q1434:R1434"/>
    <mergeCell ref="S1434:T1434"/>
    <mergeCell ref="U1434:V1434"/>
    <mergeCell ref="Q1442:R1442"/>
    <mergeCell ref="S1472:T1472"/>
    <mergeCell ref="U1472:V1472"/>
    <mergeCell ref="W1473:W1487"/>
    <mergeCell ref="W1488:W1502"/>
    <mergeCell ref="Q1502:R1502"/>
    <mergeCell ref="S1502:T1502"/>
    <mergeCell ref="U1502:V1502"/>
    <mergeCell ref="W1503:W1517"/>
    <mergeCell ref="S1494:T1494"/>
    <mergeCell ref="U1494:V1494"/>
    <mergeCell ref="M1495:V1495"/>
    <mergeCell ref="M1496:V1500"/>
    <mergeCell ref="M1501:V1501"/>
    <mergeCell ref="M1502:N1502"/>
    <mergeCell ref="O1502:P1502"/>
    <mergeCell ref="M1489:V1489"/>
    <mergeCell ref="M1491:V1491"/>
    <mergeCell ref="M1492:V1492"/>
    <mergeCell ref="M1493:V1493"/>
    <mergeCell ref="M1494:N1494"/>
    <mergeCell ref="O1494:P1494"/>
    <mergeCell ref="Q1494:R1494"/>
    <mergeCell ref="M1435:V1435"/>
    <mergeCell ref="M1436:V1440"/>
    <mergeCell ref="M1441:V1441"/>
    <mergeCell ref="M1442:N1442"/>
    <mergeCell ref="O1442:P1442"/>
    <mergeCell ref="M1444:V1444"/>
    <mergeCell ref="M1446:V1446"/>
    <mergeCell ref="M1447:V1447"/>
    <mergeCell ref="M1448:V1448"/>
    <mergeCell ref="M1449:N1449"/>
    <mergeCell ref="O1449:P1449"/>
    <mergeCell ref="M1450:V1450"/>
    <mergeCell ref="M1451:V1455"/>
    <mergeCell ref="M1456:V1456"/>
    <mergeCell ref="M1457:N1457"/>
    <mergeCell ref="O1457:P1457"/>
    <mergeCell ref="M1459:V1459"/>
    <mergeCell ref="M1461:V1461"/>
    <mergeCell ref="M1462:V1462"/>
    <mergeCell ref="M1463:V1463"/>
    <mergeCell ref="M1464:N1464"/>
    <mergeCell ref="O1464:P1464"/>
    <mergeCell ref="M1465:V1465"/>
    <mergeCell ref="M1466:V1470"/>
    <mergeCell ref="M1471:V1471"/>
    <mergeCell ref="M1472:N1472"/>
    <mergeCell ref="O1472:P1472"/>
    <mergeCell ref="M1474:V1474"/>
    <mergeCell ref="M1476:V1476"/>
    <mergeCell ref="M1477:V1477"/>
    <mergeCell ref="M1478:V1478"/>
    <mergeCell ref="M1479:N1479"/>
    <mergeCell ref="O1479:P1479"/>
    <mergeCell ref="Q1479:R1479"/>
    <mergeCell ref="S1479:T1479"/>
    <mergeCell ref="S1487:T1487"/>
    <mergeCell ref="U1487:V1487"/>
    <mergeCell ref="U1479:V1479"/>
    <mergeCell ref="M1480:V1480"/>
    <mergeCell ref="M1481:V1485"/>
    <mergeCell ref="M1486:V1486"/>
    <mergeCell ref="M1487:N1487"/>
    <mergeCell ref="O1487:P1487"/>
    <mergeCell ref="Q1487:R1487"/>
    <mergeCell ref="B1161:K1161"/>
    <mergeCell ref="B1162:K1162"/>
    <mergeCell ref="B1163:K1163"/>
    <mergeCell ref="B1164:C1164"/>
    <mergeCell ref="D1164:K1164"/>
    <mergeCell ref="B1165:K1165"/>
    <mergeCell ref="L1166:L1170"/>
    <mergeCell ref="B1166:K1170"/>
    <mergeCell ref="B1172:K1172"/>
    <mergeCell ref="B1174:K1174"/>
    <mergeCell ref="B1176:K1176"/>
    <mergeCell ref="B1177:K1177"/>
    <mergeCell ref="B1178:K1178"/>
    <mergeCell ref="B1179:C1179"/>
    <mergeCell ref="D1179:K1179"/>
    <mergeCell ref="B1180:K1180"/>
    <mergeCell ref="B1181:K1185"/>
    <mergeCell ref="L1181:L1185"/>
    <mergeCell ref="B1187:K1187"/>
    <mergeCell ref="B1189:K1189"/>
    <mergeCell ref="B1191:K1191"/>
    <mergeCell ref="B1192:K1192"/>
    <mergeCell ref="B1193:K1193"/>
    <mergeCell ref="B1194:C1194"/>
    <mergeCell ref="D1194:K1194"/>
    <mergeCell ref="B1195:K1195"/>
    <mergeCell ref="B1196:K1200"/>
    <mergeCell ref="L1196:L1200"/>
    <mergeCell ref="B1202:K1202"/>
    <mergeCell ref="B1204:K1204"/>
    <mergeCell ref="B1206:K1206"/>
    <mergeCell ref="B1207:K1207"/>
    <mergeCell ref="B1208:K1208"/>
    <mergeCell ref="B1209:C1209"/>
    <mergeCell ref="D1209:K1209"/>
    <mergeCell ref="B1210:K1210"/>
    <mergeCell ref="B1211:K1215"/>
    <mergeCell ref="L1211:L1215"/>
    <mergeCell ref="B1217:K1217"/>
    <mergeCell ref="B1219:K1219"/>
    <mergeCell ref="B1221:K1221"/>
    <mergeCell ref="B1222:K1222"/>
    <mergeCell ref="B1223:K1223"/>
    <mergeCell ref="B1224:C1224"/>
    <mergeCell ref="D1224:K1224"/>
    <mergeCell ref="B1225:K1225"/>
    <mergeCell ref="B1226:K1230"/>
    <mergeCell ref="L1226:L1230"/>
    <mergeCell ref="B1232:K1232"/>
    <mergeCell ref="B1234:K1234"/>
    <mergeCell ref="B1236:K1236"/>
    <mergeCell ref="B1237:K1237"/>
    <mergeCell ref="B1238:K1238"/>
    <mergeCell ref="B1239:C1239"/>
    <mergeCell ref="D1239:K1239"/>
    <mergeCell ref="B1240:K1240"/>
    <mergeCell ref="B1281:K1281"/>
    <mergeCell ref="M1281:V1281"/>
    <mergeCell ref="B1282:K1282"/>
    <mergeCell ref="M1282:V1282"/>
    <mergeCell ref="B1283:K1283"/>
    <mergeCell ref="M1283:V1283"/>
    <mergeCell ref="B1284:C1284"/>
    <mergeCell ref="D1284:K1284"/>
    <mergeCell ref="M1284:N1284"/>
    <mergeCell ref="O1284:P1284"/>
    <mergeCell ref="Q1284:R1284"/>
    <mergeCell ref="S1284:T1284"/>
    <mergeCell ref="B1297:K1297"/>
    <mergeCell ref="B1298:K1298"/>
    <mergeCell ref="B1293:V1293"/>
    <mergeCell ref="B1294:K1294"/>
    <mergeCell ref="M1294:V1294"/>
    <mergeCell ref="B1295:V1295"/>
    <mergeCell ref="B1296:K1296"/>
    <mergeCell ref="M1296:V1296"/>
    <mergeCell ref="M1297:V1297"/>
    <mergeCell ref="M1298:V1298"/>
    <mergeCell ref="O1292:P1292"/>
    <mergeCell ref="Q1292:R1292"/>
    <mergeCell ref="B1292:K1292"/>
    <mergeCell ref="M1292:N1292"/>
    <mergeCell ref="B1299:C1299"/>
    <mergeCell ref="D1299:K1299"/>
    <mergeCell ref="M1299:N1299"/>
    <mergeCell ref="O1299:P1299"/>
    <mergeCell ref="Q1299:R1299"/>
    <mergeCell ref="B1301:K1305"/>
    <mergeCell ref="L1301:L1305"/>
    <mergeCell ref="M1301:V1305"/>
    <mergeCell ref="M1306:V1306"/>
    <mergeCell ref="M1307:N1307"/>
    <mergeCell ref="O1307:P1307"/>
    <mergeCell ref="Q1307:R1307"/>
    <mergeCell ref="B1307:K1307"/>
    <mergeCell ref="B1308:V1308"/>
    <mergeCell ref="B1309:K1309"/>
    <mergeCell ref="M1309:V1309"/>
    <mergeCell ref="B1310:V1310"/>
    <mergeCell ref="B1311:K1311"/>
    <mergeCell ref="B1312:K1312"/>
    <mergeCell ref="U1284:V1284"/>
    <mergeCell ref="B1285:K1285"/>
    <mergeCell ref="M1285:V1285"/>
    <mergeCell ref="B1286:K1290"/>
    <mergeCell ref="L1286:L1290"/>
    <mergeCell ref="M1286:V1290"/>
    <mergeCell ref="M1291:V1291"/>
    <mergeCell ref="B1241:K1245"/>
    <mergeCell ref="L1241:L1245"/>
    <mergeCell ref="B1278:V1278"/>
    <mergeCell ref="W1278:W1292"/>
    <mergeCell ref="B1279:K1279"/>
    <mergeCell ref="M1279:V1279"/>
    <mergeCell ref="B1280:V1280"/>
    <mergeCell ref="B1300:K1300"/>
    <mergeCell ref="M1300:V1300"/>
    <mergeCell ref="O1314:P1314"/>
    <mergeCell ref="Q1314:R1314"/>
    <mergeCell ref="M1311:V1311"/>
    <mergeCell ref="M1312:V1312"/>
    <mergeCell ref="B1313:K1313"/>
    <mergeCell ref="M1313:V1313"/>
    <mergeCell ref="B1314:C1314"/>
    <mergeCell ref="D1314:K1314"/>
    <mergeCell ref="M1314:N1314"/>
    <mergeCell ref="M1346:V1350"/>
    <mergeCell ref="M1351:V1351"/>
    <mergeCell ref="W1323:W1337"/>
    <mergeCell ref="S1329:T1329"/>
    <mergeCell ref="U1329:V1329"/>
    <mergeCell ref="S1337:T1337"/>
    <mergeCell ref="U1337:V1337"/>
    <mergeCell ref="W1338:W1352"/>
    <mergeCell ref="M1343:V1343"/>
    <mergeCell ref="U1352:V1352"/>
    <mergeCell ref="Q1352:R1352"/>
    <mergeCell ref="S1352:T1352"/>
    <mergeCell ref="B1353:V1353"/>
    <mergeCell ref="B1355:V1355"/>
    <mergeCell ref="B1368:V1368"/>
    <mergeCell ref="B1370:V1370"/>
    <mergeCell ref="B1383:V1383"/>
    <mergeCell ref="B1385:V1385"/>
    <mergeCell ref="B1398:V1398"/>
    <mergeCell ref="B1400:V1400"/>
    <mergeCell ref="B1413:V1413"/>
    <mergeCell ref="B1415:V1415"/>
    <mergeCell ref="B1428:V1428"/>
    <mergeCell ref="B1430:V1430"/>
    <mergeCell ref="B1490:V1490"/>
    <mergeCell ref="B1503:V1503"/>
    <mergeCell ref="B1443:V1443"/>
    <mergeCell ref="B1445:V1445"/>
    <mergeCell ref="B1458:V1458"/>
    <mergeCell ref="B1460:V1460"/>
    <mergeCell ref="B1473:V1473"/>
    <mergeCell ref="B1475:V1475"/>
    <mergeCell ref="B1488:V1488"/>
    <mergeCell ref="D1374:K1374"/>
    <mergeCell ref="B1375:K1375"/>
    <mergeCell ref="B1376:K1380"/>
    <mergeCell ref="L1376:L1380"/>
    <mergeCell ref="B1382:K1382"/>
    <mergeCell ref="B1384:K1384"/>
    <mergeCell ref="B1386:K1386"/>
    <mergeCell ref="B1387:K1387"/>
    <mergeCell ref="B1388:K1388"/>
    <mergeCell ref="B1389:C1389"/>
    <mergeCell ref="D1389:K1389"/>
    <mergeCell ref="B1390:K1390"/>
    <mergeCell ref="B1391:K1395"/>
    <mergeCell ref="L1391:L1395"/>
    <mergeCell ref="B1247:K1247"/>
    <mergeCell ref="B1249:K1249"/>
    <mergeCell ref="B1251:K1251"/>
    <mergeCell ref="B1252:K1252"/>
    <mergeCell ref="B1253:K1253"/>
    <mergeCell ref="B1254:C1254"/>
    <mergeCell ref="D1254:K1254"/>
    <mergeCell ref="B1255:K1255"/>
    <mergeCell ref="B1256:K1260"/>
    <mergeCell ref="L1256:L1260"/>
    <mergeCell ref="B1262:K1262"/>
    <mergeCell ref="B1264:K1264"/>
    <mergeCell ref="B1266:K1266"/>
    <mergeCell ref="B1267:K1267"/>
    <mergeCell ref="B1268:K1268"/>
    <mergeCell ref="B1269:C1269"/>
    <mergeCell ref="D1269:K1269"/>
    <mergeCell ref="B1270:K1270"/>
    <mergeCell ref="B1271:K1275"/>
    <mergeCell ref="L1271:L1275"/>
    <mergeCell ref="B1343:K1343"/>
    <mergeCell ref="B1344:C1344"/>
    <mergeCell ref="D1344:K1344"/>
    <mergeCell ref="B1345:K1345"/>
    <mergeCell ref="B1346:K1350"/>
    <mergeCell ref="L1346:L1350"/>
    <mergeCell ref="B1352:K1352"/>
    <mergeCell ref="B1354:K1354"/>
    <mergeCell ref="B1356:K1356"/>
    <mergeCell ref="B1357:K1357"/>
    <mergeCell ref="B1358:K1358"/>
    <mergeCell ref="B1359:C1359"/>
    <mergeCell ref="D1359:K1359"/>
    <mergeCell ref="B1360:K1360"/>
    <mergeCell ref="L1361:L1365"/>
    <mergeCell ref="B1361:K1365"/>
    <mergeCell ref="B1367:K1367"/>
    <mergeCell ref="B1369:K1369"/>
    <mergeCell ref="B1371:K1371"/>
    <mergeCell ref="B1372:K1372"/>
    <mergeCell ref="B1373:K1373"/>
    <mergeCell ref="B1374:C1374"/>
    <mergeCell ref="B1397:K1397"/>
    <mergeCell ref="B1399:K1399"/>
    <mergeCell ref="B1481:K1485"/>
    <mergeCell ref="L1481:L1485"/>
    <mergeCell ref="B1474:K1474"/>
    <mergeCell ref="B1476:K1476"/>
    <mergeCell ref="B1477:K1477"/>
    <mergeCell ref="B1478:K1478"/>
    <mergeCell ref="B1479:C1479"/>
    <mergeCell ref="D1479:K1479"/>
    <mergeCell ref="B1480:K1480"/>
    <mergeCell ref="B1401:K1401"/>
    <mergeCell ref="B1402:K1402"/>
    <mergeCell ref="B1403:K1403"/>
    <mergeCell ref="B1404:C1404"/>
    <mergeCell ref="D1404:K1404"/>
    <mergeCell ref="B1405:K1405"/>
    <mergeCell ref="L1406:L1410"/>
    <mergeCell ref="B1406:K1410"/>
    <mergeCell ref="B1412:K1412"/>
    <mergeCell ref="B1414:K1414"/>
    <mergeCell ref="B1416:K1416"/>
    <mergeCell ref="B1417:K1417"/>
    <mergeCell ref="B1418:K1418"/>
    <mergeCell ref="B1419:C1419"/>
    <mergeCell ref="D1419:K1419"/>
    <mergeCell ref="B1420:K1420"/>
    <mergeCell ref="B1421:K1425"/>
    <mergeCell ref="L1421:L1425"/>
    <mergeCell ref="B1427:K1427"/>
    <mergeCell ref="B1429:K1429"/>
    <mergeCell ref="B1431:K1431"/>
    <mergeCell ref="B1432:K1432"/>
    <mergeCell ref="B1433:K1433"/>
    <mergeCell ref="B1434:C1434"/>
    <mergeCell ref="D1434:K1434"/>
    <mergeCell ref="B1435:K1435"/>
    <mergeCell ref="B1436:K1440"/>
    <mergeCell ref="L1436:L1440"/>
    <mergeCell ref="B1442:K1442"/>
    <mergeCell ref="B1444:K1444"/>
    <mergeCell ref="B1446:K1446"/>
    <mergeCell ref="B1447:K1447"/>
    <mergeCell ref="B1448:K1448"/>
    <mergeCell ref="B1449:C1449"/>
    <mergeCell ref="D1449:K1449"/>
    <mergeCell ref="B1450:K1450"/>
    <mergeCell ref="B1451:K1455"/>
    <mergeCell ref="L1451:L1455"/>
    <mergeCell ref="B1457:K1457"/>
    <mergeCell ref="B1459:K1459"/>
    <mergeCell ref="B1461:K1461"/>
    <mergeCell ref="B1462:K1462"/>
    <mergeCell ref="B1463:K1463"/>
    <mergeCell ref="B1464:C1464"/>
    <mergeCell ref="D1464:K1464"/>
    <mergeCell ref="B1465:K1465"/>
    <mergeCell ref="B1466:K1470"/>
    <mergeCell ref="L1466:L1470"/>
    <mergeCell ref="B1472:K1472"/>
    <mergeCell ref="B1000:K1000"/>
    <mergeCell ref="B1001:K1005"/>
    <mergeCell ref="B992:K992"/>
    <mergeCell ref="B994:K994"/>
    <mergeCell ref="B996:K996"/>
    <mergeCell ref="B997:K997"/>
    <mergeCell ref="B998:K998"/>
    <mergeCell ref="B999:C999"/>
    <mergeCell ref="D999:K999"/>
    <mergeCell ref="D1014:K1014"/>
    <mergeCell ref="B1015:K1015"/>
    <mergeCell ref="L1001:L1005"/>
    <mergeCell ref="B1007:K1007"/>
    <mergeCell ref="B1009:K1009"/>
    <mergeCell ref="B1011:K1011"/>
    <mergeCell ref="B1012:K1012"/>
    <mergeCell ref="B1013:K1013"/>
    <mergeCell ref="B1014:C1014"/>
    <mergeCell ref="B1029:C1029"/>
    <mergeCell ref="D1029:K1029"/>
    <mergeCell ref="B1016:K1020"/>
    <mergeCell ref="L1016:L1020"/>
    <mergeCell ref="B1022:K1022"/>
    <mergeCell ref="B1024:K1024"/>
    <mergeCell ref="B1026:K1026"/>
    <mergeCell ref="B1027:K1027"/>
    <mergeCell ref="B1028:K1028"/>
    <mergeCell ref="B1043:K1043"/>
    <mergeCell ref="B1044:C1044"/>
    <mergeCell ref="D1044:K1044"/>
    <mergeCell ref="B1030:K1030"/>
    <mergeCell ref="B1031:K1035"/>
    <mergeCell ref="L1031:L1035"/>
    <mergeCell ref="B1037:K1037"/>
    <mergeCell ref="B1039:K1039"/>
    <mergeCell ref="B1041:K1041"/>
    <mergeCell ref="B1042:K1042"/>
    <mergeCell ref="B1058:K1058"/>
    <mergeCell ref="B1059:C1059"/>
    <mergeCell ref="D1059:K1059"/>
    <mergeCell ref="B1045:K1045"/>
    <mergeCell ref="B1046:K1050"/>
    <mergeCell ref="L1046:L1050"/>
    <mergeCell ref="B1052:K1052"/>
    <mergeCell ref="B1054:K1054"/>
    <mergeCell ref="B1056:K1056"/>
    <mergeCell ref="B1057:K1057"/>
    <mergeCell ref="A963:A977"/>
    <mergeCell ref="A978:A992"/>
    <mergeCell ref="A993:A1007"/>
    <mergeCell ref="A1008:A1022"/>
    <mergeCell ref="A1023:A1037"/>
    <mergeCell ref="A1038:A1052"/>
    <mergeCell ref="A1053:A1067"/>
    <mergeCell ref="A1068:A1082"/>
    <mergeCell ref="A1083:A1097"/>
    <mergeCell ref="A1098:A1112"/>
    <mergeCell ref="A1113:A1127"/>
    <mergeCell ref="A1128:A1142"/>
    <mergeCell ref="A1143:A1157"/>
    <mergeCell ref="A1158:A1172"/>
    <mergeCell ref="A1173:A1187"/>
    <mergeCell ref="A1188:A1202"/>
    <mergeCell ref="A1203:A1217"/>
    <mergeCell ref="A1218:A1232"/>
    <mergeCell ref="A1233:A1247"/>
    <mergeCell ref="A1248:A1262"/>
    <mergeCell ref="A1263:A1277"/>
    <mergeCell ref="A1383:A1397"/>
    <mergeCell ref="A1398:A1412"/>
    <mergeCell ref="A1413:A1427"/>
    <mergeCell ref="A1428:A1442"/>
    <mergeCell ref="A1443:A1457"/>
    <mergeCell ref="A1458:A1472"/>
    <mergeCell ref="A1473:A1487"/>
    <mergeCell ref="A1488:A1502"/>
    <mergeCell ref="A1278:A1292"/>
    <mergeCell ref="A1293:A1307"/>
    <mergeCell ref="A1308:A1322"/>
    <mergeCell ref="A1323:A1337"/>
    <mergeCell ref="A1338:A1352"/>
    <mergeCell ref="A1353:A1367"/>
    <mergeCell ref="A1368:A1382"/>
    <mergeCell ref="B1495:K1495"/>
    <mergeCell ref="B1496:K1500"/>
    <mergeCell ref="L1496:L1500"/>
    <mergeCell ref="B1502:K1502"/>
    <mergeCell ref="B1487:K1487"/>
    <mergeCell ref="B1489:K1489"/>
    <mergeCell ref="B1491:K1491"/>
    <mergeCell ref="B1492:K1492"/>
    <mergeCell ref="B1493:K1493"/>
    <mergeCell ref="B1494:C1494"/>
    <mergeCell ref="D1494:K1494"/>
    <mergeCell ref="B1060:K1060"/>
    <mergeCell ref="B1061:K1065"/>
    <mergeCell ref="L1061:L1065"/>
    <mergeCell ref="B1067:K1067"/>
    <mergeCell ref="B1069:K1069"/>
    <mergeCell ref="B1071:K1071"/>
    <mergeCell ref="B1072:K1072"/>
    <mergeCell ref="B1073:K1073"/>
    <mergeCell ref="B1074:C1074"/>
    <mergeCell ref="D1074:K1074"/>
    <mergeCell ref="B1102:K1102"/>
    <mergeCell ref="B1103:K1103"/>
    <mergeCell ref="B1104:C1104"/>
    <mergeCell ref="D1104:K1104"/>
    <mergeCell ref="B1105:K1105"/>
    <mergeCell ref="B1106:K1110"/>
    <mergeCell ref="L1106:L1110"/>
    <mergeCell ref="B1112:K1112"/>
    <mergeCell ref="B1114:K1114"/>
    <mergeCell ref="B1116:K1116"/>
    <mergeCell ref="B1117:K1117"/>
    <mergeCell ref="B1118:K1118"/>
    <mergeCell ref="B1119:C1119"/>
    <mergeCell ref="D1119:K1119"/>
    <mergeCell ref="B1120:K1120"/>
    <mergeCell ref="B1121:K1125"/>
    <mergeCell ref="L1121:L1125"/>
    <mergeCell ref="B1127:K1127"/>
    <mergeCell ref="B1136:K1140"/>
    <mergeCell ref="L1136:L1140"/>
    <mergeCell ref="B1142:K1142"/>
    <mergeCell ref="B1144:K1144"/>
    <mergeCell ref="B1146:K1146"/>
    <mergeCell ref="B1147:K1147"/>
    <mergeCell ref="B1148:K1148"/>
    <mergeCell ref="B1149:C1149"/>
    <mergeCell ref="D1149:K1149"/>
    <mergeCell ref="B1150:K1150"/>
    <mergeCell ref="B1151:K1155"/>
    <mergeCell ref="L1151:L1155"/>
    <mergeCell ref="B1157:K1157"/>
    <mergeCell ref="B1159:K1159"/>
    <mergeCell ref="B1129:K1129"/>
    <mergeCell ref="B1131:K1131"/>
    <mergeCell ref="B1132:K1132"/>
    <mergeCell ref="B1133:K1133"/>
    <mergeCell ref="B1134:C1134"/>
    <mergeCell ref="D1134:K1134"/>
    <mergeCell ref="B1135:K1135"/>
  </mergeCells>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1.22" defaultRowHeight="15.0"/>
  <cols>
    <col customWidth="1" min="1" max="54" width="2.33"/>
  </cols>
  <sheetData>
    <row r="1" ht="15.75" customHeight="1">
      <c r="A1" s="474"/>
      <c r="B1" s="474"/>
      <c r="C1" s="475"/>
      <c r="D1" s="475"/>
      <c r="E1" s="475"/>
      <c r="F1" s="475"/>
      <c r="G1" s="475"/>
      <c r="H1" s="475"/>
      <c r="I1" s="475"/>
      <c r="J1" s="475"/>
      <c r="K1" s="475"/>
      <c r="L1" s="475"/>
      <c r="M1" s="475"/>
      <c r="N1" s="475"/>
      <c r="O1" s="475"/>
      <c r="P1" s="475"/>
      <c r="Q1" s="475"/>
      <c r="R1" s="475"/>
      <c r="S1" s="475"/>
      <c r="T1" s="474"/>
      <c r="U1" s="476"/>
      <c r="V1" s="476"/>
      <c r="W1" s="475"/>
      <c r="X1" s="475"/>
      <c r="Y1" s="475"/>
      <c r="Z1" s="475"/>
      <c r="AA1" s="475"/>
      <c r="AB1" s="475"/>
      <c r="AC1" s="475"/>
      <c r="AD1" s="475"/>
      <c r="AE1" s="475"/>
      <c r="AF1" s="475"/>
      <c r="AG1" s="475"/>
      <c r="AH1" s="475"/>
      <c r="AI1" s="475"/>
      <c r="AJ1" s="475"/>
      <c r="AK1" s="475"/>
      <c r="AL1" s="475"/>
      <c r="AM1" s="475"/>
      <c r="AN1" s="475"/>
      <c r="AO1" s="475"/>
      <c r="AP1" s="474"/>
      <c r="AQ1" s="474"/>
      <c r="AR1" s="474"/>
      <c r="AS1" s="474"/>
      <c r="AT1" s="474"/>
      <c r="AU1" s="474"/>
      <c r="AV1" s="474"/>
      <c r="AW1" s="474"/>
      <c r="AX1" s="474"/>
      <c r="AY1" s="474"/>
      <c r="AZ1" s="474"/>
      <c r="BA1" s="474"/>
      <c r="BB1" s="474"/>
    </row>
    <row r="2" ht="15.75" customHeight="1">
      <c r="A2" s="474"/>
      <c r="B2" s="477"/>
      <c r="C2" s="478"/>
      <c r="D2" s="187"/>
      <c r="E2" s="187"/>
      <c r="F2" s="187"/>
      <c r="G2" s="187"/>
      <c r="H2" s="187"/>
      <c r="I2" s="187"/>
      <c r="J2" s="187"/>
      <c r="K2" s="479"/>
      <c r="L2" s="478"/>
      <c r="M2" s="187"/>
      <c r="N2" s="187"/>
      <c r="O2" s="187"/>
      <c r="P2" s="187"/>
      <c r="Q2" s="187"/>
      <c r="R2" s="187"/>
      <c r="S2" s="187"/>
      <c r="T2" s="480"/>
      <c r="U2" s="481"/>
      <c r="V2" s="482"/>
      <c r="W2" s="481"/>
      <c r="X2" s="483"/>
      <c r="Y2" s="187"/>
      <c r="Z2" s="187"/>
      <c r="AA2" s="187"/>
      <c r="AB2" s="187"/>
      <c r="AC2" s="187"/>
      <c r="AD2" s="187"/>
      <c r="AE2" s="187"/>
      <c r="AF2" s="481"/>
      <c r="AG2" s="478"/>
      <c r="AH2" s="187"/>
      <c r="AI2" s="187"/>
      <c r="AJ2" s="187"/>
      <c r="AK2" s="187"/>
      <c r="AL2" s="187"/>
      <c r="AM2" s="187"/>
      <c r="AN2" s="187"/>
      <c r="AO2" s="222"/>
      <c r="AQ2" s="474"/>
      <c r="AR2" s="474"/>
      <c r="AS2" s="474"/>
      <c r="AT2" s="474"/>
      <c r="AU2" s="474"/>
      <c r="AV2" s="474"/>
      <c r="AW2" s="474"/>
      <c r="AX2" s="474"/>
      <c r="AY2" s="474"/>
      <c r="AZ2" s="474"/>
      <c r="BA2" s="474"/>
      <c r="BB2" s="474"/>
    </row>
    <row r="3" ht="15.75" customHeight="1">
      <c r="A3" s="474"/>
      <c r="B3" s="484"/>
      <c r="C3" s="478"/>
      <c r="D3" s="187"/>
      <c r="E3" s="187"/>
      <c r="F3" s="187"/>
      <c r="G3" s="187"/>
      <c r="H3" s="187"/>
      <c r="I3" s="187"/>
      <c r="J3" s="187"/>
      <c r="K3" s="481"/>
      <c r="L3" s="478"/>
      <c r="M3" s="187"/>
      <c r="N3" s="187"/>
      <c r="O3" s="187"/>
      <c r="P3" s="187"/>
      <c r="Q3" s="187"/>
      <c r="R3" s="187"/>
      <c r="S3" s="187"/>
      <c r="T3" s="485"/>
      <c r="U3" s="481"/>
      <c r="V3" s="482"/>
      <c r="W3" s="481"/>
      <c r="X3" s="483"/>
      <c r="Y3" s="187"/>
      <c r="Z3" s="187"/>
      <c r="AA3" s="187"/>
      <c r="AB3" s="187"/>
      <c r="AC3" s="187"/>
      <c r="AD3" s="187"/>
      <c r="AE3" s="187"/>
      <c r="AF3" s="481"/>
      <c r="AG3" s="478"/>
      <c r="AH3" s="187"/>
      <c r="AI3" s="187"/>
      <c r="AJ3" s="187"/>
      <c r="AK3" s="187"/>
      <c r="AL3" s="187"/>
      <c r="AM3" s="187"/>
      <c r="AN3" s="187"/>
      <c r="AO3" s="222"/>
      <c r="AQ3" s="474"/>
      <c r="AR3" s="474"/>
      <c r="AS3" s="474"/>
      <c r="AT3" s="474"/>
      <c r="AU3" s="474"/>
      <c r="AV3" s="474"/>
      <c r="AW3" s="474" t="str">
        <f>IFERROR(__xludf.DUMMYFUNCTION("QUERY('Ficha de Personagem'!D93:I106, ""select C where C = 'Sorcerer/ Feiticeiro'"", -1)"),"#VALUE!")</f>
        <v>#VALUE!</v>
      </c>
      <c r="AX3" s="474"/>
      <c r="AY3" s="474"/>
      <c r="AZ3" s="474"/>
      <c r="BA3" s="474"/>
      <c r="BB3" s="474"/>
    </row>
    <row r="4" ht="15.75" customHeight="1">
      <c r="A4" s="474"/>
      <c r="B4" s="484"/>
      <c r="C4" s="478"/>
      <c r="D4" s="187"/>
      <c r="E4" s="187"/>
      <c r="F4" s="187"/>
      <c r="G4" s="187"/>
      <c r="H4" s="187"/>
      <c r="I4" s="187"/>
      <c r="J4" s="187"/>
      <c r="K4" s="481"/>
      <c r="L4" s="478"/>
      <c r="M4" s="187"/>
      <c r="N4" s="187"/>
      <c r="O4" s="187"/>
      <c r="P4" s="187"/>
      <c r="Q4" s="187"/>
      <c r="R4" s="187"/>
      <c r="S4" s="187"/>
      <c r="T4" s="485"/>
      <c r="U4" s="481"/>
      <c r="V4" s="482"/>
      <c r="W4" s="481"/>
      <c r="X4" s="483"/>
      <c r="Y4" s="187"/>
      <c r="Z4" s="187"/>
      <c r="AA4" s="187"/>
      <c r="AB4" s="187"/>
      <c r="AC4" s="187"/>
      <c r="AD4" s="187"/>
      <c r="AE4" s="187"/>
      <c r="AF4" s="481"/>
      <c r="AG4" s="478"/>
      <c r="AH4" s="187"/>
      <c r="AI4" s="187"/>
      <c r="AJ4" s="187"/>
      <c r="AK4" s="187"/>
      <c r="AL4" s="187"/>
      <c r="AM4" s="187"/>
      <c r="AN4" s="187"/>
      <c r="AO4" s="222"/>
      <c r="AQ4" s="474"/>
      <c r="AR4" s="474"/>
      <c r="AS4" s="474"/>
      <c r="AT4" s="474"/>
      <c r="AU4" s="474"/>
      <c r="AV4" s="474"/>
      <c r="AW4" s="486"/>
      <c r="AX4" s="474"/>
      <c r="AY4" s="474"/>
      <c r="AZ4" s="474"/>
      <c r="BA4" s="474"/>
      <c r="BB4" s="474"/>
    </row>
    <row r="5" ht="15.75" customHeight="1">
      <c r="A5" s="474"/>
      <c r="B5" s="484"/>
      <c r="C5" s="478"/>
      <c r="D5" s="187"/>
      <c r="E5" s="187"/>
      <c r="F5" s="187"/>
      <c r="G5" s="187"/>
      <c r="H5" s="187"/>
      <c r="I5" s="187"/>
      <c r="J5" s="187"/>
      <c r="K5" s="481"/>
      <c r="L5" s="478"/>
      <c r="M5" s="187"/>
      <c r="N5" s="187"/>
      <c r="O5" s="187"/>
      <c r="P5" s="187"/>
      <c r="Q5" s="187"/>
      <c r="R5" s="187"/>
      <c r="S5" s="187"/>
      <c r="T5" s="485"/>
      <c r="U5" s="481"/>
      <c r="V5" s="482"/>
      <c r="W5" s="481"/>
      <c r="X5" s="483"/>
      <c r="Y5" s="187"/>
      <c r="Z5" s="187"/>
      <c r="AA5" s="187"/>
      <c r="AB5" s="187"/>
      <c r="AC5" s="187"/>
      <c r="AD5" s="187"/>
      <c r="AE5" s="187"/>
      <c r="AF5" s="481"/>
      <c r="AG5" s="478"/>
      <c r="AH5" s="187"/>
      <c r="AI5" s="187"/>
      <c r="AJ5" s="187"/>
      <c r="AK5" s="187"/>
      <c r="AL5" s="187"/>
      <c r="AM5" s="187"/>
      <c r="AN5" s="187"/>
      <c r="AO5" s="222"/>
      <c r="AQ5" s="474"/>
      <c r="AR5" s="474"/>
      <c r="AS5" s="474"/>
      <c r="AT5" s="474"/>
      <c r="AU5" s="474"/>
      <c r="AV5" s="474"/>
      <c r="AW5" s="474"/>
      <c r="AX5" s="474"/>
      <c r="AY5" s="474"/>
      <c r="AZ5" s="474"/>
      <c r="BA5" s="474"/>
      <c r="BB5" s="474"/>
    </row>
    <row r="6" ht="15.75" customHeight="1">
      <c r="A6" s="474"/>
      <c r="B6" s="484"/>
      <c r="C6" s="478"/>
      <c r="D6" s="187"/>
      <c r="E6" s="187"/>
      <c r="F6" s="187"/>
      <c r="G6" s="187"/>
      <c r="H6" s="187"/>
      <c r="I6" s="187"/>
      <c r="J6" s="187"/>
      <c r="K6" s="481"/>
      <c r="L6" s="478"/>
      <c r="M6" s="187"/>
      <c r="N6" s="187"/>
      <c r="O6" s="187"/>
      <c r="P6" s="187"/>
      <c r="Q6" s="187"/>
      <c r="R6" s="187"/>
      <c r="S6" s="187"/>
      <c r="T6" s="485"/>
      <c r="U6" s="481"/>
      <c r="V6" s="482"/>
      <c r="W6" s="481"/>
      <c r="X6" s="483"/>
      <c r="Y6" s="187"/>
      <c r="Z6" s="187"/>
      <c r="AA6" s="187"/>
      <c r="AB6" s="187"/>
      <c r="AC6" s="187"/>
      <c r="AD6" s="187"/>
      <c r="AE6" s="187"/>
      <c r="AF6" s="481"/>
      <c r="AG6" s="478"/>
      <c r="AH6" s="187"/>
      <c r="AI6" s="187"/>
      <c r="AJ6" s="187"/>
      <c r="AK6" s="187"/>
      <c r="AL6" s="187"/>
      <c r="AM6" s="187"/>
      <c r="AN6" s="187"/>
      <c r="AO6" s="222"/>
      <c r="AQ6" s="474"/>
      <c r="AR6" s="474"/>
      <c r="AS6" s="474"/>
      <c r="AT6" s="474"/>
      <c r="AU6" s="474"/>
      <c r="AV6" s="474"/>
      <c r="AW6" s="474"/>
      <c r="AX6" s="474"/>
      <c r="AY6" s="474"/>
      <c r="AZ6" s="474"/>
      <c r="BA6" s="474"/>
      <c r="BB6" s="474"/>
    </row>
    <row r="7" ht="15.75" customHeight="1">
      <c r="A7" s="474"/>
      <c r="B7" s="484"/>
      <c r="C7" s="478"/>
      <c r="D7" s="187"/>
      <c r="E7" s="187"/>
      <c r="F7" s="187"/>
      <c r="G7" s="187"/>
      <c r="H7" s="187"/>
      <c r="I7" s="187"/>
      <c r="J7" s="187"/>
      <c r="K7" s="481"/>
      <c r="L7" s="478"/>
      <c r="M7" s="187"/>
      <c r="N7" s="187"/>
      <c r="O7" s="187"/>
      <c r="P7" s="187"/>
      <c r="Q7" s="187"/>
      <c r="R7" s="187"/>
      <c r="S7" s="187"/>
      <c r="T7" s="485"/>
      <c r="U7" s="481"/>
      <c r="V7" s="482"/>
      <c r="W7" s="481"/>
      <c r="X7" s="483"/>
      <c r="Y7" s="187"/>
      <c r="Z7" s="187"/>
      <c r="AA7" s="187"/>
      <c r="AB7" s="187"/>
      <c r="AC7" s="187"/>
      <c r="AD7" s="187"/>
      <c r="AE7" s="187"/>
      <c r="AF7" s="481"/>
      <c r="AG7" s="478"/>
      <c r="AH7" s="187"/>
      <c r="AI7" s="187"/>
      <c r="AJ7" s="187"/>
      <c r="AK7" s="187"/>
      <c r="AL7" s="187"/>
      <c r="AM7" s="187"/>
      <c r="AN7" s="187"/>
      <c r="AO7" s="222"/>
      <c r="AQ7" s="474"/>
      <c r="AR7" s="474"/>
      <c r="AS7" s="474"/>
      <c r="AT7" s="474"/>
      <c r="AU7" s="474"/>
      <c r="AV7" s="474"/>
      <c r="AW7" s="474"/>
      <c r="AX7" s="474"/>
      <c r="AY7" s="474"/>
      <c r="AZ7" s="474"/>
      <c r="BA7" s="474"/>
      <c r="BB7" s="474"/>
    </row>
    <row r="8" ht="15.75" customHeight="1">
      <c r="A8" s="474"/>
      <c r="B8" s="484"/>
      <c r="C8" s="478"/>
      <c r="D8" s="187"/>
      <c r="E8" s="187"/>
      <c r="F8" s="187"/>
      <c r="G8" s="187"/>
      <c r="H8" s="187"/>
      <c r="I8" s="187"/>
      <c r="J8" s="187"/>
      <c r="K8" s="481"/>
      <c r="L8" s="478"/>
      <c r="M8" s="187"/>
      <c r="N8" s="187"/>
      <c r="O8" s="187"/>
      <c r="P8" s="187"/>
      <c r="Q8" s="187"/>
      <c r="R8" s="187"/>
      <c r="S8" s="187"/>
      <c r="T8" s="485"/>
      <c r="U8" s="481"/>
      <c r="V8" s="482"/>
      <c r="W8" s="481"/>
      <c r="X8" s="483"/>
      <c r="Y8" s="187"/>
      <c r="Z8" s="187"/>
      <c r="AA8" s="187"/>
      <c r="AB8" s="187"/>
      <c r="AC8" s="187"/>
      <c r="AD8" s="187"/>
      <c r="AE8" s="187"/>
      <c r="AF8" s="481"/>
      <c r="AG8" s="478"/>
      <c r="AH8" s="187"/>
      <c r="AI8" s="187"/>
      <c r="AJ8" s="187"/>
      <c r="AK8" s="187"/>
      <c r="AL8" s="187"/>
      <c r="AM8" s="187"/>
      <c r="AN8" s="187"/>
      <c r="AO8" s="222"/>
      <c r="AQ8" s="474"/>
      <c r="AR8" s="474"/>
      <c r="AS8" s="474"/>
      <c r="AT8" s="474"/>
      <c r="AU8" s="474"/>
      <c r="AV8" s="474"/>
      <c r="AW8" s="474"/>
      <c r="AX8" s="474"/>
      <c r="AY8" s="474"/>
      <c r="AZ8" s="474"/>
      <c r="BA8" s="474"/>
      <c r="BB8" s="474"/>
    </row>
    <row r="9" ht="15.75" customHeight="1">
      <c r="A9" s="474"/>
      <c r="B9" s="484"/>
      <c r="C9" s="478"/>
      <c r="D9" s="187"/>
      <c r="E9" s="187"/>
      <c r="F9" s="187"/>
      <c r="G9" s="187"/>
      <c r="H9" s="187"/>
      <c r="I9" s="187"/>
      <c r="J9" s="187"/>
      <c r="K9" s="481"/>
      <c r="L9" s="478"/>
      <c r="M9" s="187"/>
      <c r="N9" s="187"/>
      <c r="O9" s="187"/>
      <c r="P9" s="187"/>
      <c r="Q9" s="187"/>
      <c r="R9" s="187"/>
      <c r="S9" s="187"/>
      <c r="T9" s="485"/>
      <c r="U9" s="481"/>
      <c r="V9" s="482"/>
      <c r="W9" s="481"/>
      <c r="X9" s="483"/>
      <c r="Y9" s="187"/>
      <c r="Z9" s="187"/>
      <c r="AA9" s="187"/>
      <c r="AB9" s="187"/>
      <c r="AC9" s="187"/>
      <c r="AD9" s="187"/>
      <c r="AE9" s="187"/>
      <c r="AF9" s="481"/>
      <c r="AG9" s="478"/>
      <c r="AH9" s="187"/>
      <c r="AI9" s="187"/>
      <c r="AJ9" s="187"/>
      <c r="AK9" s="187"/>
      <c r="AL9" s="187"/>
      <c r="AM9" s="187"/>
      <c r="AN9" s="187"/>
      <c r="AO9" s="222"/>
      <c r="AQ9" s="474"/>
      <c r="AR9" s="474"/>
      <c r="AS9" s="474"/>
      <c r="AT9" s="474"/>
      <c r="AU9" s="474"/>
      <c r="AV9" s="474"/>
      <c r="AW9" s="474"/>
      <c r="AX9" s="474"/>
      <c r="AY9" s="474"/>
      <c r="AZ9" s="474"/>
      <c r="BA9" s="474"/>
      <c r="BB9" s="474"/>
    </row>
    <row r="10" ht="15.75" customHeight="1">
      <c r="A10" s="474"/>
      <c r="B10" s="484"/>
      <c r="C10" s="478"/>
      <c r="D10" s="187"/>
      <c r="E10" s="187"/>
      <c r="F10" s="187"/>
      <c r="G10" s="187"/>
      <c r="H10" s="187"/>
      <c r="I10" s="187"/>
      <c r="J10" s="187"/>
      <c r="K10" s="481"/>
      <c r="L10" s="478"/>
      <c r="M10" s="187"/>
      <c r="N10" s="187"/>
      <c r="O10" s="187"/>
      <c r="P10" s="187"/>
      <c r="Q10" s="187"/>
      <c r="R10" s="187"/>
      <c r="S10" s="187"/>
      <c r="T10" s="485"/>
      <c r="U10" s="481"/>
      <c r="V10" s="482"/>
      <c r="W10" s="481"/>
      <c r="X10" s="483"/>
      <c r="Y10" s="187"/>
      <c r="Z10" s="187"/>
      <c r="AA10" s="187"/>
      <c r="AB10" s="187"/>
      <c r="AC10" s="187"/>
      <c r="AD10" s="187"/>
      <c r="AE10" s="187"/>
      <c r="AF10" s="481"/>
      <c r="AG10" s="478"/>
      <c r="AH10" s="187"/>
      <c r="AI10" s="187"/>
      <c r="AJ10" s="187"/>
      <c r="AK10" s="187"/>
      <c r="AL10" s="187"/>
      <c r="AM10" s="187"/>
      <c r="AN10" s="187"/>
      <c r="AO10" s="222"/>
      <c r="AQ10" s="474"/>
      <c r="AR10" s="474"/>
      <c r="AS10" s="474"/>
      <c r="AT10" s="474"/>
      <c r="AU10" s="474"/>
      <c r="AV10" s="474"/>
      <c r="AW10" s="474"/>
      <c r="AX10" s="474"/>
      <c r="AY10" s="474"/>
      <c r="AZ10" s="474"/>
      <c r="BA10" s="474"/>
      <c r="BB10" s="474"/>
    </row>
    <row r="11" ht="15.75" customHeight="1">
      <c r="A11" s="474"/>
      <c r="B11" s="484"/>
      <c r="C11" s="478"/>
      <c r="D11" s="187"/>
      <c r="E11" s="187"/>
      <c r="F11" s="187"/>
      <c r="G11" s="187"/>
      <c r="H11" s="187"/>
      <c r="I11" s="187"/>
      <c r="J11" s="187"/>
      <c r="K11" s="481"/>
      <c r="L11" s="478"/>
      <c r="M11" s="187"/>
      <c r="N11" s="187"/>
      <c r="O11" s="187"/>
      <c r="P11" s="187"/>
      <c r="Q11" s="187"/>
      <c r="R11" s="187"/>
      <c r="S11" s="187"/>
      <c r="T11" s="485"/>
      <c r="U11" s="481"/>
      <c r="V11" s="482"/>
      <c r="W11" s="481"/>
      <c r="X11" s="483"/>
      <c r="Y11" s="187"/>
      <c r="Z11" s="187"/>
      <c r="AA11" s="187"/>
      <c r="AB11" s="187"/>
      <c r="AC11" s="187"/>
      <c r="AD11" s="187"/>
      <c r="AE11" s="187"/>
      <c r="AF11" s="481"/>
      <c r="AG11" s="478"/>
      <c r="AH11" s="187"/>
      <c r="AI11" s="187"/>
      <c r="AJ11" s="187"/>
      <c r="AK11" s="187"/>
      <c r="AL11" s="187"/>
      <c r="AM11" s="187"/>
      <c r="AN11" s="187"/>
      <c r="AO11" s="222"/>
      <c r="AQ11" s="474"/>
      <c r="AR11" s="474"/>
      <c r="AS11" s="474"/>
      <c r="AT11" s="474"/>
      <c r="AU11" s="474"/>
      <c r="AV11" s="474"/>
      <c r="AW11" s="474"/>
      <c r="AX11" s="474"/>
      <c r="AY11" s="474"/>
      <c r="AZ11" s="474"/>
      <c r="BA11" s="474"/>
      <c r="BB11" s="474"/>
    </row>
    <row r="12" ht="15.75" customHeight="1">
      <c r="A12" s="474"/>
      <c r="B12" s="484"/>
      <c r="C12" s="478"/>
      <c r="D12" s="187"/>
      <c r="E12" s="187"/>
      <c r="F12" s="187"/>
      <c r="G12" s="187"/>
      <c r="H12" s="187"/>
      <c r="I12" s="187"/>
      <c r="J12" s="187"/>
      <c r="K12" s="481"/>
      <c r="L12" s="478"/>
      <c r="M12" s="187"/>
      <c r="N12" s="187"/>
      <c r="O12" s="187"/>
      <c r="P12" s="187"/>
      <c r="Q12" s="187"/>
      <c r="R12" s="187"/>
      <c r="S12" s="187"/>
      <c r="T12" s="485"/>
      <c r="U12" s="481"/>
      <c r="V12" s="482"/>
      <c r="W12" s="481"/>
      <c r="X12" s="483"/>
      <c r="Y12" s="187"/>
      <c r="Z12" s="187"/>
      <c r="AA12" s="187"/>
      <c r="AB12" s="187"/>
      <c r="AC12" s="187"/>
      <c r="AD12" s="187"/>
      <c r="AE12" s="187"/>
      <c r="AF12" s="481"/>
      <c r="AG12" s="478"/>
      <c r="AH12" s="187"/>
      <c r="AI12" s="187"/>
      <c r="AJ12" s="187"/>
      <c r="AK12" s="187"/>
      <c r="AL12" s="187"/>
      <c r="AM12" s="187"/>
      <c r="AN12" s="187"/>
      <c r="AO12" s="222"/>
      <c r="AQ12" s="474"/>
      <c r="AR12" s="474"/>
      <c r="AS12" s="474"/>
      <c r="AT12" s="474"/>
      <c r="AU12" s="474"/>
      <c r="AV12" s="474"/>
      <c r="AW12" s="474"/>
      <c r="AX12" s="474"/>
      <c r="AY12" s="474"/>
      <c r="AZ12" s="474"/>
      <c r="BA12" s="474"/>
      <c r="BB12" s="474"/>
    </row>
    <row r="13" ht="15.75" customHeight="1">
      <c r="A13" s="474"/>
      <c r="B13" s="484"/>
      <c r="C13" s="478"/>
      <c r="D13" s="187"/>
      <c r="E13" s="187"/>
      <c r="F13" s="187"/>
      <c r="G13" s="187"/>
      <c r="H13" s="187"/>
      <c r="I13" s="187"/>
      <c r="J13" s="187"/>
      <c r="K13" s="481"/>
      <c r="L13" s="478"/>
      <c r="M13" s="187"/>
      <c r="N13" s="187"/>
      <c r="O13" s="187"/>
      <c r="P13" s="187"/>
      <c r="Q13" s="187"/>
      <c r="R13" s="187"/>
      <c r="S13" s="187"/>
      <c r="T13" s="485"/>
      <c r="U13" s="481"/>
      <c r="V13" s="482"/>
      <c r="W13" s="481"/>
      <c r="X13" s="483"/>
      <c r="Y13" s="187"/>
      <c r="Z13" s="187"/>
      <c r="AA13" s="187"/>
      <c r="AB13" s="187"/>
      <c r="AC13" s="187"/>
      <c r="AD13" s="187"/>
      <c r="AE13" s="187"/>
      <c r="AF13" s="481"/>
      <c r="AG13" s="478"/>
      <c r="AH13" s="187"/>
      <c r="AI13" s="187"/>
      <c r="AJ13" s="187"/>
      <c r="AK13" s="187"/>
      <c r="AL13" s="187"/>
      <c r="AM13" s="187"/>
      <c r="AN13" s="187"/>
      <c r="AO13" s="222"/>
      <c r="AQ13" s="474"/>
      <c r="AR13" s="474"/>
      <c r="AS13" s="474"/>
      <c r="AT13" s="474"/>
      <c r="AU13" s="474"/>
      <c r="AV13" s="474"/>
      <c r="AW13" s="474"/>
      <c r="AX13" s="474"/>
      <c r="AY13" s="474"/>
      <c r="AZ13" s="474"/>
      <c r="BA13" s="474"/>
      <c r="BB13" s="474"/>
    </row>
    <row r="14" ht="15.75" customHeight="1">
      <c r="A14" s="474"/>
      <c r="B14" s="487"/>
      <c r="C14" s="488" t="s">
        <v>138</v>
      </c>
      <c r="D14" s="44"/>
      <c r="E14" s="44"/>
      <c r="F14" s="44"/>
      <c r="G14" s="44"/>
      <c r="H14" s="44"/>
      <c r="I14" s="44"/>
      <c r="J14" s="44"/>
      <c r="K14" s="44"/>
      <c r="L14" s="44"/>
      <c r="M14" s="44"/>
      <c r="N14" s="44"/>
      <c r="O14" s="44"/>
      <c r="P14" s="44"/>
      <c r="Q14" s="44"/>
      <c r="R14" s="44"/>
      <c r="S14" s="44"/>
      <c r="T14" s="489"/>
      <c r="U14" s="476"/>
      <c r="V14" s="490"/>
      <c r="W14" s="237" t="s">
        <v>138</v>
      </c>
      <c r="X14" s="44"/>
      <c r="Y14" s="44"/>
      <c r="Z14" s="44"/>
      <c r="AA14" s="44"/>
      <c r="AB14" s="44"/>
      <c r="AC14" s="44"/>
      <c r="AD14" s="44"/>
      <c r="AE14" s="44"/>
      <c r="AF14" s="44"/>
      <c r="AG14" s="44"/>
      <c r="AH14" s="44"/>
      <c r="AI14" s="44"/>
      <c r="AJ14" s="44"/>
      <c r="AK14" s="44"/>
      <c r="AL14" s="44"/>
      <c r="AM14" s="44"/>
      <c r="AN14" s="44"/>
      <c r="AO14" s="45"/>
      <c r="AQ14" s="474"/>
      <c r="AR14" s="474"/>
      <c r="AS14" s="474"/>
      <c r="AT14" s="474"/>
      <c r="AU14" s="474"/>
      <c r="AV14" s="474"/>
      <c r="AW14" s="474"/>
      <c r="AX14" s="474"/>
      <c r="AY14" s="474"/>
      <c r="AZ14" s="474"/>
      <c r="BA14" s="474"/>
      <c r="BB14" s="474"/>
    </row>
    <row r="15" ht="15.75" customHeight="1">
      <c r="A15" s="474"/>
      <c r="B15" s="476"/>
      <c r="C15" s="474"/>
      <c r="D15" s="474"/>
      <c r="E15" s="474"/>
      <c r="F15" s="474"/>
      <c r="G15" s="474"/>
      <c r="H15" s="474"/>
      <c r="I15" s="474"/>
      <c r="J15" s="474"/>
      <c r="K15" s="474"/>
      <c r="L15" s="474"/>
      <c r="M15" s="474"/>
      <c r="N15" s="474"/>
      <c r="O15" s="474"/>
      <c r="P15" s="474"/>
      <c r="Q15" s="474"/>
      <c r="R15" s="474"/>
      <c r="S15" s="474"/>
      <c r="T15" s="474"/>
      <c r="U15" s="476"/>
      <c r="V15" s="476"/>
      <c r="W15" s="474"/>
      <c r="X15" s="474"/>
      <c r="Y15" s="474"/>
      <c r="Z15" s="474"/>
      <c r="AA15" s="474"/>
      <c r="AB15" s="474"/>
      <c r="AC15" s="474"/>
      <c r="AD15" s="474"/>
      <c r="AE15" s="474"/>
      <c r="AF15" s="474"/>
      <c r="AG15" s="474"/>
      <c r="AH15" s="474"/>
      <c r="AI15" s="474"/>
      <c r="AJ15" s="474"/>
      <c r="AK15" s="474"/>
      <c r="AL15" s="474"/>
      <c r="AM15" s="474"/>
      <c r="AN15" s="474"/>
      <c r="AO15" s="474"/>
      <c r="AQ15" s="474"/>
      <c r="AR15" s="474"/>
      <c r="AS15" s="474"/>
      <c r="AT15" s="474"/>
      <c r="AU15" s="474"/>
      <c r="AV15" s="474"/>
      <c r="AW15" s="474"/>
      <c r="AX15" s="474"/>
      <c r="AY15" s="474"/>
      <c r="AZ15" s="474"/>
      <c r="BA15" s="474"/>
      <c r="BB15" s="474"/>
    </row>
    <row r="16" ht="15.75" customHeight="1"/>
    <row r="17" ht="15.75" customHeight="1">
      <c r="BA17" s="491" t="s">
        <v>199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c r="B35" s="492"/>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AG2:AN2"/>
    <mergeCell ref="AG3:AN3"/>
    <mergeCell ref="L3:S3"/>
    <mergeCell ref="L4:S4"/>
    <mergeCell ref="X4:AE4"/>
    <mergeCell ref="AG4:AN4"/>
    <mergeCell ref="C5:J5"/>
    <mergeCell ref="L5:S5"/>
    <mergeCell ref="X5:AE5"/>
    <mergeCell ref="AG5:AN5"/>
    <mergeCell ref="C6:J6"/>
    <mergeCell ref="L6:S6"/>
    <mergeCell ref="X6:AE6"/>
    <mergeCell ref="AG6:AN6"/>
    <mergeCell ref="C7:J7"/>
    <mergeCell ref="L7:S7"/>
    <mergeCell ref="X7:AE7"/>
    <mergeCell ref="AG7:AN7"/>
    <mergeCell ref="C8:J8"/>
    <mergeCell ref="L8:S8"/>
    <mergeCell ref="X8:AE8"/>
    <mergeCell ref="AG8:AN8"/>
    <mergeCell ref="C9:J9"/>
    <mergeCell ref="L9:S9"/>
    <mergeCell ref="X9:AE9"/>
    <mergeCell ref="AG9:AN9"/>
    <mergeCell ref="C10:J10"/>
    <mergeCell ref="L10:S10"/>
    <mergeCell ref="C14:S14"/>
    <mergeCell ref="W14:AO14"/>
    <mergeCell ref="AP1:AP15"/>
    <mergeCell ref="C2:J2"/>
    <mergeCell ref="L2:S2"/>
    <mergeCell ref="X2:AE2"/>
    <mergeCell ref="C3:J3"/>
    <mergeCell ref="X3:AE3"/>
    <mergeCell ref="C4:J4"/>
    <mergeCell ref="B35:AO35"/>
    <mergeCell ref="X10:AE10"/>
    <mergeCell ref="AG10:AN10"/>
    <mergeCell ref="C11:J11"/>
    <mergeCell ref="L11:S11"/>
    <mergeCell ref="X11:AE11"/>
    <mergeCell ref="AG11:AN11"/>
    <mergeCell ref="C12:J12"/>
    <mergeCell ref="L12:S12"/>
    <mergeCell ref="X12:AE12"/>
    <mergeCell ref="AG12:AN12"/>
    <mergeCell ref="C13:J13"/>
    <mergeCell ref="L13:S13"/>
    <mergeCell ref="X13:AE13"/>
    <mergeCell ref="AG13:AN13"/>
    <mergeCell ref="BA17:BB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1.22" defaultRowHeight="15.0"/>
  <cols>
    <col customWidth="1" min="1" max="8" width="2.33"/>
    <col customWidth="1" min="9" max="9" width="3.0"/>
    <col customWidth="1" min="10" max="42" width="2.33"/>
    <col customWidth="1" hidden="1" min="43" max="55" width="2.33"/>
  </cols>
  <sheetData>
    <row r="1" ht="15.75" customHeight="1">
      <c r="A1" s="493" t="str">
        <f>if(and(C5&lt;&gt;"",countif(AQ69:AQ94,C5)),image(vlookup(C5,AQ69:AS94,2,false),2),image("http://i.imgur.com/Pnzh0Lq.png",2))</f>
        <v/>
      </c>
      <c r="S1" s="494"/>
      <c r="T1" s="495"/>
      <c r="U1" s="495"/>
      <c r="V1" s="495"/>
      <c r="W1" s="495"/>
      <c r="X1" s="495"/>
      <c r="Y1" s="495"/>
      <c r="Z1" s="495"/>
      <c r="AA1" s="495"/>
      <c r="AB1" s="495"/>
      <c r="AC1" s="495"/>
      <c r="AD1" s="495"/>
      <c r="AE1" s="495"/>
      <c r="AF1" s="495"/>
      <c r="AG1" s="495"/>
      <c r="AH1" s="495"/>
      <c r="AI1" s="495"/>
      <c r="AJ1" s="495"/>
      <c r="AK1" s="495"/>
      <c r="AL1" s="495"/>
      <c r="AM1" s="495"/>
      <c r="AN1" s="495"/>
      <c r="AO1" s="495"/>
      <c r="AP1" s="495"/>
      <c r="AQ1" s="496"/>
      <c r="AR1" s="497"/>
      <c r="AS1" s="497"/>
      <c r="AT1" s="497"/>
      <c r="AU1" s="497"/>
      <c r="AV1" s="497"/>
      <c r="AW1" s="497"/>
      <c r="AX1" s="497"/>
      <c r="AY1" s="498"/>
      <c r="AZ1" s="498"/>
      <c r="BA1" s="498"/>
      <c r="BB1" s="498"/>
      <c r="BC1" s="498"/>
    </row>
    <row r="2" ht="15.75" customHeight="1">
      <c r="S2" s="494" t="str">
        <f>IMAGE("http://i.imgur.com/2jwsXWa.png",2)</f>
        <v/>
      </c>
      <c r="T2" s="495"/>
      <c r="U2" s="495"/>
      <c r="V2" s="495"/>
      <c r="W2" s="495"/>
      <c r="X2" s="495"/>
      <c r="Y2" s="495"/>
      <c r="Z2" s="495"/>
      <c r="AA2" s="495"/>
      <c r="AB2" s="495"/>
      <c r="AC2" s="495"/>
      <c r="AD2" s="495"/>
      <c r="AE2" s="495"/>
      <c r="AF2" s="495"/>
      <c r="AG2" s="495"/>
      <c r="AH2" s="495"/>
      <c r="AI2" s="495"/>
      <c r="AJ2" s="495"/>
      <c r="AK2" s="495"/>
      <c r="AL2" s="495"/>
      <c r="AM2" s="495"/>
      <c r="AN2" s="495"/>
      <c r="AO2" s="495"/>
      <c r="AP2" s="495"/>
      <c r="AQ2" s="496"/>
      <c r="AR2" s="497"/>
      <c r="AS2" s="497"/>
      <c r="AT2" s="497"/>
      <c r="AU2" s="497"/>
      <c r="AV2" s="497"/>
      <c r="AW2" s="497"/>
      <c r="AX2" s="497"/>
      <c r="AY2" s="497"/>
      <c r="AZ2" s="497"/>
      <c r="BA2" s="497"/>
      <c r="BB2" s="497"/>
      <c r="BC2" s="497"/>
    </row>
    <row r="3" ht="15.75" customHeight="1">
      <c r="S3" s="15" t="str">
        <f>IMAGE("http://i.imgur.com/1aZcJXU.png",2)</f>
        <v/>
      </c>
      <c r="AN3" s="32"/>
      <c r="AO3" s="63" t="str">
        <f>IMAGE("http://i.imgur.com/nWCUyCa.png",2)</f>
        <v/>
      </c>
      <c r="AP3" s="494"/>
      <c r="AQ3" s="496"/>
      <c r="AR3" s="497"/>
      <c r="AS3" s="497"/>
      <c r="AT3" s="497"/>
      <c r="AU3" s="497"/>
      <c r="AV3" s="497"/>
      <c r="AW3" s="497"/>
      <c r="AX3" s="497"/>
      <c r="AY3" s="498"/>
      <c r="AZ3" s="498"/>
      <c r="BA3" s="498"/>
      <c r="BB3" s="498"/>
      <c r="BC3" s="498"/>
    </row>
    <row r="4" ht="15.75" customHeight="1">
      <c r="S4" s="499"/>
      <c r="T4" s="500" t="str">
        <f>IMAGE("http://i.imgur.com/bMB1ljY.png",2)</f>
        <v/>
      </c>
      <c r="U4" s="501" t="s">
        <v>200</v>
      </c>
      <c r="V4" s="502"/>
      <c r="W4" s="502"/>
      <c r="X4" s="503"/>
      <c r="Y4" s="500" t="str">
        <f>IMAGE("http://i.imgur.com/vGypnz4.png",2)</f>
        <v/>
      </c>
      <c r="Z4" s="499"/>
      <c r="AA4" s="500" t="str">
        <f>IMAGE("http://i.imgur.com/bMB1ljY.png",2)</f>
        <v/>
      </c>
      <c r="AB4" s="501" t="s">
        <v>201</v>
      </c>
      <c r="AC4" s="502"/>
      <c r="AD4" s="502"/>
      <c r="AE4" s="503"/>
      <c r="AF4" s="500" t="str">
        <f>IMAGE("http://i.imgur.com/vGypnz4.png",2)</f>
        <v/>
      </c>
      <c r="AG4" s="499"/>
      <c r="AH4" s="500" t="str">
        <f>IMAGE("http://i.imgur.com/bMB1ljY.png",2)</f>
        <v/>
      </c>
      <c r="AI4" s="501" t="s">
        <v>202</v>
      </c>
      <c r="AJ4" s="502"/>
      <c r="AK4" s="502"/>
      <c r="AL4" s="503"/>
      <c r="AM4" s="500" t="str">
        <f>IMAGE("http://i.imgur.com/vGypnz4.png",2)</f>
        <v/>
      </c>
      <c r="AN4" s="499"/>
      <c r="AP4" s="494"/>
      <c r="AQ4" s="496"/>
      <c r="AR4" s="498"/>
      <c r="AS4" s="497"/>
      <c r="AT4" s="497"/>
      <c r="AU4" s="497"/>
      <c r="AV4" s="497"/>
      <c r="AW4" s="497"/>
      <c r="AX4" s="497"/>
      <c r="AY4" s="498"/>
      <c r="AZ4" s="498"/>
      <c r="BA4" s="498"/>
      <c r="BB4" s="498"/>
      <c r="BC4" s="498"/>
    </row>
    <row r="5" ht="15.75" customHeight="1">
      <c r="B5" s="504"/>
      <c r="C5" s="505"/>
      <c r="D5" s="66"/>
      <c r="E5" s="66"/>
      <c r="F5" s="66"/>
      <c r="G5" s="66"/>
      <c r="H5" s="66"/>
      <c r="I5" s="66"/>
      <c r="J5" s="66"/>
      <c r="K5" s="66"/>
      <c r="L5" s="66"/>
      <c r="M5" s="66"/>
      <c r="N5" s="66"/>
      <c r="O5" s="66"/>
      <c r="P5" s="66"/>
      <c r="Q5" s="66"/>
      <c r="R5" s="398"/>
      <c r="S5" s="506"/>
      <c r="T5" s="506"/>
      <c r="U5" s="507"/>
      <c r="V5" s="73"/>
      <c r="W5" s="73"/>
      <c r="X5" s="508"/>
      <c r="Y5" s="506"/>
      <c r="Z5" s="506"/>
      <c r="AA5" s="506"/>
      <c r="AB5" s="509"/>
      <c r="AC5" s="73"/>
      <c r="AD5" s="73"/>
      <c r="AE5" s="508"/>
      <c r="AF5" s="506"/>
      <c r="AG5" s="506"/>
      <c r="AH5" s="506"/>
      <c r="AI5" s="510"/>
      <c r="AJ5" s="73"/>
      <c r="AK5" s="73"/>
      <c r="AL5" s="508"/>
      <c r="AM5" s="506"/>
      <c r="AN5" s="506"/>
      <c r="AP5" s="494"/>
      <c r="AQ5" s="511" t="str">
        <f>IFERROR(__xludf.DUMMYFUNCTION("iferror(transpose(split(textjoin(""~"",True,iferror(filter(#REF!,#REF!&lt;&gt;""""),""""),if(isnumber(find(""magic initiate"",#REF!)),unique(iferror(filter(#REF!,#REF!&lt;&gt;"""",isnumber(find(lower(#REF!),regexextract(#REF!,""initiate..[a-z]+."")))),"""")),"""")),"&amp;"""~"")),"""")"),"")</f>
        <v/>
      </c>
      <c r="AR5" s="498">
        <f>IFERROR(__xludf.DUMMYFUNCTION("sum(arrayformula(int(iferror(trim(left(regexextract(lower(filter({BA$32:BA$56;Additional!$BA$3:$BA$24},regexmatch(lower({BA$32:BA$56;Additional!$BA$3:$BA$24}),""[0-9]+ bonus to spell attack rolls""))),""[0-9]+ bonus to spell attack""),2)),0))))
+sum(array"&amp;"formula(int(iferror(trim(right(regexextract(lower(filter({BA$32:BA$56;Additional!$BA$3:$BA$24},regexmatch(lower({BA$32:BA$56;Additional!$BA$3:$BA$24}),""spell attack bonus[a-z ]+increase[a-z ]+[0-9]+""))),""increase[a-z ]+[0-9]+""),2)),0))))"),0.0)</f>
        <v>0</v>
      </c>
      <c r="AS5" s="497"/>
      <c r="AT5" s="498"/>
      <c r="AU5" s="497"/>
      <c r="AV5" s="497"/>
      <c r="AW5" s="497"/>
      <c r="AX5" s="497"/>
      <c r="AY5" s="498"/>
      <c r="AZ5" s="498"/>
      <c r="BA5" s="498"/>
      <c r="BB5" s="498"/>
      <c r="BC5" s="512"/>
    </row>
    <row r="6" ht="15.75" customHeight="1">
      <c r="B6" s="36"/>
      <c r="C6" s="513"/>
      <c r="D6" s="56"/>
      <c r="E6" s="56"/>
      <c r="F6" s="56"/>
      <c r="G6" s="56"/>
      <c r="H6" s="56"/>
      <c r="I6" s="56"/>
      <c r="J6" s="56"/>
      <c r="K6" s="56"/>
      <c r="L6" s="56"/>
      <c r="M6" s="56"/>
      <c r="N6" s="56"/>
      <c r="O6" s="56"/>
      <c r="P6" s="56"/>
      <c r="Q6" s="56"/>
      <c r="R6" s="402"/>
      <c r="S6" s="506"/>
      <c r="T6" s="506"/>
      <c r="U6" s="514"/>
      <c r="V6" s="242"/>
      <c r="W6" s="242"/>
      <c r="X6" s="515"/>
      <c r="Y6" s="506"/>
      <c r="Z6" s="506"/>
      <c r="AA6" s="506"/>
      <c r="AB6" s="514"/>
      <c r="AC6" s="242"/>
      <c r="AD6" s="242"/>
      <c r="AE6" s="515"/>
      <c r="AF6" s="506"/>
      <c r="AG6" s="506"/>
      <c r="AH6" s="506"/>
      <c r="AI6" s="514"/>
      <c r="AJ6" s="242"/>
      <c r="AK6" s="242"/>
      <c r="AL6" s="515"/>
      <c r="AM6" s="506"/>
      <c r="AN6" s="506"/>
      <c r="AP6" s="494"/>
      <c r="AQ6" s="496"/>
      <c r="AR6" s="498"/>
      <c r="AS6" s="497"/>
      <c r="AT6" s="498"/>
      <c r="AU6" s="497"/>
      <c r="AV6" s="497"/>
      <c r="AW6" s="497"/>
      <c r="AX6" s="497"/>
      <c r="AY6" s="498"/>
      <c r="AZ6" s="498"/>
      <c r="BA6" s="498"/>
      <c r="BB6" s="498"/>
      <c r="BC6" s="498"/>
    </row>
    <row r="7" ht="15.75" customHeight="1">
      <c r="A7" s="493" t="str">
        <f>IMAGE("http://i.imgur.com/EmUh8kY.png",2)</f>
        <v/>
      </c>
      <c r="S7" s="516"/>
      <c r="T7" s="516"/>
      <c r="U7" s="517" t="s">
        <v>203</v>
      </c>
      <c r="V7" s="502"/>
      <c r="W7" s="502"/>
      <c r="X7" s="503"/>
      <c r="Y7" s="516"/>
      <c r="Z7" s="516"/>
      <c r="AA7" s="516"/>
      <c r="AB7" s="517" t="s">
        <v>204</v>
      </c>
      <c r="AC7" s="502"/>
      <c r="AD7" s="502"/>
      <c r="AE7" s="503"/>
      <c r="AF7" s="516"/>
      <c r="AG7" s="516"/>
      <c r="AH7" s="516"/>
      <c r="AI7" s="517" t="s">
        <v>205</v>
      </c>
      <c r="AJ7" s="502"/>
      <c r="AK7" s="502"/>
      <c r="AL7" s="503"/>
      <c r="AM7" s="516"/>
      <c r="AN7" s="516"/>
      <c r="AP7" s="494"/>
      <c r="AQ7" s="496"/>
      <c r="AR7" s="498"/>
      <c r="AS7" s="497"/>
      <c r="AT7" s="498"/>
      <c r="AU7" s="497"/>
      <c r="AV7" s="497"/>
      <c r="AW7" s="497"/>
      <c r="AX7" s="497"/>
      <c r="AY7" s="498"/>
      <c r="AZ7" s="498"/>
      <c r="BA7" s="498"/>
      <c r="BB7" s="498"/>
      <c r="BC7" s="498"/>
    </row>
    <row r="8" ht="15.75" customHeight="1">
      <c r="S8" s="15" t="str">
        <f>IMAGE("http://i.imgur.com/M5KNO4X.png",2)</f>
        <v/>
      </c>
      <c r="AN8" s="32"/>
      <c r="AO8" s="494"/>
      <c r="AP8" s="494"/>
      <c r="AQ8" s="496"/>
      <c r="AR8" s="498"/>
      <c r="AS8" s="497"/>
      <c r="AT8" s="497"/>
      <c r="AU8" s="497"/>
      <c r="AV8" s="497"/>
      <c r="AW8" s="497"/>
      <c r="AX8" s="497"/>
      <c r="AY8" s="498"/>
      <c r="AZ8" s="498"/>
      <c r="BA8" s="498"/>
      <c r="BB8" s="498"/>
      <c r="BC8" s="498"/>
    </row>
    <row r="9" ht="15.75" customHeight="1">
      <c r="A9" s="518"/>
      <c r="B9" s="519"/>
      <c r="C9" s="520"/>
      <c r="D9" s="521" t="s">
        <v>206</v>
      </c>
      <c r="E9" s="66"/>
      <c r="F9" s="66"/>
      <c r="G9" s="66"/>
      <c r="H9" s="66"/>
      <c r="I9" s="66"/>
      <c r="J9" s="66"/>
      <c r="K9" s="66"/>
      <c r="L9" s="66"/>
      <c r="M9" s="66"/>
      <c r="N9" s="522"/>
      <c r="O9" s="66"/>
      <c r="P9" s="66"/>
      <c r="Q9" s="66"/>
      <c r="R9" s="66"/>
      <c r="S9" s="66"/>
      <c r="T9" s="66"/>
      <c r="U9" s="66"/>
      <c r="V9" s="66"/>
      <c r="W9" s="66"/>
      <c r="X9" s="66"/>
      <c r="Y9" s="66"/>
      <c r="Z9" s="66"/>
      <c r="AA9" s="66"/>
      <c r="AB9" s="66"/>
      <c r="AC9" s="66"/>
      <c r="AD9" s="66"/>
      <c r="AE9" s="66"/>
      <c r="AF9" s="66"/>
      <c r="AG9" s="66"/>
      <c r="AH9" s="66"/>
      <c r="AI9" s="66"/>
      <c r="AJ9" s="66"/>
      <c r="AK9" s="66"/>
      <c r="AL9" s="66"/>
      <c r="AM9" s="66"/>
      <c r="AN9" s="67"/>
      <c r="AO9" s="518" t="str">
        <f>IMAGE("http://i.imgur.com/NNIwrh4.png",3)</f>
        <v/>
      </c>
      <c r="AP9" s="523"/>
      <c r="AQ9" s="497"/>
      <c r="AR9" s="498"/>
      <c r="AS9" s="497"/>
      <c r="AT9" s="498"/>
      <c r="AU9" s="497"/>
      <c r="AV9" s="497"/>
      <c r="AW9" s="497"/>
      <c r="AX9" s="497"/>
      <c r="AY9" s="497"/>
      <c r="AZ9" s="497"/>
      <c r="BA9" s="497"/>
      <c r="BB9" s="497"/>
      <c r="BC9" s="497"/>
    </row>
    <row r="10" ht="15.75" customHeight="1">
      <c r="A10" s="524" t="str">
        <f>IMAGE("http://i.imgur.com/S2iZUIk.png")</f>
        <v/>
      </c>
      <c r="B10" s="525" t="str">
        <f>IF(C9="m", "☆", "0")</f>
        <v>0</v>
      </c>
      <c r="C10" s="526"/>
      <c r="D10" s="527"/>
      <c r="E10" s="528"/>
      <c r="L10" s="529" t="s">
        <v>207</v>
      </c>
      <c r="M10" s="530"/>
      <c r="N10" s="73"/>
      <c r="O10" s="73"/>
      <c r="P10" s="73"/>
      <c r="Q10" s="73"/>
      <c r="R10" s="73"/>
      <c r="S10" s="531"/>
      <c r="T10" s="532" t="str">
        <f>IMAGE("http://i.imgur.com/1atTEws.png",3)</f>
        <v/>
      </c>
      <c r="U10" s="531"/>
      <c r="V10" s="533" t="s">
        <v>207</v>
      </c>
      <c r="W10" s="534"/>
      <c r="X10" s="73"/>
      <c r="Y10" s="73"/>
      <c r="Z10" s="73"/>
      <c r="AA10" s="73"/>
      <c r="AB10" s="73"/>
      <c r="AC10" s="531"/>
      <c r="AD10" s="532" t="str">
        <f>IMAGE("http://i.imgur.com/1atTEws.png",3)</f>
        <v/>
      </c>
      <c r="AE10" s="531"/>
      <c r="AF10" s="533" t="s">
        <v>207</v>
      </c>
      <c r="AG10" s="534"/>
      <c r="AH10" s="73"/>
      <c r="AI10" s="73"/>
      <c r="AJ10" s="73"/>
      <c r="AK10" s="73"/>
      <c r="AL10" s="73"/>
      <c r="AM10" s="531"/>
      <c r="AN10" s="535"/>
      <c r="AO10" s="524" t="str">
        <f>IMAGE("http://i.imgur.com/jVB4BpP.png")</f>
        <v/>
      </c>
      <c r="AP10" s="523"/>
      <c r="AQ10" s="497"/>
      <c r="AR10" s="497"/>
      <c r="AS10" s="497"/>
      <c r="AT10" s="497"/>
      <c r="AU10" s="497"/>
      <c r="AV10" s="497"/>
      <c r="AW10" s="497"/>
      <c r="AX10" s="497"/>
      <c r="AY10" s="498"/>
      <c r="AZ10" s="498"/>
      <c r="BA10" s="498"/>
      <c r="BB10" s="498"/>
      <c r="BC10" s="498"/>
    </row>
    <row r="11" ht="15.75" customHeight="1">
      <c r="A11" s="536"/>
      <c r="B11" s="537"/>
      <c r="D11" s="203"/>
      <c r="L11" s="538" t="s">
        <v>207</v>
      </c>
      <c r="M11" s="539"/>
      <c r="S11" s="203"/>
      <c r="T11" s="540"/>
      <c r="U11" s="203"/>
      <c r="V11" s="541" t="s">
        <v>207</v>
      </c>
      <c r="W11" s="542"/>
      <c r="AC11" s="203"/>
      <c r="AD11" s="540"/>
      <c r="AE11" s="203"/>
      <c r="AF11" s="541" t="s">
        <v>207</v>
      </c>
      <c r="AG11" s="542"/>
      <c r="AM11" s="203"/>
      <c r="AN11" s="543"/>
      <c r="AO11" s="536"/>
      <c r="AP11" s="523"/>
      <c r="AQ11" s="497"/>
      <c r="AR11" s="497"/>
      <c r="AS11" s="497"/>
      <c r="AT11" s="498"/>
      <c r="AU11" s="497"/>
      <c r="AV11" s="497"/>
      <c r="AW11" s="497"/>
      <c r="AX11" s="497"/>
      <c r="AY11" s="498"/>
      <c r="AZ11" s="498"/>
      <c r="BA11" s="498"/>
      <c r="BB11" s="498"/>
      <c r="BC11" s="498"/>
    </row>
    <row r="12" ht="15.75" customHeight="1">
      <c r="A12" s="536"/>
      <c r="B12" s="537"/>
      <c r="D12" s="203"/>
      <c r="E12" s="544" t="str">
        <f>IF(C9="m", "MANOBRAS", "TRUQUES")</f>
        <v>TRUQUES</v>
      </c>
      <c r="F12" s="13"/>
      <c r="G12" s="13"/>
      <c r="H12" s="13"/>
      <c r="I12" s="13"/>
      <c r="J12" s="13"/>
      <c r="K12" s="528"/>
      <c r="L12" s="538" t="s">
        <v>207</v>
      </c>
      <c r="M12" s="539"/>
      <c r="S12" s="203"/>
      <c r="T12" s="540"/>
      <c r="U12" s="203"/>
      <c r="V12" s="541" t="s">
        <v>207</v>
      </c>
      <c r="W12" s="542"/>
      <c r="AC12" s="203"/>
      <c r="AD12" s="540"/>
      <c r="AE12" s="203"/>
      <c r="AF12" s="541" t="s">
        <v>207</v>
      </c>
      <c r="AG12" s="542"/>
      <c r="AM12" s="203"/>
      <c r="AN12" s="543"/>
      <c r="AO12" s="536"/>
      <c r="AP12" s="523"/>
      <c r="AQ12" s="497"/>
      <c r="AR12" s="497"/>
      <c r="AS12" s="497"/>
      <c r="AT12" s="498"/>
      <c r="AU12" s="497"/>
      <c r="AV12" s="497"/>
      <c r="AW12" s="497"/>
      <c r="AX12" s="497"/>
      <c r="AY12" s="498"/>
      <c r="AZ12" s="498"/>
      <c r="BA12" s="498"/>
      <c r="BB12" s="498"/>
      <c r="BC12" s="498"/>
    </row>
    <row r="13" ht="15.75" customHeight="1">
      <c r="A13" s="536"/>
      <c r="B13" s="537"/>
      <c r="D13" s="203"/>
      <c r="E13" s="44"/>
      <c r="F13" s="44"/>
      <c r="G13" s="44"/>
      <c r="H13" s="44"/>
      <c r="I13" s="44"/>
      <c r="J13" s="44"/>
      <c r="L13" s="538" t="s">
        <v>207</v>
      </c>
      <c r="M13" s="545"/>
      <c r="S13" s="203"/>
      <c r="T13" s="540"/>
      <c r="U13" s="203"/>
      <c r="V13" s="541" t="s">
        <v>207</v>
      </c>
      <c r="W13" s="542"/>
      <c r="AC13" s="203"/>
      <c r="AD13" s="540"/>
      <c r="AE13" s="203"/>
      <c r="AF13" s="541" t="s">
        <v>207</v>
      </c>
      <c r="AG13" s="542"/>
      <c r="AM13" s="203"/>
      <c r="AN13" s="546"/>
      <c r="AO13" s="536"/>
      <c r="AP13" s="523"/>
      <c r="AQ13" s="497"/>
      <c r="AR13" s="497"/>
      <c r="AS13" s="497"/>
      <c r="AT13" s="498"/>
      <c r="AU13" s="497"/>
      <c r="AV13" s="497"/>
      <c r="AW13" s="497"/>
      <c r="AX13" s="497"/>
      <c r="AY13" s="498"/>
      <c r="AZ13" s="498"/>
      <c r="BA13" s="498"/>
      <c r="BB13" s="498"/>
      <c r="BC13" s="498"/>
    </row>
    <row r="14" ht="15.75" customHeight="1">
      <c r="A14" s="536"/>
      <c r="B14" s="537"/>
      <c r="D14" s="203"/>
      <c r="E14" s="547"/>
      <c r="L14" s="538" t="s">
        <v>207</v>
      </c>
      <c r="M14" s="545"/>
      <c r="S14" s="203"/>
      <c r="T14" s="540"/>
      <c r="U14" s="203"/>
      <c r="V14" s="541" t="s">
        <v>207</v>
      </c>
      <c r="W14" s="542"/>
      <c r="AC14" s="203"/>
      <c r="AD14" s="540"/>
      <c r="AE14" s="203"/>
      <c r="AF14" s="541" t="s">
        <v>207</v>
      </c>
      <c r="AG14" s="542"/>
      <c r="AM14" s="203"/>
      <c r="AN14" s="546"/>
      <c r="AO14" s="536"/>
      <c r="AP14" s="548"/>
      <c r="AQ14" s="497"/>
      <c r="AR14" s="497"/>
      <c r="AS14" s="497"/>
      <c r="AT14" s="498"/>
      <c r="AU14" s="497"/>
      <c r="AV14" s="497"/>
      <c r="AW14" s="497"/>
      <c r="AX14" s="497"/>
      <c r="AY14" s="497"/>
      <c r="AZ14" s="497"/>
      <c r="BA14" s="497"/>
      <c r="BB14" s="497"/>
      <c r="BC14" s="497"/>
    </row>
    <row r="15" ht="15.75" customHeight="1">
      <c r="A15" s="549"/>
      <c r="B15" s="550"/>
      <c r="C15" s="551"/>
      <c r="D15" s="552"/>
      <c r="L15" s="553"/>
      <c r="M15" s="554"/>
      <c r="N15" s="555"/>
      <c r="O15" s="555"/>
      <c r="P15" s="555"/>
      <c r="Q15" s="555"/>
      <c r="R15" s="555"/>
      <c r="S15" s="555"/>
      <c r="T15" s="556"/>
      <c r="U15" s="552"/>
      <c r="V15" s="557"/>
      <c r="W15" s="554"/>
      <c r="X15" s="555"/>
      <c r="Y15" s="555"/>
      <c r="Z15" s="555"/>
      <c r="AA15" s="555"/>
      <c r="AB15" s="555"/>
      <c r="AC15" s="555"/>
      <c r="AD15" s="556"/>
      <c r="AE15" s="552"/>
      <c r="AF15" s="558"/>
      <c r="AG15" s="559"/>
      <c r="AH15" s="559"/>
      <c r="AI15" s="559"/>
      <c r="AJ15" s="559"/>
      <c r="AK15" s="559"/>
      <c r="AL15" s="559"/>
      <c r="AM15" s="559"/>
      <c r="AN15" s="558"/>
      <c r="AO15" s="549"/>
      <c r="AP15" s="548"/>
      <c r="AQ15" s="497" t="str">
        <f>IFERROR(__xludf.DUMMYFUNCTION("if(countif(#REF!,""Pact Magic""),if(sum(filter($AT$6:$AT$22,$AX$6:$AX$22=""Pact Magic"")),choose(sum(filter($AT$6:$AT$22,$AX$6:$AX$22=""Pact Magic"")),1,2,"""","""","""","""","""","""","""","""","""","""","""","""","""","""","""","""","""",""""),""""),"""&amp;""")"),"")</f>
        <v/>
      </c>
      <c r="AR15" s="497"/>
      <c r="AS15" s="497"/>
      <c r="AT15" s="498"/>
      <c r="AU15" s="497"/>
      <c r="AV15" s="497"/>
      <c r="AW15" s="497"/>
      <c r="AX15" s="497"/>
      <c r="AY15" s="498"/>
      <c r="AZ15" s="498"/>
      <c r="BA15" s="498"/>
      <c r="BB15" s="498"/>
      <c r="BC15" s="498"/>
    </row>
    <row r="16" ht="15.75" customHeight="1">
      <c r="A16" s="560" t="str">
        <f>IMAGE("http://i.imgur.com/BMbfOFs.png")</f>
        <v/>
      </c>
      <c r="B16" s="561" t="str">
        <f>IMAGE("https://i.imgur.com/215d4SQ.png",2)</f>
        <v/>
      </c>
      <c r="C16" s="562"/>
      <c r="D16" s="563"/>
      <c r="E16" s="562"/>
      <c r="F16" s="564" t="str">
        <f>IMAGE("http://i.imgur.com/4ww92Ws.png",2)</f>
        <v/>
      </c>
      <c r="G16" s="203"/>
      <c r="H16" s="565"/>
      <c r="I16" s="203"/>
      <c r="J16" s="566" t="str">
        <f>IMAGE("http://i.imgur.com/GYlWKEy.png",2)</f>
        <v/>
      </c>
      <c r="K16" s="566" t="str">
        <f>IMAGE("http://i.imgur.com/Pb1Q0X9.png")</f>
        <v/>
      </c>
      <c r="L16" s="567"/>
      <c r="M16" s="568"/>
      <c r="N16" s="567"/>
      <c r="O16" s="567"/>
      <c r="P16" s="566" t="str">
        <f>IMAGE("http://i.imgur.com/BMbfOFs.png")</f>
        <v/>
      </c>
      <c r="Q16" s="564" t="str">
        <f>IMAGE("https://i.imgur.com/azAgS7f.png",2)</f>
        <v/>
      </c>
      <c r="R16" s="203"/>
      <c r="S16" s="569"/>
      <c r="T16" s="248"/>
      <c r="U16" s="564" t="str">
        <f>IMAGE("http://i.imgur.com/4ww92Ws.png",2)</f>
        <v/>
      </c>
      <c r="V16" s="203"/>
      <c r="W16" s="570"/>
      <c r="X16" s="248"/>
      <c r="Y16" s="566" t="str">
        <f>IMAGE("http://i.imgur.com/GYlWKEy.png",2)</f>
        <v/>
      </c>
      <c r="Z16" s="566" t="str">
        <f>IMAGE("http://i.imgur.com/Pb1Q0X9.png")</f>
        <v/>
      </c>
      <c r="AA16" s="571"/>
      <c r="AB16" s="566"/>
      <c r="AC16" s="566"/>
      <c r="AD16" s="567"/>
      <c r="AE16" s="566" t="str">
        <f>IMAGE("http://i.imgur.com/BMbfOFs.png")</f>
        <v/>
      </c>
      <c r="AF16" s="564" t="str">
        <f>IMAGE("https://i.imgur.com/gSVI169.png",2)</f>
        <v/>
      </c>
      <c r="AG16" s="203"/>
      <c r="AH16" s="572"/>
      <c r="AI16" s="248"/>
      <c r="AJ16" s="564" t="str">
        <f>IMAGE("http://i.imgur.com/4ww92Ws.png",2)</f>
        <v/>
      </c>
      <c r="AK16" s="203"/>
      <c r="AL16" s="573"/>
      <c r="AM16" s="248"/>
      <c r="AN16" s="566" t="str">
        <f>IMAGE("http://i.imgur.com/GYlWKEy.png",2)</f>
        <v/>
      </c>
      <c r="AO16" s="560" t="str">
        <f>IMAGE("http://i.imgur.com/Pb1Q0X9.png")</f>
        <v/>
      </c>
      <c r="AP16" s="574"/>
      <c r="AQ16" s="497" t="str">
        <f>if(and(#REF!&lt;&gt;"",#REF!&gt;0),choose(#REF!,2,3,4,4,4,4,4,4,4,4,4,4,4,4,4,4,4,4,4,4),"")</f>
        <v>#REF!</v>
      </c>
      <c r="AR16" s="497"/>
      <c r="AS16" s="497"/>
      <c r="AT16" s="498"/>
      <c r="AU16" s="497"/>
      <c r="AV16" s="497"/>
      <c r="AW16" s="497"/>
      <c r="AX16" s="497"/>
      <c r="AY16" s="498"/>
      <c r="AZ16" s="498"/>
      <c r="BA16" s="498"/>
      <c r="BB16" s="498"/>
      <c r="BC16" s="498"/>
    </row>
    <row r="17" ht="15.75" customHeight="1">
      <c r="A17" s="536"/>
      <c r="B17" s="540"/>
      <c r="C17" s="203"/>
      <c r="D17" s="575"/>
      <c r="E17" s="576"/>
      <c r="F17" s="540"/>
      <c r="G17" s="203"/>
      <c r="H17" s="575"/>
      <c r="I17" s="576"/>
      <c r="J17" s="536"/>
      <c r="K17" s="536"/>
      <c r="L17" s="577"/>
      <c r="M17" s="578"/>
      <c r="N17" s="579"/>
      <c r="O17" s="577"/>
      <c r="P17" s="536"/>
      <c r="Q17" s="540"/>
      <c r="R17" s="203"/>
      <c r="S17" s="575"/>
      <c r="T17" s="576"/>
      <c r="U17" s="540"/>
      <c r="V17" s="203"/>
      <c r="W17" s="575"/>
      <c r="X17" s="576"/>
      <c r="Y17" s="536"/>
      <c r="Z17" s="536"/>
      <c r="AA17" s="580"/>
      <c r="AB17" s="578"/>
      <c r="AC17" s="579"/>
      <c r="AD17" s="577"/>
      <c r="AE17" s="536"/>
      <c r="AF17" s="540"/>
      <c r="AG17" s="203"/>
      <c r="AH17" s="575"/>
      <c r="AI17" s="576"/>
      <c r="AJ17" s="540"/>
      <c r="AK17" s="203"/>
      <c r="AL17" s="575"/>
      <c r="AM17" s="576"/>
      <c r="AN17" s="536"/>
      <c r="AO17" s="536"/>
      <c r="AP17" s="574"/>
      <c r="AQ17" s="497"/>
      <c r="AR17" s="497"/>
      <c r="AS17" s="497"/>
      <c r="AT17" s="497"/>
      <c r="AU17" s="497"/>
      <c r="AV17" s="497"/>
      <c r="AW17" s="497"/>
      <c r="AX17" s="497"/>
      <c r="AY17" s="498"/>
      <c r="AZ17" s="498"/>
      <c r="BA17" s="498"/>
      <c r="BB17" s="498"/>
      <c r="BC17" s="498"/>
    </row>
    <row r="18" ht="15.75" customHeight="1">
      <c r="A18" s="536"/>
      <c r="B18" s="540"/>
      <c r="C18" s="203"/>
      <c r="D18" s="581"/>
      <c r="E18" s="582"/>
      <c r="F18" s="540"/>
      <c r="G18" s="203"/>
      <c r="H18" s="581"/>
      <c r="I18" s="582"/>
      <c r="J18" s="536"/>
      <c r="K18" s="536"/>
      <c r="L18" s="577"/>
      <c r="M18" s="578"/>
      <c r="N18" s="579"/>
      <c r="O18" s="577"/>
      <c r="P18" s="536"/>
      <c r="Q18" s="540"/>
      <c r="R18" s="203"/>
      <c r="S18" s="581"/>
      <c r="T18" s="582"/>
      <c r="U18" s="540"/>
      <c r="V18" s="203"/>
      <c r="W18" s="581"/>
      <c r="X18" s="582"/>
      <c r="Y18" s="536"/>
      <c r="Z18" s="536"/>
      <c r="AA18" s="580"/>
      <c r="AB18" s="578"/>
      <c r="AC18" s="579"/>
      <c r="AD18" s="577"/>
      <c r="AE18" s="536"/>
      <c r="AF18" s="540"/>
      <c r="AG18" s="203"/>
      <c r="AH18" s="581"/>
      <c r="AI18" s="582"/>
      <c r="AJ18" s="540"/>
      <c r="AK18" s="203"/>
      <c r="AL18" s="581"/>
      <c r="AM18" s="582"/>
      <c r="AN18" s="536"/>
      <c r="AO18" s="536"/>
      <c r="AP18" s="574"/>
      <c r="AQ18" s="497"/>
      <c r="AR18" s="497"/>
      <c r="AS18" s="497"/>
      <c r="AT18" s="497"/>
      <c r="AU18" s="497"/>
      <c r="AV18" s="497"/>
      <c r="AW18" s="497"/>
      <c r="AX18" s="497"/>
      <c r="AY18" s="497"/>
      <c r="AZ18" s="497"/>
      <c r="BA18" s="497"/>
      <c r="BB18" s="497"/>
      <c r="BC18" s="497"/>
    </row>
    <row r="19" ht="15.75" customHeight="1">
      <c r="A19" s="549"/>
      <c r="B19" s="556"/>
      <c r="C19" s="552"/>
      <c r="D19" s="566"/>
      <c r="E19" s="566"/>
      <c r="F19" s="556"/>
      <c r="G19" s="552"/>
      <c r="H19" s="566"/>
      <c r="I19" s="566"/>
      <c r="J19" s="583"/>
      <c r="K19" s="549"/>
      <c r="L19" s="580"/>
      <c r="M19" s="578"/>
      <c r="N19" s="579"/>
      <c r="O19" s="580"/>
      <c r="P19" s="549"/>
      <c r="Q19" s="584"/>
      <c r="R19" s="248"/>
      <c r="S19" s="560"/>
      <c r="T19" s="560"/>
      <c r="U19" s="584"/>
      <c r="V19" s="248"/>
      <c r="W19" s="560"/>
      <c r="X19" s="560"/>
      <c r="Y19" s="549"/>
      <c r="Z19" s="549"/>
      <c r="AA19" s="580"/>
      <c r="AB19" s="578"/>
      <c r="AC19" s="579"/>
      <c r="AD19" s="580"/>
      <c r="AE19" s="549"/>
      <c r="AF19" s="584"/>
      <c r="AG19" s="248"/>
      <c r="AH19" s="560"/>
      <c r="AI19" s="560"/>
      <c r="AJ19" s="584"/>
      <c r="AK19" s="248"/>
      <c r="AL19" s="560"/>
      <c r="AM19" s="560"/>
      <c r="AN19" s="549"/>
      <c r="AO19" s="549"/>
      <c r="AP19" s="574"/>
      <c r="AQ19" s="497"/>
      <c r="AR19" s="497"/>
      <c r="AS19" s="497"/>
      <c r="AT19" s="497"/>
      <c r="AU19" s="497"/>
      <c r="AV19" s="497"/>
      <c r="AW19" s="497"/>
      <c r="AX19" s="497"/>
      <c r="AY19" s="497"/>
      <c r="AZ19" s="497"/>
      <c r="BA19" s="497"/>
      <c r="BB19" s="497"/>
      <c r="BC19" s="497"/>
    </row>
    <row r="20" ht="15.75" customHeight="1">
      <c r="A20" s="523"/>
      <c r="B20" s="585">
        <v>0.0</v>
      </c>
      <c r="C20" s="586"/>
      <c r="D20" s="502"/>
      <c r="E20" s="502"/>
      <c r="F20" s="502"/>
      <c r="G20" s="502"/>
      <c r="H20" s="502"/>
      <c r="I20" s="587"/>
      <c r="J20" s="588"/>
      <c r="K20" s="589"/>
      <c r="L20" s="546"/>
      <c r="M20" s="590"/>
      <c r="N20" s="591"/>
      <c r="O20" s="543"/>
      <c r="P20" s="523"/>
      <c r="Q20" s="585">
        <v>0.0</v>
      </c>
      <c r="R20" s="592"/>
      <c r="S20" s="502"/>
      <c r="T20" s="502"/>
      <c r="U20" s="502"/>
      <c r="V20" s="502"/>
      <c r="W20" s="502"/>
      <c r="X20" s="587"/>
      <c r="Y20" s="588"/>
      <c r="Z20" s="589"/>
      <c r="AA20" s="593"/>
      <c r="AB20" s="590"/>
      <c r="AC20" s="591"/>
      <c r="AD20" s="543"/>
      <c r="AE20" s="543"/>
      <c r="AF20" s="585">
        <v>0.0</v>
      </c>
      <c r="AG20" s="594"/>
      <c r="AH20" s="502"/>
      <c r="AI20" s="502"/>
      <c r="AJ20" s="502"/>
      <c r="AK20" s="502"/>
      <c r="AL20" s="502"/>
      <c r="AM20" s="587"/>
      <c r="AN20" s="588"/>
      <c r="AO20" s="589"/>
      <c r="AP20" s="548"/>
      <c r="AQ20" s="497"/>
      <c r="AR20" s="497"/>
      <c r="AS20" s="497"/>
      <c r="AT20" s="497"/>
      <c r="AU20" s="497"/>
      <c r="AV20" s="497"/>
      <c r="AW20" s="497"/>
      <c r="AX20" s="497"/>
      <c r="AY20" s="497"/>
      <c r="AZ20" s="497"/>
      <c r="BA20" s="497"/>
      <c r="BB20" s="497"/>
      <c r="BC20" s="497"/>
    </row>
    <row r="21" ht="15.75" customHeight="1">
      <c r="A21" s="548"/>
      <c r="B21" s="585">
        <v>0.0</v>
      </c>
      <c r="C21" s="595"/>
      <c r="D21" s="242"/>
      <c r="E21" s="242"/>
      <c r="F21" s="242"/>
      <c r="G21" s="242"/>
      <c r="H21" s="242"/>
      <c r="I21" s="596"/>
      <c r="J21" s="597"/>
      <c r="K21" s="589"/>
      <c r="L21" s="546"/>
      <c r="M21" s="590"/>
      <c r="N21" s="591"/>
      <c r="O21" s="543"/>
      <c r="P21" s="518"/>
      <c r="Q21" s="585">
        <v>0.0</v>
      </c>
      <c r="R21" s="598"/>
      <c r="S21" s="242"/>
      <c r="T21" s="242"/>
      <c r="U21" s="242"/>
      <c r="V21" s="242"/>
      <c r="W21" s="242"/>
      <c r="X21" s="596"/>
      <c r="Y21" s="597"/>
      <c r="Z21" s="518"/>
      <c r="AA21" s="543"/>
      <c r="AB21" s="590"/>
      <c r="AC21" s="591"/>
      <c r="AD21" s="543"/>
      <c r="AE21" s="543"/>
      <c r="AF21" s="585">
        <v>0.0</v>
      </c>
      <c r="AG21" s="598"/>
      <c r="AH21" s="242"/>
      <c r="AI21" s="242"/>
      <c r="AJ21" s="242"/>
      <c r="AK21" s="242"/>
      <c r="AL21" s="242"/>
      <c r="AM21" s="596"/>
      <c r="AN21" s="597"/>
      <c r="AO21" s="518"/>
      <c r="AP21" s="548"/>
      <c r="AQ21" s="497" t="str">
        <f>IFERROR(__xludf.DUMMYFUNCTION("if(countif(#REF!,""Pact Magic""),if(sum(filter($AT$6:$AT$22,$AX$6:$AX$22=""Pact Magic"")),choose(sum(filter($AT$6:$AT$22,$AX$6:$AX$22=""Pact Magic"")),"""","""",2,2,"""","""","""","""","""","""","""","""","""","""","""","""","""","""","""",""""),""""),"""&amp;""")"),"")</f>
        <v/>
      </c>
      <c r="AR21" s="497"/>
      <c r="AS21" s="497"/>
      <c r="AT21" s="497"/>
      <c r="AU21" s="497"/>
      <c r="AV21" s="497"/>
      <c r="AW21" s="497"/>
      <c r="AX21" s="497"/>
      <c r="AY21" s="497"/>
      <c r="AZ21" s="497"/>
      <c r="BA21" s="497"/>
      <c r="BB21" s="497"/>
      <c r="BC21" s="497"/>
    </row>
    <row r="22" ht="15.75" customHeight="1">
      <c r="A22" s="548"/>
      <c r="B22" s="585">
        <v>0.0</v>
      </c>
      <c r="C22" s="595"/>
      <c r="D22" s="242"/>
      <c r="E22" s="242"/>
      <c r="F22" s="242"/>
      <c r="G22" s="242"/>
      <c r="H22" s="242"/>
      <c r="I22" s="596"/>
      <c r="J22" s="599"/>
      <c r="K22" s="600"/>
      <c r="L22" s="546"/>
      <c r="M22" s="590"/>
      <c r="N22" s="591"/>
      <c r="O22" s="543"/>
      <c r="P22" s="518"/>
      <c r="Q22" s="585">
        <v>0.0</v>
      </c>
      <c r="R22" s="598"/>
      <c r="S22" s="242"/>
      <c r="T22" s="242"/>
      <c r="U22" s="242"/>
      <c r="V22" s="242"/>
      <c r="W22" s="242"/>
      <c r="X22" s="596"/>
      <c r="Y22" s="599"/>
      <c r="Z22" s="546"/>
      <c r="AA22" s="543"/>
      <c r="AB22" s="590"/>
      <c r="AC22" s="591"/>
      <c r="AD22" s="543"/>
      <c r="AE22" s="543"/>
      <c r="AF22" s="585">
        <v>0.0</v>
      </c>
      <c r="AG22" s="598"/>
      <c r="AH22" s="242"/>
      <c r="AI22" s="242"/>
      <c r="AJ22" s="242"/>
      <c r="AK22" s="242"/>
      <c r="AL22" s="242"/>
      <c r="AM22" s="596"/>
      <c r="AN22" s="599"/>
      <c r="AO22" s="518"/>
      <c r="AP22" s="548"/>
      <c r="AQ22" s="497" t="str">
        <f>if(and(#REF!&lt;&gt;"",#REF!&gt;0),choose(#REF!,"","",2,3,3,3,3,3,3,3,3,3,3,3,3,3,3,3,3,3),"")</f>
        <v>#REF!</v>
      </c>
      <c r="AR22" s="497"/>
      <c r="AS22" s="497"/>
      <c r="AT22" s="497"/>
      <c r="AU22" s="497"/>
      <c r="AV22" s="497"/>
      <c r="AW22" s="497"/>
      <c r="AX22" s="497"/>
      <c r="AY22" s="497"/>
      <c r="AZ22" s="497"/>
      <c r="BA22" s="497"/>
      <c r="BB22" s="497"/>
      <c r="BC22" s="497"/>
    </row>
    <row r="23" ht="15.75" customHeight="1">
      <c r="A23" s="548"/>
      <c r="B23" s="585">
        <v>0.0</v>
      </c>
      <c r="C23" s="598"/>
      <c r="D23" s="242"/>
      <c r="E23" s="242"/>
      <c r="F23" s="242"/>
      <c r="G23" s="242"/>
      <c r="H23" s="242"/>
      <c r="I23" s="596"/>
      <c r="J23" s="601"/>
      <c r="K23" s="600"/>
      <c r="L23" s="546"/>
      <c r="M23" s="590"/>
      <c r="N23" s="591"/>
      <c r="O23" s="543"/>
      <c r="P23" s="518"/>
      <c r="Q23" s="585">
        <v>0.0</v>
      </c>
      <c r="R23" s="598"/>
      <c r="S23" s="242"/>
      <c r="T23" s="242"/>
      <c r="U23" s="242"/>
      <c r="V23" s="242"/>
      <c r="W23" s="242"/>
      <c r="X23" s="596"/>
      <c r="Y23" s="601"/>
      <c r="Z23" s="546"/>
      <c r="AA23" s="543"/>
      <c r="AB23" s="590"/>
      <c r="AC23" s="591"/>
      <c r="AD23" s="543"/>
      <c r="AE23" s="543"/>
      <c r="AF23" s="585">
        <v>0.0</v>
      </c>
      <c r="AG23" s="598"/>
      <c r="AH23" s="242"/>
      <c r="AI23" s="242"/>
      <c r="AJ23" s="242"/>
      <c r="AK23" s="242"/>
      <c r="AL23" s="242"/>
      <c r="AM23" s="596"/>
      <c r="AN23" s="601"/>
      <c r="AO23" s="518"/>
      <c r="AP23" s="548"/>
      <c r="AQ23" s="497"/>
      <c r="AR23" s="497"/>
      <c r="AS23" s="497"/>
      <c r="AT23" s="497"/>
      <c r="AU23" s="497"/>
      <c r="AV23" s="497"/>
      <c r="AW23" s="497"/>
      <c r="AX23" s="497"/>
      <c r="AY23" s="498"/>
      <c r="AZ23" s="498"/>
      <c r="BA23" s="498"/>
      <c r="BB23" s="498"/>
      <c r="BC23" s="498"/>
    </row>
    <row r="24" ht="15.75" customHeight="1">
      <c r="A24" s="548"/>
      <c r="B24" s="585">
        <v>0.0</v>
      </c>
      <c r="C24" s="598"/>
      <c r="D24" s="242"/>
      <c r="E24" s="242"/>
      <c r="F24" s="242"/>
      <c r="G24" s="242"/>
      <c r="H24" s="242"/>
      <c r="I24" s="596"/>
      <c r="J24" s="602"/>
      <c r="K24" s="600"/>
      <c r="L24" s="546"/>
      <c r="M24" s="590"/>
      <c r="N24" s="591"/>
      <c r="O24" s="543"/>
      <c r="P24" s="518"/>
      <c r="Q24" s="585">
        <v>0.0</v>
      </c>
      <c r="R24" s="598"/>
      <c r="S24" s="242"/>
      <c r="T24" s="242"/>
      <c r="U24" s="242"/>
      <c r="V24" s="242"/>
      <c r="W24" s="242"/>
      <c r="X24" s="596"/>
      <c r="Y24" s="602"/>
      <c r="Z24" s="546"/>
      <c r="AA24" s="543"/>
      <c r="AB24" s="590"/>
      <c r="AC24" s="591"/>
      <c r="AD24" s="543"/>
      <c r="AE24" s="543"/>
      <c r="AF24" s="585">
        <v>0.0</v>
      </c>
      <c r="AG24" s="534"/>
      <c r="AH24" s="73"/>
      <c r="AI24" s="73"/>
      <c r="AJ24" s="73"/>
      <c r="AK24" s="73"/>
      <c r="AL24" s="73"/>
      <c r="AM24" s="531"/>
      <c r="AN24" s="602"/>
      <c r="AO24" s="518"/>
      <c r="AP24" s="548"/>
      <c r="AQ24" s="497"/>
      <c r="AR24" s="497"/>
      <c r="AS24" s="497"/>
      <c r="AT24" s="497"/>
      <c r="AU24" s="497"/>
      <c r="AV24" s="497"/>
      <c r="AW24" s="497"/>
      <c r="AX24" s="497"/>
      <c r="AY24" s="498"/>
      <c r="AZ24" s="498"/>
      <c r="BA24" s="498"/>
      <c r="BB24" s="498"/>
      <c r="BC24" s="498"/>
    </row>
    <row r="25" ht="15.75" customHeight="1">
      <c r="A25" s="548"/>
      <c r="B25" s="585">
        <v>0.0</v>
      </c>
      <c r="C25" s="598"/>
      <c r="D25" s="242"/>
      <c r="E25" s="242"/>
      <c r="F25" s="242"/>
      <c r="G25" s="242"/>
      <c r="H25" s="242"/>
      <c r="I25" s="596"/>
      <c r="J25" s="602"/>
      <c r="K25" s="600"/>
      <c r="L25" s="546"/>
      <c r="M25" s="590"/>
      <c r="N25" s="591"/>
      <c r="O25" s="546"/>
      <c r="P25" s="518"/>
      <c r="Q25" s="585">
        <v>0.0</v>
      </c>
      <c r="R25" s="534"/>
      <c r="S25" s="73"/>
      <c r="T25" s="73"/>
      <c r="U25" s="73"/>
      <c r="V25" s="73"/>
      <c r="W25" s="73"/>
      <c r="X25" s="531"/>
      <c r="Y25" s="602"/>
      <c r="Z25" s="546"/>
      <c r="AA25" s="546"/>
      <c r="AB25" s="590"/>
      <c r="AC25" s="591"/>
      <c r="AD25" s="546"/>
      <c r="AE25" s="546"/>
      <c r="AF25" s="585">
        <v>0.0</v>
      </c>
      <c r="AG25" s="534"/>
      <c r="AH25" s="73"/>
      <c r="AI25" s="73"/>
      <c r="AJ25" s="73"/>
      <c r="AK25" s="73"/>
      <c r="AL25" s="73"/>
      <c r="AM25" s="531"/>
      <c r="AN25" s="602"/>
      <c r="AO25" s="518"/>
      <c r="AP25" s="548"/>
      <c r="AQ25" s="497"/>
      <c r="AR25" s="497"/>
      <c r="AS25" s="497"/>
      <c r="AT25" s="497"/>
      <c r="AU25" s="497"/>
      <c r="AV25" s="497"/>
      <c r="AW25" s="497"/>
      <c r="AX25" s="497"/>
      <c r="AY25" s="498"/>
      <c r="AZ25" s="498"/>
      <c r="BA25" s="498"/>
      <c r="BB25" s="498"/>
      <c r="BC25" s="498"/>
    </row>
    <row r="26" ht="15.75" customHeight="1">
      <c r="A26" s="548"/>
      <c r="B26" s="585">
        <v>0.0</v>
      </c>
      <c r="C26" s="595"/>
      <c r="D26" s="242"/>
      <c r="E26" s="242"/>
      <c r="F26" s="242"/>
      <c r="G26" s="242"/>
      <c r="H26" s="242"/>
      <c r="I26" s="596"/>
      <c r="J26" s="603"/>
      <c r="K26" s="600"/>
      <c r="L26" s="543"/>
      <c r="M26" s="590"/>
      <c r="N26" s="591"/>
      <c r="O26" s="543"/>
      <c r="P26" s="518"/>
      <c r="Q26" s="585">
        <v>0.0</v>
      </c>
      <c r="R26" s="534"/>
      <c r="S26" s="73"/>
      <c r="T26" s="73"/>
      <c r="U26" s="73"/>
      <c r="V26" s="73"/>
      <c r="W26" s="73"/>
      <c r="X26" s="531"/>
      <c r="Y26" s="603"/>
      <c r="Z26" s="546"/>
      <c r="AA26" s="543"/>
      <c r="AB26" s="590"/>
      <c r="AC26" s="591"/>
      <c r="AD26" s="543"/>
      <c r="AE26" s="546"/>
      <c r="AF26" s="585">
        <v>0.0</v>
      </c>
      <c r="AG26" s="534"/>
      <c r="AH26" s="73"/>
      <c r="AI26" s="73"/>
      <c r="AJ26" s="73"/>
      <c r="AK26" s="73"/>
      <c r="AL26" s="73"/>
      <c r="AM26" s="531"/>
      <c r="AN26" s="603"/>
      <c r="AO26" s="518"/>
      <c r="AP26" s="548"/>
      <c r="AQ26" s="497"/>
      <c r="AR26" s="497"/>
      <c r="AS26" s="497"/>
      <c r="AT26" s="497"/>
      <c r="AU26" s="497"/>
      <c r="AV26" s="497"/>
      <c r="AW26" s="497"/>
      <c r="AX26" s="497"/>
      <c r="AY26" s="498"/>
      <c r="AZ26" s="498"/>
      <c r="BA26" s="498"/>
      <c r="BB26" s="498"/>
      <c r="BC26" s="498"/>
    </row>
    <row r="27" ht="15.75" customHeight="1">
      <c r="A27" s="548"/>
      <c r="B27" s="585">
        <v>0.0</v>
      </c>
      <c r="C27" s="595"/>
      <c r="D27" s="242"/>
      <c r="E27" s="242"/>
      <c r="F27" s="242"/>
      <c r="G27" s="242"/>
      <c r="H27" s="242"/>
      <c r="I27" s="596"/>
      <c r="J27" s="603"/>
      <c r="K27" s="600"/>
      <c r="L27" s="543"/>
      <c r="M27" s="590"/>
      <c r="N27" s="591"/>
      <c r="O27" s="543"/>
      <c r="P27" s="518"/>
      <c r="Q27" s="585">
        <v>0.0</v>
      </c>
      <c r="R27" s="534"/>
      <c r="S27" s="73"/>
      <c r="T27" s="73"/>
      <c r="U27" s="73"/>
      <c r="V27" s="73"/>
      <c r="W27" s="73"/>
      <c r="X27" s="531"/>
      <c r="Y27" s="603"/>
      <c r="Z27" s="546"/>
      <c r="AA27" s="543"/>
      <c r="AB27" s="590"/>
      <c r="AC27" s="591"/>
      <c r="AD27" s="543"/>
      <c r="AE27" s="546"/>
      <c r="AF27" s="585">
        <v>0.0</v>
      </c>
      <c r="AG27" s="534"/>
      <c r="AH27" s="73"/>
      <c r="AI27" s="73"/>
      <c r="AJ27" s="73"/>
      <c r="AK27" s="73"/>
      <c r="AL27" s="73"/>
      <c r="AM27" s="531"/>
      <c r="AN27" s="603"/>
      <c r="AO27" s="518"/>
      <c r="AP27" s="548"/>
      <c r="AQ27" s="497" t="str">
        <f>IFERROR(__xludf.DUMMYFUNCTION("if(countif(#REF!,""Pact Magic""),if(sum(filter($AT$6:$AT$22,$AX$6:$AX$22=""Pact Magic"")),choose(sum(filter($AT$6:$AT$22,$AX$6:$AX$22=""Pact Magic"")),"""","""","""","""",2,2,"""","""","""","""","""","""","""","""","""","""","""","""","""",""""),""""),"""&amp;""")"),"")</f>
        <v/>
      </c>
      <c r="AR27" s="497"/>
      <c r="AS27" s="497"/>
      <c r="AT27" s="497"/>
      <c r="AU27" s="497"/>
      <c r="AV27" s="497"/>
      <c r="AW27" s="497"/>
      <c r="AX27" s="497"/>
      <c r="AY27" s="498"/>
      <c r="AZ27" s="498"/>
      <c r="BA27" s="498"/>
      <c r="BB27" s="498"/>
      <c r="BC27" s="498"/>
    </row>
    <row r="28" ht="15.75" customHeight="1">
      <c r="A28" s="548"/>
      <c r="B28" s="585">
        <v>0.0</v>
      </c>
      <c r="C28" s="534"/>
      <c r="D28" s="73"/>
      <c r="E28" s="73"/>
      <c r="F28" s="73"/>
      <c r="G28" s="73"/>
      <c r="H28" s="73"/>
      <c r="I28" s="531"/>
      <c r="J28" s="603"/>
      <c r="K28" s="600"/>
      <c r="L28" s="543"/>
      <c r="M28" s="590"/>
      <c r="N28" s="591"/>
      <c r="O28" s="543"/>
      <c r="P28" s="518"/>
      <c r="Q28" s="585">
        <v>0.0</v>
      </c>
      <c r="R28" s="534"/>
      <c r="S28" s="73"/>
      <c r="T28" s="73"/>
      <c r="U28" s="73"/>
      <c r="V28" s="73"/>
      <c r="W28" s="73"/>
      <c r="X28" s="531"/>
      <c r="Y28" s="603"/>
      <c r="Z28" s="546"/>
      <c r="AA28" s="543"/>
      <c r="AB28" s="590"/>
      <c r="AC28" s="591"/>
      <c r="AD28" s="543"/>
      <c r="AE28" s="546"/>
      <c r="AF28" s="585">
        <v>0.0</v>
      </c>
      <c r="AG28" s="534"/>
      <c r="AH28" s="73"/>
      <c r="AI28" s="73"/>
      <c r="AJ28" s="73"/>
      <c r="AK28" s="73"/>
      <c r="AL28" s="73"/>
      <c r="AM28" s="531"/>
      <c r="AN28" s="603"/>
      <c r="AO28" s="518"/>
      <c r="AP28" s="548"/>
      <c r="AQ28" s="497" t="str">
        <f>if(and(#REF!&lt;&gt;"",#REF!&gt;0),choose(#REF!,"","","","",2,3,3,3,3,3,3,3,3,3,3,3,3,3,3,3),"")</f>
        <v>#REF!</v>
      </c>
      <c r="AR28" s="497"/>
      <c r="AS28" s="497"/>
      <c r="AT28" s="497"/>
      <c r="AU28" s="497"/>
      <c r="AV28" s="497"/>
      <c r="AW28" s="497"/>
      <c r="AX28" s="497"/>
      <c r="AY28" s="498"/>
      <c r="AZ28" s="498"/>
      <c r="BA28" s="498"/>
      <c r="BB28" s="498"/>
      <c r="BC28" s="498"/>
    </row>
    <row r="29" ht="15.75" customHeight="1">
      <c r="A29" s="548"/>
      <c r="B29" s="585">
        <v>0.0</v>
      </c>
      <c r="C29" s="534"/>
      <c r="D29" s="73"/>
      <c r="E29" s="73"/>
      <c r="F29" s="73"/>
      <c r="G29" s="73"/>
      <c r="H29" s="73"/>
      <c r="I29" s="531"/>
      <c r="J29" s="603"/>
      <c r="K29" s="600"/>
      <c r="L29" s="543"/>
      <c r="M29" s="590"/>
      <c r="N29" s="591"/>
      <c r="O29" s="543"/>
      <c r="P29" s="518"/>
      <c r="Q29" s="585">
        <v>0.0</v>
      </c>
      <c r="R29" s="534"/>
      <c r="S29" s="73"/>
      <c r="T29" s="73"/>
      <c r="U29" s="73"/>
      <c r="V29" s="73"/>
      <c r="W29" s="73"/>
      <c r="X29" s="531"/>
      <c r="Y29" s="603"/>
      <c r="Z29" s="546"/>
      <c r="AA29" s="543"/>
      <c r="AB29" s="590"/>
      <c r="AC29" s="591"/>
      <c r="AD29" s="543"/>
      <c r="AE29" s="546"/>
      <c r="AF29" s="585">
        <v>0.0</v>
      </c>
      <c r="AG29" s="534"/>
      <c r="AH29" s="73"/>
      <c r="AI29" s="73"/>
      <c r="AJ29" s="73"/>
      <c r="AK29" s="73"/>
      <c r="AL29" s="73"/>
      <c r="AM29" s="531"/>
      <c r="AN29" s="603"/>
      <c r="AO29" s="518"/>
      <c r="AP29" s="548"/>
      <c r="AQ29" s="497"/>
      <c r="AR29" s="497"/>
      <c r="AS29" s="497"/>
      <c r="AT29" s="497"/>
      <c r="AU29" s="497"/>
      <c r="AV29" s="497"/>
      <c r="AW29" s="497"/>
      <c r="AX29" s="497"/>
      <c r="AY29" s="498"/>
      <c r="AZ29" s="498"/>
      <c r="BA29" s="498"/>
      <c r="BB29" s="498"/>
      <c r="BC29" s="498"/>
    </row>
    <row r="30" ht="15.75" customHeight="1">
      <c r="A30" s="548"/>
      <c r="B30" s="585">
        <v>0.0</v>
      </c>
      <c r="C30" s="534"/>
      <c r="D30" s="73"/>
      <c r="E30" s="73"/>
      <c r="F30" s="73"/>
      <c r="G30" s="73"/>
      <c r="H30" s="73"/>
      <c r="I30" s="531"/>
      <c r="J30" s="603"/>
      <c r="K30" s="600"/>
      <c r="L30" s="543"/>
      <c r="M30" s="590"/>
      <c r="N30" s="591"/>
      <c r="O30" s="543"/>
      <c r="P30" s="518"/>
      <c r="Q30" s="585">
        <v>0.0</v>
      </c>
      <c r="R30" s="534"/>
      <c r="S30" s="73"/>
      <c r="T30" s="73"/>
      <c r="U30" s="73"/>
      <c r="V30" s="73"/>
      <c r="W30" s="73"/>
      <c r="X30" s="531"/>
      <c r="Y30" s="603"/>
      <c r="Z30" s="546"/>
      <c r="AA30" s="543"/>
      <c r="AB30" s="590"/>
      <c r="AC30" s="591"/>
      <c r="AD30" s="543"/>
      <c r="AE30" s="546"/>
      <c r="AF30" s="585">
        <v>0.0</v>
      </c>
      <c r="AG30" s="534"/>
      <c r="AH30" s="73"/>
      <c r="AI30" s="73"/>
      <c r="AJ30" s="73"/>
      <c r="AK30" s="73"/>
      <c r="AL30" s="73"/>
      <c r="AM30" s="531"/>
      <c r="AN30" s="603"/>
      <c r="AO30" s="518"/>
      <c r="AP30" s="548"/>
      <c r="AQ30" s="497"/>
      <c r="AR30" s="497"/>
      <c r="AS30" s="497"/>
      <c r="AT30" s="497"/>
      <c r="AU30" s="497"/>
      <c r="AV30" s="497"/>
      <c r="AW30" s="497"/>
      <c r="AX30" s="497"/>
      <c r="AY30" s="498"/>
      <c r="AZ30" s="498"/>
      <c r="BA30" s="498"/>
      <c r="BB30" s="498"/>
      <c r="BC30" s="498"/>
    </row>
    <row r="31" ht="15.75" customHeight="1">
      <c r="A31" s="548"/>
      <c r="B31" s="585">
        <v>0.0</v>
      </c>
      <c r="C31" s="534"/>
      <c r="D31" s="73"/>
      <c r="E31" s="73"/>
      <c r="F31" s="73"/>
      <c r="G31" s="73"/>
      <c r="H31" s="73"/>
      <c r="I31" s="531"/>
      <c r="J31" s="602"/>
      <c r="K31" s="600"/>
      <c r="L31" s="546"/>
      <c r="M31" s="590"/>
      <c r="N31" s="591"/>
      <c r="O31" s="546"/>
      <c r="P31" s="518"/>
      <c r="Q31" s="585">
        <v>0.0</v>
      </c>
      <c r="R31" s="534"/>
      <c r="S31" s="73"/>
      <c r="T31" s="73"/>
      <c r="U31" s="73"/>
      <c r="V31" s="73"/>
      <c r="W31" s="73"/>
      <c r="X31" s="531"/>
      <c r="Y31" s="602"/>
      <c r="Z31" s="546"/>
      <c r="AA31" s="546"/>
      <c r="AB31" s="590"/>
      <c r="AC31" s="591"/>
      <c r="AD31" s="546"/>
      <c r="AE31" s="546"/>
      <c r="AF31" s="585">
        <v>0.0</v>
      </c>
      <c r="AG31" s="534"/>
      <c r="AH31" s="73"/>
      <c r="AI31" s="73"/>
      <c r="AJ31" s="73"/>
      <c r="AK31" s="73"/>
      <c r="AL31" s="73"/>
      <c r="AM31" s="531"/>
      <c r="AN31" s="602"/>
      <c r="AO31" s="518"/>
      <c r="AP31" s="548"/>
      <c r="AQ31" s="497"/>
      <c r="AR31" s="497"/>
      <c r="AS31" s="497"/>
      <c r="AT31" s="497"/>
      <c r="AU31" s="497"/>
      <c r="AV31" s="497"/>
      <c r="AW31" s="497"/>
      <c r="AX31" s="497"/>
      <c r="AY31" s="498"/>
      <c r="AZ31" s="498"/>
      <c r="BA31" s="498"/>
      <c r="BB31" s="498"/>
      <c r="BC31" s="498"/>
    </row>
    <row r="32" ht="15.75" customHeight="1">
      <c r="A32" s="548"/>
      <c r="B32" s="585">
        <v>0.0</v>
      </c>
      <c r="C32" s="534"/>
      <c r="D32" s="73"/>
      <c r="E32" s="73"/>
      <c r="F32" s="73"/>
      <c r="G32" s="73"/>
      <c r="H32" s="73"/>
      <c r="I32" s="531"/>
      <c r="J32" s="601"/>
      <c r="K32" s="600"/>
      <c r="L32" s="546"/>
      <c r="M32" s="590"/>
      <c r="N32" s="591"/>
      <c r="O32" s="543"/>
      <c r="P32" s="518"/>
      <c r="Q32" s="585">
        <v>0.0</v>
      </c>
      <c r="R32" s="534"/>
      <c r="S32" s="73"/>
      <c r="T32" s="73"/>
      <c r="U32" s="73"/>
      <c r="V32" s="73"/>
      <c r="W32" s="73"/>
      <c r="X32" s="531"/>
      <c r="Y32" s="601"/>
      <c r="Z32" s="546"/>
      <c r="AA32" s="543"/>
      <c r="AB32" s="590"/>
      <c r="AC32" s="591"/>
      <c r="AD32" s="543"/>
      <c r="AE32" s="543"/>
      <c r="AF32" s="585">
        <v>0.0</v>
      </c>
      <c r="AG32" s="534"/>
      <c r="AH32" s="73"/>
      <c r="AI32" s="73"/>
      <c r="AJ32" s="73"/>
      <c r="AK32" s="73"/>
      <c r="AL32" s="73"/>
      <c r="AM32" s="531"/>
      <c r="AN32" s="601"/>
      <c r="AO32" s="518"/>
      <c r="AP32" s="548"/>
      <c r="AQ32" s="497"/>
      <c r="AR32" s="497"/>
      <c r="AS32" s="497"/>
      <c r="AT32" s="497"/>
      <c r="AU32" s="497"/>
      <c r="AV32" s="497"/>
      <c r="AW32" s="497"/>
      <c r="AX32" s="497"/>
      <c r="AY32" s="498"/>
      <c r="AZ32" s="498"/>
      <c r="BA32" s="498"/>
      <c r="BB32" s="498"/>
      <c r="BC32" s="498"/>
    </row>
    <row r="33" ht="15.75" customHeight="1">
      <c r="A33" s="548"/>
      <c r="B33" s="585">
        <v>0.0</v>
      </c>
      <c r="C33" s="534"/>
      <c r="D33" s="73"/>
      <c r="E33" s="73"/>
      <c r="F33" s="73"/>
      <c r="G33" s="73"/>
      <c r="H33" s="73"/>
      <c r="I33" s="531"/>
      <c r="J33" s="601"/>
      <c r="K33" s="600"/>
      <c r="L33" s="546"/>
      <c r="M33" s="590"/>
      <c r="N33" s="591"/>
      <c r="O33" s="543"/>
      <c r="P33" s="518"/>
      <c r="Q33" s="585">
        <v>0.0</v>
      </c>
      <c r="R33" s="534"/>
      <c r="S33" s="73"/>
      <c r="T33" s="73"/>
      <c r="U33" s="73"/>
      <c r="V33" s="73"/>
      <c r="W33" s="73"/>
      <c r="X33" s="531"/>
      <c r="Y33" s="601"/>
      <c r="Z33" s="546"/>
      <c r="AA33" s="543"/>
      <c r="AB33" s="590"/>
      <c r="AC33" s="591"/>
      <c r="AD33" s="543"/>
      <c r="AE33" s="543"/>
      <c r="AF33" s="585">
        <v>0.0</v>
      </c>
      <c r="AG33" s="534"/>
      <c r="AH33" s="73"/>
      <c r="AI33" s="73"/>
      <c r="AJ33" s="73"/>
      <c r="AK33" s="73"/>
      <c r="AL33" s="73"/>
      <c r="AM33" s="531"/>
      <c r="AN33" s="601"/>
      <c r="AO33" s="518"/>
      <c r="AP33" s="548"/>
      <c r="AQ33" s="497" t="str">
        <f>IFERROR(__xludf.DUMMYFUNCTION("if(countif(#REF!,""Pact Magic""),if(sum(filter($AT$6:$AT$22,$AX$6:$AX$22=""Pact Magic"")),choose(sum(filter($AT$6:$AT$22,$AX$6:$AX$22=""Pact Magic"")),"""","""","""","""","""","""",2,2,"""","""","""","""","""","""","""","""","""","""","""",""""),""""),"""&amp;""")"),"")</f>
        <v/>
      </c>
      <c r="AR33" s="497"/>
      <c r="AS33" s="497"/>
      <c r="AT33" s="497"/>
      <c r="AU33" s="497"/>
      <c r="AV33" s="497"/>
      <c r="AW33" s="497"/>
      <c r="AX33" s="497"/>
      <c r="AY33" s="498"/>
      <c r="AZ33" s="498"/>
      <c r="BA33" s="498"/>
      <c r="BB33" s="498"/>
      <c r="BC33" s="498"/>
    </row>
    <row r="34" ht="15.75" customHeight="1">
      <c r="A34" s="548"/>
      <c r="B34" s="585">
        <v>0.0</v>
      </c>
      <c r="C34" s="534"/>
      <c r="D34" s="73"/>
      <c r="E34" s="73"/>
      <c r="F34" s="73"/>
      <c r="G34" s="73"/>
      <c r="H34" s="73"/>
      <c r="I34" s="531"/>
      <c r="J34" s="601"/>
      <c r="K34" s="600"/>
      <c r="L34" s="546"/>
      <c r="M34" s="590"/>
      <c r="N34" s="591"/>
      <c r="O34" s="543"/>
      <c r="P34" s="518"/>
      <c r="Q34" s="585">
        <v>0.0</v>
      </c>
      <c r="R34" s="534"/>
      <c r="S34" s="73"/>
      <c r="T34" s="73"/>
      <c r="U34" s="73"/>
      <c r="V34" s="73"/>
      <c r="W34" s="73"/>
      <c r="X34" s="531"/>
      <c r="Y34" s="601"/>
      <c r="Z34" s="546"/>
      <c r="AA34" s="543"/>
      <c r="AB34" s="590"/>
      <c r="AC34" s="591"/>
      <c r="AD34" s="543"/>
      <c r="AE34" s="543"/>
      <c r="AF34" s="585">
        <v>0.0</v>
      </c>
      <c r="AG34" s="534"/>
      <c r="AH34" s="73"/>
      <c r="AI34" s="73"/>
      <c r="AJ34" s="73"/>
      <c r="AK34" s="73"/>
      <c r="AL34" s="73"/>
      <c r="AM34" s="531"/>
      <c r="AN34" s="601"/>
      <c r="AO34" s="518"/>
      <c r="AP34" s="548"/>
      <c r="AQ34" s="497" t="str">
        <f>if(and(#REF!&lt;&gt;"",#REF!&gt;0),choose(#REF!,"","","","","","",1,2,3,3,3,3,3,3,3,3,3,3,3,3),"")</f>
        <v>#REF!</v>
      </c>
      <c r="AR34" s="497"/>
      <c r="AS34" s="497"/>
      <c r="AT34" s="497"/>
      <c r="AU34" s="497"/>
      <c r="AV34" s="497"/>
      <c r="AW34" s="497"/>
      <c r="AX34" s="497"/>
      <c r="AY34" s="498"/>
      <c r="AZ34" s="498"/>
      <c r="BA34" s="498"/>
      <c r="BB34" s="498"/>
      <c r="BC34" s="498"/>
    </row>
    <row r="35" ht="15.75" customHeight="1">
      <c r="A35" s="548"/>
      <c r="B35" s="585">
        <v>0.0</v>
      </c>
      <c r="C35" s="534"/>
      <c r="D35" s="73"/>
      <c r="E35" s="73"/>
      <c r="F35" s="73"/>
      <c r="G35" s="73"/>
      <c r="H35" s="73"/>
      <c r="I35" s="531"/>
      <c r="J35" s="601"/>
      <c r="K35" s="600"/>
      <c r="L35" s="546"/>
      <c r="M35" s="590"/>
      <c r="N35" s="591"/>
      <c r="O35" s="543"/>
      <c r="P35" s="518"/>
      <c r="Q35" s="585">
        <v>0.0</v>
      </c>
      <c r="R35" s="534"/>
      <c r="S35" s="73"/>
      <c r="T35" s="73"/>
      <c r="U35" s="73"/>
      <c r="V35" s="73"/>
      <c r="W35" s="73"/>
      <c r="X35" s="531"/>
      <c r="Y35" s="601"/>
      <c r="Z35" s="546"/>
      <c r="AA35" s="543"/>
      <c r="AB35" s="590"/>
      <c r="AC35" s="591"/>
      <c r="AD35" s="543"/>
      <c r="AE35" s="543"/>
      <c r="AF35" s="585">
        <v>0.0</v>
      </c>
      <c r="AG35" s="534"/>
      <c r="AH35" s="73"/>
      <c r="AI35" s="73"/>
      <c r="AJ35" s="73"/>
      <c r="AK35" s="73"/>
      <c r="AL35" s="73"/>
      <c r="AM35" s="531"/>
      <c r="AN35" s="601"/>
      <c r="AO35" s="518"/>
      <c r="AP35" s="548"/>
      <c r="AQ35" s="497"/>
      <c r="AR35" s="497"/>
      <c r="AS35" s="497"/>
      <c r="AT35" s="497"/>
      <c r="AU35" s="497"/>
      <c r="AV35" s="497"/>
      <c r="AW35" s="497"/>
      <c r="AX35" s="497"/>
      <c r="AY35" s="498"/>
      <c r="AZ35" s="498"/>
      <c r="BA35" s="498"/>
      <c r="BB35" s="498"/>
      <c r="BC35" s="498"/>
    </row>
    <row r="36" ht="15.75" customHeight="1">
      <c r="A36" s="548"/>
      <c r="B36" s="585">
        <v>0.0</v>
      </c>
      <c r="C36" s="534"/>
      <c r="D36" s="73"/>
      <c r="E36" s="73"/>
      <c r="F36" s="73"/>
      <c r="G36" s="73"/>
      <c r="H36" s="73"/>
      <c r="I36" s="531"/>
      <c r="J36" s="602"/>
      <c r="K36" s="600"/>
      <c r="L36" s="546"/>
      <c r="M36" s="590"/>
      <c r="N36" s="591"/>
      <c r="O36" s="546"/>
      <c r="P36" s="518"/>
      <c r="Q36" s="585">
        <v>0.0</v>
      </c>
      <c r="R36" s="534"/>
      <c r="S36" s="73"/>
      <c r="T36" s="73"/>
      <c r="U36" s="73"/>
      <c r="V36" s="73"/>
      <c r="W36" s="73"/>
      <c r="X36" s="531"/>
      <c r="Y36" s="602"/>
      <c r="Z36" s="546"/>
      <c r="AA36" s="546"/>
      <c r="AB36" s="590"/>
      <c r="AC36" s="591"/>
      <c r="AD36" s="546"/>
      <c r="AE36" s="546"/>
      <c r="AF36" s="585">
        <v>0.0</v>
      </c>
      <c r="AG36" s="534"/>
      <c r="AH36" s="73"/>
      <c r="AI36" s="73"/>
      <c r="AJ36" s="73"/>
      <c r="AK36" s="73"/>
      <c r="AL36" s="73"/>
      <c r="AM36" s="531"/>
      <c r="AN36" s="602"/>
      <c r="AO36" s="518"/>
      <c r="AP36" s="548"/>
      <c r="AQ36" s="497"/>
      <c r="AR36" s="497"/>
      <c r="AS36" s="497"/>
      <c r="AT36" s="497"/>
      <c r="AU36" s="497"/>
      <c r="AV36" s="497"/>
      <c r="AW36" s="497"/>
      <c r="AX36" s="497"/>
      <c r="AY36" s="498"/>
      <c r="AZ36" s="498"/>
      <c r="BA36" s="498"/>
      <c r="BB36" s="498"/>
      <c r="BC36" s="498"/>
    </row>
    <row r="37" ht="15.75" customHeight="1">
      <c r="A37" s="548"/>
      <c r="B37" s="585">
        <v>0.0</v>
      </c>
      <c r="C37" s="534"/>
      <c r="D37" s="73"/>
      <c r="E37" s="73"/>
      <c r="F37" s="73"/>
      <c r="G37" s="73"/>
      <c r="H37" s="73"/>
      <c r="I37" s="531"/>
      <c r="J37" s="603"/>
      <c r="K37" s="600"/>
      <c r="L37" s="543"/>
      <c r="M37" s="590"/>
      <c r="N37" s="591"/>
      <c r="O37" s="543"/>
      <c r="P37" s="518"/>
      <c r="Q37" s="585">
        <v>0.0</v>
      </c>
      <c r="R37" s="534"/>
      <c r="S37" s="73"/>
      <c r="T37" s="73"/>
      <c r="U37" s="73"/>
      <c r="V37" s="73"/>
      <c r="W37" s="73"/>
      <c r="X37" s="531"/>
      <c r="Y37" s="603"/>
      <c r="Z37" s="546"/>
      <c r="AA37" s="543"/>
      <c r="AB37" s="590"/>
      <c r="AC37" s="591"/>
      <c r="AD37" s="543"/>
      <c r="AE37" s="546"/>
      <c r="AF37" s="585">
        <v>0.0</v>
      </c>
      <c r="AG37" s="534"/>
      <c r="AH37" s="73"/>
      <c r="AI37" s="73"/>
      <c r="AJ37" s="73"/>
      <c r="AK37" s="73"/>
      <c r="AL37" s="73"/>
      <c r="AM37" s="531"/>
      <c r="AN37" s="603"/>
      <c r="AO37" s="518"/>
      <c r="AP37" s="548"/>
      <c r="AQ37" s="497"/>
      <c r="AR37" s="497"/>
      <c r="AS37" s="497"/>
      <c r="AT37" s="497"/>
      <c r="AU37" s="497"/>
      <c r="AV37" s="497"/>
      <c r="AW37" s="497"/>
      <c r="AX37" s="497"/>
      <c r="AY37" s="498"/>
      <c r="AZ37" s="498"/>
      <c r="BA37" s="498"/>
      <c r="BB37" s="498"/>
      <c r="BC37" s="498"/>
    </row>
    <row r="38" ht="15.75" customHeight="1">
      <c r="A38" s="548"/>
      <c r="B38" s="585">
        <v>0.0</v>
      </c>
      <c r="C38" s="534"/>
      <c r="D38" s="73"/>
      <c r="E38" s="73"/>
      <c r="F38" s="73"/>
      <c r="G38" s="73"/>
      <c r="H38" s="73"/>
      <c r="I38" s="531"/>
      <c r="J38" s="603"/>
      <c r="K38" s="600"/>
      <c r="L38" s="543"/>
      <c r="M38" s="590"/>
      <c r="N38" s="591"/>
      <c r="O38" s="543"/>
      <c r="P38" s="518"/>
      <c r="Q38" s="585">
        <v>0.0</v>
      </c>
      <c r="R38" s="534"/>
      <c r="S38" s="73"/>
      <c r="T38" s="73"/>
      <c r="U38" s="73"/>
      <c r="V38" s="73"/>
      <c r="W38" s="73"/>
      <c r="X38" s="531"/>
      <c r="Y38" s="603"/>
      <c r="Z38" s="546"/>
      <c r="AA38" s="543"/>
      <c r="AB38" s="590"/>
      <c r="AC38" s="591"/>
      <c r="AD38" s="543"/>
      <c r="AE38" s="546"/>
      <c r="AF38" s="585">
        <v>0.0</v>
      </c>
      <c r="AG38" s="534"/>
      <c r="AH38" s="73"/>
      <c r="AI38" s="73"/>
      <c r="AJ38" s="73"/>
      <c r="AK38" s="73"/>
      <c r="AL38" s="73"/>
      <c r="AM38" s="531"/>
      <c r="AN38" s="603"/>
      <c r="AO38" s="518"/>
      <c r="AP38" s="548"/>
      <c r="AQ38" s="497" t="str">
        <f>IFERROR(__xludf.DUMMYFUNCTION("if(countif(#REF!,""Pact Magic""),if(sum(filter($AT$6:$AT$22,$AX$6:$AX$22=""Pact Magic"")),choose(sum(filter($AT$6:$AT$22,$AX$6:$AX$22=""Pact Magic"")),"""","""","""","""","""","""","""","""",2,2,3,3,3,3,3,3,4,4,4,4),""""),"""")"),"")</f>
        <v/>
      </c>
      <c r="AR38" s="497"/>
      <c r="AS38" s="497"/>
      <c r="AT38" s="497"/>
      <c r="AU38" s="497"/>
      <c r="AV38" s="497"/>
      <c r="AW38" s="497"/>
      <c r="AX38" s="497"/>
      <c r="AY38" s="498"/>
      <c r="AZ38" s="498"/>
      <c r="BA38" s="498"/>
      <c r="BB38" s="498"/>
      <c r="BC38" s="498"/>
    </row>
    <row r="39" ht="15.75" customHeight="1">
      <c r="A39" s="548"/>
      <c r="B39" s="585">
        <v>0.0</v>
      </c>
      <c r="C39" s="534"/>
      <c r="D39" s="73"/>
      <c r="E39" s="73"/>
      <c r="F39" s="73"/>
      <c r="G39" s="73"/>
      <c r="H39" s="73"/>
      <c r="I39" s="531"/>
      <c r="J39" s="603"/>
      <c r="K39" s="600"/>
      <c r="L39" s="543"/>
      <c r="M39" s="590"/>
      <c r="N39" s="591"/>
      <c r="O39" s="543"/>
      <c r="P39" s="518"/>
      <c r="Q39" s="585">
        <v>0.0</v>
      </c>
      <c r="R39" s="534"/>
      <c r="S39" s="73"/>
      <c r="T39" s="73"/>
      <c r="U39" s="73"/>
      <c r="V39" s="73"/>
      <c r="W39" s="73"/>
      <c r="X39" s="531"/>
      <c r="Y39" s="603"/>
      <c r="Z39" s="546"/>
      <c r="AA39" s="543"/>
      <c r="AB39" s="590"/>
      <c r="AC39" s="591"/>
      <c r="AD39" s="543"/>
      <c r="AE39" s="546"/>
      <c r="AF39" s="585">
        <v>0.0</v>
      </c>
      <c r="AG39" s="534"/>
      <c r="AH39" s="73"/>
      <c r="AI39" s="73"/>
      <c r="AJ39" s="73"/>
      <c r="AK39" s="73"/>
      <c r="AL39" s="73"/>
      <c r="AM39" s="531"/>
      <c r="AN39" s="603"/>
      <c r="AO39" s="518"/>
      <c r="AP39" s="548"/>
      <c r="AQ39" s="497" t="str">
        <f>if(and(#REF!&lt;&gt;"",#REF!&gt;0),choose(#REF!,"","","","","","","","",1,2,2,2,2,2,2,2,2,3,3,3),"")</f>
        <v>#REF!</v>
      </c>
      <c r="AR39" s="497"/>
      <c r="AS39" s="497"/>
      <c r="AT39" s="497"/>
      <c r="AU39" s="497"/>
      <c r="AV39" s="497"/>
      <c r="AW39" s="497"/>
      <c r="AX39" s="497"/>
      <c r="AY39" s="498"/>
      <c r="AZ39" s="498"/>
      <c r="BA39" s="498"/>
      <c r="BB39" s="498"/>
      <c r="BC39" s="498"/>
    </row>
    <row r="40" ht="15.75" customHeight="1">
      <c r="A40" s="548"/>
      <c r="B40" s="585">
        <v>0.0</v>
      </c>
      <c r="C40" s="534"/>
      <c r="D40" s="73"/>
      <c r="E40" s="73"/>
      <c r="F40" s="73"/>
      <c r="G40" s="73"/>
      <c r="H40" s="73"/>
      <c r="I40" s="531"/>
      <c r="J40" s="603"/>
      <c r="K40" s="600"/>
      <c r="L40" s="543"/>
      <c r="M40" s="590"/>
      <c r="N40" s="591"/>
      <c r="O40" s="543"/>
      <c r="P40" s="518"/>
      <c r="Q40" s="585">
        <v>0.0</v>
      </c>
      <c r="R40" s="534"/>
      <c r="S40" s="73"/>
      <c r="T40" s="73"/>
      <c r="U40" s="73"/>
      <c r="V40" s="73"/>
      <c r="W40" s="73"/>
      <c r="X40" s="531"/>
      <c r="Y40" s="603"/>
      <c r="Z40" s="546"/>
      <c r="AA40" s="543"/>
      <c r="AB40" s="590"/>
      <c r="AC40" s="591"/>
      <c r="AD40" s="543"/>
      <c r="AE40" s="546"/>
      <c r="AF40" s="585">
        <v>0.0</v>
      </c>
      <c r="AG40" s="534"/>
      <c r="AH40" s="73"/>
      <c r="AI40" s="73"/>
      <c r="AJ40" s="73"/>
      <c r="AK40" s="73"/>
      <c r="AL40" s="73"/>
      <c r="AM40" s="531"/>
      <c r="AN40" s="603"/>
      <c r="AO40" s="518"/>
      <c r="AP40" s="548"/>
      <c r="AQ40" s="497"/>
      <c r="AR40" s="497"/>
      <c r="AS40" s="497"/>
      <c r="AT40" s="497"/>
      <c r="AU40" s="497"/>
      <c r="AV40" s="497"/>
      <c r="AW40" s="497"/>
      <c r="AX40" s="497"/>
      <c r="AY40" s="498"/>
      <c r="AZ40" s="498"/>
      <c r="BA40" s="498"/>
      <c r="BB40" s="498"/>
      <c r="BC40" s="498"/>
    </row>
    <row r="41" ht="15.75" customHeight="1">
      <c r="A41" s="548"/>
      <c r="B41" s="585">
        <v>0.0</v>
      </c>
      <c r="C41" s="534"/>
      <c r="D41" s="73"/>
      <c r="E41" s="73"/>
      <c r="F41" s="73"/>
      <c r="G41" s="73"/>
      <c r="H41" s="73"/>
      <c r="I41" s="531"/>
      <c r="J41" s="604"/>
      <c r="K41" s="600"/>
      <c r="L41" s="546"/>
      <c r="M41" s="590"/>
      <c r="N41" s="591"/>
      <c r="O41" s="546"/>
      <c r="P41" s="518"/>
      <c r="Q41" s="585">
        <v>0.0</v>
      </c>
      <c r="R41" s="534"/>
      <c r="S41" s="73"/>
      <c r="T41" s="73"/>
      <c r="U41" s="73"/>
      <c r="V41" s="73"/>
      <c r="W41" s="73"/>
      <c r="X41" s="531"/>
      <c r="Y41" s="604"/>
      <c r="Z41" s="546"/>
      <c r="AA41" s="546"/>
      <c r="AB41" s="590"/>
      <c r="AC41" s="591"/>
      <c r="AD41" s="546"/>
      <c r="AE41" s="546"/>
      <c r="AF41" s="585">
        <v>0.0</v>
      </c>
      <c r="AG41" s="534"/>
      <c r="AH41" s="73"/>
      <c r="AI41" s="73"/>
      <c r="AJ41" s="73"/>
      <c r="AK41" s="73"/>
      <c r="AL41" s="73"/>
      <c r="AM41" s="531"/>
      <c r="AN41" s="604"/>
      <c r="AO41" s="518"/>
      <c r="AP41" s="548"/>
      <c r="AQ41" s="497"/>
      <c r="AR41" s="497"/>
      <c r="AS41" s="497"/>
      <c r="AT41" s="497"/>
      <c r="AU41" s="497"/>
      <c r="AV41" s="497"/>
      <c r="AW41" s="497"/>
      <c r="AX41" s="497"/>
      <c r="AY41" s="497"/>
      <c r="AZ41" s="497"/>
      <c r="BA41" s="497"/>
      <c r="BB41" s="497"/>
      <c r="BC41" s="497"/>
    </row>
    <row r="42" ht="15.75" customHeight="1">
      <c r="A42" s="548"/>
      <c r="B42" s="585">
        <v>0.0</v>
      </c>
      <c r="C42" s="534"/>
      <c r="D42" s="73"/>
      <c r="E42" s="73"/>
      <c r="F42" s="73"/>
      <c r="G42" s="73"/>
      <c r="H42" s="73"/>
      <c r="I42" s="531"/>
      <c r="J42" s="601"/>
      <c r="K42" s="600"/>
      <c r="L42" s="546"/>
      <c r="M42" s="590"/>
      <c r="N42" s="591"/>
      <c r="O42" s="543"/>
      <c r="P42" s="518"/>
      <c r="Q42" s="585">
        <v>0.0</v>
      </c>
      <c r="R42" s="534"/>
      <c r="S42" s="73"/>
      <c r="T42" s="73"/>
      <c r="U42" s="73"/>
      <c r="V42" s="73"/>
      <c r="W42" s="73"/>
      <c r="X42" s="531"/>
      <c r="Y42" s="601"/>
      <c r="Z42" s="546"/>
      <c r="AA42" s="543"/>
      <c r="AB42" s="590"/>
      <c r="AC42" s="591"/>
      <c r="AD42" s="543"/>
      <c r="AE42" s="543"/>
      <c r="AF42" s="585">
        <v>0.0</v>
      </c>
      <c r="AG42" s="534"/>
      <c r="AH42" s="73"/>
      <c r="AI42" s="73"/>
      <c r="AJ42" s="73"/>
      <c r="AK42" s="73"/>
      <c r="AL42" s="73"/>
      <c r="AM42" s="531"/>
      <c r="AN42" s="601"/>
      <c r="AO42" s="518"/>
      <c r="AP42" s="548"/>
      <c r="AQ42" s="497"/>
      <c r="AR42" s="497"/>
      <c r="AS42" s="497"/>
      <c r="AT42" s="497"/>
      <c r="AU42" s="497"/>
      <c r="AV42" s="497"/>
      <c r="AW42" s="497"/>
      <c r="AX42" s="497"/>
      <c r="AY42" s="497"/>
      <c r="AZ42" s="497"/>
      <c r="BA42" s="497"/>
      <c r="BB42" s="497"/>
      <c r="BC42" s="497"/>
    </row>
    <row r="43" ht="15.75" customHeight="1">
      <c r="A43" s="548"/>
      <c r="B43" s="585">
        <v>0.0</v>
      </c>
      <c r="C43" s="534"/>
      <c r="D43" s="73"/>
      <c r="E43" s="73"/>
      <c r="F43" s="73"/>
      <c r="G43" s="73"/>
      <c r="H43" s="73"/>
      <c r="I43" s="531"/>
      <c r="J43" s="601"/>
      <c r="K43" s="600"/>
      <c r="L43" s="546"/>
      <c r="M43" s="590"/>
      <c r="N43" s="591"/>
      <c r="O43" s="543"/>
      <c r="P43" s="518"/>
      <c r="Q43" s="585">
        <v>0.0</v>
      </c>
      <c r="R43" s="534"/>
      <c r="S43" s="73"/>
      <c r="T43" s="73"/>
      <c r="U43" s="73"/>
      <c r="V43" s="73"/>
      <c r="W43" s="73"/>
      <c r="X43" s="531"/>
      <c r="Y43" s="601"/>
      <c r="Z43" s="546"/>
      <c r="AA43" s="543"/>
      <c r="AB43" s="590"/>
      <c r="AC43" s="591"/>
      <c r="AD43" s="543"/>
      <c r="AE43" s="543"/>
      <c r="AF43" s="585">
        <v>0.0</v>
      </c>
      <c r="AG43" s="534"/>
      <c r="AH43" s="73"/>
      <c r="AI43" s="73"/>
      <c r="AJ43" s="73"/>
      <c r="AK43" s="73"/>
      <c r="AL43" s="73"/>
      <c r="AM43" s="531"/>
      <c r="AN43" s="601"/>
      <c r="AO43" s="518"/>
      <c r="AP43" s="548"/>
      <c r="AQ43" s="497"/>
      <c r="AR43" s="497"/>
      <c r="AS43" s="497"/>
      <c r="AT43" s="497"/>
      <c r="AU43" s="497"/>
      <c r="AV43" s="497"/>
      <c r="AW43" s="497"/>
      <c r="AX43" s="497"/>
      <c r="AY43" s="497"/>
      <c r="AZ43" s="497"/>
      <c r="BA43" s="497"/>
      <c r="BB43" s="497"/>
      <c r="BC43" s="497"/>
    </row>
    <row r="44" ht="15.75" customHeight="1">
      <c r="A44" s="548"/>
      <c r="B44" s="585">
        <v>0.0</v>
      </c>
      <c r="C44" s="534"/>
      <c r="D44" s="73"/>
      <c r="E44" s="73"/>
      <c r="F44" s="73"/>
      <c r="G44" s="73"/>
      <c r="H44" s="73"/>
      <c r="I44" s="531"/>
      <c r="J44" s="601"/>
      <c r="K44" s="600"/>
      <c r="L44" s="546"/>
      <c r="M44" s="590"/>
      <c r="N44" s="591"/>
      <c r="O44" s="543"/>
      <c r="P44" s="518"/>
      <c r="Q44" s="585">
        <v>0.0</v>
      </c>
      <c r="R44" s="534"/>
      <c r="S44" s="73"/>
      <c r="T44" s="73"/>
      <c r="U44" s="73"/>
      <c r="V44" s="73"/>
      <c r="W44" s="73"/>
      <c r="X44" s="531"/>
      <c r="Y44" s="601"/>
      <c r="Z44" s="546"/>
      <c r="AA44" s="543"/>
      <c r="AB44" s="590"/>
      <c r="AC44" s="591"/>
      <c r="AD44" s="543"/>
      <c r="AE44" s="543"/>
      <c r="AF44" s="585">
        <v>0.0</v>
      </c>
      <c r="AG44" s="534"/>
      <c r="AH44" s="73"/>
      <c r="AI44" s="73"/>
      <c r="AJ44" s="73"/>
      <c r="AK44" s="73"/>
      <c r="AL44" s="73"/>
      <c r="AM44" s="531"/>
      <c r="AN44" s="601"/>
      <c r="AO44" s="518"/>
      <c r="AP44" s="548"/>
      <c r="AQ44" s="497"/>
      <c r="AR44" s="497"/>
      <c r="AS44" s="497"/>
      <c r="AT44" s="497"/>
      <c r="AU44" s="497"/>
      <c r="AV44" s="497"/>
      <c r="AW44" s="497"/>
      <c r="AX44" s="497"/>
      <c r="AY44" s="497"/>
      <c r="AZ44" s="497"/>
      <c r="BA44" s="497"/>
      <c r="BB44" s="497"/>
      <c r="BC44" s="497"/>
    </row>
    <row r="45" ht="15.75" customHeight="1">
      <c r="A45" s="548"/>
      <c r="B45" s="585">
        <v>0.0</v>
      </c>
      <c r="C45" s="534"/>
      <c r="D45" s="73"/>
      <c r="E45" s="73"/>
      <c r="F45" s="73"/>
      <c r="G45" s="73"/>
      <c r="H45" s="73"/>
      <c r="I45" s="531"/>
      <c r="J45" s="601"/>
      <c r="K45" s="600"/>
      <c r="L45" s="546"/>
      <c r="M45" s="590"/>
      <c r="N45" s="591"/>
      <c r="O45" s="543"/>
      <c r="P45" s="518"/>
      <c r="Q45" s="585">
        <v>0.0</v>
      </c>
      <c r="R45" s="534"/>
      <c r="S45" s="73"/>
      <c r="T45" s="73"/>
      <c r="U45" s="73"/>
      <c r="V45" s="73"/>
      <c r="W45" s="73"/>
      <c r="X45" s="531"/>
      <c r="Y45" s="601"/>
      <c r="Z45" s="546"/>
      <c r="AA45" s="543"/>
      <c r="AB45" s="590"/>
      <c r="AC45" s="591"/>
      <c r="AD45" s="543"/>
      <c r="AE45" s="543"/>
      <c r="AF45" s="585">
        <v>0.0</v>
      </c>
      <c r="AG45" s="534"/>
      <c r="AH45" s="73"/>
      <c r="AI45" s="73"/>
      <c r="AJ45" s="73"/>
      <c r="AK45" s="73"/>
      <c r="AL45" s="73"/>
      <c r="AM45" s="531"/>
      <c r="AN45" s="601"/>
      <c r="AO45" s="518"/>
      <c r="AP45" s="548"/>
      <c r="AQ45" s="497"/>
      <c r="AR45" s="497"/>
      <c r="AS45" s="497"/>
      <c r="AT45" s="497"/>
      <c r="AU45" s="497"/>
      <c r="AV45" s="497"/>
      <c r="AW45" s="497"/>
      <c r="AX45" s="497"/>
      <c r="AY45" s="497"/>
      <c r="AZ45" s="497"/>
      <c r="BA45" s="497"/>
      <c r="BB45" s="497"/>
      <c r="BC45" s="497"/>
    </row>
    <row r="46" ht="15.75" customHeight="1">
      <c r="A46" s="548"/>
      <c r="B46" s="585">
        <v>0.0</v>
      </c>
      <c r="C46" s="534"/>
      <c r="D46" s="73"/>
      <c r="E46" s="73"/>
      <c r="F46" s="73"/>
      <c r="G46" s="73"/>
      <c r="H46" s="73"/>
      <c r="I46" s="531"/>
      <c r="J46" s="604"/>
      <c r="K46" s="600"/>
      <c r="L46" s="546"/>
      <c r="M46" s="590"/>
      <c r="N46" s="591"/>
      <c r="O46" s="546"/>
      <c r="P46" s="518"/>
      <c r="Q46" s="585">
        <v>0.0</v>
      </c>
      <c r="R46" s="534"/>
      <c r="S46" s="73"/>
      <c r="T46" s="73"/>
      <c r="U46" s="73"/>
      <c r="V46" s="73"/>
      <c r="W46" s="73"/>
      <c r="X46" s="531"/>
      <c r="Y46" s="604"/>
      <c r="Z46" s="546"/>
      <c r="AA46" s="546"/>
      <c r="AB46" s="590"/>
      <c r="AC46" s="591"/>
      <c r="AD46" s="546"/>
      <c r="AE46" s="546"/>
      <c r="AF46" s="585">
        <v>0.0</v>
      </c>
      <c r="AG46" s="534"/>
      <c r="AH46" s="73"/>
      <c r="AI46" s="73"/>
      <c r="AJ46" s="73"/>
      <c r="AK46" s="73"/>
      <c r="AL46" s="73"/>
      <c r="AM46" s="531"/>
      <c r="AN46" s="604"/>
      <c r="AO46" s="518"/>
      <c r="AP46" s="548"/>
      <c r="AQ46" s="497"/>
      <c r="AR46" s="497"/>
      <c r="AS46" s="497"/>
      <c r="AT46" s="497"/>
      <c r="AU46" s="497"/>
      <c r="AV46" s="497"/>
      <c r="AW46" s="497"/>
      <c r="AX46" s="497"/>
      <c r="AY46" s="497"/>
      <c r="AZ46" s="497"/>
      <c r="BA46" s="497"/>
      <c r="BB46" s="497"/>
      <c r="BC46" s="497"/>
    </row>
    <row r="47" ht="15.75" customHeight="1">
      <c r="A47" s="548"/>
      <c r="B47" s="585">
        <v>0.0</v>
      </c>
      <c r="C47" s="534"/>
      <c r="D47" s="73"/>
      <c r="E47" s="73"/>
      <c r="F47" s="73"/>
      <c r="G47" s="73"/>
      <c r="H47" s="73"/>
      <c r="I47" s="531"/>
      <c r="J47" s="603"/>
      <c r="K47" s="600"/>
      <c r="L47" s="543"/>
      <c r="M47" s="590"/>
      <c r="N47" s="591"/>
      <c r="O47" s="543"/>
      <c r="P47" s="518"/>
      <c r="Q47" s="585">
        <v>0.0</v>
      </c>
      <c r="R47" s="534"/>
      <c r="S47" s="73"/>
      <c r="T47" s="73"/>
      <c r="U47" s="73"/>
      <c r="V47" s="73"/>
      <c r="W47" s="73"/>
      <c r="X47" s="531"/>
      <c r="Y47" s="603"/>
      <c r="Z47" s="546"/>
      <c r="AA47" s="543"/>
      <c r="AB47" s="590"/>
      <c r="AC47" s="591"/>
      <c r="AD47" s="543"/>
      <c r="AE47" s="546"/>
      <c r="AF47" s="585">
        <v>0.0</v>
      </c>
      <c r="AG47" s="534"/>
      <c r="AH47" s="73"/>
      <c r="AI47" s="73"/>
      <c r="AJ47" s="73"/>
      <c r="AK47" s="73"/>
      <c r="AL47" s="73"/>
      <c r="AM47" s="531"/>
      <c r="AN47" s="603"/>
      <c r="AO47" s="518"/>
      <c r="AP47" s="548"/>
      <c r="AQ47" s="497"/>
      <c r="AR47" s="497"/>
      <c r="AS47" s="497"/>
      <c r="AT47" s="497"/>
      <c r="AU47" s="497"/>
      <c r="AV47" s="497"/>
      <c r="AW47" s="497"/>
      <c r="AX47" s="497"/>
      <c r="AY47" s="497"/>
      <c r="AZ47" s="497"/>
      <c r="BA47" s="497"/>
      <c r="BB47" s="497"/>
      <c r="BC47" s="497"/>
    </row>
    <row r="48" ht="15.75" customHeight="1">
      <c r="A48" s="548"/>
      <c r="B48" s="585">
        <v>0.0</v>
      </c>
      <c r="C48" s="534"/>
      <c r="D48" s="73"/>
      <c r="E48" s="73"/>
      <c r="F48" s="73"/>
      <c r="G48" s="73"/>
      <c r="H48" s="73"/>
      <c r="I48" s="531"/>
      <c r="J48" s="603"/>
      <c r="K48" s="600"/>
      <c r="L48" s="543"/>
      <c r="M48" s="590"/>
      <c r="N48" s="591"/>
      <c r="O48" s="543"/>
      <c r="P48" s="518"/>
      <c r="Q48" s="585">
        <v>0.0</v>
      </c>
      <c r="R48" s="534"/>
      <c r="S48" s="73"/>
      <c r="T48" s="73"/>
      <c r="U48" s="73"/>
      <c r="V48" s="73"/>
      <c r="W48" s="73"/>
      <c r="X48" s="531"/>
      <c r="Y48" s="603"/>
      <c r="Z48" s="546"/>
      <c r="AA48" s="543"/>
      <c r="AB48" s="590"/>
      <c r="AC48" s="591"/>
      <c r="AD48" s="543"/>
      <c r="AE48" s="546"/>
      <c r="AF48" s="585">
        <v>0.0</v>
      </c>
      <c r="AG48" s="534"/>
      <c r="AH48" s="73"/>
      <c r="AI48" s="73"/>
      <c r="AJ48" s="73"/>
      <c r="AK48" s="73"/>
      <c r="AL48" s="73"/>
      <c r="AM48" s="531"/>
      <c r="AN48" s="603"/>
      <c r="AO48" s="518"/>
      <c r="AP48" s="548"/>
      <c r="AQ48" s="497"/>
      <c r="AR48" s="497"/>
      <c r="AS48" s="497"/>
      <c r="AT48" s="497"/>
      <c r="AU48" s="497"/>
      <c r="AV48" s="497"/>
      <c r="AW48" s="497"/>
      <c r="AX48" s="497"/>
      <c r="AY48" s="497"/>
      <c r="AZ48" s="497"/>
      <c r="BA48" s="497"/>
      <c r="BB48" s="497"/>
      <c r="BC48" s="497"/>
    </row>
    <row r="49" ht="15.75" customHeight="1">
      <c r="A49" s="548"/>
      <c r="B49" s="585">
        <v>0.0</v>
      </c>
      <c r="C49" s="534"/>
      <c r="D49" s="73"/>
      <c r="E49" s="73"/>
      <c r="F49" s="73"/>
      <c r="G49" s="73"/>
      <c r="H49" s="73"/>
      <c r="I49" s="531"/>
      <c r="J49" s="603"/>
      <c r="K49" s="600"/>
      <c r="L49" s="543"/>
      <c r="M49" s="590"/>
      <c r="N49" s="591"/>
      <c r="O49" s="543"/>
      <c r="P49" s="518"/>
      <c r="Q49" s="585">
        <v>0.0</v>
      </c>
      <c r="R49" s="534"/>
      <c r="S49" s="73"/>
      <c r="T49" s="73"/>
      <c r="U49" s="73"/>
      <c r="V49" s="73"/>
      <c r="W49" s="73"/>
      <c r="X49" s="531"/>
      <c r="Y49" s="603"/>
      <c r="Z49" s="546"/>
      <c r="AA49" s="543"/>
      <c r="AB49" s="590"/>
      <c r="AC49" s="591"/>
      <c r="AD49" s="543"/>
      <c r="AE49" s="546"/>
      <c r="AF49" s="585">
        <v>0.0</v>
      </c>
      <c r="AG49" s="534"/>
      <c r="AH49" s="73"/>
      <c r="AI49" s="73"/>
      <c r="AJ49" s="73"/>
      <c r="AK49" s="73"/>
      <c r="AL49" s="73"/>
      <c r="AM49" s="531"/>
      <c r="AN49" s="603"/>
      <c r="AO49" s="518"/>
      <c r="AP49" s="548"/>
      <c r="AQ49" s="497"/>
      <c r="AR49" s="497"/>
      <c r="AS49" s="497"/>
      <c r="AT49" s="497"/>
      <c r="AU49" s="497"/>
      <c r="AV49" s="497"/>
      <c r="AW49" s="497"/>
      <c r="AX49" s="497"/>
      <c r="AY49" s="497"/>
      <c r="AZ49" s="497"/>
      <c r="BA49" s="497"/>
      <c r="BB49" s="497"/>
      <c r="BC49" s="497"/>
    </row>
    <row r="50" ht="15.75" customHeight="1">
      <c r="A50" s="518"/>
      <c r="B50" s="548" t="str">
        <f>IMAGE("http://i.imgur.com/MaFA5BQ.png",2)</f>
        <v/>
      </c>
      <c r="C50" s="343"/>
      <c r="D50" s="343"/>
      <c r="E50" s="343"/>
      <c r="F50" s="343"/>
      <c r="G50" s="343"/>
      <c r="H50" s="343"/>
      <c r="I50" s="343"/>
      <c r="J50" s="349"/>
      <c r="K50" s="518"/>
      <c r="L50" s="518"/>
      <c r="M50" s="590"/>
      <c r="N50" s="591"/>
      <c r="O50" s="546"/>
      <c r="P50" s="518"/>
      <c r="Q50" s="548" t="str">
        <f>IMAGE("http://i.imgur.com/MaFA5BQ.png",2)</f>
        <v/>
      </c>
      <c r="R50" s="343"/>
      <c r="S50" s="343"/>
      <c r="T50" s="343"/>
      <c r="U50" s="343"/>
      <c r="V50" s="343"/>
      <c r="W50" s="343"/>
      <c r="X50" s="343"/>
      <c r="Y50" s="349"/>
      <c r="Z50" s="518"/>
      <c r="AA50" s="546"/>
      <c r="AB50" s="590"/>
      <c r="AC50" s="591"/>
      <c r="AD50" s="546"/>
      <c r="AE50" s="518" t="str">
        <f>IMAGE("http://i.imgur.com/BMbfOFs.png")</f>
        <v/>
      </c>
      <c r="AF50" s="548" t="str">
        <f>IMAGE("http://i.imgur.com/MaFA5BQ.png",2)</f>
        <v/>
      </c>
      <c r="AG50" s="343"/>
      <c r="AH50" s="343"/>
      <c r="AI50" s="343"/>
      <c r="AJ50" s="343"/>
      <c r="AK50" s="343"/>
      <c r="AL50" s="343"/>
      <c r="AM50" s="343"/>
      <c r="AN50" s="349"/>
      <c r="AO50" s="518"/>
      <c r="AP50" s="548"/>
      <c r="AQ50" s="497"/>
      <c r="AR50" s="497"/>
      <c r="AS50" s="497"/>
      <c r="AT50" s="497"/>
      <c r="AU50" s="497"/>
      <c r="AV50" s="497"/>
      <c r="AW50" s="497"/>
      <c r="AX50" s="497"/>
      <c r="AY50" s="497"/>
      <c r="AZ50" s="497"/>
      <c r="BA50" s="497"/>
      <c r="BB50" s="497"/>
      <c r="BC50" s="497"/>
    </row>
    <row r="51" ht="15.75" customHeight="1">
      <c r="A51" s="546"/>
      <c r="B51" s="546"/>
      <c r="C51" s="546"/>
      <c r="D51" s="546"/>
      <c r="E51" s="546"/>
      <c r="F51" s="546"/>
      <c r="G51" s="546"/>
      <c r="H51" s="546"/>
      <c r="I51" s="546"/>
      <c r="J51" s="546"/>
      <c r="K51" s="546"/>
      <c r="L51" s="518"/>
      <c r="M51" s="590"/>
      <c r="N51" s="591"/>
      <c r="O51" s="543"/>
      <c r="P51" s="518"/>
      <c r="Q51" s="524"/>
      <c r="R51" s="524"/>
      <c r="S51" s="524"/>
      <c r="T51" s="524"/>
      <c r="U51" s="524"/>
      <c r="V51" s="524"/>
      <c r="W51" s="524"/>
      <c r="X51" s="524"/>
      <c r="Y51" s="524"/>
      <c r="Z51" s="518"/>
      <c r="AA51" s="518"/>
      <c r="AB51" s="590"/>
      <c r="AC51" s="591"/>
      <c r="AD51" s="543"/>
      <c r="AE51" s="518"/>
      <c r="AF51" s="524"/>
      <c r="AG51" s="524"/>
      <c r="AH51" s="524"/>
      <c r="AI51" s="524"/>
      <c r="AJ51" s="524"/>
      <c r="AK51" s="524"/>
      <c r="AL51" s="524"/>
      <c r="AM51" s="524"/>
      <c r="AN51" s="524"/>
      <c r="AO51" s="518"/>
      <c r="AP51" s="548"/>
      <c r="AQ51" s="497"/>
      <c r="AR51" s="497"/>
      <c r="AS51" s="497"/>
      <c r="AT51" s="497"/>
      <c r="AU51" s="497"/>
      <c r="AV51" s="497"/>
      <c r="AW51" s="497"/>
      <c r="AX51" s="497"/>
      <c r="AY51" s="497"/>
      <c r="AZ51" s="497"/>
      <c r="BA51" s="497"/>
      <c r="BB51" s="497"/>
      <c r="BC51" s="497"/>
    </row>
    <row r="52" ht="15.75" customHeight="1">
      <c r="A52" s="560" t="str">
        <f>IMAGE("http://i.imgur.com/BMbfOFs.png")</f>
        <v/>
      </c>
      <c r="B52" s="561" t="str">
        <f>IMAGE("https://i.imgur.com/4J6UJqR.png",2)</f>
        <v/>
      </c>
      <c r="C52" s="562"/>
      <c r="D52" s="563"/>
      <c r="E52" s="562"/>
      <c r="F52" s="561" t="str">
        <f>IMAGE("http://i.imgur.com/4ww92Ws.png",2)</f>
        <v/>
      </c>
      <c r="G52" s="562"/>
      <c r="H52" s="563"/>
      <c r="I52" s="562"/>
      <c r="J52" s="605" t="str">
        <f>IMAGE("http://i.imgur.com/GYlWKEy.png",2)</f>
        <v/>
      </c>
      <c r="K52" s="566" t="str">
        <f>IMAGE("http://i.imgur.com/Pb1Q0X9.png")</f>
        <v/>
      </c>
      <c r="L52" s="567"/>
      <c r="M52" s="578"/>
      <c r="N52" s="579"/>
      <c r="O52" s="567"/>
      <c r="P52" s="566" t="str">
        <f>IMAGE("http://i.imgur.com/BMbfOFs.png")</f>
        <v/>
      </c>
      <c r="Q52" s="606" t="str">
        <f>IMAGE("https://i.imgur.com/VDAejz2.png",2)</f>
        <v/>
      </c>
      <c r="R52" s="531"/>
      <c r="S52" s="607"/>
      <c r="T52" s="608"/>
      <c r="U52" s="606" t="str">
        <f>IMAGE("http://i.imgur.com/4ww92Ws.png",2)</f>
        <v/>
      </c>
      <c r="V52" s="531"/>
      <c r="W52" s="609"/>
      <c r="X52" s="608"/>
      <c r="Y52" s="610" t="str">
        <f>IMAGE("http://i.imgur.com/GYlWKEy.png",2)</f>
        <v/>
      </c>
      <c r="Z52" s="566" t="str">
        <f>IMAGE("http://i.imgur.com/Pb1Q0X9.png")</f>
        <v/>
      </c>
      <c r="AA52" s="571"/>
      <c r="AB52" s="578"/>
      <c r="AC52" s="579"/>
      <c r="AD52" s="567"/>
      <c r="AE52" s="566" t="str">
        <f>IMAGE("http://i.imgur.com/BMbfOFs.png")</f>
        <v/>
      </c>
      <c r="AF52" s="606" t="str">
        <f>IMAGE("https://i.imgur.com/CE9KEVf.png",2)</f>
        <v/>
      </c>
      <c r="AG52" s="531"/>
      <c r="AH52" s="611"/>
      <c r="AI52" s="608"/>
      <c r="AJ52" s="606" t="str">
        <f>IMAGE("http://i.imgur.com/4ww92Ws.png",2)</f>
        <v/>
      </c>
      <c r="AK52" s="531"/>
      <c r="AL52" s="612"/>
      <c r="AM52" s="608"/>
      <c r="AN52" s="610" t="str">
        <f>IMAGE("http://i.imgur.com/GYlWKEy.png",2)</f>
        <v/>
      </c>
      <c r="AO52" s="560" t="str">
        <f>IMAGE("http://i.imgur.com/Pb1Q0X9.png")</f>
        <v/>
      </c>
      <c r="AP52" s="574"/>
      <c r="AQ52" s="497"/>
      <c r="AR52" s="497"/>
      <c r="AS52" s="497"/>
      <c r="AT52" s="497"/>
      <c r="AU52" s="497"/>
      <c r="AV52" s="497"/>
      <c r="AW52" s="497"/>
      <c r="AX52" s="497"/>
      <c r="AY52" s="497"/>
      <c r="AZ52" s="497"/>
      <c r="BA52" s="497"/>
      <c r="BB52" s="497"/>
      <c r="BC52" s="497"/>
    </row>
    <row r="53" ht="15.75" customHeight="1">
      <c r="A53" s="536"/>
      <c r="B53" s="540"/>
      <c r="C53" s="203"/>
      <c r="D53" s="575"/>
      <c r="E53" s="576"/>
      <c r="F53" s="540"/>
      <c r="G53" s="203"/>
      <c r="H53" s="575"/>
      <c r="I53" s="576"/>
      <c r="J53" s="536"/>
      <c r="K53" s="536"/>
      <c r="L53" s="577"/>
      <c r="M53" s="578"/>
      <c r="N53" s="579"/>
      <c r="O53" s="577"/>
      <c r="P53" s="536"/>
      <c r="Q53" s="540"/>
      <c r="R53" s="203"/>
      <c r="S53" s="575"/>
      <c r="T53" s="576"/>
      <c r="U53" s="540"/>
      <c r="V53" s="203"/>
      <c r="W53" s="575"/>
      <c r="X53" s="576"/>
      <c r="Y53" s="536"/>
      <c r="Z53" s="536"/>
      <c r="AA53" s="580"/>
      <c r="AB53" s="578"/>
      <c r="AC53" s="579"/>
      <c r="AD53" s="577"/>
      <c r="AE53" s="536"/>
      <c r="AF53" s="540"/>
      <c r="AG53" s="203"/>
      <c r="AH53" s="575"/>
      <c r="AI53" s="576"/>
      <c r="AJ53" s="540"/>
      <c r="AK53" s="203"/>
      <c r="AL53" s="575"/>
      <c r="AM53" s="576"/>
      <c r="AN53" s="536"/>
      <c r="AO53" s="536"/>
      <c r="AP53" s="574"/>
      <c r="AQ53" s="497"/>
      <c r="AR53" s="497"/>
      <c r="AS53" s="497"/>
      <c r="AT53" s="497"/>
      <c r="AU53" s="497"/>
      <c r="AV53" s="497"/>
      <c r="AW53" s="497"/>
      <c r="AX53" s="497"/>
      <c r="AY53" s="497"/>
      <c r="AZ53" s="497"/>
      <c r="BA53" s="497"/>
      <c r="BB53" s="497"/>
      <c r="BC53" s="497"/>
    </row>
    <row r="54" ht="15.75" customHeight="1">
      <c r="A54" s="536"/>
      <c r="B54" s="540"/>
      <c r="C54" s="203"/>
      <c r="D54" s="581"/>
      <c r="E54" s="582"/>
      <c r="F54" s="540"/>
      <c r="G54" s="203"/>
      <c r="H54" s="581"/>
      <c r="I54" s="582"/>
      <c r="J54" s="536"/>
      <c r="K54" s="536"/>
      <c r="L54" s="577"/>
      <c r="M54" s="578"/>
      <c r="N54" s="579"/>
      <c r="O54" s="577"/>
      <c r="P54" s="536"/>
      <c r="Q54" s="540"/>
      <c r="R54" s="203"/>
      <c r="S54" s="581"/>
      <c r="T54" s="582"/>
      <c r="U54" s="540"/>
      <c r="V54" s="203"/>
      <c r="W54" s="581"/>
      <c r="X54" s="582"/>
      <c r="Y54" s="536"/>
      <c r="Z54" s="536"/>
      <c r="AA54" s="580"/>
      <c r="AB54" s="578"/>
      <c r="AC54" s="579"/>
      <c r="AD54" s="577"/>
      <c r="AE54" s="536"/>
      <c r="AF54" s="540"/>
      <c r="AG54" s="203"/>
      <c r="AH54" s="581"/>
      <c r="AI54" s="582"/>
      <c r="AJ54" s="540"/>
      <c r="AK54" s="203"/>
      <c r="AL54" s="581"/>
      <c r="AM54" s="582"/>
      <c r="AN54" s="536"/>
      <c r="AO54" s="536"/>
      <c r="AP54" s="574"/>
      <c r="AQ54" s="497"/>
      <c r="AR54" s="497"/>
      <c r="AS54" s="497"/>
      <c r="AT54" s="497"/>
      <c r="AU54" s="497"/>
      <c r="AV54" s="497"/>
      <c r="AW54" s="497"/>
      <c r="AX54" s="497"/>
      <c r="AY54" s="497"/>
      <c r="AZ54" s="497"/>
      <c r="BA54" s="497"/>
      <c r="BB54" s="497"/>
      <c r="BC54" s="497"/>
    </row>
    <row r="55" ht="15.75" customHeight="1">
      <c r="A55" s="549"/>
      <c r="B55" s="556"/>
      <c r="C55" s="552"/>
      <c r="D55" s="566"/>
      <c r="E55" s="566"/>
      <c r="F55" s="556"/>
      <c r="G55" s="552"/>
      <c r="H55" s="566"/>
      <c r="I55" s="566"/>
      <c r="J55" s="583"/>
      <c r="K55" s="549"/>
      <c r="L55" s="580"/>
      <c r="M55" s="578"/>
      <c r="N55" s="579"/>
      <c r="O55" s="580"/>
      <c r="P55" s="549"/>
      <c r="Q55" s="584"/>
      <c r="R55" s="248"/>
      <c r="S55" s="560"/>
      <c r="T55" s="560"/>
      <c r="U55" s="584"/>
      <c r="V55" s="248"/>
      <c r="W55" s="560"/>
      <c r="X55" s="560"/>
      <c r="Y55" s="549"/>
      <c r="Z55" s="549"/>
      <c r="AA55" s="580"/>
      <c r="AB55" s="578"/>
      <c r="AC55" s="579"/>
      <c r="AD55" s="580"/>
      <c r="AE55" s="549"/>
      <c r="AF55" s="613"/>
      <c r="AG55" s="596"/>
      <c r="AH55" s="614"/>
      <c r="AI55" s="614"/>
      <c r="AJ55" s="613"/>
      <c r="AK55" s="596"/>
      <c r="AL55" s="614"/>
      <c r="AM55" s="614"/>
      <c r="AN55" s="615"/>
      <c r="AO55" s="549"/>
      <c r="AP55" s="574"/>
      <c r="AQ55" s="497"/>
      <c r="AR55" s="497"/>
      <c r="AS55" s="497"/>
      <c r="AT55" s="497"/>
      <c r="AU55" s="497"/>
      <c r="AV55" s="497"/>
      <c r="AW55" s="497"/>
      <c r="AX55" s="497"/>
      <c r="AY55" s="497"/>
      <c r="AZ55" s="497"/>
      <c r="BA55" s="497"/>
      <c r="BB55" s="497"/>
      <c r="BC55" s="497"/>
    </row>
    <row r="56" ht="15.75" customHeight="1">
      <c r="A56" s="546"/>
      <c r="B56" s="585">
        <v>0.0</v>
      </c>
      <c r="C56" s="594"/>
      <c r="D56" s="502"/>
      <c r="E56" s="502"/>
      <c r="F56" s="502"/>
      <c r="G56" s="502"/>
      <c r="H56" s="502"/>
      <c r="I56" s="587"/>
      <c r="J56" s="588"/>
      <c r="K56" s="589"/>
      <c r="L56" s="543"/>
      <c r="M56" s="590"/>
      <c r="N56" s="591"/>
      <c r="O56" s="543"/>
      <c r="P56" s="546"/>
      <c r="Q56" s="585">
        <v>0.0</v>
      </c>
      <c r="R56" s="594"/>
      <c r="S56" s="502"/>
      <c r="T56" s="502"/>
      <c r="U56" s="502"/>
      <c r="V56" s="502"/>
      <c r="W56" s="502"/>
      <c r="X56" s="587"/>
      <c r="Y56" s="588"/>
      <c r="Z56" s="589"/>
      <c r="AA56" s="543"/>
      <c r="AB56" s="590"/>
      <c r="AC56" s="591"/>
      <c r="AD56" s="543"/>
      <c r="AE56" s="546"/>
      <c r="AF56" s="585">
        <v>0.0</v>
      </c>
      <c r="AG56" s="594"/>
      <c r="AH56" s="502"/>
      <c r="AI56" s="502"/>
      <c r="AJ56" s="502"/>
      <c r="AK56" s="502"/>
      <c r="AL56" s="502"/>
      <c r="AM56" s="587"/>
      <c r="AN56" s="588"/>
      <c r="AO56" s="589"/>
      <c r="AP56" s="548"/>
      <c r="AQ56" s="497"/>
      <c r="AR56" s="497"/>
      <c r="AS56" s="497"/>
      <c r="AT56" s="497"/>
      <c r="AU56" s="497"/>
      <c r="AV56" s="497"/>
      <c r="AW56" s="497"/>
      <c r="AX56" s="497"/>
      <c r="AY56" s="497"/>
      <c r="AZ56" s="497"/>
      <c r="BA56" s="497"/>
      <c r="BB56" s="497"/>
      <c r="BC56" s="497"/>
    </row>
    <row r="57" ht="15.75" customHeight="1">
      <c r="A57" s="518"/>
      <c r="B57" s="585">
        <v>0.0</v>
      </c>
      <c r="C57" s="598"/>
      <c r="D57" s="242"/>
      <c r="E57" s="242"/>
      <c r="F57" s="242"/>
      <c r="G57" s="242"/>
      <c r="H57" s="242"/>
      <c r="I57" s="596"/>
      <c r="J57" s="597"/>
      <c r="K57" s="518"/>
      <c r="L57" s="543"/>
      <c r="M57" s="590"/>
      <c r="N57" s="591"/>
      <c r="O57" s="543"/>
      <c r="P57" s="518"/>
      <c r="Q57" s="585">
        <v>0.0</v>
      </c>
      <c r="R57" s="598"/>
      <c r="S57" s="242"/>
      <c r="T57" s="242"/>
      <c r="U57" s="242"/>
      <c r="V57" s="242"/>
      <c r="W57" s="242"/>
      <c r="X57" s="596"/>
      <c r="Y57" s="597"/>
      <c r="Z57" s="518"/>
      <c r="AA57" s="543"/>
      <c r="AB57" s="590"/>
      <c r="AC57" s="591"/>
      <c r="AD57" s="543"/>
      <c r="AE57" s="518"/>
      <c r="AF57" s="585">
        <v>0.0</v>
      </c>
      <c r="AG57" s="598"/>
      <c r="AH57" s="242"/>
      <c r="AI57" s="242"/>
      <c r="AJ57" s="242"/>
      <c r="AK57" s="242"/>
      <c r="AL57" s="242"/>
      <c r="AM57" s="596"/>
      <c r="AN57" s="597"/>
      <c r="AO57" s="518"/>
      <c r="AP57" s="548"/>
      <c r="AQ57" s="497"/>
      <c r="AR57" s="497"/>
      <c r="AS57" s="497"/>
      <c r="AT57" s="497"/>
      <c r="AU57" s="497"/>
      <c r="AV57" s="497"/>
      <c r="AW57" s="497"/>
      <c r="AX57" s="497"/>
      <c r="AY57" s="497"/>
      <c r="AZ57" s="497"/>
      <c r="BA57" s="497"/>
      <c r="BB57" s="497"/>
      <c r="BC57" s="497"/>
    </row>
    <row r="58" ht="15.75" customHeight="1">
      <c r="A58" s="518"/>
      <c r="B58" s="585">
        <v>0.0</v>
      </c>
      <c r="C58" s="616"/>
      <c r="D58" s="242"/>
      <c r="E58" s="242"/>
      <c r="F58" s="242"/>
      <c r="G58" s="242"/>
      <c r="H58" s="242"/>
      <c r="I58" s="596"/>
      <c r="J58" s="599"/>
      <c r="K58" s="546"/>
      <c r="L58" s="546"/>
      <c r="M58" s="590"/>
      <c r="N58" s="591"/>
      <c r="O58" s="546"/>
      <c r="P58" s="518"/>
      <c r="Q58" s="585">
        <v>0.0</v>
      </c>
      <c r="R58" s="598"/>
      <c r="S58" s="242"/>
      <c r="T58" s="242"/>
      <c r="U58" s="242"/>
      <c r="V58" s="242"/>
      <c r="W58" s="242"/>
      <c r="X58" s="596"/>
      <c r="Y58" s="599"/>
      <c r="Z58" s="546"/>
      <c r="AA58" s="546"/>
      <c r="AB58" s="590"/>
      <c r="AC58" s="591"/>
      <c r="AD58" s="546"/>
      <c r="AE58" s="518"/>
      <c r="AF58" s="585">
        <v>0.0</v>
      </c>
      <c r="AG58" s="534"/>
      <c r="AH58" s="73"/>
      <c r="AI58" s="73"/>
      <c r="AJ58" s="73"/>
      <c r="AK58" s="73"/>
      <c r="AL58" s="73"/>
      <c r="AM58" s="531"/>
      <c r="AN58" s="599"/>
      <c r="AO58" s="546"/>
      <c r="AP58" s="548"/>
      <c r="AQ58" s="497"/>
      <c r="AR58" s="497"/>
      <c r="AS58" s="497"/>
      <c r="AT58" s="497"/>
      <c r="AU58" s="497"/>
      <c r="AV58" s="497"/>
      <c r="AW58" s="497"/>
      <c r="AX58" s="497"/>
      <c r="AY58" s="497"/>
      <c r="AZ58" s="497"/>
      <c r="BA58" s="497"/>
      <c r="BB58" s="497"/>
      <c r="BC58" s="497"/>
    </row>
    <row r="59" ht="15.75" customHeight="1">
      <c r="A59" s="518"/>
      <c r="B59" s="585">
        <v>0.0</v>
      </c>
      <c r="C59" s="598"/>
      <c r="D59" s="242"/>
      <c r="E59" s="242"/>
      <c r="F59" s="242"/>
      <c r="G59" s="242"/>
      <c r="H59" s="242"/>
      <c r="I59" s="596"/>
      <c r="J59" s="601"/>
      <c r="K59" s="546"/>
      <c r="L59" s="546"/>
      <c r="M59" s="590"/>
      <c r="N59" s="591"/>
      <c r="O59" s="546"/>
      <c r="P59" s="518"/>
      <c r="Q59" s="585">
        <v>0.0</v>
      </c>
      <c r="R59" s="595"/>
      <c r="S59" s="242"/>
      <c r="T59" s="242"/>
      <c r="U59" s="242"/>
      <c r="V59" s="242"/>
      <c r="W59" s="242"/>
      <c r="X59" s="596"/>
      <c r="Y59" s="601"/>
      <c r="Z59" s="546"/>
      <c r="AA59" s="546"/>
      <c r="AB59" s="590"/>
      <c r="AC59" s="591"/>
      <c r="AD59" s="546"/>
      <c r="AE59" s="518"/>
      <c r="AF59" s="585">
        <v>0.0</v>
      </c>
      <c r="AG59" s="534"/>
      <c r="AH59" s="73"/>
      <c r="AI59" s="73"/>
      <c r="AJ59" s="73"/>
      <c r="AK59" s="73"/>
      <c r="AL59" s="73"/>
      <c r="AM59" s="531"/>
      <c r="AN59" s="601"/>
      <c r="AO59" s="546"/>
      <c r="AP59" s="617"/>
      <c r="AQ59" s="497"/>
      <c r="AR59" s="497"/>
      <c r="AS59" s="497"/>
      <c r="AT59" s="497"/>
      <c r="AU59" s="497"/>
      <c r="AV59" s="497"/>
      <c r="AW59" s="497"/>
      <c r="AX59" s="497"/>
      <c r="AY59" s="497"/>
      <c r="AZ59" s="497"/>
      <c r="BA59" s="497"/>
      <c r="BB59" s="497"/>
      <c r="BC59" s="497"/>
    </row>
    <row r="60" ht="15.75" customHeight="1">
      <c r="A60" s="518"/>
      <c r="B60" s="585">
        <v>0.0</v>
      </c>
      <c r="C60" s="534"/>
      <c r="D60" s="73"/>
      <c r="E60" s="73"/>
      <c r="F60" s="73"/>
      <c r="G60" s="73"/>
      <c r="H60" s="73"/>
      <c r="I60" s="531"/>
      <c r="J60" s="602"/>
      <c r="K60" s="546"/>
      <c r="L60" s="543"/>
      <c r="M60" s="590"/>
      <c r="N60" s="591"/>
      <c r="O60" s="543"/>
      <c r="P60" s="518"/>
      <c r="Q60" s="585">
        <v>0.0</v>
      </c>
      <c r="R60" s="534"/>
      <c r="S60" s="73"/>
      <c r="T60" s="73"/>
      <c r="U60" s="73"/>
      <c r="V60" s="73"/>
      <c r="W60" s="73"/>
      <c r="X60" s="531"/>
      <c r="Y60" s="602"/>
      <c r="Z60" s="546"/>
      <c r="AA60" s="543"/>
      <c r="AB60" s="590"/>
      <c r="AC60" s="591"/>
      <c r="AD60" s="543"/>
      <c r="AE60" s="518"/>
      <c r="AF60" s="585">
        <v>0.0</v>
      </c>
      <c r="AG60" s="534"/>
      <c r="AH60" s="73"/>
      <c r="AI60" s="73"/>
      <c r="AJ60" s="73"/>
      <c r="AK60" s="73"/>
      <c r="AL60" s="73"/>
      <c r="AM60" s="531"/>
      <c r="AN60" s="602"/>
      <c r="AO60" s="546"/>
      <c r="AP60" s="617"/>
      <c r="AQ60" s="497"/>
      <c r="AR60" s="497"/>
      <c r="AS60" s="497"/>
      <c r="AT60" s="497"/>
      <c r="AU60" s="497"/>
      <c r="AV60" s="497"/>
      <c r="AW60" s="497"/>
      <c r="AX60" s="497"/>
      <c r="AY60" s="497"/>
      <c r="AZ60" s="497"/>
      <c r="BA60" s="497"/>
      <c r="BB60" s="497"/>
      <c r="BC60" s="497"/>
    </row>
    <row r="61" ht="15.75" customHeight="1">
      <c r="A61" s="518"/>
      <c r="B61" s="585">
        <v>0.0</v>
      </c>
      <c r="C61" s="534"/>
      <c r="D61" s="73"/>
      <c r="E61" s="73"/>
      <c r="F61" s="73"/>
      <c r="G61" s="73"/>
      <c r="H61" s="73"/>
      <c r="I61" s="531"/>
      <c r="J61" s="602"/>
      <c r="K61" s="546"/>
      <c r="L61" s="543"/>
      <c r="M61" s="590"/>
      <c r="N61" s="591"/>
      <c r="O61" s="543"/>
      <c r="P61" s="518"/>
      <c r="Q61" s="585">
        <v>0.0</v>
      </c>
      <c r="R61" s="534"/>
      <c r="S61" s="73"/>
      <c r="T61" s="73"/>
      <c r="U61" s="73"/>
      <c r="V61" s="73"/>
      <c r="W61" s="73"/>
      <c r="X61" s="531"/>
      <c r="Y61" s="602"/>
      <c r="Z61" s="546"/>
      <c r="AA61" s="543"/>
      <c r="AB61" s="590"/>
      <c r="AC61" s="591"/>
      <c r="AD61" s="543"/>
      <c r="AE61" s="518"/>
      <c r="AF61" s="585">
        <v>0.0</v>
      </c>
      <c r="AG61" s="534"/>
      <c r="AH61" s="73"/>
      <c r="AI61" s="73"/>
      <c r="AJ61" s="73"/>
      <c r="AK61" s="73"/>
      <c r="AL61" s="73"/>
      <c r="AM61" s="531"/>
      <c r="AN61" s="602"/>
      <c r="AO61" s="546"/>
      <c r="AP61" s="617"/>
      <c r="AQ61" s="497"/>
      <c r="AR61" s="497"/>
      <c r="AS61" s="497"/>
      <c r="AT61" s="497"/>
      <c r="AU61" s="497"/>
      <c r="AV61" s="497"/>
      <c r="AW61" s="497"/>
      <c r="AX61" s="497"/>
      <c r="AY61" s="497"/>
      <c r="AZ61" s="497"/>
      <c r="BA61" s="497"/>
      <c r="BB61" s="497"/>
      <c r="BC61" s="497"/>
    </row>
    <row r="62" ht="15.75" customHeight="1">
      <c r="A62" s="518"/>
      <c r="B62" s="585">
        <v>0.0</v>
      </c>
      <c r="C62" s="534"/>
      <c r="D62" s="73"/>
      <c r="E62" s="73"/>
      <c r="F62" s="73"/>
      <c r="G62" s="73"/>
      <c r="H62" s="73"/>
      <c r="I62" s="531"/>
      <c r="J62" s="603"/>
      <c r="K62" s="546"/>
      <c r="L62" s="546"/>
      <c r="M62" s="590"/>
      <c r="N62" s="591"/>
      <c r="O62" s="543"/>
      <c r="P62" s="518"/>
      <c r="Q62" s="585">
        <v>0.0</v>
      </c>
      <c r="R62" s="534"/>
      <c r="S62" s="73"/>
      <c r="T62" s="73"/>
      <c r="U62" s="73"/>
      <c r="V62" s="73"/>
      <c r="W62" s="73"/>
      <c r="X62" s="531"/>
      <c r="Y62" s="603"/>
      <c r="Z62" s="546"/>
      <c r="AA62" s="543"/>
      <c r="AB62" s="590"/>
      <c r="AC62" s="591"/>
      <c r="AD62" s="543"/>
      <c r="AE62" s="518"/>
      <c r="AF62" s="585">
        <v>0.0</v>
      </c>
      <c r="AG62" s="534"/>
      <c r="AH62" s="73"/>
      <c r="AI62" s="73"/>
      <c r="AJ62" s="73"/>
      <c r="AK62" s="73"/>
      <c r="AL62" s="73"/>
      <c r="AM62" s="531"/>
      <c r="AN62" s="603"/>
      <c r="AO62" s="546"/>
      <c r="AP62" s="617"/>
      <c r="AQ62" s="497"/>
      <c r="AR62" s="497"/>
      <c r="AS62" s="497"/>
      <c r="AT62" s="497"/>
      <c r="AU62" s="497"/>
      <c r="AV62" s="497"/>
      <c r="AW62" s="497"/>
      <c r="AX62" s="497"/>
      <c r="AY62" s="497"/>
      <c r="AZ62" s="497"/>
      <c r="BA62" s="497"/>
      <c r="BB62" s="497"/>
      <c r="BC62" s="497"/>
    </row>
    <row r="63" ht="15.75" customHeight="1">
      <c r="A63" s="518"/>
      <c r="B63" s="585">
        <v>0.0</v>
      </c>
      <c r="C63" s="534"/>
      <c r="D63" s="73"/>
      <c r="E63" s="73"/>
      <c r="F63" s="73"/>
      <c r="G63" s="73"/>
      <c r="H63" s="73"/>
      <c r="I63" s="531"/>
      <c r="J63" s="603"/>
      <c r="K63" s="546"/>
      <c r="L63" s="543"/>
      <c r="M63" s="590"/>
      <c r="N63" s="591"/>
      <c r="O63" s="543"/>
      <c r="P63" s="518"/>
      <c r="Q63" s="585">
        <v>0.0</v>
      </c>
      <c r="R63" s="534"/>
      <c r="S63" s="73"/>
      <c r="T63" s="73"/>
      <c r="U63" s="73"/>
      <c r="V63" s="73"/>
      <c r="W63" s="73"/>
      <c r="X63" s="531"/>
      <c r="Y63" s="603"/>
      <c r="Z63" s="546"/>
      <c r="AA63" s="543"/>
      <c r="AB63" s="590"/>
      <c r="AC63" s="591"/>
      <c r="AD63" s="543"/>
      <c r="AE63" s="518"/>
      <c r="AF63" s="585">
        <v>0.0</v>
      </c>
      <c r="AG63" s="534"/>
      <c r="AH63" s="73"/>
      <c r="AI63" s="73"/>
      <c r="AJ63" s="73"/>
      <c r="AK63" s="73"/>
      <c r="AL63" s="73"/>
      <c r="AM63" s="531"/>
      <c r="AN63" s="603"/>
      <c r="AO63" s="546"/>
      <c r="AP63" s="617"/>
      <c r="AQ63" s="497"/>
      <c r="AR63" s="497"/>
      <c r="AS63" s="497"/>
      <c r="AT63" s="497"/>
      <c r="AU63" s="497"/>
      <c r="AV63" s="497"/>
      <c r="AW63" s="497"/>
      <c r="AX63" s="497"/>
      <c r="AY63" s="497"/>
      <c r="AZ63" s="497"/>
      <c r="BA63" s="497"/>
      <c r="BB63" s="497"/>
      <c r="BC63" s="497"/>
    </row>
    <row r="64" ht="15.75" customHeight="1">
      <c r="A64" s="518"/>
      <c r="B64" s="585">
        <v>0.0</v>
      </c>
      <c r="C64" s="534"/>
      <c r="D64" s="73"/>
      <c r="E64" s="73"/>
      <c r="F64" s="73"/>
      <c r="G64" s="73"/>
      <c r="H64" s="73"/>
      <c r="I64" s="531"/>
      <c r="J64" s="603"/>
      <c r="K64" s="546"/>
      <c r="L64" s="546"/>
      <c r="M64" s="590"/>
      <c r="N64" s="591"/>
      <c r="O64" s="543"/>
      <c r="P64" s="518"/>
      <c r="Q64" s="585">
        <v>0.0</v>
      </c>
      <c r="R64" s="534"/>
      <c r="S64" s="73"/>
      <c r="T64" s="73"/>
      <c r="U64" s="73"/>
      <c r="V64" s="73"/>
      <c r="W64" s="73"/>
      <c r="X64" s="531"/>
      <c r="Y64" s="603"/>
      <c r="Z64" s="546"/>
      <c r="AA64" s="543"/>
      <c r="AB64" s="590"/>
      <c r="AC64" s="591"/>
      <c r="AD64" s="543"/>
      <c r="AE64" s="518"/>
      <c r="AF64" s="585">
        <v>0.0</v>
      </c>
      <c r="AG64" s="534"/>
      <c r="AH64" s="73"/>
      <c r="AI64" s="73"/>
      <c r="AJ64" s="73"/>
      <c r="AK64" s="73"/>
      <c r="AL64" s="73"/>
      <c r="AM64" s="531"/>
      <c r="AN64" s="603"/>
      <c r="AO64" s="546"/>
      <c r="AP64" s="617"/>
      <c r="AQ64" s="497"/>
      <c r="AR64" s="497"/>
      <c r="AS64" s="497"/>
      <c r="AT64" s="497"/>
      <c r="AU64" s="497"/>
      <c r="AV64" s="497"/>
      <c r="AW64" s="497"/>
      <c r="AX64" s="497"/>
      <c r="AY64" s="497"/>
      <c r="AZ64" s="497"/>
      <c r="BA64" s="497"/>
      <c r="BB64" s="497"/>
      <c r="BC64" s="497"/>
    </row>
    <row r="65" ht="15.75" customHeight="1">
      <c r="A65" s="518"/>
      <c r="B65" s="585">
        <v>0.0</v>
      </c>
      <c r="C65" s="534"/>
      <c r="D65" s="73"/>
      <c r="E65" s="73"/>
      <c r="F65" s="73"/>
      <c r="G65" s="73"/>
      <c r="H65" s="73"/>
      <c r="I65" s="531"/>
      <c r="J65" s="603"/>
      <c r="K65" s="546"/>
      <c r="L65" s="543"/>
      <c r="M65" s="590"/>
      <c r="N65" s="591"/>
      <c r="O65" s="543"/>
      <c r="P65" s="518"/>
      <c r="Q65" s="585">
        <v>0.0</v>
      </c>
      <c r="R65" s="534"/>
      <c r="S65" s="73"/>
      <c r="T65" s="73"/>
      <c r="U65" s="73"/>
      <c r="V65" s="73"/>
      <c r="W65" s="73"/>
      <c r="X65" s="531"/>
      <c r="Y65" s="603"/>
      <c r="Z65" s="546"/>
      <c r="AA65" s="543"/>
      <c r="AB65" s="590"/>
      <c r="AC65" s="591"/>
      <c r="AD65" s="543"/>
      <c r="AE65" s="518"/>
      <c r="AF65" s="585">
        <v>0.0</v>
      </c>
      <c r="AG65" s="534"/>
      <c r="AH65" s="73"/>
      <c r="AI65" s="73"/>
      <c r="AJ65" s="73"/>
      <c r="AK65" s="73"/>
      <c r="AL65" s="73"/>
      <c r="AM65" s="531"/>
      <c r="AN65" s="603"/>
      <c r="AO65" s="546"/>
      <c r="AP65" s="617"/>
      <c r="AQ65" s="497"/>
      <c r="AR65" s="497"/>
      <c r="AS65" s="497"/>
      <c r="AT65" s="497"/>
      <c r="AU65" s="497"/>
      <c r="AV65" s="497"/>
      <c r="AW65" s="497"/>
      <c r="AX65" s="497"/>
      <c r="AY65" s="497"/>
      <c r="AZ65" s="497"/>
      <c r="BA65" s="497"/>
      <c r="BB65" s="497"/>
      <c r="BC65" s="497"/>
    </row>
    <row r="66" ht="15.75" customHeight="1">
      <c r="A66" s="518"/>
      <c r="B66" s="585">
        <v>0.0</v>
      </c>
      <c r="C66" s="534"/>
      <c r="D66" s="73"/>
      <c r="E66" s="73"/>
      <c r="F66" s="73"/>
      <c r="G66" s="73"/>
      <c r="H66" s="73"/>
      <c r="I66" s="531"/>
      <c r="J66" s="603"/>
      <c r="K66" s="546"/>
      <c r="L66" s="618"/>
      <c r="M66" s="590"/>
      <c r="N66" s="591"/>
      <c r="O66" s="618"/>
      <c r="P66" s="518"/>
      <c r="Q66" s="585">
        <v>0.0</v>
      </c>
      <c r="R66" s="534"/>
      <c r="S66" s="73"/>
      <c r="T66" s="73"/>
      <c r="U66" s="73"/>
      <c r="V66" s="73"/>
      <c r="W66" s="73"/>
      <c r="X66" s="531"/>
      <c r="Y66" s="603"/>
      <c r="Z66" s="546"/>
      <c r="AA66" s="543"/>
      <c r="AB66" s="590"/>
      <c r="AC66" s="591"/>
      <c r="AD66" s="543"/>
      <c r="AE66" s="518"/>
      <c r="AF66" s="585">
        <v>0.0</v>
      </c>
      <c r="AG66" s="534"/>
      <c r="AH66" s="73"/>
      <c r="AI66" s="73"/>
      <c r="AJ66" s="73"/>
      <c r="AK66" s="73"/>
      <c r="AL66" s="73"/>
      <c r="AM66" s="531"/>
      <c r="AN66" s="603"/>
      <c r="AO66" s="546"/>
      <c r="AP66" s="617"/>
      <c r="AQ66" s="497"/>
      <c r="AR66" s="497"/>
      <c r="AS66" s="497"/>
      <c r="AT66" s="497"/>
      <c r="AU66" s="497"/>
      <c r="AV66" s="497"/>
      <c r="AW66" s="497"/>
      <c r="AX66" s="497"/>
      <c r="AY66" s="497"/>
      <c r="AZ66" s="497"/>
      <c r="BA66" s="497"/>
      <c r="BB66" s="497"/>
      <c r="BC66" s="497"/>
    </row>
    <row r="67" ht="15.75" customHeight="1">
      <c r="A67" s="518"/>
      <c r="B67" s="585">
        <v>0.0</v>
      </c>
      <c r="C67" s="534"/>
      <c r="D67" s="73"/>
      <c r="E67" s="73"/>
      <c r="F67" s="73"/>
      <c r="G67" s="73"/>
      <c r="H67" s="73"/>
      <c r="I67" s="531"/>
      <c r="J67" s="602"/>
      <c r="K67" s="546"/>
      <c r="L67" s="543"/>
      <c r="M67" s="590"/>
      <c r="N67" s="591"/>
      <c r="O67" s="543"/>
      <c r="P67" s="518"/>
      <c r="Q67" s="585">
        <v>0.0</v>
      </c>
      <c r="R67" s="534"/>
      <c r="S67" s="73"/>
      <c r="T67" s="73"/>
      <c r="U67" s="73"/>
      <c r="V67" s="73"/>
      <c r="W67" s="73"/>
      <c r="X67" s="531"/>
      <c r="Y67" s="602"/>
      <c r="Z67" s="546"/>
      <c r="AA67" s="543"/>
      <c r="AB67" s="590"/>
      <c r="AC67" s="591"/>
      <c r="AD67" s="543"/>
      <c r="AE67" s="518"/>
      <c r="AF67" s="585">
        <v>0.0</v>
      </c>
      <c r="AG67" s="534"/>
      <c r="AH67" s="73"/>
      <c r="AI67" s="73"/>
      <c r="AJ67" s="73"/>
      <c r="AK67" s="73"/>
      <c r="AL67" s="73"/>
      <c r="AM67" s="531"/>
      <c r="AN67" s="602"/>
      <c r="AO67" s="546"/>
      <c r="AP67" s="617"/>
      <c r="AQ67" s="497"/>
      <c r="AR67" s="497"/>
      <c r="AS67" s="497"/>
      <c r="AT67" s="497"/>
      <c r="AU67" s="497"/>
      <c r="AV67" s="497"/>
      <c r="AW67" s="497"/>
      <c r="AX67" s="497"/>
      <c r="AY67" s="497"/>
      <c r="AZ67" s="497"/>
      <c r="BA67" s="497"/>
      <c r="BB67" s="497"/>
      <c r="BC67" s="497"/>
    </row>
    <row r="68" ht="15.75" customHeight="1">
      <c r="A68" s="518"/>
      <c r="B68" s="585">
        <v>0.0</v>
      </c>
      <c r="C68" s="534"/>
      <c r="D68" s="73"/>
      <c r="E68" s="73"/>
      <c r="F68" s="73"/>
      <c r="G68" s="73"/>
      <c r="H68" s="73"/>
      <c r="I68" s="531"/>
      <c r="J68" s="601"/>
      <c r="K68" s="546"/>
      <c r="L68" s="543"/>
      <c r="M68" s="590"/>
      <c r="N68" s="591"/>
      <c r="O68" s="543"/>
      <c r="P68" s="518"/>
      <c r="Q68" s="585">
        <v>0.0</v>
      </c>
      <c r="R68" s="534"/>
      <c r="S68" s="73"/>
      <c r="T68" s="73"/>
      <c r="U68" s="73"/>
      <c r="V68" s="73"/>
      <c r="W68" s="73"/>
      <c r="X68" s="531"/>
      <c r="Y68" s="601"/>
      <c r="Z68" s="546"/>
      <c r="AA68" s="543"/>
      <c r="AB68" s="590"/>
      <c r="AC68" s="591"/>
      <c r="AD68" s="543"/>
      <c r="AE68" s="518"/>
      <c r="AF68" s="585">
        <v>0.0</v>
      </c>
      <c r="AG68" s="534"/>
      <c r="AH68" s="73"/>
      <c r="AI68" s="73"/>
      <c r="AJ68" s="73"/>
      <c r="AK68" s="73"/>
      <c r="AL68" s="73"/>
      <c r="AM68" s="531"/>
      <c r="AN68" s="601"/>
      <c r="AO68" s="546"/>
      <c r="AP68" s="617"/>
      <c r="AQ68" s="497"/>
      <c r="AR68" s="497"/>
      <c r="AS68" s="497"/>
      <c r="AT68" s="497"/>
      <c r="AU68" s="497"/>
      <c r="AV68" s="497"/>
      <c r="AW68" s="497"/>
      <c r="AX68" s="497"/>
      <c r="AY68" s="497"/>
      <c r="AZ68" s="497"/>
      <c r="BA68" s="497"/>
      <c r="BB68" s="497"/>
      <c r="BC68" s="497"/>
    </row>
    <row r="69" ht="15.75" customHeight="1">
      <c r="A69" s="518"/>
      <c r="B69" s="585">
        <v>0.0</v>
      </c>
      <c r="C69" s="534"/>
      <c r="D69" s="73"/>
      <c r="E69" s="73"/>
      <c r="F69" s="73"/>
      <c r="G69" s="73"/>
      <c r="H69" s="73"/>
      <c r="I69" s="531"/>
      <c r="J69" s="601"/>
      <c r="K69" s="546"/>
      <c r="L69" s="543"/>
      <c r="M69" s="590"/>
      <c r="N69" s="591"/>
      <c r="O69" s="543"/>
      <c r="P69" s="518"/>
      <c r="Q69" s="585">
        <v>0.0</v>
      </c>
      <c r="R69" s="534"/>
      <c r="S69" s="73"/>
      <c r="T69" s="73"/>
      <c r="U69" s="73"/>
      <c r="V69" s="73"/>
      <c r="W69" s="73"/>
      <c r="X69" s="531"/>
      <c r="Y69" s="601"/>
      <c r="Z69" s="546"/>
      <c r="AA69" s="543"/>
      <c r="AB69" s="590"/>
      <c r="AC69" s="591"/>
      <c r="AD69" s="543"/>
      <c r="AE69" s="518"/>
      <c r="AF69" s="585">
        <v>0.0</v>
      </c>
      <c r="AG69" s="534"/>
      <c r="AH69" s="73"/>
      <c r="AI69" s="73"/>
      <c r="AJ69" s="73"/>
      <c r="AK69" s="73"/>
      <c r="AL69" s="73"/>
      <c r="AM69" s="531"/>
      <c r="AN69" s="601"/>
      <c r="AO69" s="546"/>
      <c r="AP69" s="617"/>
      <c r="AQ69" s="497" t="s">
        <v>208</v>
      </c>
      <c r="AR69" s="497" t="s">
        <v>209</v>
      </c>
      <c r="AS69" s="498" t="s">
        <v>210</v>
      </c>
      <c r="AT69" s="497"/>
      <c r="AU69" s="497"/>
      <c r="AV69" s="497"/>
      <c r="AW69" s="497"/>
      <c r="AX69" s="497"/>
      <c r="AY69" s="497"/>
      <c r="AZ69" s="497"/>
      <c r="BA69" s="497"/>
      <c r="BB69" s="497"/>
      <c r="BC69" s="497"/>
    </row>
    <row r="70" ht="15.75" customHeight="1">
      <c r="A70" s="518"/>
      <c r="B70" s="585">
        <v>0.0</v>
      </c>
      <c r="C70" s="534"/>
      <c r="D70" s="73"/>
      <c r="E70" s="73"/>
      <c r="F70" s="73"/>
      <c r="G70" s="73"/>
      <c r="H70" s="73"/>
      <c r="I70" s="531"/>
      <c r="J70" s="601"/>
      <c r="K70" s="546"/>
      <c r="L70" s="543"/>
      <c r="M70" s="590"/>
      <c r="N70" s="591"/>
      <c r="O70" s="543"/>
      <c r="P70" s="518"/>
      <c r="Q70" s="585">
        <v>0.0</v>
      </c>
      <c r="R70" s="534"/>
      <c r="S70" s="73"/>
      <c r="T70" s="73"/>
      <c r="U70" s="73"/>
      <c r="V70" s="73"/>
      <c r="W70" s="73"/>
      <c r="X70" s="531"/>
      <c r="Y70" s="601"/>
      <c r="Z70" s="546"/>
      <c r="AA70" s="543"/>
      <c r="AB70" s="590"/>
      <c r="AC70" s="591"/>
      <c r="AD70" s="543"/>
      <c r="AE70" s="518"/>
      <c r="AF70" s="585">
        <v>0.0</v>
      </c>
      <c r="AG70" s="534"/>
      <c r="AH70" s="73"/>
      <c r="AI70" s="73"/>
      <c r="AJ70" s="73"/>
      <c r="AK70" s="73"/>
      <c r="AL70" s="73"/>
      <c r="AM70" s="531"/>
      <c r="AN70" s="601"/>
      <c r="AO70" s="546"/>
      <c r="AP70" s="617"/>
      <c r="AQ70" s="619" t="s">
        <v>211</v>
      </c>
      <c r="AR70" s="620" t="s">
        <v>212</v>
      </c>
      <c r="AS70" s="621" t="s">
        <v>213</v>
      </c>
      <c r="AT70" s="497"/>
      <c r="AU70" s="497"/>
      <c r="AV70" s="497"/>
      <c r="AW70" s="497"/>
      <c r="AX70" s="497"/>
      <c r="AY70" s="497"/>
      <c r="AZ70" s="497"/>
      <c r="BA70" s="497"/>
      <c r="BB70" s="497"/>
      <c r="BC70" s="497"/>
    </row>
    <row r="71" ht="15.75" customHeight="1">
      <c r="A71" s="518"/>
      <c r="B71" s="585">
        <v>0.0</v>
      </c>
      <c r="C71" s="534"/>
      <c r="D71" s="73"/>
      <c r="E71" s="73"/>
      <c r="F71" s="73"/>
      <c r="G71" s="73"/>
      <c r="H71" s="73"/>
      <c r="I71" s="531"/>
      <c r="J71" s="601"/>
      <c r="K71" s="546"/>
      <c r="L71" s="543"/>
      <c r="M71" s="590"/>
      <c r="N71" s="591"/>
      <c r="O71" s="543"/>
      <c r="P71" s="518"/>
      <c r="Q71" s="585">
        <v>0.0</v>
      </c>
      <c r="R71" s="534"/>
      <c r="S71" s="73"/>
      <c r="T71" s="73"/>
      <c r="U71" s="73"/>
      <c r="V71" s="73"/>
      <c r="W71" s="73"/>
      <c r="X71" s="531"/>
      <c r="Y71" s="601"/>
      <c r="Z71" s="546"/>
      <c r="AA71" s="543"/>
      <c r="AB71" s="590"/>
      <c r="AC71" s="591"/>
      <c r="AD71" s="543"/>
      <c r="AE71" s="518"/>
      <c r="AF71" s="585">
        <v>0.0</v>
      </c>
      <c r="AG71" s="534"/>
      <c r="AH71" s="73"/>
      <c r="AI71" s="73"/>
      <c r="AJ71" s="73"/>
      <c r="AK71" s="73"/>
      <c r="AL71" s="73"/>
      <c r="AM71" s="531"/>
      <c r="AN71" s="601"/>
      <c r="AO71" s="546"/>
      <c r="AP71" s="617"/>
      <c r="AQ71" s="619" t="s">
        <v>214</v>
      </c>
      <c r="AR71" s="620" t="s">
        <v>215</v>
      </c>
      <c r="AS71" s="621" t="s">
        <v>216</v>
      </c>
      <c r="AT71" s="497"/>
      <c r="AU71" s="497"/>
      <c r="AV71" s="497"/>
      <c r="AW71" s="497"/>
      <c r="AX71" s="497"/>
      <c r="AY71" s="497"/>
      <c r="AZ71" s="497"/>
      <c r="BA71" s="497"/>
      <c r="BB71" s="497"/>
      <c r="BC71" s="497"/>
    </row>
    <row r="72" ht="15.75" customHeight="1">
      <c r="A72" s="518"/>
      <c r="B72" s="585">
        <v>0.0</v>
      </c>
      <c r="C72" s="534"/>
      <c r="D72" s="73"/>
      <c r="E72" s="73"/>
      <c r="F72" s="73"/>
      <c r="G72" s="73"/>
      <c r="H72" s="73"/>
      <c r="I72" s="531"/>
      <c r="J72" s="602"/>
      <c r="K72" s="546"/>
      <c r="L72" s="543"/>
      <c r="M72" s="590"/>
      <c r="N72" s="591"/>
      <c r="O72" s="543"/>
      <c r="P72" s="518"/>
      <c r="Q72" s="585">
        <v>0.0</v>
      </c>
      <c r="R72" s="534"/>
      <c r="S72" s="73"/>
      <c r="T72" s="73"/>
      <c r="U72" s="73"/>
      <c r="V72" s="73"/>
      <c r="W72" s="73"/>
      <c r="X72" s="531"/>
      <c r="Y72" s="602"/>
      <c r="Z72" s="546"/>
      <c r="AA72" s="543"/>
      <c r="AB72" s="590"/>
      <c r="AC72" s="591"/>
      <c r="AD72" s="543"/>
      <c r="AE72" s="518"/>
      <c r="AF72" s="585">
        <v>0.0</v>
      </c>
      <c r="AG72" s="534"/>
      <c r="AH72" s="73"/>
      <c r="AI72" s="73"/>
      <c r="AJ72" s="73"/>
      <c r="AK72" s="73"/>
      <c r="AL72" s="73"/>
      <c r="AM72" s="531"/>
      <c r="AN72" s="602"/>
      <c r="AO72" s="546"/>
      <c r="AP72" s="617"/>
      <c r="AQ72" s="619" t="s">
        <v>217</v>
      </c>
      <c r="AR72" s="620" t="s">
        <v>218</v>
      </c>
      <c r="AS72" s="621" t="s">
        <v>216</v>
      </c>
      <c r="AT72" s="497"/>
      <c r="AU72" s="497"/>
      <c r="AV72" s="497"/>
      <c r="AW72" s="497"/>
      <c r="AX72" s="497"/>
      <c r="AY72" s="497"/>
      <c r="AZ72" s="497"/>
      <c r="BA72" s="497"/>
      <c r="BB72" s="497"/>
      <c r="BC72" s="497"/>
    </row>
    <row r="73" ht="15.75" customHeight="1">
      <c r="A73" s="518"/>
      <c r="B73" s="585">
        <v>0.0</v>
      </c>
      <c r="C73" s="534"/>
      <c r="D73" s="73"/>
      <c r="E73" s="73"/>
      <c r="F73" s="73"/>
      <c r="G73" s="73"/>
      <c r="H73" s="73"/>
      <c r="I73" s="531"/>
      <c r="J73" s="603"/>
      <c r="K73" s="546"/>
      <c r="L73" s="543"/>
      <c r="M73" s="590"/>
      <c r="N73" s="591"/>
      <c r="O73" s="543"/>
      <c r="P73" s="518"/>
      <c r="Q73" s="585">
        <v>0.0</v>
      </c>
      <c r="R73" s="534"/>
      <c r="S73" s="73"/>
      <c r="T73" s="73"/>
      <c r="U73" s="73"/>
      <c r="V73" s="73"/>
      <c r="W73" s="73"/>
      <c r="X73" s="531"/>
      <c r="Y73" s="603"/>
      <c r="Z73" s="546"/>
      <c r="AA73" s="543"/>
      <c r="AB73" s="590"/>
      <c r="AC73" s="591"/>
      <c r="AD73" s="543"/>
      <c r="AE73" s="518"/>
      <c r="AF73" s="585">
        <v>0.0</v>
      </c>
      <c r="AG73" s="534"/>
      <c r="AH73" s="73"/>
      <c r="AI73" s="73"/>
      <c r="AJ73" s="73"/>
      <c r="AK73" s="73"/>
      <c r="AL73" s="73"/>
      <c r="AM73" s="531"/>
      <c r="AN73" s="603"/>
      <c r="AO73" s="546"/>
      <c r="AP73" s="617"/>
      <c r="AQ73" s="619" t="s">
        <v>219</v>
      </c>
      <c r="AR73" s="620" t="s">
        <v>220</v>
      </c>
      <c r="AS73" s="621" t="s">
        <v>216</v>
      </c>
      <c r="AT73" s="497"/>
      <c r="AU73" s="497"/>
      <c r="AV73" s="497"/>
      <c r="AW73" s="497"/>
      <c r="AX73" s="497"/>
      <c r="AY73" s="497"/>
      <c r="AZ73" s="497"/>
      <c r="BA73" s="497"/>
      <c r="BB73" s="497"/>
      <c r="BC73" s="497"/>
    </row>
    <row r="74" ht="15.75" customHeight="1">
      <c r="A74" s="518"/>
      <c r="B74" s="585">
        <v>0.0</v>
      </c>
      <c r="C74" s="534"/>
      <c r="D74" s="73"/>
      <c r="E74" s="73"/>
      <c r="F74" s="73"/>
      <c r="G74" s="73"/>
      <c r="H74" s="73"/>
      <c r="I74" s="531"/>
      <c r="J74" s="603"/>
      <c r="K74" s="546"/>
      <c r="L74" s="543"/>
      <c r="M74" s="590"/>
      <c r="N74" s="591"/>
      <c r="O74" s="543"/>
      <c r="P74" s="518"/>
      <c r="Q74" s="585">
        <v>0.0</v>
      </c>
      <c r="R74" s="534"/>
      <c r="S74" s="73"/>
      <c r="T74" s="73"/>
      <c r="U74" s="73"/>
      <c r="V74" s="73"/>
      <c r="W74" s="73"/>
      <c r="X74" s="531"/>
      <c r="Y74" s="603"/>
      <c r="Z74" s="546"/>
      <c r="AA74" s="543"/>
      <c r="AB74" s="590"/>
      <c r="AC74" s="591"/>
      <c r="AD74" s="543"/>
      <c r="AE74" s="518"/>
      <c r="AF74" s="585">
        <v>0.0</v>
      </c>
      <c r="AG74" s="534"/>
      <c r="AH74" s="73"/>
      <c r="AI74" s="73"/>
      <c r="AJ74" s="73"/>
      <c r="AK74" s="73"/>
      <c r="AL74" s="73"/>
      <c r="AM74" s="531"/>
      <c r="AN74" s="603"/>
      <c r="AO74" s="546"/>
      <c r="AP74" s="617"/>
      <c r="AQ74" s="497" t="s">
        <v>221</v>
      </c>
      <c r="AR74" s="622" t="s">
        <v>222</v>
      </c>
      <c r="AS74" s="622" t="s">
        <v>216</v>
      </c>
      <c r="AT74" s="497"/>
      <c r="AU74" s="497"/>
      <c r="AV74" s="497"/>
      <c r="AW74" s="497"/>
      <c r="AX74" s="497"/>
      <c r="AY74" s="497"/>
      <c r="AZ74" s="497"/>
      <c r="BA74" s="497"/>
      <c r="BB74" s="497"/>
      <c r="BC74" s="497"/>
    </row>
    <row r="75" ht="15.75" customHeight="1">
      <c r="A75" s="518"/>
      <c r="B75" s="585">
        <v>0.0</v>
      </c>
      <c r="C75" s="534"/>
      <c r="D75" s="73"/>
      <c r="E75" s="73"/>
      <c r="F75" s="73"/>
      <c r="G75" s="73"/>
      <c r="H75" s="73"/>
      <c r="I75" s="531"/>
      <c r="J75" s="603"/>
      <c r="K75" s="546"/>
      <c r="L75" s="543"/>
      <c r="M75" s="590"/>
      <c r="N75" s="591"/>
      <c r="O75" s="543"/>
      <c r="P75" s="518"/>
      <c r="Q75" s="585">
        <v>0.0</v>
      </c>
      <c r="R75" s="534"/>
      <c r="S75" s="73"/>
      <c r="T75" s="73"/>
      <c r="U75" s="73"/>
      <c r="V75" s="73"/>
      <c r="W75" s="73"/>
      <c r="X75" s="531"/>
      <c r="Y75" s="603"/>
      <c r="Z75" s="546"/>
      <c r="AA75" s="543"/>
      <c r="AB75" s="590"/>
      <c r="AC75" s="591"/>
      <c r="AD75" s="543"/>
      <c r="AE75" s="518"/>
      <c r="AF75" s="585">
        <v>0.0</v>
      </c>
      <c r="AG75" s="534"/>
      <c r="AH75" s="73"/>
      <c r="AI75" s="73"/>
      <c r="AJ75" s="73"/>
      <c r="AK75" s="73"/>
      <c r="AL75" s="73"/>
      <c r="AM75" s="531"/>
      <c r="AN75" s="603"/>
      <c r="AO75" s="546"/>
      <c r="AP75" s="617"/>
      <c r="AQ75" s="497" t="s">
        <v>223</v>
      </c>
      <c r="AR75" s="622" t="s">
        <v>224</v>
      </c>
      <c r="AS75" s="622" t="s">
        <v>216</v>
      </c>
      <c r="AT75" s="497"/>
      <c r="AU75" s="497"/>
      <c r="AV75" s="497"/>
      <c r="AW75" s="497"/>
      <c r="AX75" s="497"/>
      <c r="AY75" s="497"/>
      <c r="AZ75" s="497"/>
      <c r="BA75" s="497"/>
      <c r="BB75" s="497"/>
      <c r="BC75" s="497"/>
    </row>
    <row r="76" ht="15.75" customHeight="1">
      <c r="A76" s="518"/>
      <c r="B76" s="585">
        <v>0.0</v>
      </c>
      <c r="C76" s="534"/>
      <c r="D76" s="73"/>
      <c r="E76" s="73"/>
      <c r="F76" s="73"/>
      <c r="G76" s="73"/>
      <c r="H76" s="73"/>
      <c r="I76" s="531"/>
      <c r="J76" s="603"/>
      <c r="K76" s="546"/>
      <c r="L76" s="543"/>
      <c r="M76" s="590"/>
      <c r="N76" s="591"/>
      <c r="O76" s="543"/>
      <c r="P76" s="518"/>
      <c r="Q76" s="585">
        <v>0.0</v>
      </c>
      <c r="R76" s="534"/>
      <c r="S76" s="73"/>
      <c r="T76" s="73"/>
      <c r="U76" s="73"/>
      <c r="V76" s="73"/>
      <c r="W76" s="73"/>
      <c r="X76" s="531"/>
      <c r="Y76" s="603"/>
      <c r="Z76" s="546"/>
      <c r="AA76" s="543"/>
      <c r="AB76" s="590"/>
      <c r="AC76" s="591"/>
      <c r="AD76" s="543"/>
      <c r="AE76" s="518"/>
      <c r="AF76" s="585">
        <v>0.0</v>
      </c>
      <c r="AG76" s="534"/>
      <c r="AH76" s="73"/>
      <c r="AI76" s="73"/>
      <c r="AJ76" s="73"/>
      <c r="AK76" s="73"/>
      <c r="AL76" s="73"/>
      <c r="AM76" s="531"/>
      <c r="AN76" s="603"/>
      <c r="AO76" s="546"/>
      <c r="AP76" s="617"/>
      <c r="AQ76" s="497" t="s">
        <v>225</v>
      </c>
      <c r="AR76" s="622" t="s">
        <v>226</v>
      </c>
      <c r="AS76" s="622" t="s">
        <v>216</v>
      </c>
      <c r="AT76" s="497"/>
      <c r="AU76" s="497"/>
      <c r="AV76" s="497"/>
      <c r="AW76" s="497"/>
      <c r="AX76" s="497"/>
      <c r="AY76" s="497"/>
      <c r="AZ76" s="497"/>
      <c r="BA76" s="497"/>
      <c r="BB76" s="497"/>
      <c r="BC76" s="497"/>
    </row>
    <row r="77" ht="15.75" customHeight="1">
      <c r="A77" s="518"/>
      <c r="B77" s="585">
        <v>0.0</v>
      </c>
      <c r="C77" s="534"/>
      <c r="D77" s="73"/>
      <c r="E77" s="73"/>
      <c r="F77" s="73"/>
      <c r="G77" s="73"/>
      <c r="H77" s="73"/>
      <c r="I77" s="531"/>
      <c r="J77" s="604"/>
      <c r="K77" s="546"/>
      <c r="L77" s="543"/>
      <c r="M77" s="590"/>
      <c r="N77" s="591"/>
      <c r="O77" s="543"/>
      <c r="P77" s="518"/>
      <c r="Q77" s="585">
        <v>0.0</v>
      </c>
      <c r="R77" s="534"/>
      <c r="S77" s="73"/>
      <c r="T77" s="73"/>
      <c r="U77" s="73"/>
      <c r="V77" s="73"/>
      <c r="W77" s="73"/>
      <c r="X77" s="531"/>
      <c r="Y77" s="604"/>
      <c r="Z77" s="546"/>
      <c r="AA77" s="543"/>
      <c r="AB77" s="590"/>
      <c r="AC77" s="591"/>
      <c r="AD77" s="543"/>
      <c r="AE77" s="518"/>
      <c r="AF77" s="585">
        <v>0.0</v>
      </c>
      <c r="AG77" s="534"/>
      <c r="AH77" s="73"/>
      <c r="AI77" s="73"/>
      <c r="AJ77" s="73"/>
      <c r="AK77" s="73"/>
      <c r="AL77" s="73"/>
      <c r="AM77" s="531"/>
      <c r="AN77" s="604"/>
      <c r="AO77" s="546"/>
      <c r="AP77" s="617"/>
      <c r="AQ77" s="497" t="s">
        <v>227</v>
      </c>
      <c r="AR77" s="622" t="s">
        <v>228</v>
      </c>
      <c r="AS77" s="622" t="s">
        <v>216</v>
      </c>
      <c r="AT77" s="497"/>
      <c r="AU77" s="497"/>
      <c r="AV77" s="497"/>
      <c r="AW77" s="497"/>
      <c r="AX77" s="497"/>
      <c r="AY77" s="497"/>
      <c r="AZ77" s="497"/>
      <c r="BA77" s="497"/>
      <c r="BB77" s="497"/>
      <c r="BC77" s="497"/>
    </row>
    <row r="78" ht="15.75" customHeight="1">
      <c r="A78" s="518"/>
      <c r="B78" s="585">
        <v>0.0</v>
      </c>
      <c r="C78" s="534"/>
      <c r="D78" s="73"/>
      <c r="E78" s="73"/>
      <c r="F78" s="73"/>
      <c r="G78" s="73"/>
      <c r="H78" s="73"/>
      <c r="I78" s="531"/>
      <c r="J78" s="601"/>
      <c r="K78" s="546"/>
      <c r="L78" s="543"/>
      <c r="M78" s="590"/>
      <c r="N78" s="591"/>
      <c r="O78" s="543"/>
      <c r="P78" s="518"/>
      <c r="Q78" s="585">
        <v>0.0</v>
      </c>
      <c r="R78" s="534"/>
      <c r="S78" s="73"/>
      <c r="T78" s="73"/>
      <c r="U78" s="73"/>
      <c r="V78" s="73"/>
      <c r="W78" s="73"/>
      <c r="X78" s="531"/>
      <c r="Y78" s="601"/>
      <c r="Z78" s="546"/>
      <c r="AA78" s="543"/>
      <c r="AB78" s="590"/>
      <c r="AC78" s="591"/>
      <c r="AD78" s="543"/>
      <c r="AE78" s="518"/>
      <c r="AF78" s="585">
        <v>0.0</v>
      </c>
      <c r="AG78" s="534"/>
      <c r="AH78" s="73"/>
      <c r="AI78" s="73"/>
      <c r="AJ78" s="73"/>
      <c r="AK78" s="73"/>
      <c r="AL78" s="73"/>
      <c r="AM78" s="531"/>
      <c r="AN78" s="601"/>
      <c r="AO78" s="546"/>
      <c r="AP78" s="617"/>
      <c r="AQ78" s="497" t="s">
        <v>229</v>
      </c>
      <c r="AR78" s="622" t="s">
        <v>230</v>
      </c>
      <c r="AS78" s="622" t="s">
        <v>216</v>
      </c>
      <c r="AT78" s="497"/>
      <c r="AU78" s="497"/>
      <c r="AV78" s="497"/>
      <c r="AW78" s="497"/>
      <c r="AX78" s="497"/>
      <c r="AY78" s="497"/>
      <c r="AZ78" s="497"/>
      <c r="BA78" s="497"/>
      <c r="BB78" s="497"/>
      <c r="BC78" s="497"/>
    </row>
    <row r="79" ht="15.75" customHeight="1">
      <c r="A79" s="518"/>
      <c r="B79" s="585">
        <v>0.0</v>
      </c>
      <c r="C79" s="534"/>
      <c r="D79" s="73"/>
      <c r="E79" s="73"/>
      <c r="F79" s="73"/>
      <c r="G79" s="73"/>
      <c r="H79" s="73"/>
      <c r="I79" s="531"/>
      <c r="J79" s="601"/>
      <c r="K79" s="546"/>
      <c r="L79" s="543"/>
      <c r="M79" s="590"/>
      <c r="N79" s="591"/>
      <c r="O79" s="543"/>
      <c r="P79" s="518"/>
      <c r="Q79" s="585">
        <v>0.0</v>
      </c>
      <c r="R79" s="534"/>
      <c r="S79" s="73"/>
      <c r="T79" s="73"/>
      <c r="U79" s="73"/>
      <c r="V79" s="73"/>
      <c r="W79" s="73"/>
      <c r="X79" s="531"/>
      <c r="Y79" s="601"/>
      <c r="Z79" s="546"/>
      <c r="AA79" s="543"/>
      <c r="AB79" s="590"/>
      <c r="AC79" s="591"/>
      <c r="AD79" s="543"/>
      <c r="AE79" s="518"/>
      <c r="AF79" s="585">
        <v>0.0</v>
      </c>
      <c r="AG79" s="534"/>
      <c r="AH79" s="73"/>
      <c r="AI79" s="73"/>
      <c r="AJ79" s="73"/>
      <c r="AK79" s="73"/>
      <c r="AL79" s="73"/>
      <c r="AM79" s="531"/>
      <c r="AN79" s="601"/>
      <c r="AO79" s="546"/>
      <c r="AP79" s="617"/>
      <c r="AQ79" s="497" t="s">
        <v>231</v>
      </c>
      <c r="AR79" s="622" t="s">
        <v>232</v>
      </c>
      <c r="AS79" s="622" t="s">
        <v>216</v>
      </c>
      <c r="AT79" s="497"/>
      <c r="AU79" s="497"/>
      <c r="AV79" s="497"/>
      <c r="AW79" s="497"/>
      <c r="AX79" s="497"/>
      <c r="AY79" s="497"/>
      <c r="AZ79" s="497"/>
      <c r="BA79" s="497"/>
      <c r="BB79" s="497"/>
      <c r="BC79" s="497"/>
    </row>
    <row r="80" ht="15.75" customHeight="1">
      <c r="A80" s="518"/>
      <c r="B80" s="585">
        <v>0.0</v>
      </c>
      <c r="C80" s="534"/>
      <c r="D80" s="73"/>
      <c r="E80" s="73"/>
      <c r="F80" s="73"/>
      <c r="G80" s="73"/>
      <c r="H80" s="73"/>
      <c r="I80" s="531"/>
      <c r="J80" s="601"/>
      <c r="K80" s="546"/>
      <c r="L80" s="543"/>
      <c r="M80" s="590"/>
      <c r="N80" s="591"/>
      <c r="O80" s="543"/>
      <c r="P80" s="518"/>
      <c r="Q80" s="585">
        <v>0.0</v>
      </c>
      <c r="R80" s="534"/>
      <c r="S80" s="73"/>
      <c r="T80" s="73"/>
      <c r="U80" s="73"/>
      <c r="V80" s="73"/>
      <c r="W80" s="73"/>
      <c r="X80" s="531"/>
      <c r="Y80" s="601"/>
      <c r="Z80" s="546"/>
      <c r="AA80" s="543"/>
      <c r="AB80" s="590"/>
      <c r="AC80" s="591"/>
      <c r="AD80" s="543"/>
      <c r="AE80" s="518"/>
      <c r="AF80" s="585">
        <v>0.0</v>
      </c>
      <c r="AG80" s="534"/>
      <c r="AH80" s="73"/>
      <c r="AI80" s="73"/>
      <c r="AJ80" s="73"/>
      <c r="AK80" s="73"/>
      <c r="AL80" s="73"/>
      <c r="AM80" s="531"/>
      <c r="AN80" s="601"/>
      <c r="AO80" s="546"/>
      <c r="AP80" s="617"/>
      <c r="AQ80" s="497" t="s">
        <v>233</v>
      </c>
      <c r="AR80" s="622" t="s">
        <v>234</v>
      </c>
      <c r="AS80" s="622" t="s">
        <v>216</v>
      </c>
      <c r="AT80" s="497"/>
      <c r="AU80" s="497"/>
      <c r="AV80" s="497"/>
      <c r="AW80" s="497"/>
      <c r="AX80" s="497"/>
      <c r="AY80" s="497"/>
      <c r="AZ80" s="497"/>
      <c r="BA80" s="497"/>
      <c r="BB80" s="497"/>
      <c r="BC80" s="497"/>
    </row>
    <row r="81" ht="15.75" customHeight="1">
      <c r="A81" s="518"/>
      <c r="B81" s="585">
        <v>0.0</v>
      </c>
      <c r="C81" s="534"/>
      <c r="D81" s="73"/>
      <c r="E81" s="73"/>
      <c r="F81" s="73"/>
      <c r="G81" s="73"/>
      <c r="H81" s="73"/>
      <c r="I81" s="531"/>
      <c r="J81" s="601"/>
      <c r="K81" s="546"/>
      <c r="L81" s="543"/>
      <c r="M81" s="590"/>
      <c r="N81" s="591"/>
      <c r="O81" s="543"/>
      <c r="P81" s="518"/>
      <c r="Q81" s="585">
        <v>0.0</v>
      </c>
      <c r="R81" s="534"/>
      <c r="S81" s="73"/>
      <c r="T81" s="73"/>
      <c r="U81" s="73"/>
      <c r="V81" s="73"/>
      <c r="W81" s="73"/>
      <c r="X81" s="531"/>
      <c r="Y81" s="601"/>
      <c r="Z81" s="546"/>
      <c r="AA81" s="543"/>
      <c r="AB81" s="590"/>
      <c r="AC81" s="591"/>
      <c r="AD81" s="543"/>
      <c r="AE81" s="518"/>
      <c r="AF81" s="585">
        <v>0.0</v>
      </c>
      <c r="AG81" s="534"/>
      <c r="AH81" s="73"/>
      <c r="AI81" s="73"/>
      <c r="AJ81" s="73"/>
      <c r="AK81" s="73"/>
      <c r="AL81" s="73"/>
      <c r="AM81" s="531"/>
      <c r="AN81" s="601"/>
      <c r="AO81" s="546"/>
      <c r="AP81" s="617"/>
      <c r="AQ81" s="497" t="s">
        <v>235</v>
      </c>
      <c r="AR81" s="622" t="s">
        <v>236</v>
      </c>
      <c r="AS81" s="622" t="s">
        <v>216</v>
      </c>
      <c r="AT81" s="497"/>
      <c r="AU81" s="497"/>
      <c r="AV81" s="497"/>
      <c r="AW81" s="497"/>
      <c r="AX81" s="497"/>
      <c r="AY81" s="497"/>
      <c r="AZ81" s="497"/>
      <c r="BA81" s="497"/>
      <c r="BB81" s="497"/>
      <c r="BC81" s="497"/>
    </row>
    <row r="82" ht="15.75" customHeight="1">
      <c r="A82" s="518"/>
      <c r="B82" s="585">
        <v>0.0</v>
      </c>
      <c r="C82" s="534"/>
      <c r="D82" s="73"/>
      <c r="E82" s="73"/>
      <c r="F82" s="73"/>
      <c r="G82" s="73"/>
      <c r="H82" s="73"/>
      <c r="I82" s="531"/>
      <c r="J82" s="604"/>
      <c r="K82" s="546"/>
      <c r="L82" s="543"/>
      <c r="M82" s="590"/>
      <c r="N82" s="591"/>
      <c r="O82" s="543"/>
      <c r="P82" s="518"/>
      <c r="Q82" s="585">
        <v>0.0</v>
      </c>
      <c r="R82" s="534"/>
      <c r="S82" s="73"/>
      <c r="T82" s="73"/>
      <c r="U82" s="73"/>
      <c r="V82" s="73"/>
      <c r="W82" s="73"/>
      <c r="X82" s="531"/>
      <c r="Y82" s="604"/>
      <c r="Z82" s="546"/>
      <c r="AA82" s="543"/>
      <c r="AB82" s="590"/>
      <c r="AC82" s="591"/>
      <c r="AD82" s="543"/>
      <c r="AE82" s="518"/>
      <c r="AF82" s="585">
        <v>0.0</v>
      </c>
      <c r="AG82" s="534"/>
      <c r="AH82" s="73"/>
      <c r="AI82" s="73"/>
      <c r="AJ82" s="73"/>
      <c r="AK82" s="73"/>
      <c r="AL82" s="73"/>
      <c r="AM82" s="531"/>
      <c r="AN82" s="604"/>
      <c r="AO82" s="546"/>
      <c r="AP82" s="617"/>
      <c r="AQ82" s="497" t="s">
        <v>237</v>
      </c>
      <c r="AR82" s="622" t="s">
        <v>238</v>
      </c>
      <c r="AS82" s="622" t="s">
        <v>216</v>
      </c>
      <c r="AT82" s="497"/>
      <c r="AU82" s="497"/>
      <c r="AV82" s="497"/>
      <c r="AW82" s="497"/>
      <c r="AX82" s="497"/>
      <c r="AY82" s="497"/>
      <c r="AZ82" s="497"/>
      <c r="BA82" s="497"/>
      <c r="BB82" s="497"/>
      <c r="BC82" s="497"/>
    </row>
    <row r="83" ht="15.75" customHeight="1">
      <c r="A83" s="518"/>
      <c r="B83" s="585">
        <v>0.0</v>
      </c>
      <c r="C83" s="534"/>
      <c r="D83" s="73"/>
      <c r="E83" s="73"/>
      <c r="F83" s="73"/>
      <c r="G83" s="73"/>
      <c r="H83" s="73"/>
      <c r="I83" s="531"/>
      <c r="J83" s="603"/>
      <c r="K83" s="546"/>
      <c r="L83" s="543"/>
      <c r="M83" s="590"/>
      <c r="N83" s="591"/>
      <c r="O83" s="543"/>
      <c r="P83" s="518"/>
      <c r="Q83" s="585">
        <v>0.0</v>
      </c>
      <c r="R83" s="534"/>
      <c r="S83" s="73"/>
      <c r="T83" s="73"/>
      <c r="U83" s="73"/>
      <c r="V83" s="73"/>
      <c r="W83" s="73"/>
      <c r="X83" s="531"/>
      <c r="Y83" s="603"/>
      <c r="Z83" s="546"/>
      <c r="AA83" s="543"/>
      <c r="AB83" s="590"/>
      <c r="AC83" s="591"/>
      <c r="AD83" s="543"/>
      <c r="AE83" s="518"/>
      <c r="AF83" s="585">
        <v>0.0</v>
      </c>
      <c r="AG83" s="534"/>
      <c r="AH83" s="73"/>
      <c r="AI83" s="73"/>
      <c r="AJ83" s="73"/>
      <c r="AK83" s="73"/>
      <c r="AL83" s="73"/>
      <c r="AM83" s="531"/>
      <c r="AN83" s="603"/>
      <c r="AO83" s="546"/>
      <c r="AP83" s="617"/>
      <c r="AQ83" s="497" t="s">
        <v>239</v>
      </c>
      <c r="AR83" s="622" t="s">
        <v>240</v>
      </c>
      <c r="AS83" s="622" t="s">
        <v>216</v>
      </c>
      <c r="AT83" s="497"/>
      <c r="AU83" s="497"/>
      <c r="AV83" s="497"/>
      <c r="AW83" s="497"/>
      <c r="AX83" s="497"/>
      <c r="AY83" s="497"/>
      <c r="AZ83" s="497"/>
      <c r="BA83" s="497"/>
      <c r="BB83" s="497"/>
      <c r="BC83" s="497"/>
    </row>
    <row r="84" ht="15.75" customHeight="1">
      <c r="A84" s="518"/>
      <c r="B84" s="585">
        <v>0.0</v>
      </c>
      <c r="C84" s="534"/>
      <c r="D84" s="73"/>
      <c r="E84" s="73"/>
      <c r="F84" s="73"/>
      <c r="G84" s="73"/>
      <c r="H84" s="73"/>
      <c r="I84" s="531"/>
      <c r="J84" s="603"/>
      <c r="K84" s="546"/>
      <c r="L84" s="543"/>
      <c r="M84" s="590"/>
      <c r="N84" s="591"/>
      <c r="O84" s="543"/>
      <c r="P84" s="518"/>
      <c r="Q84" s="585">
        <v>0.0</v>
      </c>
      <c r="R84" s="534"/>
      <c r="S84" s="73"/>
      <c r="T84" s="73"/>
      <c r="U84" s="73"/>
      <c r="V84" s="73"/>
      <c r="W84" s="73"/>
      <c r="X84" s="531"/>
      <c r="Y84" s="603"/>
      <c r="Z84" s="546"/>
      <c r="AA84" s="546"/>
      <c r="AB84" s="590"/>
      <c r="AC84" s="591"/>
      <c r="AD84" s="543"/>
      <c r="AE84" s="518"/>
      <c r="AF84" s="585">
        <v>0.0</v>
      </c>
      <c r="AG84" s="534"/>
      <c r="AH84" s="73"/>
      <c r="AI84" s="73"/>
      <c r="AJ84" s="73"/>
      <c r="AK84" s="73"/>
      <c r="AL84" s="73"/>
      <c r="AM84" s="531"/>
      <c r="AN84" s="603"/>
      <c r="AO84" s="546"/>
      <c r="AP84" s="617"/>
      <c r="AQ84" s="497" t="s">
        <v>241</v>
      </c>
      <c r="AR84" s="622" t="s">
        <v>242</v>
      </c>
      <c r="AS84" s="622" t="s">
        <v>216</v>
      </c>
      <c r="AT84" s="497"/>
      <c r="AU84" s="497"/>
      <c r="AV84" s="497"/>
      <c r="AW84" s="497"/>
      <c r="AX84" s="497"/>
      <c r="AY84" s="497"/>
      <c r="AZ84" s="497"/>
      <c r="BA84" s="497"/>
      <c r="BB84" s="497"/>
      <c r="BC84" s="497"/>
    </row>
    <row r="85" ht="15.75" customHeight="1">
      <c r="A85" s="518"/>
      <c r="B85" s="585">
        <v>0.0</v>
      </c>
      <c r="C85" s="534"/>
      <c r="D85" s="73"/>
      <c r="E85" s="73"/>
      <c r="F85" s="73"/>
      <c r="G85" s="73"/>
      <c r="H85" s="73"/>
      <c r="I85" s="531"/>
      <c r="J85" s="603"/>
      <c r="K85" s="546"/>
      <c r="L85" s="543"/>
      <c r="M85" s="590"/>
      <c r="N85" s="591"/>
      <c r="O85" s="543"/>
      <c r="P85" s="518"/>
      <c r="Q85" s="585">
        <v>0.0</v>
      </c>
      <c r="R85" s="534"/>
      <c r="S85" s="73"/>
      <c r="T85" s="73"/>
      <c r="U85" s="73"/>
      <c r="V85" s="73"/>
      <c r="W85" s="73"/>
      <c r="X85" s="531"/>
      <c r="Y85" s="603"/>
      <c r="Z85" s="546"/>
      <c r="AA85" s="518"/>
      <c r="AB85" s="590"/>
      <c r="AC85" s="591"/>
      <c r="AD85" s="543"/>
      <c r="AE85" s="518"/>
      <c r="AF85" s="585">
        <v>0.0</v>
      </c>
      <c r="AG85" s="534"/>
      <c r="AH85" s="73"/>
      <c r="AI85" s="73"/>
      <c r="AJ85" s="73"/>
      <c r="AK85" s="73"/>
      <c r="AL85" s="73"/>
      <c r="AM85" s="531"/>
      <c r="AN85" s="603"/>
      <c r="AO85" s="546"/>
      <c r="AP85" s="617"/>
      <c r="AQ85" s="497" t="s">
        <v>243</v>
      </c>
      <c r="AR85" s="622" t="s">
        <v>244</v>
      </c>
      <c r="AS85" s="622" t="s">
        <v>216</v>
      </c>
      <c r="AT85" s="497"/>
      <c r="AU85" s="497"/>
      <c r="AV85" s="497"/>
      <c r="AW85" s="497"/>
      <c r="AX85" s="497"/>
      <c r="AY85" s="497"/>
      <c r="AZ85" s="497"/>
      <c r="BA85" s="497"/>
      <c r="BB85" s="497"/>
      <c r="BC85" s="497"/>
    </row>
    <row r="86" ht="15.75" customHeight="1">
      <c r="A86" s="518"/>
      <c r="B86" s="548" t="str">
        <f>IMAGE("http://i.imgur.com/MaFA5BQ.png",2)</f>
        <v/>
      </c>
      <c r="C86" s="343"/>
      <c r="D86" s="343"/>
      <c r="E86" s="343"/>
      <c r="F86" s="343"/>
      <c r="G86" s="343"/>
      <c r="H86" s="343"/>
      <c r="I86" s="343"/>
      <c r="J86" s="349"/>
      <c r="K86" s="518"/>
      <c r="L86" s="543"/>
      <c r="M86" s="590"/>
      <c r="N86" s="591"/>
      <c r="O86" s="543"/>
      <c r="P86" s="518"/>
      <c r="Q86" s="548" t="str">
        <f>IMAGE("http://i.imgur.com/MaFA5BQ.png",2)</f>
        <v/>
      </c>
      <c r="R86" s="343"/>
      <c r="S86" s="343"/>
      <c r="T86" s="343"/>
      <c r="U86" s="343"/>
      <c r="V86" s="343"/>
      <c r="W86" s="343"/>
      <c r="X86" s="343"/>
      <c r="Y86" s="349"/>
      <c r="Z86" s="518"/>
      <c r="AA86" s="518"/>
      <c r="AB86" s="590"/>
      <c r="AC86" s="591"/>
      <c r="AD86" s="543"/>
      <c r="AE86" s="518"/>
      <c r="AF86" s="548" t="str">
        <f>IMAGE("http://i.imgur.com/MaFA5BQ.png",2)</f>
        <v/>
      </c>
      <c r="AG86" s="343"/>
      <c r="AH86" s="343"/>
      <c r="AI86" s="343"/>
      <c r="AJ86" s="343"/>
      <c r="AK86" s="343"/>
      <c r="AL86" s="343"/>
      <c r="AM86" s="343"/>
      <c r="AN86" s="349"/>
      <c r="AO86" s="518"/>
      <c r="AP86" s="617"/>
      <c r="AQ86" s="497" t="s">
        <v>245</v>
      </c>
      <c r="AR86" s="622" t="s">
        <v>246</v>
      </c>
      <c r="AS86" s="622" t="s">
        <v>216</v>
      </c>
      <c r="AT86" s="497"/>
      <c r="AU86" s="497"/>
      <c r="AV86" s="497"/>
      <c r="AW86" s="497"/>
      <c r="AX86" s="497"/>
      <c r="AY86" s="497"/>
      <c r="AZ86" s="497"/>
      <c r="BA86" s="497"/>
      <c r="BB86" s="497"/>
      <c r="BC86" s="497"/>
    </row>
    <row r="87" ht="15.75" customHeight="1">
      <c r="A87" s="543"/>
      <c r="B87" s="543"/>
      <c r="C87" s="543"/>
      <c r="D87" s="543"/>
      <c r="E87" s="543"/>
      <c r="F87" s="543"/>
      <c r="G87" s="543"/>
      <c r="H87" s="543"/>
      <c r="I87" s="543"/>
      <c r="J87" s="543"/>
      <c r="K87" s="543"/>
      <c r="L87" s="546"/>
      <c r="M87" s="590"/>
      <c r="N87" s="591"/>
      <c r="O87" s="543"/>
      <c r="P87" s="543"/>
      <c r="Q87" s="623"/>
      <c r="R87" s="623"/>
      <c r="S87" s="623"/>
      <c r="T87" s="623"/>
      <c r="U87" s="623"/>
      <c r="V87" s="623"/>
      <c r="W87" s="623"/>
      <c r="X87" s="623"/>
      <c r="Y87" s="623"/>
      <c r="Z87" s="543"/>
      <c r="AA87" s="546"/>
      <c r="AB87" s="590"/>
      <c r="AC87" s="591"/>
      <c r="AD87" s="543"/>
      <c r="AE87" s="543"/>
      <c r="AF87" s="623"/>
      <c r="AG87" s="623"/>
      <c r="AH87" s="623"/>
      <c r="AI87" s="623"/>
      <c r="AJ87" s="623"/>
      <c r="AK87" s="623"/>
      <c r="AL87" s="623"/>
      <c r="AM87" s="623"/>
      <c r="AN87" s="623"/>
      <c r="AO87" s="543"/>
      <c r="AP87" s="617"/>
      <c r="AQ87" s="497" t="s">
        <v>247</v>
      </c>
      <c r="AR87" s="622" t="s">
        <v>248</v>
      </c>
      <c r="AS87" s="622" t="s">
        <v>216</v>
      </c>
      <c r="AT87" s="497"/>
      <c r="AU87" s="497"/>
      <c r="AV87" s="497"/>
      <c r="AW87" s="497"/>
      <c r="AX87" s="497"/>
      <c r="AY87" s="497"/>
      <c r="AZ87" s="497"/>
      <c r="BA87" s="497"/>
      <c r="BB87" s="497"/>
      <c r="BC87" s="497"/>
    </row>
    <row r="88" ht="15.75" customHeight="1">
      <c r="A88" s="560" t="str">
        <f>IMAGE("http://i.imgur.com/BMbfOFs.png")</f>
        <v/>
      </c>
      <c r="B88" s="561" t="str">
        <f>IMAGE("https://i.imgur.com/IutcFaj.png",2)</f>
        <v/>
      </c>
      <c r="C88" s="562"/>
      <c r="D88" s="563"/>
      <c r="E88" s="562"/>
      <c r="F88" s="561" t="str">
        <f>IMAGE("http://i.imgur.com/4ww92Ws.png",2)</f>
        <v/>
      </c>
      <c r="G88" s="562"/>
      <c r="H88" s="563"/>
      <c r="I88" s="562"/>
      <c r="J88" s="605" t="str">
        <f>IMAGE("http://i.imgur.com/GYlWKEy.png",2)</f>
        <v/>
      </c>
      <c r="K88" s="566" t="str">
        <f>IMAGE("http://i.imgur.com/Pb1Q0X9.png")</f>
        <v/>
      </c>
      <c r="L88" s="567"/>
      <c r="M88" s="578"/>
      <c r="N88" s="579"/>
      <c r="O88" s="567"/>
      <c r="P88" s="566" t="str">
        <f>IMAGE("http://i.imgur.com/BMbfOFs.png")</f>
        <v/>
      </c>
      <c r="Q88" s="606" t="str">
        <f>IMAGE("https://i.imgur.com/4w9acrL.png",2)</f>
        <v/>
      </c>
      <c r="R88" s="531"/>
      <c r="S88" s="607"/>
      <c r="T88" s="608"/>
      <c r="U88" s="606" t="str">
        <f>IMAGE("http://i.imgur.com/4ww92Ws.png",2)</f>
        <v/>
      </c>
      <c r="V88" s="531"/>
      <c r="W88" s="609"/>
      <c r="X88" s="608"/>
      <c r="Y88" s="610" t="str">
        <f>IMAGE("http://i.imgur.com/GYlWKEy.png",2)</f>
        <v/>
      </c>
      <c r="Z88" s="566" t="str">
        <f>IMAGE("http://i.imgur.com/Pb1Q0X9.png")</f>
        <v/>
      </c>
      <c r="AA88" s="571"/>
      <c r="AB88" s="578"/>
      <c r="AC88" s="579"/>
      <c r="AD88" s="567"/>
      <c r="AE88" s="566" t="str">
        <f>IMAGE("http://i.imgur.com/BMbfOFs.png")</f>
        <v/>
      </c>
      <c r="AF88" s="606" t="str">
        <f>IMAGE("https://i.imgur.com/QPivTKa.png",2)</f>
        <v/>
      </c>
      <c r="AG88" s="531"/>
      <c r="AH88" s="611"/>
      <c r="AI88" s="608"/>
      <c r="AJ88" s="606" t="str">
        <f>IMAGE("http://i.imgur.com/4ww92Ws.png",2)</f>
        <v/>
      </c>
      <c r="AK88" s="531"/>
      <c r="AL88" s="612"/>
      <c r="AM88" s="608"/>
      <c r="AN88" s="610" t="str">
        <f>IMAGE("http://i.imgur.com/GYlWKEy.png",2)</f>
        <v/>
      </c>
      <c r="AO88" s="560" t="str">
        <f>IMAGE("http://i.imgur.com/Pb1Q0X9.png")</f>
        <v/>
      </c>
      <c r="AP88" s="574"/>
      <c r="AQ88" s="497" t="s">
        <v>249</v>
      </c>
      <c r="AR88" s="622" t="s">
        <v>250</v>
      </c>
      <c r="AS88" s="622" t="s">
        <v>216</v>
      </c>
      <c r="AT88" s="497"/>
      <c r="AU88" s="497"/>
      <c r="AV88" s="497"/>
      <c r="AW88" s="497"/>
      <c r="AX88" s="497"/>
      <c r="AY88" s="497"/>
      <c r="AZ88" s="497"/>
      <c r="BA88" s="497"/>
      <c r="BB88" s="497"/>
      <c r="BC88" s="497"/>
    </row>
    <row r="89" ht="15.75" customHeight="1">
      <c r="A89" s="536"/>
      <c r="B89" s="540"/>
      <c r="C89" s="203"/>
      <c r="D89" s="624"/>
      <c r="E89" s="576"/>
      <c r="F89" s="540"/>
      <c r="G89" s="203"/>
      <c r="H89" s="624"/>
      <c r="I89" s="576"/>
      <c r="J89" s="536"/>
      <c r="K89" s="536"/>
      <c r="L89" s="577"/>
      <c r="M89" s="578"/>
      <c r="N89" s="579"/>
      <c r="O89" s="577"/>
      <c r="P89" s="536"/>
      <c r="Q89" s="540"/>
      <c r="R89" s="203"/>
      <c r="S89" s="624"/>
      <c r="T89" s="576"/>
      <c r="U89" s="540"/>
      <c r="V89" s="203"/>
      <c r="W89" s="624"/>
      <c r="X89" s="576"/>
      <c r="Y89" s="536"/>
      <c r="Z89" s="536"/>
      <c r="AA89" s="580"/>
      <c r="AB89" s="578"/>
      <c r="AC89" s="579"/>
      <c r="AD89" s="577"/>
      <c r="AE89" s="536"/>
      <c r="AF89" s="540"/>
      <c r="AG89" s="203"/>
      <c r="AH89" s="624"/>
      <c r="AI89" s="576"/>
      <c r="AJ89" s="540"/>
      <c r="AK89" s="203"/>
      <c r="AL89" s="624"/>
      <c r="AM89" s="576"/>
      <c r="AN89" s="536"/>
      <c r="AO89" s="536"/>
      <c r="AP89" s="574"/>
      <c r="AQ89" s="619" t="s">
        <v>251</v>
      </c>
      <c r="AR89" s="620" t="s">
        <v>252</v>
      </c>
      <c r="AS89" s="620" t="s">
        <v>216</v>
      </c>
      <c r="AT89" s="497"/>
      <c r="AU89" s="497"/>
      <c r="AV89" s="497"/>
      <c r="AW89" s="497"/>
      <c r="AX89" s="497"/>
      <c r="AY89" s="497"/>
      <c r="AZ89" s="497"/>
      <c r="BA89" s="497"/>
      <c r="BB89" s="497"/>
      <c r="BC89" s="497"/>
    </row>
    <row r="90" ht="15.75" customHeight="1">
      <c r="A90" s="536"/>
      <c r="B90" s="540"/>
      <c r="C90" s="203"/>
      <c r="D90" s="581"/>
      <c r="E90" s="582"/>
      <c r="F90" s="540"/>
      <c r="G90" s="203"/>
      <c r="H90" s="581"/>
      <c r="I90" s="582"/>
      <c r="J90" s="536"/>
      <c r="K90" s="536"/>
      <c r="L90" s="577"/>
      <c r="M90" s="578"/>
      <c r="N90" s="579"/>
      <c r="O90" s="577"/>
      <c r="P90" s="536"/>
      <c r="Q90" s="540"/>
      <c r="R90" s="203"/>
      <c r="S90" s="581"/>
      <c r="T90" s="582"/>
      <c r="U90" s="540"/>
      <c r="V90" s="203"/>
      <c r="W90" s="581"/>
      <c r="X90" s="582"/>
      <c r="Y90" s="536"/>
      <c r="Z90" s="536"/>
      <c r="AA90" s="580"/>
      <c r="AB90" s="578"/>
      <c r="AC90" s="579"/>
      <c r="AD90" s="577"/>
      <c r="AE90" s="536"/>
      <c r="AF90" s="540"/>
      <c r="AG90" s="203"/>
      <c r="AH90" s="581"/>
      <c r="AI90" s="582"/>
      <c r="AJ90" s="540"/>
      <c r="AK90" s="203"/>
      <c r="AL90" s="581"/>
      <c r="AM90" s="582"/>
      <c r="AN90" s="536"/>
      <c r="AO90" s="536"/>
      <c r="AP90" s="574"/>
      <c r="AQ90" s="619"/>
      <c r="AR90" s="619"/>
      <c r="AS90" s="619"/>
      <c r="AT90" s="497"/>
      <c r="AU90" s="497"/>
      <c r="AV90" s="497"/>
      <c r="AW90" s="497"/>
      <c r="AX90" s="497"/>
      <c r="AY90" s="497"/>
      <c r="AZ90" s="497"/>
      <c r="BA90" s="497"/>
      <c r="BB90" s="497"/>
      <c r="BC90" s="497"/>
    </row>
    <row r="91" ht="15.75" customHeight="1">
      <c r="A91" s="549"/>
      <c r="B91" s="556"/>
      <c r="C91" s="552"/>
      <c r="D91" s="566"/>
      <c r="E91" s="566"/>
      <c r="F91" s="556"/>
      <c r="G91" s="552"/>
      <c r="H91" s="566"/>
      <c r="I91" s="566"/>
      <c r="J91" s="583"/>
      <c r="K91" s="549"/>
      <c r="L91" s="580"/>
      <c r="M91" s="578"/>
      <c r="N91" s="579"/>
      <c r="O91" s="580"/>
      <c r="P91" s="549"/>
      <c r="Q91" s="584"/>
      <c r="R91" s="248"/>
      <c r="S91" s="560"/>
      <c r="T91" s="560"/>
      <c r="U91" s="584"/>
      <c r="V91" s="248"/>
      <c r="W91" s="560"/>
      <c r="X91" s="560"/>
      <c r="Y91" s="549"/>
      <c r="Z91" s="549"/>
      <c r="AA91" s="580"/>
      <c r="AB91" s="578"/>
      <c r="AC91" s="579"/>
      <c r="AD91" s="580"/>
      <c r="AE91" s="549"/>
      <c r="AF91" s="584"/>
      <c r="AG91" s="248"/>
      <c r="AH91" s="560"/>
      <c r="AI91" s="560"/>
      <c r="AJ91" s="584"/>
      <c r="AK91" s="248"/>
      <c r="AL91" s="560"/>
      <c r="AM91" s="560"/>
      <c r="AN91" s="549"/>
      <c r="AO91" s="549"/>
      <c r="AP91" s="574"/>
      <c r="AQ91" s="619"/>
      <c r="AR91" s="619"/>
      <c r="AS91" s="619"/>
      <c r="AT91" s="497"/>
      <c r="AU91" s="497"/>
      <c r="AV91" s="497"/>
      <c r="AW91" s="497"/>
      <c r="AX91" s="497"/>
      <c r="AY91" s="497"/>
      <c r="AZ91" s="497"/>
      <c r="BA91" s="497"/>
      <c r="BB91" s="497"/>
      <c r="BC91" s="497"/>
    </row>
    <row r="92" ht="15.75" customHeight="1">
      <c r="A92" s="546"/>
      <c r="B92" s="585">
        <v>0.0</v>
      </c>
      <c r="C92" s="534"/>
      <c r="D92" s="73"/>
      <c r="E92" s="73"/>
      <c r="F92" s="73"/>
      <c r="G92" s="73"/>
      <c r="H92" s="73"/>
      <c r="I92" s="531"/>
      <c r="J92" s="603"/>
      <c r="K92" s="518"/>
      <c r="L92" s="543"/>
      <c r="M92" s="590"/>
      <c r="N92" s="591"/>
      <c r="O92" s="543"/>
      <c r="P92" s="546"/>
      <c r="Q92" s="585">
        <v>0.0</v>
      </c>
      <c r="R92" s="534"/>
      <c r="S92" s="73"/>
      <c r="T92" s="73"/>
      <c r="U92" s="73"/>
      <c r="V92" s="73"/>
      <c r="W92" s="73"/>
      <c r="X92" s="531"/>
      <c r="Y92" s="603"/>
      <c r="Z92" s="518"/>
      <c r="AA92" s="543"/>
      <c r="AB92" s="590"/>
      <c r="AC92" s="591"/>
      <c r="AD92" s="543"/>
      <c r="AE92" s="543"/>
      <c r="AF92" s="585">
        <v>0.0</v>
      </c>
      <c r="AG92" s="534"/>
      <c r="AH92" s="73"/>
      <c r="AI92" s="73"/>
      <c r="AJ92" s="73"/>
      <c r="AK92" s="73"/>
      <c r="AL92" s="73"/>
      <c r="AM92" s="531"/>
      <c r="AN92" s="603"/>
      <c r="AO92" s="518"/>
      <c r="AP92" s="617"/>
      <c r="AQ92" s="619"/>
      <c r="AR92" s="619"/>
      <c r="AS92" s="619"/>
      <c r="AT92" s="497"/>
      <c r="AU92" s="497"/>
      <c r="AV92" s="497"/>
      <c r="AW92" s="497"/>
      <c r="AX92" s="497"/>
      <c r="AY92" s="497"/>
      <c r="AZ92" s="497"/>
      <c r="BA92" s="497"/>
      <c r="BB92" s="497"/>
      <c r="BC92" s="497"/>
    </row>
    <row r="93" ht="15.75" customHeight="1">
      <c r="A93" s="518"/>
      <c r="B93" s="585">
        <v>0.0</v>
      </c>
      <c r="C93" s="534"/>
      <c r="D93" s="73"/>
      <c r="E93" s="73"/>
      <c r="F93" s="73"/>
      <c r="G93" s="73"/>
      <c r="H93" s="73"/>
      <c r="I93" s="531"/>
      <c r="J93" s="603"/>
      <c r="K93" s="518"/>
      <c r="L93" s="543"/>
      <c r="M93" s="590"/>
      <c r="N93" s="591"/>
      <c r="O93" s="543"/>
      <c r="P93" s="518"/>
      <c r="Q93" s="585">
        <v>0.0</v>
      </c>
      <c r="R93" s="534"/>
      <c r="S93" s="73"/>
      <c r="T93" s="73"/>
      <c r="U93" s="73"/>
      <c r="V93" s="73"/>
      <c r="W93" s="73"/>
      <c r="X93" s="531"/>
      <c r="Y93" s="603"/>
      <c r="Z93" s="518"/>
      <c r="AA93" s="543"/>
      <c r="AB93" s="590"/>
      <c r="AC93" s="591"/>
      <c r="AD93" s="543"/>
      <c r="AE93" s="543"/>
      <c r="AF93" s="585">
        <v>0.0</v>
      </c>
      <c r="AG93" s="534"/>
      <c r="AH93" s="73"/>
      <c r="AI93" s="73"/>
      <c r="AJ93" s="73"/>
      <c r="AK93" s="73"/>
      <c r="AL93" s="73"/>
      <c r="AM93" s="531"/>
      <c r="AN93" s="603"/>
      <c r="AO93" s="518"/>
      <c r="AP93" s="617"/>
      <c r="AQ93" s="497"/>
      <c r="AR93" s="497"/>
      <c r="AS93" s="497"/>
      <c r="AT93" s="497"/>
      <c r="AU93" s="497"/>
      <c r="AV93" s="497"/>
      <c r="AW93" s="497"/>
      <c r="AX93" s="497"/>
      <c r="AY93" s="497"/>
      <c r="AZ93" s="497"/>
      <c r="BA93" s="497"/>
      <c r="BB93" s="497"/>
      <c r="BC93" s="497"/>
    </row>
    <row r="94" ht="15.75" customHeight="1">
      <c r="A94" s="518"/>
      <c r="B94" s="585">
        <v>0.0</v>
      </c>
      <c r="C94" s="534"/>
      <c r="D94" s="73"/>
      <c r="E94" s="73"/>
      <c r="F94" s="73"/>
      <c r="G94" s="73"/>
      <c r="H94" s="73"/>
      <c r="I94" s="531"/>
      <c r="J94" s="603"/>
      <c r="K94" s="546"/>
      <c r="L94" s="625"/>
      <c r="M94" s="590"/>
      <c r="N94" s="591"/>
      <c r="O94" s="625"/>
      <c r="P94" s="518"/>
      <c r="Q94" s="585">
        <v>0.0</v>
      </c>
      <c r="R94" s="534"/>
      <c r="S94" s="73"/>
      <c r="T94" s="73"/>
      <c r="U94" s="73"/>
      <c r="V94" s="73"/>
      <c r="W94" s="73"/>
      <c r="X94" s="531"/>
      <c r="Y94" s="603"/>
      <c r="Z94" s="546"/>
      <c r="AA94" s="625"/>
      <c r="AB94" s="590"/>
      <c r="AC94" s="591"/>
      <c r="AD94" s="625"/>
      <c r="AE94" s="625"/>
      <c r="AF94" s="585">
        <v>0.0</v>
      </c>
      <c r="AG94" s="534"/>
      <c r="AH94" s="73"/>
      <c r="AI94" s="73"/>
      <c r="AJ94" s="73"/>
      <c r="AK94" s="73"/>
      <c r="AL94" s="73"/>
      <c r="AM94" s="531"/>
      <c r="AN94" s="603"/>
      <c r="AO94" s="518"/>
      <c r="AP94" s="617"/>
      <c r="AQ94" s="497"/>
      <c r="AR94" s="497"/>
      <c r="AS94" s="497"/>
      <c r="AT94" s="497"/>
      <c r="AU94" s="497"/>
      <c r="AV94" s="497"/>
      <c r="AW94" s="497"/>
      <c r="AX94" s="497"/>
      <c r="AY94" s="497"/>
      <c r="AZ94" s="497"/>
      <c r="BA94" s="497"/>
      <c r="BB94" s="497"/>
      <c r="BC94" s="497"/>
    </row>
    <row r="95">
      <c r="A95" s="518"/>
      <c r="B95" s="585">
        <v>0.0</v>
      </c>
      <c r="C95" s="534"/>
      <c r="D95" s="73"/>
      <c r="E95" s="73"/>
      <c r="F95" s="73"/>
      <c r="G95" s="73"/>
      <c r="H95" s="73"/>
      <c r="I95" s="531"/>
      <c r="J95" s="603"/>
      <c r="K95" s="546"/>
      <c r="L95" s="626"/>
      <c r="M95" s="590"/>
      <c r="N95" s="591"/>
      <c r="O95" s="626"/>
      <c r="P95" s="518"/>
      <c r="Q95" s="585">
        <v>0.0</v>
      </c>
      <c r="R95" s="534"/>
      <c r="S95" s="73"/>
      <c r="T95" s="73"/>
      <c r="U95" s="73"/>
      <c r="V95" s="73"/>
      <c r="W95" s="73"/>
      <c r="X95" s="531"/>
      <c r="Y95" s="603"/>
      <c r="Z95" s="546"/>
      <c r="AA95" s="626"/>
      <c r="AB95" s="590"/>
      <c r="AC95" s="591"/>
      <c r="AD95" s="626"/>
      <c r="AE95" s="626"/>
      <c r="AF95" s="585">
        <v>0.0</v>
      </c>
      <c r="AG95" s="534"/>
      <c r="AH95" s="73"/>
      <c r="AI95" s="73"/>
      <c r="AJ95" s="73"/>
      <c r="AK95" s="73"/>
      <c r="AL95" s="73"/>
      <c r="AM95" s="531"/>
      <c r="AN95" s="603"/>
      <c r="AO95" s="518"/>
      <c r="AP95" s="627"/>
      <c r="AQ95" s="628"/>
      <c r="AR95" s="628"/>
      <c r="AS95" s="628"/>
      <c r="AT95" s="628"/>
      <c r="AU95" s="628"/>
      <c r="AV95" s="628"/>
      <c r="AW95" s="628"/>
      <c r="AX95" s="628"/>
      <c r="AY95" s="628"/>
      <c r="AZ95" s="628"/>
      <c r="BA95" s="628"/>
      <c r="BB95" s="628"/>
      <c r="BC95" s="628"/>
    </row>
    <row r="96">
      <c r="A96" s="518"/>
      <c r="B96" s="585">
        <v>0.0</v>
      </c>
      <c r="C96" s="534"/>
      <c r="D96" s="73"/>
      <c r="E96" s="73"/>
      <c r="F96" s="73"/>
      <c r="G96" s="73"/>
      <c r="H96" s="73"/>
      <c r="I96" s="531"/>
      <c r="J96" s="603"/>
      <c r="K96" s="546"/>
      <c r="L96" s="626"/>
      <c r="M96" s="590"/>
      <c r="N96" s="591"/>
      <c r="O96" s="626"/>
      <c r="P96" s="518"/>
      <c r="Q96" s="585">
        <v>0.0</v>
      </c>
      <c r="R96" s="534"/>
      <c r="S96" s="73"/>
      <c r="T96" s="73"/>
      <c r="U96" s="73"/>
      <c r="V96" s="73"/>
      <c r="W96" s="73"/>
      <c r="X96" s="531"/>
      <c r="Y96" s="603"/>
      <c r="Z96" s="546"/>
      <c r="AA96" s="626"/>
      <c r="AB96" s="590"/>
      <c r="AC96" s="591"/>
      <c r="AD96" s="626"/>
      <c r="AE96" s="626"/>
      <c r="AF96" s="585">
        <v>0.0</v>
      </c>
      <c r="AG96" s="534"/>
      <c r="AH96" s="73"/>
      <c r="AI96" s="73"/>
      <c r="AJ96" s="73"/>
      <c r="AK96" s="73"/>
      <c r="AL96" s="73"/>
      <c r="AM96" s="531"/>
      <c r="AN96" s="603"/>
      <c r="AO96" s="518"/>
      <c r="AP96" s="627"/>
      <c r="AQ96" s="628"/>
      <c r="AR96" s="628"/>
      <c r="AS96" s="628"/>
      <c r="AT96" s="628"/>
      <c r="AU96" s="628"/>
      <c r="AV96" s="628"/>
      <c r="AW96" s="628"/>
      <c r="AX96" s="628"/>
      <c r="AY96" s="628"/>
      <c r="AZ96" s="628"/>
      <c r="BA96" s="628"/>
      <c r="BB96" s="628"/>
      <c r="BC96" s="628"/>
    </row>
    <row r="97">
      <c r="A97" s="518"/>
      <c r="B97" s="585">
        <v>0.0</v>
      </c>
      <c r="C97" s="534"/>
      <c r="D97" s="73"/>
      <c r="E97" s="73"/>
      <c r="F97" s="73"/>
      <c r="G97" s="73"/>
      <c r="H97" s="73"/>
      <c r="I97" s="531"/>
      <c r="J97" s="603"/>
      <c r="K97" s="546"/>
      <c r="L97" s="626"/>
      <c r="M97" s="590"/>
      <c r="N97" s="591"/>
      <c r="O97" s="626"/>
      <c r="P97" s="518"/>
      <c r="Q97" s="585">
        <v>0.0</v>
      </c>
      <c r="R97" s="534"/>
      <c r="S97" s="73"/>
      <c r="T97" s="73"/>
      <c r="U97" s="73"/>
      <c r="V97" s="73"/>
      <c r="W97" s="73"/>
      <c r="X97" s="531"/>
      <c r="Y97" s="603"/>
      <c r="Z97" s="546"/>
      <c r="AA97" s="626"/>
      <c r="AB97" s="590"/>
      <c r="AC97" s="591"/>
      <c r="AD97" s="626"/>
      <c r="AE97" s="626"/>
      <c r="AF97" s="585">
        <v>0.0</v>
      </c>
      <c r="AG97" s="534"/>
      <c r="AH97" s="73"/>
      <c r="AI97" s="73"/>
      <c r="AJ97" s="73"/>
      <c r="AK97" s="73"/>
      <c r="AL97" s="73"/>
      <c r="AM97" s="531"/>
      <c r="AN97" s="603"/>
      <c r="AO97" s="518"/>
      <c r="AP97" s="627"/>
      <c r="AQ97" s="628"/>
      <c r="AR97" s="628"/>
      <c r="AS97" s="628"/>
      <c r="AT97" s="628"/>
      <c r="AU97" s="628"/>
      <c r="AV97" s="628"/>
      <c r="AW97" s="628"/>
      <c r="AX97" s="628"/>
      <c r="AY97" s="628"/>
      <c r="AZ97" s="628"/>
      <c r="BA97" s="628"/>
      <c r="BB97" s="628"/>
      <c r="BC97" s="628"/>
    </row>
    <row r="98">
      <c r="A98" s="518"/>
      <c r="B98" s="585">
        <v>0.0</v>
      </c>
      <c r="C98" s="534"/>
      <c r="D98" s="73"/>
      <c r="E98" s="73"/>
      <c r="F98" s="73"/>
      <c r="G98" s="73"/>
      <c r="H98" s="73"/>
      <c r="I98" s="531"/>
      <c r="J98" s="603"/>
      <c r="K98" s="546"/>
      <c r="L98" s="626"/>
      <c r="M98" s="590"/>
      <c r="N98" s="591"/>
      <c r="O98" s="626"/>
      <c r="P98" s="518"/>
      <c r="Q98" s="585">
        <v>0.0</v>
      </c>
      <c r="R98" s="534"/>
      <c r="S98" s="73"/>
      <c r="T98" s="73"/>
      <c r="U98" s="73"/>
      <c r="V98" s="73"/>
      <c r="W98" s="73"/>
      <c r="X98" s="531"/>
      <c r="Y98" s="603"/>
      <c r="Z98" s="546"/>
      <c r="AA98" s="626"/>
      <c r="AB98" s="590"/>
      <c r="AC98" s="591"/>
      <c r="AD98" s="626"/>
      <c r="AE98" s="626"/>
      <c r="AF98" s="585">
        <v>0.0</v>
      </c>
      <c r="AG98" s="534"/>
      <c r="AH98" s="73"/>
      <c r="AI98" s="73"/>
      <c r="AJ98" s="73"/>
      <c r="AK98" s="73"/>
      <c r="AL98" s="73"/>
      <c r="AM98" s="531"/>
      <c r="AN98" s="603"/>
      <c r="AO98" s="518"/>
      <c r="AP98" s="627"/>
      <c r="AQ98" s="628"/>
      <c r="AR98" s="628"/>
      <c r="AS98" s="628"/>
      <c r="AT98" s="628"/>
      <c r="AU98" s="628"/>
      <c r="AV98" s="628"/>
      <c r="AW98" s="628"/>
      <c r="AX98" s="628"/>
      <c r="AY98" s="628"/>
      <c r="AZ98" s="628"/>
      <c r="BA98" s="628"/>
      <c r="BB98" s="628"/>
      <c r="BC98" s="628"/>
    </row>
    <row r="99">
      <c r="A99" s="518"/>
      <c r="B99" s="585">
        <v>0.0</v>
      </c>
      <c r="C99" s="534"/>
      <c r="D99" s="73"/>
      <c r="E99" s="73"/>
      <c r="F99" s="73"/>
      <c r="G99" s="73"/>
      <c r="H99" s="73"/>
      <c r="I99" s="531"/>
      <c r="J99" s="603"/>
      <c r="K99" s="546"/>
      <c r="L99" s="626"/>
      <c r="M99" s="590"/>
      <c r="N99" s="591"/>
      <c r="O99" s="626"/>
      <c r="P99" s="518"/>
      <c r="Q99" s="585">
        <v>0.0</v>
      </c>
      <c r="R99" s="534"/>
      <c r="S99" s="73"/>
      <c r="T99" s="73"/>
      <c r="U99" s="73"/>
      <c r="V99" s="73"/>
      <c r="W99" s="73"/>
      <c r="X99" s="531"/>
      <c r="Y99" s="603"/>
      <c r="Z99" s="546"/>
      <c r="AA99" s="626"/>
      <c r="AB99" s="590"/>
      <c r="AC99" s="591"/>
      <c r="AD99" s="626"/>
      <c r="AE99" s="626"/>
      <c r="AF99" s="585">
        <v>0.0</v>
      </c>
      <c r="AG99" s="534"/>
      <c r="AH99" s="73"/>
      <c r="AI99" s="73"/>
      <c r="AJ99" s="73"/>
      <c r="AK99" s="73"/>
      <c r="AL99" s="73"/>
      <c r="AM99" s="531"/>
      <c r="AN99" s="603"/>
      <c r="AO99" s="518"/>
      <c r="AP99" s="627"/>
      <c r="AQ99" s="628"/>
      <c r="AR99" s="628"/>
      <c r="AS99" s="628"/>
      <c r="AT99" s="628"/>
      <c r="AU99" s="628"/>
      <c r="AV99" s="628"/>
      <c r="AW99" s="628"/>
      <c r="AX99" s="628"/>
      <c r="AY99" s="628"/>
      <c r="AZ99" s="628"/>
      <c r="BA99" s="628"/>
      <c r="BB99" s="628"/>
      <c r="BC99" s="628"/>
    </row>
    <row r="100">
      <c r="A100" s="518"/>
      <c r="B100" s="585">
        <v>0.0</v>
      </c>
      <c r="C100" s="534"/>
      <c r="D100" s="73"/>
      <c r="E100" s="73"/>
      <c r="F100" s="73"/>
      <c r="G100" s="73"/>
      <c r="H100" s="73"/>
      <c r="I100" s="531"/>
      <c r="J100" s="603"/>
      <c r="K100" s="546"/>
      <c r="L100" s="626"/>
      <c r="M100" s="590"/>
      <c r="N100" s="591"/>
      <c r="O100" s="626"/>
      <c r="P100" s="518"/>
      <c r="Q100" s="585">
        <v>0.0</v>
      </c>
      <c r="R100" s="534"/>
      <c r="S100" s="73"/>
      <c r="T100" s="73"/>
      <c r="U100" s="73"/>
      <c r="V100" s="73"/>
      <c r="W100" s="73"/>
      <c r="X100" s="531"/>
      <c r="Y100" s="603"/>
      <c r="Z100" s="546"/>
      <c r="AA100" s="626"/>
      <c r="AB100" s="590"/>
      <c r="AC100" s="591"/>
      <c r="AD100" s="626"/>
      <c r="AE100" s="626"/>
      <c r="AF100" s="585">
        <v>0.0</v>
      </c>
      <c r="AG100" s="534"/>
      <c r="AH100" s="73"/>
      <c r="AI100" s="73"/>
      <c r="AJ100" s="73"/>
      <c r="AK100" s="73"/>
      <c r="AL100" s="73"/>
      <c r="AM100" s="531"/>
      <c r="AN100" s="603"/>
      <c r="AO100" s="518"/>
      <c r="AP100" s="627"/>
      <c r="AQ100" s="628"/>
      <c r="AR100" s="628"/>
      <c r="AS100" s="628"/>
      <c r="AT100" s="628"/>
      <c r="AU100" s="628"/>
      <c r="AV100" s="628"/>
      <c r="AW100" s="628"/>
      <c r="AX100" s="628"/>
      <c r="AY100" s="628"/>
      <c r="AZ100" s="628"/>
      <c r="BA100" s="628"/>
      <c r="BB100" s="628"/>
      <c r="BC100" s="628"/>
    </row>
    <row r="101">
      <c r="A101" s="518"/>
      <c r="B101" s="585">
        <v>0.0</v>
      </c>
      <c r="C101" s="534"/>
      <c r="D101" s="73"/>
      <c r="E101" s="73"/>
      <c r="F101" s="73"/>
      <c r="G101" s="73"/>
      <c r="H101" s="73"/>
      <c r="I101" s="531"/>
      <c r="J101" s="603"/>
      <c r="K101" s="546"/>
      <c r="L101" s="626"/>
      <c r="M101" s="590"/>
      <c r="N101" s="591"/>
      <c r="O101" s="626"/>
      <c r="P101" s="518"/>
      <c r="Q101" s="585">
        <v>0.0</v>
      </c>
      <c r="R101" s="534"/>
      <c r="S101" s="73"/>
      <c r="T101" s="73"/>
      <c r="U101" s="73"/>
      <c r="V101" s="73"/>
      <c r="W101" s="73"/>
      <c r="X101" s="531"/>
      <c r="Y101" s="603"/>
      <c r="Z101" s="546"/>
      <c r="AA101" s="626"/>
      <c r="AB101" s="590"/>
      <c r="AC101" s="591"/>
      <c r="AD101" s="626"/>
      <c r="AE101" s="626"/>
      <c r="AF101" s="585">
        <v>0.0</v>
      </c>
      <c r="AG101" s="534"/>
      <c r="AH101" s="73"/>
      <c r="AI101" s="73"/>
      <c r="AJ101" s="73"/>
      <c r="AK101" s="73"/>
      <c r="AL101" s="73"/>
      <c r="AM101" s="531"/>
      <c r="AN101" s="603"/>
      <c r="AO101" s="518"/>
      <c r="AP101" s="627"/>
      <c r="AQ101" s="628"/>
      <c r="AR101" s="628"/>
      <c r="AS101" s="628"/>
      <c r="AT101" s="628"/>
      <c r="AU101" s="628"/>
      <c r="AV101" s="628"/>
      <c r="AW101" s="628"/>
      <c r="AX101" s="628"/>
      <c r="AY101" s="628"/>
      <c r="AZ101" s="628"/>
      <c r="BA101" s="628"/>
      <c r="BB101" s="628"/>
      <c r="BC101" s="628"/>
    </row>
    <row r="102">
      <c r="A102" s="518"/>
      <c r="B102" s="585">
        <v>0.0</v>
      </c>
      <c r="C102" s="534"/>
      <c r="D102" s="73"/>
      <c r="E102" s="73"/>
      <c r="F102" s="73"/>
      <c r="G102" s="73"/>
      <c r="H102" s="73"/>
      <c r="I102" s="531"/>
      <c r="J102" s="603"/>
      <c r="K102" s="546"/>
      <c r="L102" s="626"/>
      <c r="M102" s="590"/>
      <c r="N102" s="591"/>
      <c r="O102" s="626"/>
      <c r="P102" s="518"/>
      <c r="Q102" s="585">
        <v>0.0</v>
      </c>
      <c r="R102" s="534"/>
      <c r="S102" s="73"/>
      <c r="T102" s="73"/>
      <c r="U102" s="73"/>
      <c r="V102" s="73"/>
      <c r="W102" s="73"/>
      <c r="X102" s="531"/>
      <c r="Y102" s="603"/>
      <c r="Z102" s="546"/>
      <c r="AA102" s="626"/>
      <c r="AB102" s="590"/>
      <c r="AC102" s="591"/>
      <c r="AD102" s="626"/>
      <c r="AE102" s="626"/>
      <c r="AF102" s="585">
        <v>0.0</v>
      </c>
      <c r="AG102" s="534"/>
      <c r="AH102" s="73"/>
      <c r="AI102" s="73"/>
      <c r="AJ102" s="73"/>
      <c r="AK102" s="73"/>
      <c r="AL102" s="73"/>
      <c r="AM102" s="531"/>
      <c r="AN102" s="603"/>
      <c r="AO102" s="518"/>
      <c r="AP102" s="627"/>
      <c r="AQ102" s="628"/>
      <c r="AR102" s="628"/>
      <c r="AS102" s="628"/>
      <c r="AT102" s="628"/>
      <c r="AU102" s="628"/>
      <c r="AV102" s="628"/>
      <c r="AW102" s="628"/>
      <c r="AX102" s="628"/>
      <c r="AY102" s="628"/>
      <c r="AZ102" s="628"/>
      <c r="BA102" s="628"/>
      <c r="BB102" s="628"/>
      <c r="BC102" s="628"/>
    </row>
    <row r="103">
      <c r="A103" s="518"/>
      <c r="B103" s="585">
        <v>0.0</v>
      </c>
      <c r="C103" s="534"/>
      <c r="D103" s="73"/>
      <c r="E103" s="73"/>
      <c r="F103" s="73"/>
      <c r="G103" s="73"/>
      <c r="H103" s="73"/>
      <c r="I103" s="531"/>
      <c r="J103" s="603"/>
      <c r="K103" s="546"/>
      <c r="L103" s="626"/>
      <c r="M103" s="590"/>
      <c r="N103" s="591"/>
      <c r="O103" s="626"/>
      <c r="P103" s="518"/>
      <c r="Q103" s="585">
        <v>0.0</v>
      </c>
      <c r="R103" s="534"/>
      <c r="S103" s="73"/>
      <c r="T103" s="73"/>
      <c r="U103" s="73"/>
      <c r="V103" s="73"/>
      <c r="W103" s="73"/>
      <c r="X103" s="531"/>
      <c r="Y103" s="603"/>
      <c r="Z103" s="546"/>
      <c r="AA103" s="626"/>
      <c r="AB103" s="590"/>
      <c r="AC103" s="591"/>
      <c r="AD103" s="626"/>
      <c r="AE103" s="626"/>
      <c r="AF103" s="585">
        <v>0.0</v>
      </c>
      <c r="AG103" s="534"/>
      <c r="AH103" s="73"/>
      <c r="AI103" s="73"/>
      <c r="AJ103" s="73"/>
      <c r="AK103" s="73"/>
      <c r="AL103" s="73"/>
      <c r="AM103" s="531"/>
      <c r="AN103" s="603"/>
      <c r="AO103" s="518"/>
      <c r="AP103" s="627"/>
      <c r="AQ103" s="628"/>
      <c r="AR103" s="628"/>
      <c r="AS103" s="628"/>
      <c r="AT103" s="628"/>
      <c r="AU103" s="628"/>
      <c r="AV103" s="628"/>
      <c r="AW103" s="628"/>
      <c r="AX103" s="628"/>
      <c r="AY103" s="628"/>
      <c r="AZ103" s="628"/>
      <c r="BA103" s="628"/>
      <c r="BB103" s="628"/>
      <c r="BC103" s="628"/>
    </row>
    <row r="104">
      <c r="A104" s="518"/>
      <c r="B104" s="585">
        <v>0.0</v>
      </c>
      <c r="C104" s="534"/>
      <c r="D104" s="73"/>
      <c r="E104" s="73"/>
      <c r="F104" s="73"/>
      <c r="G104" s="73"/>
      <c r="H104" s="73"/>
      <c r="I104" s="531"/>
      <c r="J104" s="603"/>
      <c r="K104" s="546"/>
      <c r="L104" s="626"/>
      <c r="M104" s="590"/>
      <c r="N104" s="591"/>
      <c r="O104" s="626"/>
      <c r="P104" s="518"/>
      <c r="Q104" s="585">
        <v>0.0</v>
      </c>
      <c r="R104" s="534"/>
      <c r="S104" s="73"/>
      <c r="T104" s="73"/>
      <c r="U104" s="73"/>
      <c r="V104" s="73"/>
      <c r="W104" s="73"/>
      <c r="X104" s="531"/>
      <c r="Y104" s="603"/>
      <c r="Z104" s="546"/>
      <c r="AA104" s="626"/>
      <c r="AB104" s="590"/>
      <c r="AC104" s="591"/>
      <c r="AD104" s="626"/>
      <c r="AE104" s="626"/>
      <c r="AF104" s="585">
        <v>0.0</v>
      </c>
      <c r="AG104" s="534"/>
      <c r="AH104" s="73"/>
      <c r="AI104" s="73"/>
      <c r="AJ104" s="73"/>
      <c r="AK104" s="73"/>
      <c r="AL104" s="73"/>
      <c r="AM104" s="531"/>
      <c r="AN104" s="603"/>
      <c r="AO104" s="518"/>
      <c r="AP104" s="627"/>
      <c r="AQ104" s="628"/>
      <c r="AR104" s="628"/>
      <c r="AS104" s="628"/>
      <c r="AT104" s="628"/>
      <c r="AU104" s="628"/>
      <c r="AV104" s="628"/>
      <c r="AW104" s="628"/>
      <c r="AX104" s="628"/>
      <c r="AY104" s="628"/>
      <c r="AZ104" s="628"/>
      <c r="BA104" s="628"/>
      <c r="BB104" s="628"/>
      <c r="BC104" s="628"/>
    </row>
    <row r="105">
      <c r="A105" s="518"/>
      <c r="B105" s="585">
        <v>0.0</v>
      </c>
      <c r="C105" s="534"/>
      <c r="D105" s="73"/>
      <c r="E105" s="73"/>
      <c r="F105" s="73"/>
      <c r="G105" s="73"/>
      <c r="H105" s="73"/>
      <c r="I105" s="531"/>
      <c r="J105" s="603"/>
      <c r="K105" s="546"/>
      <c r="L105" s="626"/>
      <c r="M105" s="590"/>
      <c r="N105" s="591"/>
      <c r="O105" s="626"/>
      <c r="P105" s="518"/>
      <c r="Q105" s="585">
        <v>0.0</v>
      </c>
      <c r="R105" s="534"/>
      <c r="S105" s="73"/>
      <c r="T105" s="73"/>
      <c r="U105" s="73"/>
      <c r="V105" s="73"/>
      <c r="W105" s="73"/>
      <c r="X105" s="531"/>
      <c r="Y105" s="603"/>
      <c r="Z105" s="546"/>
      <c r="AA105" s="626"/>
      <c r="AB105" s="590"/>
      <c r="AC105" s="591"/>
      <c r="AD105" s="626"/>
      <c r="AE105" s="626"/>
      <c r="AF105" s="585">
        <v>0.0</v>
      </c>
      <c r="AG105" s="534"/>
      <c r="AH105" s="73"/>
      <c r="AI105" s="73"/>
      <c r="AJ105" s="73"/>
      <c r="AK105" s="73"/>
      <c r="AL105" s="73"/>
      <c r="AM105" s="531"/>
      <c r="AN105" s="603"/>
      <c r="AO105" s="518"/>
      <c r="AP105" s="627"/>
      <c r="AQ105" s="628"/>
      <c r="AR105" s="628"/>
      <c r="AS105" s="628"/>
      <c r="AT105" s="628"/>
      <c r="AU105" s="628"/>
      <c r="AV105" s="628"/>
      <c r="AW105" s="628"/>
      <c r="AX105" s="628"/>
      <c r="AY105" s="628"/>
      <c r="AZ105" s="628"/>
      <c r="BA105" s="628"/>
      <c r="BB105" s="628"/>
      <c r="BC105" s="628"/>
    </row>
    <row r="106">
      <c r="A106" s="518"/>
      <c r="B106" s="585">
        <v>0.0</v>
      </c>
      <c r="C106" s="534"/>
      <c r="D106" s="73"/>
      <c r="E106" s="73"/>
      <c r="F106" s="73"/>
      <c r="G106" s="73"/>
      <c r="H106" s="73"/>
      <c r="I106" s="531"/>
      <c r="J106" s="603"/>
      <c r="K106" s="546"/>
      <c r="L106" s="626"/>
      <c r="M106" s="590"/>
      <c r="N106" s="591"/>
      <c r="O106" s="626"/>
      <c r="P106" s="518"/>
      <c r="Q106" s="585">
        <v>0.0</v>
      </c>
      <c r="R106" s="534"/>
      <c r="S106" s="73"/>
      <c r="T106" s="73"/>
      <c r="U106" s="73"/>
      <c r="V106" s="73"/>
      <c r="W106" s="73"/>
      <c r="X106" s="531"/>
      <c r="Y106" s="603"/>
      <c r="Z106" s="546"/>
      <c r="AA106" s="626"/>
      <c r="AB106" s="590"/>
      <c r="AC106" s="591"/>
      <c r="AD106" s="626"/>
      <c r="AE106" s="626"/>
      <c r="AF106" s="585">
        <v>0.0</v>
      </c>
      <c r="AG106" s="534"/>
      <c r="AH106" s="73"/>
      <c r="AI106" s="73"/>
      <c r="AJ106" s="73"/>
      <c r="AK106" s="73"/>
      <c r="AL106" s="73"/>
      <c r="AM106" s="531"/>
      <c r="AN106" s="603"/>
      <c r="AO106" s="518"/>
      <c r="AP106" s="627"/>
      <c r="AQ106" s="628"/>
      <c r="AR106" s="628"/>
      <c r="AS106" s="628"/>
      <c r="AT106" s="628"/>
      <c r="AU106" s="628"/>
      <c r="AV106" s="628"/>
      <c r="AW106" s="628"/>
      <c r="AX106" s="628"/>
      <c r="AY106" s="628"/>
      <c r="AZ106" s="628"/>
      <c r="BA106" s="628"/>
      <c r="BB106" s="628"/>
      <c r="BC106" s="628"/>
    </row>
    <row r="107">
      <c r="A107" s="518"/>
      <c r="B107" s="585">
        <v>0.0</v>
      </c>
      <c r="C107" s="534"/>
      <c r="D107" s="73"/>
      <c r="E107" s="73"/>
      <c r="F107" s="73"/>
      <c r="G107" s="73"/>
      <c r="H107" s="73"/>
      <c r="I107" s="531"/>
      <c r="J107" s="603"/>
      <c r="K107" s="546"/>
      <c r="L107" s="626"/>
      <c r="M107" s="590"/>
      <c r="N107" s="591"/>
      <c r="O107" s="626"/>
      <c r="P107" s="518"/>
      <c r="Q107" s="585">
        <v>0.0</v>
      </c>
      <c r="R107" s="534"/>
      <c r="S107" s="73"/>
      <c r="T107" s="73"/>
      <c r="U107" s="73"/>
      <c r="V107" s="73"/>
      <c r="W107" s="73"/>
      <c r="X107" s="531"/>
      <c r="Y107" s="603"/>
      <c r="Z107" s="546"/>
      <c r="AA107" s="626"/>
      <c r="AB107" s="590"/>
      <c r="AC107" s="591"/>
      <c r="AD107" s="626"/>
      <c r="AE107" s="626"/>
      <c r="AF107" s="585">
        <v>0.0</v>
      </c>
      <c r="AG107" s="534"/>
      <c r="AH107" s="73"/>
      <c r="AI107" s="73"/>
      <c r="AJ107" s="73"/>
      <c r="AK107" s="73"/>
      <c r="AL107" s="73"/>
      <c r="AM107" s="531"/>
      <c r="AN107" s="603"/>
      <c r="AO107" s="518"/>
      <c r="AP107" s="627"/>
      <c r="AQ107" s="628"/>
      <c r="AR107" s="628"/>
      <c r="AS107" s="628"/>
      <c r="AT107" s="628"/>
      <c r="AU107" s="628"/>
      <c r="AV107" s="628"/>
      <c r="AW107" s="628"/>
      <c r="AX107" s="628"/>
      <c r="AY107" s="628"/>
      <c r="AZ107" s="628"/>
      <c r="BA107" s="628"/>
      <c r="BB107" s="628"/>
      <c r="BC107" s="628"/>
    </row>
    <row r="108">
      <c r="A108" s="518"/>
      <c r="B108" s="585">
        <v>0.0</v>
      </c>
      <c r="C108" s="534"/>
      <c r="D108" s="73"/>
      <c r="E108" s="73"/>
      <c r="F108" s="73"/>
      <c r="G108" s="73"/>
      <c r="H108" s="73"/>
      <c r="I108" s="531"/>
      <c r="J108" s="603"/>
      <c r="K108" s="546"/>
      <c r="L108" s="626"/>
      <c r="M108" s="590"/>
      <c r="N108" s="591"/>
      <c r="O108" s="626"/>
      <c r="P108" s="518"/>
      <c r="Q108" s="585">
        <v>0.0</v>
      </c>
      <c r="R108" s="534"/>
      <c r="S108" s="73"/>
      <c r="T108" s="73"/>
      <c r="U108" s="73"/>
      <c r="V108" s="73"/>
      <c r="W108" s="73"/>
      <c r="X108" s="531"/>
      <c r="Y108" s="603"/>
      <c r="Z108" s="546"/>
      <c r="AA108" s="626"/>
      <c r="AB108" s="590"/>
      <c r="AC108" s="591"/>
      <c r="AD108" s="626"/>
      <c r="AE108" s="626"/>
      <c r="AF108" s="585">
        <v>0.0</v>
      </c>
      <c r="AG108" s="534"/>
      <c r="AH108" s="73"/>
      <c r="AI108" s="73"/>
      <c r="AJ108" s="73"/>
      <c r="AK108" s="73"/>
      <c r="AL108" s="73"/>
      <c r="AM108" s="531"/>
      <c r="AN108" s="603"/>
      <c r="AO108" s="518"/>
      <c r="AP108" s="627"/>
      <c r="AQ108" s="628"/>
      <c r="AR108" s="628"/>
      <c r="AS108" s="628"/>
      <c r="AT108" s="628"/>
      <c r="AU108" s="628"/>
      <c r="AV108" s="628"/>
      <c r="AW108" s="628"/>
      <c r="AX108" s="628"/>
      <c r="AY108" s="628"/>
      <c r="AZ108" s="628"/>
      <c r="BA108" s="628"/>
      <c r="BB108" s="628"/>
      <c r="BC108" s="628"/>
    </row>
    <row r="109">
      <c r="A109" s="518"/>
      <c r="B109" s="585">
        <v>0.0</v>
      </c>
      <c r="C109" s="534"/>
      <c r="D109" s="73"/>
      <c r="E109" s="73"/>
      <c r="F109" s="73"/>
      <c r="G109" s="73"/>
      <c r="H109" s="73"/>
      <c r="I109" s="531"/>
      <c r="J109" s="603"/>
      <c r="K109" s="546"/>
      <c r="L109" s="626"/>
      <c r="M109" s="590"/>
      <c r="N109" s="591"/>
      <c r="O109" s="626"/>
      <c r="P109" s="518"/>
      <c r="Q109" s="585">
        <v>0.0</v>
      </c>
      <c r="R109" s="534"/>
      <c r="S109" s="73"/>
      <c r="T109" s="73"/>
      <c r="U109" s="73"/>
      <c r="V109" s="73"/>
      <c r="W109" s="73"/>
      <c r="X109" s="531"/>
      <c r="Y109" s="603"/>
      <c r="Z109" s="546"/>
      <c r="AA109" s="626"/>
      <c r="AB109" s="590"/>
      <c r="AC109" s="591"/>
      <c r="AD109" s="626"/>
      <c r="AE109" s="626"/>
      <c r="AF109" s="585">
        <v>0.0</v>
      </c>
      <c r="AG109" s="534"/>
      <c r="AH109" s="73"/>
      <c r="AI109" s="73"/>
      <c r="AJ109" s="73"/>
      <c r="AK109" s="73"/>
      <c r="AL109" s="73"/>
      <c r="AM109" s="531"/>
      <c r="AN109" s="603"/>
      <c r="AO109" s="518"/>
      <c r="AP109" s="627"/>
      <c r="AQ109" s="628"/>
      <c r="AR109" s="628"/>
      <c r="AS109" s="628"/>
      <c r="AT109" s="628"/>
      <c r="AU109" s="628"/>
      <c r="AV109" s="628"/>
      <c r="AW109" s="628"/>
      <c r="AX109" s="628"/>
      <c r="AY109" s="628"/>
      <c r="AZ109" s="628"/>
      <c r="BA109" s="628"/>
      <c r="BB109" s="628"/>
      <c r="BC109" s="628"/>
    </row>
    <row r="110">
      <c r="A110" s="518"/>
      <c r="B110" s="548" t="str">
        <f>IMAGE("http://i.imgur.com/MaFA5BQ.png",2)</f>
        <v/>
      </c>
      <c r="C110" s="343"/>
      <c r="D110" s="343"/>
      <c r="E110" s="343"/>
      <c r="F110" s="343"/>
      <c r="G110" s="343"/>
      <c r="H110" s="343"/>
      <c r="I110" s="343"/>
      <c r="J110" s="349"/>
      <c r="K110" s="546"/>
      <c r="L110" s="626"/>
      <c r="M110" s="590"/>
      <c r="N110" s="591"/>
      <c r="O110" s="626"/>
      <c r="P110" s="518"/>
      <c r="Q110" s="548" t="str">
        <f>IMAGE("http://i.imgur.com/MaFA5BQ.png",2)</f>
        <v/>
      </c>
      <c r="R110" s="343"/>
      <c r="S110" s="343"/>
      <c r="T110" s="343"/>
      <c r="U110" s="343"/>
      <c r="V110" s="343"/>
      <c r="W110" s="343"/>
      <c r="X110" s="343"/>
      <c r="Y110" s="349"/>
      <c r="Z110" s="546"/>
      <c r="AA110" s="626"/>
      <c r="AB110" s="590"/>
      <c r="AC110" s="591"/>
      <c r="AD110" s="626"/>
      <c r="AE110" s="626"/>
      <c r="AF110" s="548" t="str">
        <f>IMAGE("http://i.imgur.com/MaFA5BQ.png",2)</f>
        <v/>
      </c>
      <c r="AG110" s="343"/>
      <c r="AH110" s="343"/>
      <c r="AI110" s="343"/>
      <c r="AJ110" s="343"/>
      <c r="AK110" s="343"/>
      <c r="AL110" s="343"/>
      <c r="AM110" s="343"/>
      <c r="AN110" s="349"/>
      <c r="AO110" s="518"/>
      <c r="AP110" s="627"/>
      <c r="AQ110" s="628"/>
      <c r="AR110" s="628"/>
      <c r="AS110" s="628"/>
      <c r="AT110" s="628"/>
      <c r="AU110" s="628"/>
      <c r="AV110" s="628"/>
      <c r="AW110" s="628"/>
      <c r="AX110" s="628"/>
      <c r="AY110" s="628"/>
      <c r="AZ110" s="628"/>
      <c r="BA110" s="628"/>
      <c r="BB110" s="628"/>
      <c r="BC110" s="628"/>
    </row>
    <row r="111">
      <c r="A111" s="626"/>
      <c r="B111" s="626"/>
      <c r="C111" s="626"/>
      <c r="D111" s="626"/>
      <c r="E111" s="626"/>
      <c r="F111" s="626"/>
      <c r="G111" s="626"/>
      <c r="H111" s="626"/>
      <c r="I111" s="626"/>
      <c r="J111" s="626"/>
      <c r="K111" s="626"/>
      <c r="L111" s="626"/>
      <c r="M111" s="626"/>
      <c r="N111" s="626"/>
      <c r="O111" s="626"/>
      <c r="P111" s="626"/>
      <c r="Q111" s="626"/>
      <c r="R111" s="626"/>
      <c r="S111" s="626"/>
      <c r="T111" s="626"/>
      <c r="U111" s="626"/>
      <c r="V111" s="626"/>
      <c r="W111" s="626"/>
      <c r="X111" s="626"/>
      <c r="Y111" s="626"/>
      <c r="Z111" s="626"/>
      <c r="AA111" s="626"/>
      <c r="AB111" s="626"/>
      <c r="AC111" s="626"/>
      <c r="AD111" s="626"/>
      <c r="AE111" s="626"/>
      <c r="AF111" s="626"/>
      <c r="AG111" s="626"/>
      <c r="AH111" s="626"/>
      <c r="AI111" s="626"/>
      <c r="AJ111" s="626"/>
      <c r="AK111" s="626"/>
      <c r="AL111" s="626"/>
      <c r="AM111" s="626"/>
      <c r="AN111" s="626"/>
      <c r="AO111" s="626"/>
      <c r="AP111" s="627"/>
      <c r="AQ111" s="628"/>
      <c r="AR111" s="628"/>
      <c r="AS111" s="628"/>
      <c r="AT111" s="628"/>
      <c r="AU111" s="628"/>
      <c r="AV111" s="628"/>
      <c r="AW111" s="628"/>
      <c r="AX111" s="628"/>
      <c r="AY111" s="628"/>
      <c r="AZ111" s="628"/>
      <c r="BA111" s="628"/>
      <c r="BB111" s="628"/>
      <c r="BC111" s="628"/>
    </row>
  </sheetData>
  <mergeCells count="376">
    <mergeCell ref="C44:I44"/>
    <mergeCell ref="C45:I45"/>
    <mergeCell ref="C46:I46"/>
    <mergeCell ref="R40:X40"/>
    <mergeCell ref="R41:X41"/>
    <mergeCell ref="C42:I42"/>
    <mergeCell ref="R42:X42"/>
    <mergeCell ref="C43:I43"/>
    <mergeCell ref="R43:X43"/>
    <mergeCell ref="R44:X44"/>
    <mergeCell ref="S16:T16"/>
    <mergeCell ref="W16:X16"/>
    <mergeCell ref="H16:I16"/>
    <mergeCell ref="H17:I18"/>
    <mergeCell ref="S17:T18"/>
    <mergeCell ref="W17:X18"/>
    <mergeCell ref="D16:E16"/>
    <mergeCell ref="J16:J19"/>
    <mergeCell ref="K16:K19"/>
    <mergeCell ref="P16:P19"/>
    <mergeCell ref="Q16:R19"/>
    <mergeCell ref="U16:V19"/>
    <mergeCell ref="D17:E18"/>
    <mergeCell ref="C20:I20"/>
    <mergeCell ref="R20:X20"/>
    <mergeCell ref="C21:I21"/>
    <mergeCell ref="R21:X21"/>
    <mergeCell ref="C22:I22"/>
    <mergeCell ref="R22:X22"/>
    <mergeCell ref="R23:X23"/>
    <mergeCell ref="C23:I23"/>
    <mergeCell ref="C24:I24"/>
    <mergeCell ref="C25:I25"/>
    <mergeCell ref="C26:I26"/>
    <mergeCell ref="C27:I27"/>
    <mergeCell ref="C28:I28"/>
    <mergeCell ref="C29:I29"/>
    <mergeCell ref="R45:X45"/>
    <mergeCell ref="R46:X46"/>
    <mergeCell ref="C47:I47"/>
    <mergeCell ref="R47:X47"/>
    <mergeCell ref="C48:I48"/>
    <mergeCell ref="R48:X48"/>
    <mergeCell ref="C49:I49"/>
    <mergeCell ref="R49:X49"/>
    <mergeCell ref="R66:X66"/>
    <mergeCell ref="R67:X67"/>
    <mergeCell ref="R68:X68"/>
    <mergeCell ref="R69:X69"/>
    <mergeCell ref="R70:X70"/>
    <mergeCell ref="R71:X71"/>
    <mergeCell ref="R72:X72"/>
    <mergeCell ref="R73:X73"/>
    <mergeCell ref="R74:X74"/>
    <mergeCell ref="R75:X75"/>
    <mergeCell ref="R76:X76"/>
    <mergeCell ref="R77:X77"/>
    <mergeCell ref="R78:X78"/>
    <mergeCell ref="R79:X79"/>
    <mergeCell ref="R80:X80"/>
    <mergeCell ref="R81:X81"/>
    <mergeCell ref="R82:X82"/>
    <mergeCell ref="R83:X83"/>
    <mergeCell ref="R84:X84"/>
    <mergeCell ref="R85:X85"/>
    <mergeCell ref="Q86:Y86"/>
    <mergeCell ref="W88:X88"/>
    <mergeCell ref="W89:X90"/>
    <mergeCell ref="P88:P91"/>
    <mergeCell ref="Q88:R91"/>
    <mergeCell ref="S88:T88"/>
    <mergeCell ref="U88:V91"/>
    <mergeCell ref="Y88:Y91"/>
    <mergeCell ref="Z88:Z91"/>
    <mergeCell ref="S89:T90"/>
    <mergeCell ref="R92:X92"/>
    <mergeCell ref="R93:X93"/>
    <mergeCell ref="R94:X94"/>
    <mergeCell ref="R95:X95"/>
    <mergeCell ref="R96:X96"/>
    <mergeCell ref="R97:X97"/>
    <mergeCell ref="R98:X98"/>
    <mergeCell ref="R106:X106"/>
    <mergeCell ref="R107:X107"/>
    <mergeCell ref="R108:X108"/>
    <mergeCell ref="R109:X109"/>
    <mergeCell ref="Q110:Y110"/>
    <mergeCell ref="R99:X99"/>
    <mergeCell ref="R100:X100"/>
    <mergeCell ref="R101:X101"/>
    <mergeCell ref="R102:X102"/>
    <mergeCell ref="R103:X103"/>
    <mergeCell ref="R104:X104"/>
    <mergeCell ref="R105:X105"/>
    <mergeCell ref="C36:I36"/>
    <mergeCell ref="R36:X36"/>
    <mergeCell ref="C37:I37"/>
    <mergeCell ref="R37:X37"/>
    <mergeCell ref="C38:I38"/>
    <mergeCell ref="R38:X38"/>
    <mergeCell ref="R39:X39"/>
    <mergeCell ref="K52:K55"/>
    <mergeCell ref="P52:P55"/>
    <mergeCell ref="Q52:R55"/>
    <mergeCell ref="S52:T52"/>
    <mergeCell ref="S53:T54"/>
    <mergeCell ref="C39:I39"/>
    <mergeCell ref="C40:I40"/>
    <mergeCell ref="C41:I41"/>
    <mergeCell ref="B50:J50"/>
    <mergeCell ref="Q50:Y50"/>
    <mergeCell ref="A52:A55"/>
    <mergeCell ref="B52:C55"/>
    <mergeCell ref="Y52:Y55"/>
    <mergeCell ref="U52:V55"/>
    <mergeCell ref="W52:X52"/>
    <mergeCell ref="Z52:Z55"/>
    <mergeCell ref="W53:X54"/>
    <mergeCell ref="R56:X56"/>
    <mergeCell ref="R57:X57"/>
    <mergeCell ref="R58:X58"/>
    <mergeCell ref="C60:I60"/>
    <mergeCell ref="C61:I61"/>
    <mergeCell ref="R59:X59"/>
    <mergeCell ref="R60:X60"/>
    <mergeCell ref="R61:X61"/>
    <mergeCell ref="R62:X62"/>
    <mergeCell ref="R63:X63"/>
    <mergeCell ref="R64:X64"/>
    <mergeCell ref="R65:X65"/>
    <mergeCell ref="D89:E90"/>
    <mergeCell ref="H89:I90"/>
    <mergeCell ref="C83:I83"/>
    <mergeCell ref="C84:I84"/>
    <mergeCell ref="C85:I85"/>
    <mergeCell ref="B86:J86"/>
    <mergeCell ref="A88:A91"/>
    <mergeCell ref="B88:C91"/>
    <mergeCell ref="F88:G91"/>
    <mergeCell ref="C104:I104"/>
    <mergeCell ref="C105:I105"/>
    <mergeCell ref="C106:I106"/>
    <mergeCell ref="C107:I107"/>
    <mergeCell ref="C108:I108"/>
    <mergeCell ref="C109:I109"/>
    <mergeCell ref="B110:J110"/>
    <mergeCell ref="C97:I97"/>
    <mergeCell ref="C98:I98"/>
    <mergeCell ref="C99:I99"/>
    <mergeCell ref="C100:I100"/>
    <mergeCell ref="C101:I101"/>
    <mergeCell ref="C102:I102"/>
    <mergeCell ref="C103:I103"/>
    <mergeCell ref="H52:I52"/>
    <mergeCell ref="J52:J55"/>
    <mergeCell ref="H53:I54"/>
    <mergeCell ref="D52:E52"/>
    <mergeCell ref="F52:G55"/>
    <mergeCell ref="D53:E54"/>
    <mergeCell ref="C56:I56"/>
    <mergeCell ref="C57:I57"/>
    <mergeCell ref="C58:I58"/>
    <mergeCell ref="C59:I59"/>
    <mergeCell ref="C62:I62"/>
    <mergeCell ref="C63:I63"/>
    <mergeCell ref="C64:I64"/>
    <mergeCell ref="C65:I65"/>
    <mergeCell ref="C66:I66"/>
    <mergeCell ref="C67:I67"/>
    <mergeCell ref="C68:I68"/>
    <mergeCell ref="C69:I69"/>
    <mergeCell ref="C70:I70"/>
    <mergeCell ref="C71:I71"/>
    <mergeCell ref="C72:I72"/>
    <mergeCell ref="C73:I73"/>
    <mergeCell ref="C74:I74"/>
    <mergeCell ref="C75:I75"/>
    <mergeCell ref="C76:I76"/>
    <mergeCell ref="C77:I77"/>
    <mergeCell ref="C78:I78"/>
    <mergeCell ref="C79:I79"/>
    <mergeCell ref="C80:I80"/>
    <mergeCell ref="C81:I81"/>
    <mergeCell ref="C82:I82"/>
    <mergeCell ref="J88:J91"/>
    <mergeCell ref="K88:K91"/>
    <mergeCell ref="D88:E88"/>
    <mergeCell ref="H88:I88"/>
    <mergeCell ref="C92:I92"/>
    <mergeCell ref="C93:I93"/>
    <mergeCell ref="C94:I94"/>
    <mergeCell ref="C95:I95"/>
    <mergeCell ref="C96:I96"/>
    <mergeCell ref="Z4:Z7"/>
    <mergeCell ref="AA4:AA7"/>
    <mergeCell ref="AB4:AE4"/>
    <mergeCell ref="AF4:AF7"/>
    <mergeCell ref="AB5:AE6"/>
    <mergeCell ref="AB7:AE7"/>
    <mergeCell ref="AG4:AG7"/>
    <mergeCell ref="AH4:AH7"/>
    <mergeCell ref="AO3:AO7"/>
    <mergeCell ref="AM4:AM7"/>
    <mergeCell ref="AN4:AN7"/>
    <mergeCell ref="AI4:AL4"/>
    <mergeCell ref="AI5:AL6"/>
    <mergeCell ref="U7:X7"/>
    <mergeCell ref="AI7:AL7"/>
    <mergeCell ref="S8:AN8"/>
    <mergeCell ref="N9:AN9"/>
    <mergeCell ref="W10:AC10"/>
    <mergeCell ref="AG10:AM10"/>
    <mergeCell ref="A1:R4"/>
    <mergeCell ref="S3:AN3"/>
    <mergeCell ref="S4:S7"/>
    <mergeCell ref="T4:T7"/>
    <mergeCell ref="U4:X4"/>
    <mergeCell ref="Y4:Y7"/>
    <mergeCell ref="U5:X6"/>
    <mergeCell ref="E12:J13"/>
    <mergeCell ref="K12:K13"/>
    <mergeCell ref="B5:B6"/>
    <mergeCell ref="C5:R6"/>
    <mergeCell ref="A7:R8"/>
    <mergeCell ref="D9:M9"/>
    <mergeCell ref="B10:D15"/>
    <mergeCell ref="E10:K11"/>
    <mergeCell ref="E14:K15"/>
    <mergeCell ref="W11:AC11"/>
    <mergeCell ref="W12:AC12"/>
    <mergeCell ref="M12:S12"/>
    <mergeCell ref="M13:S13"/>
    <mergeCell ref="AG12:AM12"/>
    <mergeCell ref="AG13:AM13"/>
    <mergeCell ref="W13:AC13"/>
    <mergeCell ref="W14:AC14"/>
    <mergeCell ref="M10:S10"/>
    <mergeCell ref="T10:U15"/>
    <mergeCell ref="AD10:AE15"/>
    <mergeCell ref="AO10:AO15"/>
    <mergeCell ref="M11:S11"/>
    <mergeCell ref="AG11:AM11"/>
    <mergeCell ref="M14:S14"/>
    <mergeCell ref="AG14:AM14"/>
    <mergeCell ref="A10:A15"/>
    <mergeCell ref="A16:A19"/>
    <mergeCell ref="B16:C19"/>
    <mergeCell ref="F16:G19"/>
    <mergeCell ref="AN16:AN19"/>
    <mergeCell ref="AO16:AO19"/>
    <mergeCell ref="R31:X31"/>
    <mergeCell ref="R32:X32"/>
    <mergeCell ref="R24:X24"/>
    <mergeCell ref="R25:X25"/>
    <mergeCell ref="R26:X26"/>
    <mergeCell ref="R27:X27"/>
    <mergeCell ref="R28:X28"/>
    <mergeCell ref="R29:X29"/>
    <mergeCell ref="R30:X30"/>
    <mergeCell ref="R34:X34"/>
    <mergeCell ref="R35:X35"/>
    <mergeCell ref="C30:I30"/>
    <mergeCell ref="C31:I31"/>
    <mergeCell ref="C32:I32"/>
    <mergeCell ref="C33:I33"/>
    <mergeCell ref="R33:X33"/>
    <mergeCell ref="C34:I34"/>
    <mergeCell ref="C35:I35"/>
    <mergeCell ref="AL16:AM16"/>
    <mergeCell ref="AL17:AM18"/>
    <mergeCell ref="Y16:Y19"/>
    <mergeCell ref="Z16:Z19"/>
    <mergeCell ref="AE16:AE19"/>
    <mergeCell ref="AF16:AG19"/>
    <mergeCell ref="AH16:AI16"/>
    <mergeCell ref="AJ16:AK19"/>
    <mergeCell ref="AH17:AI18"/>
    <mergeCell ref="AG20:AM20"/>
    <mergeCell ref="AG21:AM21"/>
    <mergeCell ref="AG22:AM22"/>
    <mergeCell ref="AG23:AM23"/>
    <mergeCell ref="AG24:AM24"/>
    <mergeCell ref="AG25:AM25"/>
    <mergeCell ref="AG26:AM26"/>
    <mergeCell ref="AG27:AM27"/>
    <mergeCell ref="AG28:AM28"/>
    <mergeCell ref="AG29:AM29"/>
    <mergeCell ref="AG30:AM30"/>
    <mergeCell ref="AG31:AM31"/>
    <mergeCell ref="AG32:AM32"/>
    <mergeCell ref="AG33:AM33"/>
    <mergeCell ref="AG34:AM34"/>
    <mergeCell ref="AG35:AM35"/>
    <mergeCell ref="AG36:AM36"/>
    <mergeCell ref="AG37:AM37"/>
    <mergeCell ref="AG38:AM38"/>
    <mergeCell ref="AG39:AM39"/>
    <mergeCell ref="AG40:AM40"/>
    <mergeCell ref="AG41:AM41"/>
    <mergeCell ref="AG42:AM42"/>
    <mergeCell ref="AG43:AM43"/>
    <mergeCell ref="AG44:AM44"/>
    <mergeCell ref="AG45:AM45"/>
    <mergeCell ref="AG46:AM46"/>
    <mergeCell ref="AG47:AM47"/>
    <mergeCell ref="AL52:AM52"/>
    <mergeCell ref="AN52:AN55"/>
    <mergeCell ref="AO52:AO55"/>
    <mergeCell ref="AL53:AM54"/>
    <mergeCell ref="AH89:AI90"/>
    <mergeCell ref="AL89:AM90"/>
    <mergeCell ref="AG83:AM83"/>
    <mergeCell ref="AG84:AM84"/>
    <mergeCell ref="AG85:AM85"/>
    <mergeCell ref="AF86:AN86"/>
    <mergeCell ref="AE88:AE91"/>
    <mergeCell ref="AF88:AG91"/>
    <mergeCell ref="AJ88:AK91"/>
    <mergeCell ref="AG92:AM92"/>
    <mergeCell ref="AG93:AM93"/>
    <mergeCell ref="AG94:AM94"/>
    <mergeCell ref="AG95:AM95"/>
    <mergeCell ref="AG96:AM96"/>
    <mergeCell ref="AG97:AM97"/>
    <mergeCell ref="AG98:AM98"/>
    <mergeCell ref="AG106:AM106"/>
    <mergeCell ref="AG107:AM107"/>
    <mergeCell ref="AG108:AM108"/>
    <mergeCell ref="AG109:AM109"/>
    <mergeCell ref="AF110:AN110"/>
    <mergeCell ref="AG99:AM99"/>
    <mergeCell ref="AG100:AM100"/>
    <mergeCell ref="AG101:AM101"/>
    <mergeCell ref="AG102:AM102"/>
    <mergeCell ref="AG103:AM103"/>
    <mergeCell ref="AG104:AM104"/>
    <mergeCell ref="AG105:AM105"/>
    <mergeCell ref="AG48:AM48"/>
    <mergeCell ref="AG49:AM49"/>
    <mergeCell ref="AF50:AN50"/>
    <mergeCell ref="AE52:AE55"/>
    <mergeCell ref="AF52:AG55"/>
    <mergeCell ref="AH52:AI52"/>
    <mergeCell ref="AJ52:AK55"/>
    <mergeCell ref="AH53:AI54"/>
    <mergeCell ref="AG56:AM56"/>
    <mergeCell ref="AG57:AM57"/>
    <mergeCell ref="AG58:AM58"/>
    <mergeCell ref="AG59:AM59"/>
    <mergeCell ref="AG60:AM60"/>
    <mergeCell ref="AG61:AM61"/>
    <mergeCell ref="AG62:AM62"/>
    <mergeCell ref="AG63:AM63"/>
    <mergeCell ref="AG64:AM64"/>
    <mergeCell ref="AG65:AM65"/>
    <mergeCell ref="AG66:AM66"/>
    <mergeCell ref="AG67:AM67"/>
    <mergeCell ref="AG68:AM68"/>
    <mergeCell ref="AG69:AM69"/>
    <mergeCell ref="AG70:AM70"/>
    <mergeCell ref="AG71:AM71"/>
    <mergeCell ref="AG72:AM72"/>
    <mergeCell ref="AG73:AM73"/>
    <mergeCell ref="AG74:AM74"/>
    <mergeCell ref="AG75:AM75"/>
    <mergeCell ref="AG76:AM76"/>
    <mergeCell ref="AG77:AM77"/>
    <mergeCell ref="AG78:AM78"/>
    <mergeCell ref="AG79:AM79"/>
    <mergeCell ref="AG80:AM80"/>
    <mergeCell ref="AG81:AM81"/>
    <mergeCell ref="AG82:AM82"/>
    <mergeCell ref="AH88:AI88"/>
    <mergeCell ref="AL88:AM88"/>
    <mergeCell ref="AN88:AN91"/>
    <mergeCell ref="AO88:AO91"/>
  </mergeCells>
  <conditionalFormatting sqref="E12">
    <cfRule type="expression" dxfId="1" priority="1">
      <formula>$I$174="Red"</formula>
    </cfRule>
  </conditionalFormatting>
  <conditionalFormatting sqref="E12">
    <cfRule type="expression" dxfId="2" priority="2">
      <formula>$I$174="Orange"</formula>
    </cfRule>
  </conditionalFormatting>
  <conditionalFormatting sqref="E12">
    <cfRule type="expression" dxfId="3" priority="3">
      <formula>$I$174="Yellow"</formula>
    </cfRule>
  </conditionalFormatting>
  <conditionalFormatting sqref="E12">
    <cfRule type="expression" dxfId="4" priority="4">
      <formula>$I$174="Green"</formula>
    </cfRule>
  </conditionalFormatting>
  <conditionalFormatting sqref="E12">
    <cfRule type="expression" dxfId="5" priority="5">
      <formula>$I$174="Cyan"</formula>
    </cfRule>
  </conditionalFormatting>
  <conditionalFormatting sqref="E12">
    <cfRule type="expression" dxfId="6" priority="6">
      <formula>$I$174="Blue"</formula>
    </cfRule>
  </conditionalFormatting>
  <conditionalFormatting sqref="E12">
    <cfRule type="expression" dxfId="25" priority="7">
      <formula>$I$174="Purple"</formula>
    </cfRule>
  </conditionalFormatting>
  <conditionalFormatting sqref="E12">
    <cfRule type="expression" dxfId="8" priority="8">
      <formula>$I$174="Magenta"</formula>
    </cfRule>
  </conditionalFormatting>
  <conditionalFormatting sqref="C20:C49 R20:R49 AG20:AG49 C56:C85 R56:R85 AG56:AG85 C92:C109 R92:R109 AG92:AG109">
    <cfRule type="expression" dxfId="9" priority="9">
      <formula>B20=0</formula>
    </cfRule>
  </conditionalFormatting>
  <conditionalFormatting sqref="L10:L14 V10:V14 AF10:AF14 B20:B49 Q20:Q49 AF20:AF49 B56:B85 Q56:Q85 AF56:AF85 B92:B109 Q92:Q109 AF92:AF109">
    <cfRule type="expression" dxfId="0" priority="10">
      <formula>M10=""</formula>
    </cfRule>
  </conditionalFormatting>
  <conditionalFormatting sqref="U4 AB4 AI4 C5 U7 AB7 AI7 K63:L63 K65:L65 J92:J109 Y92:Y109 AN92:AN109">
    <cfRule type="expression" dxfId="1" priority="11">
      <formula>or(#REF!="Red",isnumber(find("rouge",$T$5)))</formula>
    </cfRule>
  </conditionalFormatting>
  <conditionalFormatting sqref="U4 AB4 AI4 C5 U7 AB7 AI7 K63:L63 K65:L65 J92:J109 Y92:Y109 AN92:AN109">
    <cfRule type="expression" dxfId="2" priority="12">
      <formula>#REF!="Orange"</formula>
    </cfRule>
  </conditionalFormatting>
  <conditionalFormatting sqref="U4 AB4 AI4 C5 U7 AB7 AI7 K63:L63 K65:L65 J92:J109 Y92:Y109 AN92:AN109">
    <cfRule type="expression" dxfId="13" priority="13">
      <formula>#REF!="Yellow"</formula>
    </cfRule>
  </conditionalFormatting>
  <conditionalFormatting sqref="U4 AB4 AI4 C5 U7 AB7 AI7 K63:L63 K65:L65 J92:J109 Y92:Y109 AN92:AN109">
    <cfRule type="expression" dxfId="14" priority="14">
      <formula>#REF!="Green"</formula>
    </cfRule>
  </conditionalFormatting>
  <conditionalFormatting sqref="U4 AB4 AI4 C5 U7 AB7 AI7 K63:L63 K65:L65 J92:J109 Y92:Y109 AN92:AN109">
    <cfRule type="expression" dxfId="15" priority="15">
      <formula>#REF!="Cyan"</formula>
    </cfRule>
  </conditionalFormatting>
  <conditionalFormatting sqref="U4 AB4 AI4 C5 U7 AB7 AI7 K63:L63 K65:L65 J92:J109 Y92:Y109 AN92:AN109">
    <cfRule type="expression" dxfId="16" priority="16">
      <formula>#REF!="Blue"</formula>
    </cfRule>
  </conditionalFormatting>
  <conditionalFormatting sqref="U4 AB4 AI4 C5 U7 AB7 AI7 K63:L63 K65:L65 J92:J109 Y92:Y109 AN92:AN109">
    <cfRule type="expression" dxfId="26" priority="17">
      <formula>#REF!="Purple"</formula>
    </cfRule>
  </conditionalFormatting>
  <conditionalFormatting sqref="U4 AB4 AI4 C5 U7 AB7 AI7 K63:L63 K65:L65 J92:J109 Y92:Y109 AN92:AN109">
    <cfRule type="expression" dxfId="18" priority="18">
      <formula>#REF!="Magenta"</formula>
    </cfRule>
  </conditionalFormatting>
  <conditionalFormatting sqref="AG15 AH15:AH16 AH52 AH88">
    <cfRule type="cellIs" dxfId="9" priority="19" operator="equal">
      <formula>0</formula>
    </cfRule>
  </conditionalFormatting>
  <conditionalFormatting sqref="N15:N16 X15 D16:D18 S17 AH17 AL17 X51 AH51:AH53 D52:D55 S53 AL53 X55 D88:D91 AH88:AH89 S89 AL89 X91">
    <cfRule type="expression" dxfId="0" priority="20">
      <formula>C14=0</formula>
    </cfRule>
  </conditionalFormatting>
  <conditionalFormatting sqref="M15:M16 W15:W16 W18 W51:W55 AG51 L54 W88:W91 L90">
    <cfRule type="expression" dxfId="0" priority="21">
      <formula>D14=""</formula>
    </cfRule>
  </conditionalFormatting>
  <conditionalFormatting sqref="AG15 AH15:AH16 AH52 AH88">
    <cfRule type="cellIs" dxfId="9" priority="22" operator="equal">
      <formula>0</formula>
    </cfRule>
  </conditionalFormatting>
  <hyperlinks>
    <hyperlink r:id="rId1" ref="AR70"/>
    <hyperlink r:id="rId2" ref="AS70"/>
    <hyperlink r:id="rId3" ref="AR71"/>
    <hyperlink r:id="rId4" ref="AS71"/>
    <hyperlink r:id="rId5" ref="AR72"/>
    <hyperlink r:id="rId6" ref="AS72"/>
    <hyperlink r:id="rId7" ref="AR73"/>
    <hyperlink r:id="rId8" ref="AS73"/>
    <hyperlink r:id="rId9" ref="AR74"/>
    <hyperlink r:id="rId10" ref="AS74"/>
    <hyperlink r:id="rId11" ref="AR75"/>
    <hyperlink r:id="rId12" ref="AS75"/>
    <hyperlink r:id="rId13" ref="AR76"/>
    <hyperlink r:id="rId14" ref="AS76"/>
    <hyperlink r:id="rId15" ref="AR77"/>
    <hyperlink r:id="rId16" ref="AS77"/>
    <hyperlink r:id="rId17" ref="AR78"/>
    <hyperlink r:id="rId18" ref="AS78"/>
    <hyperlink r:id="rId19" ref="AR79"/>
    <hyperlink r:id="rId20" ref="AS79"/>
    <hyperlink r:id="rId21" ref="AR80"/>
    <hyperlink r:id="rId22" ref="AS80"/>
    <hyperlink r:id="rId23" ref="AR81"/>
    <hyperlink r:id="rId24" ref="AS81"/>
    <hyperlink r:id="rId25" ref="AR82"/>
    <hyperlink r:id="rId26" ref="AS82"/>
    <hyperlink r:id="rId27" ref="AR83"/>
    <hyperlink r:id="rId28" ref="AS83"/>
    <hyperlink r:id="rId29" ref="AR84"/>
    <hyperlink r:id="rId30" ref="AS84"/>
    <hyperlink r:id="rId31" ref="AR85"/>
    <hyperlink r:id="rId32" ref="AS85"/>
    <hyperlink r:id="rId33" ref="AR86"/>
    <hyperlink r:id="rId34" ref="AS86"/>
    <hyperlink r:id="rId35" ref="AR87"/>
    <hyperlink r:id="rId36" ref="AS87"/>
    <hyperlink r:id="rId37" ref="AR88"/>
    <hyperlink r:id="rId38" ref="AS88"/>
    <hyperlink r:id="rId39" ref="AR89"/>
    <hyperlink r:id="rId40" ref="AS89"/>
  </hyperlinks>
  <drawing r:id="rId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1.22" defaultRowHeight="15.0"/>
  <cols>
    <col customWidth="1" min="1" max="1" width="2.33"/>
    <col customWidth="1" min="2" max="8" width="2.44"/>
    <col customWidth="1" min="9" max="9" width="7.78"/>
    <col customWidth="1" min="10" max="10" width="11.78"/>
    <col customWidth="1" min="11" max="11" width="4.89"/>
    <col customWidth="1" min="12" max="12" width="2.22"/>
    <col customWidth="1" min="13" max="19" width="2.44"/>
    <col customWidth="1" min="20" max="20" width="8.11"/>
    <col customWidth="1" min="21" max="21" width="8.78"/>
    <col customWidth="1" min="22" max="22" width="4.89"/>
    <col customWidth="1" min="23" max="23" width="2.44"/>
  </cols>
  <sheetData>
    <row r="1" ht="15.75" customHeight="1">
      <c r="A1" s="629"/>
      <c r="B1" s="630"/>
      <c r="C1" s="631"/>
      <c r="D1" s="631"/>
      <c r="E1" s="631"/>
      <c r="F1" s="632"/>
      <c r="G1" s="633"/>
      <c r="H1" s="633"/>
      <c r="I1" s="633"/>
      <c r="J1" s="633"/>
      <c r="K1" s="633"/>
      <c r="L1" s="633"/>
      <c r="M1" s="633"/>
      <c r="N1" s="633"/>
      <c r="O1" s="633"/>
      <c r="P1" s="634"/>
      <c r="Q1" s="633"/>
      <c r="R1" s="633"/>
      <c r="S1" s="633"/>
      <c r="T1" s="635"/>
      <c r="U1" s="636"/>
      <c r="V1" s="636"/>
      <c r="W1" s="637"/>
    </row>
    <row r="2" ht="15.75" customHeight="1">
      <c r="A2" s="629"/>
      <c r="B2" s="629"/>
      <c r="C2" s="629"/>
      <c r="D2" s="629"/>
      <c r="E2" s="629"/>
      <c r="F2" s="638"/>
      <c r="G2" s="639" t="s">
        <v>253</v>
      </c>
      <c r="H2" s="13"/>
      <c r="I2" s="13"/>
      <c r="J2" s="13"/>
      <c r="K2" s="13"/>
      <c r="L2" s="13"/>
      <c r="M2" s="13"/>
      <c r="N2" s="13"/>
      <c r="O2" s="26"/>
      <c r="P2" s="640"/>
      <c r="Q2" s="641">
        <f>V6+K6</f>
        <v>48</v>
      </c>
      <c r="R2" s="13"/>
      <c r="S2" s="13"/>
      <c r="T2" s="26"/>
      <c r="U2" s="637"/>
      <c r="V2" s="637"/>
      <c r="W2" s="637"/>
    </row>
    <row r="3" ht="15.75" customHeight="1">
      <c r="A3" s="642"/>
      <c r="B3" s="631"/>
      <c r="C3" s="631"/>
      <c r="D3" s="631"/>
      <c r="E3" s="631"/>
      <c r="F3" s="643"/>
      <c r="G3" s="43"/>
      <c r="H3" s="44"/>
      <c r="I3" s="44"/>
      <c r="J3" s="44"/>
      <c r="K3" s="44"/>
      <c r="L3" s="44"/>
      <c r="M3" s="44"/>
      <c r="N3" s="44"/>
      <c r="O3" s="45"/>
      <c r="P3" s="644"/>
      <c r="Q3" s="43"/>
      <c r="R3" s="44"/>
      <c r="S3" s="44"/>
      <c r="T3" s="45"/>
      <c r="U3" s="631"/>
      <c r="V3" s="645"/>
      <c r="W3" s="646"/>
    </row>
    <row r="4" ht="15.75" customHeight="1">
      <c r="A4" s="647"/>
      <c r="B4" s="636"/>
      <c r="C4" s="636"/>
      <c r="D4" s="636"/>
      <c r="E4" s="636"/>
      <c r="F4" s="636"/>
      <c r="G4" s="636"/>
      <c r="H4" s="636"/>
      <c r="I4" s="636"/>
      <c r="J4" s="636"/>
      <c r="K4" s="636"/>
      <c r="L4" s="636"/>
      <c r="M4" s="636"/>
      <c r="N4" s="636"/>
      <c r="O4" s="636"/>
      <c r="P4" s="636"/>
      <c r="Q4" s="636"/>
      <c r="R4" s="636"/>
      <c r="S4" s="636"/>
      <c r="T4" s="636"/>
      <c r="U4" s="636"/>
      <c r="V4" s="636"/>
      <c r="W4" s="630"/>
    </row>
    <row r="5" ht="15.75" customHeight="1">
      <c r="A5" s="540"/>
      <c r="B5" s="648"/>
      <c r="C5" s="649"/>
      <c r="D5" s="649"/>
      <c r="E5" s="649"/>
      <c r="F5" s="650"/>
      <c r="G5" s="651"/>
      <c r="H5" s="651"/>
      <c r="I5" s="651"/>
      <c r="J5" s="651"/>
      <c r="K5" s="651"/>
      <c r="L5" s="651"/>
      <c r="M5" s="651"/>
      <c r="N5" s="651"/>
      <c r="O5" s="651"/>
      <c r="P5" s="652"/>
      <c r="Q5" s="651"/>
      <c r="R5" s="651"/>
      <c r="S5" s="651"/>
      <c r="T5" s="653"/>
      <c r="U5" s="649"/>
      <c r="V5" s="649"/>
      <c r="W5" s="203"/>
    </row>
    <row r="6" ht="15.75" customHeight="1">
      <c r="A6" s="540"/>
      <c r="B6" s="654" t="s">
        <v>254</v>
      </c>
      <c r="C6" s="655"/>
      <c r="D6" s="655"/>
      <c r="E6" s="655"/>
      <c r="F6" s="655"/>
      <c r="G6" s="655"/>
      <c r="H6" s="656"/>
      <c r="I6" s="629"/>
      <c r="J6" s="657"/>
      <c r="K6" s="658">
        <f>-(Sum(K9:K985))</f>
        <v>-10</v>
      </c>
      <c r="L6" s="659"/>
      <c r="M6" s="660" t="s">
        <v>255</v>
      </c>
      <c r="N6" s="343"/>
      <c r="O6" s="343"/>
      <c r="P6" s="343"/>
      <c r="Q6" s="343"/>
      <c r="R6" s="343"/>
      <c r="S6" s="661"/>
      <c r="T6" s="662"/>
      <c r="U6" s="663"/>
      <c r="V6" s="664">
        <f>Sum(V9:V985)</f>
        <v>58</v>
      </c>
      <c r="W6" s="203"/>
    </row>
    <row r="7" ht="15.75" customHeight="1">
      <c r="A7" s="540"/>
      <c r="B7" s="665"/>
      <c r="C7" s="665"/>
      <c r="D7" s="666"/>
      <c r="E7" s="666"/>
      <c r="F7" s="667"/>
      <c r="G7" s="667"/>
      <c r="H7" s="667"/>
      <c r="I7" s="667"/>
      <c r="J7" s="667"/>
      <c r="K7" s="667"/>
      <c r="L7" s="667"/>
      <c r="M7" s="668"/>
      <c r="N7" s="668"/>
      <c r="O7" s="669"/>
      <c r="P7" s="669"/>
      <c r="Q7" s="669"/>
      <c r="R7" s="669"/>
      <c r="S7" s="669"/>
      <c r="T7" s="631"/>
      <c r="U7" s="631"/>
      <c r="V7" s="670"/>
      <c r="W7" s="203"/>
    </row>
    <row r="8" ht="15.0" customHeight="1">
      <c r="A8" s="540"/>
      <c r="B8" s="671" t="s">
        <v>256</v>
      </c>
      <c r="C8" s="672"/>
      <c r="D8" s="672"/>
      <c r="E8" s="672"/>
      <c r="F8" s="672"/>
      <c r="G8" s="672"/>
      <c r="H8" s="673"/>
      <c r="I8" s="674" t="s">
        <v>257</v>
      </c>
      <c r="J8" s="675" t="s">
        <v>258</v>
      </c>
      <c r="K8" s="676" t="s">
        <v>259</v>
      </c>
      <c r="L8" s="653"/>
      <c r="M8" s="677" t="s">
        <v>260</v>
      </c>
      <c r="N8" s="672"/>
      <c r="O8" s="672"/>
      <c r="P8" s="672"/>
      <c r="Q8" s="672"/>
      <c r="R8" s="672"/>
      <c r="S8" s="673"/>
      <c r="T8" s="678" t="s">
        <v>257</v>
      </c>
      <c r="U8" s="679" t="s">
        <v>258</v>
      </c>
      <c r="V8" s="676" t="s">
        <v>259</v>
      </c>
      <c r="W8" s="203"/>
    </row>
    <row r="9" ht="16.5" customHeight="1">
      <c r="A9" s="540"/>
      <c r="B9" s="680" t="s">
        <v>261</v>
      </c>
      <c r="C9" s="343"/>
      <c r="D9" s="343"/>
      <c r="E9" s="343"/>
      <c r="F9" s="343"/>
      <c r="G9" s="343"/>
      <c r="H9" s="681"/>
      <c r="I9" s="682"/>
      <c r="J9" s="683" t="s">
        <v>262</v>
      </c>
      <c r="K9" s="684">
        <v>10.0</v>
      </c>
      <c r="L9" s="685"/>
      <c r="M9" s="680" t="s">
        <v>263</v>
      </c>
      <c r="N9" s="343"/>
      <c r="O9" s="343"/>
      <c r="P9" s="343"/>
      <c r="Q9" s="343"/>
      <c r="R9" s="343"/>
      <c r="S9" s="681"/>
      <c r="T9" s="686"/>
      <c r="U9" s="686"/>
      <c r="V9" s="684">
        <v>8.0</v>
      </c>
      <c r="W9" s="203"/>
    </row>
    <row r="10" ht="15.75" customHeight="1">
      <c r="A10" s="540"/>
      <c r="B10" s="687"/>
      <c r="C10" s="343"/>
      <c r="D10" s="343"/>
      <c r="E10" s="343"/>
      <c r="F10" s="343"/>
      <c r="G10" s="343"/>
      <c r="H10" s="681"/>
      <c r="I10" s="682"/>
      <c r="J10" s="686"/>
      <c r="K10" s="688"/>
      <c r="L10" s="685"/>
      <c r="M10" s="687" t="s">
        <v>264</v>
      </c>
      <c r="N10" s="343"/>
      <c r="O10" s="343"/>
      <c r="P10" s="343"/>
      <c r="Q10" s="343"/>
      <c r="R10" s="343"/>
      <c r="S10" s="681"/>
      <c r="T10" s="686"/>
      <c r="U10" s="686"/>
      <c r="V10" s="688">
        <f>'Missões'!O1</f>
        <v>0</v>
      </c>
      <c r="W10" s="203"/>
    </row>
    <row r="11" ht="15.75" customHeight="1">
      <c r="A11" s="540"/>
      <c r="B11" s="687"/>
      <c r="C11" s="343"/>
      <c r="D11" s="343"/>
      <c r="E11" s="343"/>
      <c r="F11" s="343"/>
      <c r="G11" s="343"/>
      <c r="H11" s="681"/>
      <c r="I11" s="689"/>
      <c r="J11" s="686"/>
      <c r="K11" s="688"/>
      <c r="L11" s="685"/>
      <c r="M11" s="680" t="s">
        <v>265</v>
      </c>
      <c r="N11" s="343"/>
      <c r="O11" s="343"/>
      <c r="P11" s="343"/>
      <c r="Q11" s="343"/>
      <c r="R11" s="343"/>
      <c r="S11" s="681"/>
      <c r="T11" s="686"/>
      <c r="U11" s="686"/>
      <c r="V11" s="684">
        <v>50.0</v>
      </c>
      <c r="W11" s="203"/>
    </row>
    <row r="12" ht="15.75" customHeight="1">
      <c r="A12" s="540"/>
      <c r="B12" s="687"/>
      <c r="C12" s="343"/>
      <c r="D12" s="343"/>
      <c r="E12" s="343"/>
      <c r="F12" s="343"/>
      <c r="G12" s="343"/>
      <c r="H12" s="681"/>
      <c r="I12" s="682"/>
      <c r="J12" s="686"/>
      <c r="K12" s="688"/>
      <c r="L12" s="685"/>
      <c r="M12" s="687"/>
      <c r="N12" s="343"/>
      <c r="O12" s="343"/>
      <c r="P12" s="343"/>
      <c r="Q12" s="343"/>
      <c r="R12" s="343"/>
      <c r="S12" s="681"/>
      <c r="T12" s="686"/>
      <c r="U12" s="686"/>
      <c r="V12" s="688"/>
      <c r="W12" s="203"/>
    </row>
    <row r="13" ht="15.75" customHeight="1">
      <c r="A13" s="540"/>
      <c r="B13" s="687"/>
      <c r="C13" s="343"/>
      <c r="D13" s="343"/>
      <c r="E13" s="343"/>
      <c r="F13" s="343"/>
      <c r="G13" s="343"/>
      <c r="H13" s="681"/>
      <c r="I13" s="682"/>
      <c r="J13" s="686"/>
      <c r="K13" s="688"/>
      <c r="L13" s="685"/>
      <c r="M13" s="687"/>
      <c r="N13" s="343"/>
      <c r="O13" s="343"/>
      <c r="P13" s="343"/>
      <c r="Q13" s="343"/>
      <c r="R13" s="343"/>
      <c r="S13" s="681"/>
      <c r="T13" s="686"/>
      <c r="U13" s="686"/>
      <c r="V13" s="688"/>
      <c r="W13" s="203"/>
    </row>
    <row r="14" ht="15.75" customHeight="1">
      <c r="A14" s="540"/>
      <c r="B14" s="687"/>
      <c r="C14" s="343"/>
      <c r="D14" s="343"/>
      <c r="E14" s="343"/>
      <c r="F14" s="343"/>
      <c r="G14" s="343"/>
      <c r="H14" s="681"/>
      <c r="I14" s="682"/>
      <c r="J14" s="686"/>
      <c r="K14" s="688"/>
      <c r="L14" s="685"/>
      <c r="M14" s="687"/>
      <c r="N14" s="343"/>
      <c r="O14" s="343"/>
      <c r="P14" s="343"/>
      <c r="Q14" s="343"/>
      <c r="R14" s="343"/>
      <c r="S14" s="681"/>
      <c r="T14" s="686"/>
      <c r="U14" s="686"/>
      <c r="V14" s="688"/>
      <c r="W14" s="203"/>
    </row>
    <row r="15" ht="15.75" customHeight="1">
      <c r="A15" s="540"/>
      <c r="B15" s="687"/>
      <c r="C15" s="343"/>
      <c r="D15" s="343"/>
      <c r="E15" s="343"/>
      <c r="F15" s="343"/>
      <c r="G15" s="343"/>
      <c r="H15" s="681"/>
      <c r="I15" s="686"/>
      <c r="J15" s="686"/>
      <c r="K15" s="688"/>
      <c r="L15" s="685"/>
      <c r="M15" s="687"/>
      <c r="N15" s="343"/>
      <c r="O15" s="343"/>
      <c r="P15" s="343"/>
      <c r="Q15" s="343"/>
      <c r="R15" s="343"/>
      <c r="S15" s="681"/>
      <c r="T15" s="686"/>
      <c r="U15" s="686"/>
      <c r="V15" s="688"/>
      <c r="W15" s="203"/>
    </row>
    <row r="16" ht="15.75" customHeight="1">
      <c r="A16" s="540"/>
      <c r="B16" s="687"/>
      <c r="C16" s="343"/>
      <c r="D16" s="343"/>
      <c r="E16" s="343"/>
      <c r="F16" s="343"/>
      <c r="G16" s="343"/>
      <c r="H16" s="681"/>
      <c r="I16" s="686"/>
      <c r="J16" s="686"/>
      <c r="K16" s="688"/>
      <c r="L16" s="685"/>
      <c r="M16" s="687"/>
      <c r="N16" s="343"/>
      <c r="O16" s="343"/>
      <c r="P16" s="343"/>
      <c r="Q16" s="343"/>
      <c r="R16" s="343"/>
      <c r="S16" s="681"/>
      <c r="T16" s="686"/>
      <c r="U16" s="686"/>
      <c r="V16" s="688"/>
      <c r="W16" s="203"/>
    </row>
    <row r="17" ht="15.75" customHeight="1">
      <c r="A17" s="540"/>
      <c r="B17" s="687"/>
      <c r="C17" s="343"/>
      <c r="D17" s="343"/>
      <c r="E17" s="343"/>
      <c r="F17" s="343"/>
      <c r="G17" s="343"/>
      <c r="H17" s="681"/>
      <c r="I17" s="686"/>
      <c r="J17" s="686"/>
      <c r="K17" s="688"/>
      <c r="L17" s="685"/>
      <c r="M17" s="687"/>
      <c r="N17" s="343"/>
      <c r="O17" s="343"/>
      <c r="P17" s="343"/>
      <c r="Q17" s="343"/>
      <c r="R17" s="343"/>
      <c r="S17" s="681"/>
      <c r="T17" s="686"/>
      <c r="U17" s="686"/>
      <c r="V17" s="688"/>
      <c r="W17" s="203"/>
    </row>
    <row r="18" ht="15.75" customHeight="1">
      <c r="A18" s="584"/>
      <c r="B18" s="687"/>
      <c r="C18" s="343"/>
      <c r="D18" s="343"/>
      <c r="E18" s="343"/>
      <c r="F18" s="343"/>
      <c r="G18" s="343"/>
      <c r="H18" s="681"/>
      <c r="I18" s="686"/>
      <c r="J18" s="686"/>
      <c r="K18" s="688"/>
      <c r="L18" s="685"/>
      <c r="M18" s="687"/>
      <c r="N18" s="343"/>
      <c r="O18" s="343"/>
      <c r="P18" s="343"/>
      <c r="Q18" s="343"/>
      <c r="R18" s="343"/>
      <c r="S18" s="681"/>
      <c r="T18" s="686"/>
      <c r="U18" s="686"/>
      <c r="V18" s="688"/>
      <c r="W18" s="248"/>
    </row>
    <row r="19" ht="15.75" customHeight="1">
      <c r="A19" s="647"/>
      <c r="B19" s="687"/>
      <c r="C19" s="343"/>
      <c r="D19" s="343"/>
      <c r="E19" s="343"/>
      <c r="F19" s="343"/>
      <c r="G19" s="343"/>
      <c r="H19" s="681"/>
      <c r="I19" s="686"/>
      <c r="J19" s="686"/>
      <c r="K19" s="688"/>
      <c r="L19" s="685"/>
      <c r="M19" s="690"/>
      <c r="N19" s="343"/>
      <c r="O19" s="343"/>
      <c r="P19" s="343"/>
      <c r="Q19" s="343"/>
      <c r="R19" s="343"/>
      <c r="S19" s="681"/>
      <c r="T19" s="686"/>
      <c r="U19" s="686"/>
      <c r="V19" s="688"/>
      <c r="W19" s="635"/>
    </row>
    <row r="20" ht="15.75" customHeight="1">
      <c r="A20" s="540"/>
      <c r="B20" s="687"/>
      <c r="C20" s="343"/>
      <c r="D20" s="343"/>
      <c r="E20" s="343"/>
      <c r="F20" s="343"/>
      <c r="G20" s="343"/>
      <c r="H20" s="681"/>
      <c r="I20" s="686"/>
      <c r="J20" s="686"/>
      <c r="K20" s="688"/>
      <c r="L20" s="685"/>
      <c r="M20" s="687"/>
      <c r="N20" s="343"/>
      <c r="O20" s="343"/>
      <c r="P20" s="343"/>
      <c r="Q20" s="343"/>
      <c r="R20" s="343"/>
      <c r="S20" s="681"/>
      <c r="T20" s="686"/>
      <c r="U20" s="686"/>
      <c r="V20" s="688"/>
      <c r="W20" s="203"/>
    </row>
    <row r="21" ht="15.75" customHeight="1">
      <c r="A21" s="540"/>
      <c r="B21" s="687"/>
      <c r="C21" s="343"/>
      <c r="D21" s="343"/>
      <c r="E21" s="343"/>
      <c r="F21" s="343"/>
      <c r="G21" s="343"/>
      <c r="H21" s="681"/>
      <c r="I21" s="686"/>
      <c r="J21" s="686"/>
      <c r="K21" s="688"/>
      <c r="L21" s="685"/>
      <c r="M21" s="687"/>
      <c r="N21" s="343"/>
      <c r="O21" s="343"/>
      <c r="P21" s="343"/>
      <c r="Q21" s="343"/>
      <c r="R21" s="343"/>
      <c r="S21" s="681"/>
      <c r="T21" s="686"/>
      <c r="U21" s="686"/>
      <c r="V21" s="688"/>
      <c r="W21" s="203"/>
    </row>
    <row r="22" ht="15.75" customHeight="1">
      <c r="A22" s="540"/>
      <c r="B22" s="687"/>
      <c r="C22" s="343"/>
      <c r="D22" s="343"/>
      <c r="E22" s="343"/>
      <c r="F22" s="343"/>
      <c r="G22" s="343"/>
      <c r="H22" s="681"/>
      <c r="I22" s="686"/>
      <c r="J22" s="686"/>
      <c r="K22" s="688"/>
      <c r="L22" s="685"/>
      <c r="M22" s="687"/>
      <c r="N22" s="343"/>
      <c r="O22" s="343"/>
      <c r="P22" s="343"/>
      <c r="Q22" s="343"/>
      <c r="R22" s="343"/>
      <c r="S22" s="681"/>
      <c r="T22" s="686"/>
      <c r="U22" s="686"/>
      <c r="V22" s="688"/>
      <c r="W22" s="203"/>
    </row>
    <row r="23" ht="15.75" customHeight="1">
      <c r="A23" s="540"/>
      <c r="B23" s="687"/>
      <c r="C23" s="343"/>
      <c r="D23" s="343"/>
      <c r="E23" s="343"/>
      <c r="F23" s="343"/>
      <c r="G23" s="343"/>
      <c r="H23" s="681"/>
      <c r="I23" s="686"/>
      <c r="J23" s="686"/>
      <c r="K23" s="688"/>
      <c r="L23" s="685"/>
      <c r="M23" s="687"/>
      <c r="N23" s="343"/>
      <c r="O23" s="343"/>
      <c r="P23" s="343"/>
      <c r="Q23" s="343"/>
      <c r="R23" s="343"/>
      <c r="S23" s="681"/>
      <c r="T23" s="686"/>
      <c r="U23" s="686"/>
      <c r="V23" s="688"/>
      <c r="W23" s="203"/>
    </row>
    <row r="24" ht="15.75" customHeight="1">
      <c r="A24" s="540"/>
      <c r="B24" s="687"/>
      <c r="C24" s="343"/>
      <c r="D24" s="343"/>
      <c r="E24" s="343"/>
      <c r="F24" s="343"/>
      <c r="G24" s="343"/>
      <c r="H24" s="681"/>
      <c r="I24" s="686"/>
      <c r="J24" s="686"/>
      <c r="K24" s="688"/>
      <c r="L24" s="685"/>
      <c r="M24" s="687"/>
      <c r="N24" s="343"/>
      <c r="O24" s="343"/>
      <c r="P24" s="343"/>
      <c r="Q24" s="343"/>
      <c r="R24" s="343"/>
      <c r="S24" s="681"/>
      <c r="T24" s="686"/>
      <c r="U24" s="686"/>
      <c r="V24" s="688"/>
      <c r="W24" s="203"/>
    </row>
    <row r="25" ht="15.75" customHeight="1">
      <c r="A25" s="540"/>
      <c r="B25" s="687"/>
      <c r="C25" s="343"/>
      <c r="D25" s="343"/>
      <c r="E25" s="343"/>
      <c r="F25" s="343"/>
      <c r="G25" s="343"/>
      <c r="H25" s="681"/>
      <c r="I25" s="686"/>
      <c r="J25" s="686"/>
      <c r="K25" s="688"/>
      <c r="L25" s="685"/>
      <c r="M25" s="687"/>
      <c r="N25" s="343"/>
      <c r="O25" s="343"/>
      <c r="P25" s="343"/>
      <c r="Q25" s="343"/>
      <c r="R25" s="343"/>
      <c r="S25" s="681"/>
      <c r="T25" s="686"/>
      <c r="U25" s="686"/>
      <c r="V25" s="688"/>
      <c r="W25" s="203"/>
    </row>
    <row r="26" ht="15.75" customHeight="1">
      <c r="A26" s="540"/>
      <c r="B26" s="687"/>
      <c r="C26" s="343"/>
      <c r="D26" s="343"/>
      <c r="E26" s="343"/>
      <c r="F26" s="343"/>
      <c r="G26" s="343"/>
      <c r="H26" s="681"/>
      <c r="I26" s="686"/>
      <c r="J26" s="686"/>
      <c r="K26" s="688"/>
      <c r="L26" s="685"/>
      <c r="M26" s="687"/>
      <c r="N26" s="343"/>
      <c r="O26" s="343"/>
      <c r="P26" s="343"/>
      <c r="Q26" s="343"/>
      <c r="R26" s="343"/>
      <c r="S26" s="681"/>
      <c r="T26" s="686"/>
      <c r="U26" s="686"/>
      <c r="V26" s="688"/>
      <c r="W26" s="203"/>
    </row>
    <row r="27" ht="15.75" customHeight="1">
      <c r="A27" s="540"/>
      <c r="B27" s="687"/>
      <c r="C27" s="343"/>
      <c r="D27" s="343"/>
      <c r="E27" s="343"/>
      <c r="F27" s="343"/>
      <c r="G27" s="343"/>
      <c r="H27" s="681"/>
      <c r="I27" s="686"/>
      <c r="J27" s="686"/>
      <c r="K27" s="688"/>
      <c r="L27" s="685"/>
      <c r="M27" s="687"/>
      <c r="N27" s="343"/>
      <c r="O27" s="343"/>
      <c r="P27" s="343"/>
      <c r="Q27" s="343"/>
      <c r="R27" s="343"/>
      <c r="S27" s="681"/>
      <c r="T27" s="686"/>
      <c r="U27" s="686"/>
      <c r="V27" s="688"/>
      <c r="W27" s="203"/>
    </row>
    <row r="28" ht="15.75" customHeight="1">
      <c r="A28" s="584"/>
      <c r="B28" s="687"/>
      <c r="C28" s="343"/>
      <c r="D28" s="343"/>
      <c r="E28" s="343"/>
      <c r="F28" s="343"/>
      <c r="G28" s="343"/>
      <c r="H28" s="681"/>
      <c r="I28" s="686"/>
      <c r="J28" s="686"/>
      <c r="K28" s="688"/>
      <c r="L28" s="685"/>
      <c r="M28" s="687"/>
      <c r="N28" s="343"/>
      <c r="O28" s="343"/>
      <c r="P28" s="343"/>
      <c r="Q28" s="343"/>
      <c r="R28" s="343"/>
      <c r="S28" s="681"/>
      <c r="T28" s="686"/>
      <c r="U28" s="686"/>
      <c r="V28" s="688"/>
      <c r="W28" s="248"/>
    </row>
    <row r="29" ht="15.75" customHeight="1">
      <c r="A29" s="647"/>
      <c r="B29" s="687"/>
      <c r="C29" s="343"/>
      <c r="D29" s="343"/>
      <c r="E29" s="343"/>
      <c r="F29" s="343"/>
      <c r="G29" s="343"/>
      <c r="H29" s="681"/>
      <c r="I29" s="686"/>
      <c r="J29" s="686"/>
      <c r="K29" s="688"/>
      <c r="L29" s="685"/>
      <c r="M29" s="687"/>
      <c r="N29" s="343"/>
      <c r="O29" s="343"/>
      <c r="P29" s="343"/>
      <c r="Q29" s="343"/>
      <c r="R29" s="343"/>
      <c r="S29" s="681"/>
      <c r="T29" s="686"/>
      <c r="U29" s="686"/>
      <c r="V29" s="688"/>
      <c r="W29" s="635"/>
    </row>
    <row r="30" ht="15.75" customHeight="1">
      <c r="A30" s="540"/>
      <c r="B30" s="687"/>
      <c r="C30" s="343"/>
      <c r="D30" s="343"/>
      <c r="E30" s="343"/>
      <c r="F30" s="343"/>
      <c r="G30" s="343"/>
      <c r="H30" s="681"/>
      <c r="I30" s="686"/>
      <c r="J30" s="686"/>
      <c r="K30" s="688"/>
      <c r="L30" s="685"/>
      <c r="M30" s="687"/>
      <c r="N30" s="343"/>
      <c r="O30" s="343"/>
      <c r="P30" s="343"/>
      <c r="Q30" s="343"/>
      <c r="R30" s="343"/>
      <c r="S30" s="681"/>
      <c r="T30" s="686"/>
      <c r="U30" s="686"/>
      <c r="V30" s="688"/>
      <c r="W30" s="203"/>
    </row>
    <row r="31" ht="15.75" customHeight="1">
      <c r="A31" s="540"/>
      <c r="B31" s="687"/>
      <c r="C31" s="343"/>
      <c r="D31" s="343"/>
      <c r="E31" s="343"/>
      <c r="F31" s="343"/>
      <c r="G31" s="343"/>
      <c r="H31" s="681"/>
      <c r="I31" s="686"/>
      <c r="J31" s="686"/>
      <c r="K31" s="688"/>
      <c r="L31" s="685"/>
      <c r="M31" s="687"/>
      <c r="N31" s="343"/>
      <c r="O31" s="343"/>
      <c r="P31" s="343"/>
      <c r="Q31" s="343"/>
      <c r="R31" s="343"/>
      <c r="S31" s="681"/>
      <c r="T31" s="686"/>
      <c r="U31" s="686"/>
      <c r="V31" s="688"/>
      <c r="W31" s="203"/>
    </row>
    <row r="32" ht="15.75" customHeight="1">
      <c r="A32" s="540"/>
      <c r="B32" s="687"/>
      <c r="C32" s="343"/>
      <c r="D32" s="343"/>
      <c r="E32" s="343"/>
      <c r="F32" s="343"/>
      <c r="G32" s="343"/>
      <c r="H32" s="681"/>
      <c r="I32" s="686"/>
      <c r="J32" s="686"/>
      <c r="K32" s="688"/>
      <c r="L32" s="685"/>
      <c r="M32" s="687"/>
      <c r="N32" s="343"/>
      <c r="O32" s="343"/>
      <c r="P32" s="343"/>
      <c r="Q32" s="343"/>
      <c r="R32" s="343"/>
      <c r="S32" s="681"/>
      <c r="T32" s="686"/>
      <c r="U32" s="686"/>
      <c r="V32" s="688"/>
      <c r="W32" s="203"/>
    </row>
    <row r="33" ht="15.75" customHeight="1">
      <c r="A33" s="540"/>
      <c r="B33" s="687"/>
      <c r="C33" s="343"/>
      <c r="D33" s="343"/>
      <c r="E33" s="343"/>
      <c r="F33" s="343"/>
      <c r="G33" s="343"/>
      <c r="H33" s="681"/>
      <c r="I33" s="686"/>
      <c r="J33" s="686"/>
      <c r="K33" s="688"/>
      <c r="L33" s="685"/>
      <c r="M33" s="687"/>
      <c r="N33" s="343"/>
      <c r="O33" s="343"/>
      <c r="P33" s="343"/>
      <c r="Q33" s="343"/>
      <c r="R33" s="343"/>
      <c r="S33" s="681"/>
      <c r="T33" s="686"/>
      <c r="U33" s="686"/>
      <c r="V33" s="688"/>
      <c r="W33" s="203"/>
    </row>
    <row r="34" ht="15.75" customHeight="1">
      <c r="A34" s="540"/>
      <c r="B34" s="687"/>
      <c r="C34" s="343"/>
      <c r="D34" s="343"/>
      <c r="E34" s="343"/>
      <c r="F34" s="343"/>
      <c r="G34" s="343"/>
      <c r="H34" s="681"/>
      <c r="I34" s="686"/>
      <c r="J34" s="686"/>
      <c r="K34" s="688"/>
      <c r="L34" s="685"/>
      <c r="M34" s="687"/>
      <c r="N34" s="343"/>
      <c r="O34" s="343"/>
      <c r="P34" s="343"/>
      <c r="Q34" s="343"/>
      <c r="R34" s="343"/>
      <c r="S34" s="681"/>
      <c r="T34" s="686"/>
      <c r="U34" s="686"/>
      <c r="V34" s="688"/>
      <c r="W34" s="203"/>
    </row>
    <row r="35" ht="15.75" customHeight="1">
      <c r="A35" s="540"/>
      <c r="B35" s="687"/>
      <c r="C35" s="343"/>
      <c r="D35" s="343"/>
      <c r="E35" s="343"/>
      <c r="F35" s="343"/>
      <c r="G35" s="343"/>
      <c r="H35" s="681"/>
      <c r="I35" s="686"/>
      <c r="J35" s="686"/>
      <c r="K35" s="688"/>
      <c r="L35" s="685"/>
      <c r="M35" s="687"/>
      <c r="N35" s="343"/>
      <c r="O35" s="343"/>
      <c r="P35" s="343"/>
      <c r="Q35" s="343"/>
      <c r="R35" s="343"/>
      <c r="S35" s="681"/>
      <c r="T35" s="686"/>
      <c r="U35" s="686"/>
      <c r="V35" s="688"/>
      <c r="W35" s="203"/>
    </row>
    <row r="36" ht="15.75" customHeight="1">
      <c r="A36" s="540"/>
      <c r="B36" s="687"/>
      <c r="C36" s="343"/>
      <c r="D36" s="343"/>
      <c r="E36" s="343"/>
      <c r="F36" s="343"/>
      <c r="G36" s="343"/>
      <c r="H36" s="681"/>
      <c r="I36" s="686"/>
      <c r="J36" s="686"/>
      <c r="K36" s="688"/>
      <c r="L36" s="685"/>
      <c r="M36" s="687"/>
      <c r="N36" s="343"/>
      <c r="O36" s="343"/>
      <c r="P36" s="343"/>
      <c r="Q36" s="343"/>
      <c r="R36" s="343"/>
      <c r="S36" s="681"/>
      <c r="T36" s="686"/>
      <c r="U36" s="686"/>
      <c r="V36" s="688"/>
      <c r="W36" s="203"/>
    </row>
    <row r="37" ht="15.75" customHeight="1">
      <c r="A37" s="540"/>
      <c r="B37" s="687"/>
      <c r="C37" s="343"/>
      <c r="D37" s="343"/>
      <c r="E37" s="343"/>
      <c r="F37" s="343"/>
      <c r="G37" s="343"/>
      <c r="H37" s="681"/>
      <c r="I37" s="686"/>
      <c r="J37" s="686"/>
      <c r="K37" s="688"/>
      <c r="L37" s="685"/>
      <c r="M37" s="687"/>
      <c r="N37" s="343"/>
      <c r="O37" s="343"/>
      <c r="P37" s="343"/>
      <c r="Q37" s="343"/>
      <c r="R37" s="343"/>
      <c r="S37" s="681"/>
      <c r="T37" s="686"/>
      <c r="U37" s="686"/>
      <c r="V37" s="688"/>
      <c r="W37" s="203"/>
    </row>
    <row r="38" ht="15.75" customHeight="1">
      <c r="A38" s="584"/>
      <c r="B38" s="687"/>
      <c r="C38" s="343"/>
      <c r="D38" s="343"/>
      <c r="E38" s="343"/>
      <c r="F38" s="343"/>
      <c r="G38" s="343"/>
      <c r="H38" s="681"/>
      <c r="I38" s="686"/>
      <c r="J38" s="686"/>
      <c r="K38" s="688"/>
      <c r="L38" s="685"/>
      <c r="M38" s="687"/>
      <c r="N38" s="343"/>
      <c r="O38" s="343"/>
      <c r="P38" s="343"/>
      <c r="Q38" s="343"/>
      <c r="R38" s="343"/>
      <c r="S38" s="681"/>
      <c r="T38" s="686"/>
      <c r="U38" s="686"/>
      <c r="V38" s="688"/>
      <c r="W38" s="248"/>
    </row>
    <row r="39" ht="15.75" customHeight="1">
      <c r="A39" s="647"/>
      <c r="B39" s="687"/>
      <c r="C39" s="343"/>
      <c r="D39" s="343"/>
      <c r="E39" s="343"/>
      <c r="F39" s="343"/>
      <c r="G39" s="343"/>
      <c r="H39" s="681"/>
      <c r="I39" s="686"/>
      <c r="J39" s="686"/>
      <c r="K39" s="688"/>
      <c r="L39" s="685"/>
      <c r="M39" s="687"/>
      <c r="N39" s="343"/>
      <c r="O39" s="343"/>
      <c r="P39" s="343"/>
      <c r="Q39" s="343"/>
      <c r="R39" s="343"/>
      <c r="S39" s="681"/>
      <c r="T39" s="686"/>
      <c r="U39" s="686"/>
      <c r="V39" s="688"/>
      <c r="W39" s="635"/>
    </row>
    <row r="40" ht="15.75" customHeight="1">
      <c r="A40" s="540"/>
      <c r="B40" s="687"/>
      <c r="C40" s="343"/>
      <c r="D40" s="343"/>
      <c r="E40" s="343"/>
      <c r="F40" s="343"/>
      <c r="G40" s="343"/>
      <c r="H40" s="681"/>
      <c r="I40" s="686"/>
      <c r="J40" s="686"/>
      <c r="K40" s="688"/>
      <c r="L40" s="685"/>
      <c r="M40" s="687"/>
      <c r="N40" s="343"/>
      <c r="O40" s="343"/>
      <c r="P40" s="343"/>
      <c r="Q40" s="343"/>
      <c r="R40" s="343"/>
      <c r="S40" s="681"/>
      <c r="T40" s="686"/>
      <c r="U40" s="686"/>
      <c r="V40" s="688"/>
      <c r="W40" s="203"/>
    </row>
    <row r="41" ht="15.75" customHeight="1">
      <c r="A41" s="540"/>
      <c r="B41" s="687"/>
      <c r="C41" s="343"/>
      <c r="D41" s="343"/>
      <c r="E41" s="343"/>
      <c r="F41" s="343"/>
      <c r="G41" s="343"/>
      <c r="H41" s="681"/>
      <c r="I41" s="686"/>
      <c r="J41" s="686"/>
      <c r="K41" s="688"/>
      <c r="L41" s="685"/>
      <c r="M41" s="687"/>
      <c r="N41" s="343"/>
      <c r="O41" s="343"/>
      <c r="P41" s="343"/>
      <c r="Q41" s="343"/>
      <c r="R41" s="343"/>
      <c r="S41" s="681"/>
      <c r="T41" s="686"/>
      <c r="U41" s="686"/>
      <c r="V41" s="688"/>
      <c r="W41" s="203"/>
    </row>
    <row r="42" ht="15.75" customHeight="1">
      <c r="A42" s="540"/>
      <c r="B42" s="687"/>
      <c r="C42" s="343"/>
      <c r="D42" s="343"/>
      <c r="E42" s="343"/>
      <c r="F42" s="343"/>
      <c r="G42" s="343"/>
      <c r="H42" s="681"/>
      <c r="I42" s="686"/>
      <c r="J42" s="686"/>
      <c r="K42" s="688"/>
      <c r="L42" s="685"/>
      <c r="M42" s="687"/>
      <c r="N42" s="343"/>
      <c r="O42" s="343"/>
      <c r="P42" s="343"/>
      <c r="Q42" s="343"/>
      <c r="R42" s="343"/>
      <c r="S42" s="681"/>
      <c r="T42" s="686"/>
      <c r="U42" s="686"/>
      <c r="V42" s="688"/>
      <c r="W42" s="203"/>
    </row>
    <row r="43" ht="15.75" customHeight="1">
      <c r="A43" s="540"/>
      <c r="B43" s="687"/>
      <c r="C43" s="343"/>
      <c r="D43" s="343"/>
      <c r="E43" s="343"/>
      <c r="F43" s="343"/>
      <c r="G43" s="343"/>
      <c r="H43" s="681"/>
      <c r="I43" s="686"/>
      <c r="J43" s="686"/>
      <c r="K43" s="688"/>
      <c r="L43" s="685"/>
      <c r="M43" s="687"/>
      <c r="N43" s="343"/>
      <c r="O43" s="343"/>
      <c r="P43" s="343"/>
      <c r="Q43" s="343"/>
      <c r="R43" s="343"/>
      <c r="S43" s="681"/>
      <c r="T43" s="686"/>
      <c r="U43" s="686"/>
      <c r="V43" s="688"/>
      <c r="W43" s="203"/>
    </row>
    <row r="44" ht="15.75" customHeight="1">
      <c r="A44" s="540"/>
      <c r="B44" s="687"/>
      <c r="C44" s="343"/>
      <c r="D44" s="343"/>
      <c r="E44" s="343"/>
      <c r="F44" s="343"/>
      <c r="G44" s="343"/>
      <c r="H44" s="681"/>
      <c r="I44" s="686"/>
      <c r="J44" s="686"/>
      <c r="K44" s="688"/>
      <c r="L44" s="685"/>
      <c r="M44" s="687"/>
      <c r="N44" s="343"/>
      <c r="O44" s="343"/>
      <c r="P44" s="343"/>
      <c r="Q44" s="343"/>
      <c r="R44" s="343"/>
      <c r="S44" s="681"/>
      <c r="T44" s="686"/>
      <c r="U44" s="686"/>
      <c r="V44" s="688"/>
      <c r="W44" s="203"/>
    </row>
    <row r="45" ht="15.75" customHeight="1">
      <c r="A45" s="540"/>
      <c r="B45" s="687"/>
      <c r="C45" s="343"/>
      <c r="D45" s="343"/>
      <c r="E45" s="343"/>
      <c r="F45" s="343"/>
      <c r="G45" s="343"/>
      <c r="H45" s="681"/>
      <c r="I45" s="686"/>
      <c r="J45" s="686"/>
      <c r="K45" s="688"/>
      <c r="L45" s="685"/>
      <c r="M45" s="687"/>
      <c r="N45" s="343"/>
      <c r="O45" s="343"/>
      <c r="P45" s="343"/>
      <c r="Q45" s="343"/>
      <c r="R45" s="343"/>
      <c r="S45" s="681"/>
      <c r="T45" s="686"/>
      <c r="U45" s="686"/>
      <c r="V45" s="688"/>
      <c r="W45" s="203"/>
    </row>
    <row r="46" ht="15.75" customHeight="1">
      <c r="A46" s="540"/>
      <c r="B46" s="687"/>
      <c r="C46" s="343"/>
      <c r="D46" s="343"/>
      <c r="E46" s="343"/>
      <c r="F46" s="343"/>
      <c r="G46" s="343"/>
      <c r="H46" s="681"/>
      <c r="I46" s="686"/>
      <c r="J46" s="686"/>
      <c r="K46" s="688"/>
      <c r="L46" s="685"/>
      <c r="M46" s="687"/>
      <c r="N46" s="343"/>
      <c r="O46" s="343"/>
      <c r="P46" s="343"/>
      <c r="Q46" s="343"/>
      <c r="R46" s="343"/>
      <c r="S46" s="681"/>
      <c r="T46" s="686"/>
      <c r="U46" s="686"/>
      <c r="V46" s="688"/>
      <c r="W46" s="203"/>
    </row>
    <row r="47" ht="15.75" customHeight="1">
      <c r="A47" s="540"/>
      <c r="B47" s="687"/>
      <c r="C47" s="343"/>
      <c r="D47" s="343"/>
      <c r="E47" s="343"/>
      <c r="F47" s="343"/>
      <c r="G47" s="343"/>
      <c r="H47" s="681"/>
      <c r="I47" s="686"/>
      <c r="J47" s="686"/>
      <c r="K47" s="688"/>
      <c r="L47" s="685"/>
      <c r="M47" s="687"/>
      <c r="N47" s="343"/>
      <c r="O47" s="343"/>
      <c r="P47" s="343"/>
      <c r="Q47" s="343"/>
      <c r="R47" s="343"/>
      <c r="S47" s="681"/>
      <c r="T47" s="686"/>
      <c r="U47" s="686"/>
      <c r="V47" s="688"/>
      <c r="W47" s="203"/>
    </row>
    <row r="48" ht="15.75" customHeight="1">
      <c r="A48" s="584"/>
      <c r="B48" s="687"/>
      <c r="C48" s="343"/>
      <c r="D48" s="343"/>
      <c r="E48" s="343"/>
      <c r="F48" s="343"/>
      <c r="G48" s="343"/>
      <c r="H48" s="681"/>
      <c r="I48" s="686"/>
      <c r="J48" s="686"/>
      <c r="K48" s="688"/>
      <c r="L48" s="685"/>
      <c r="M48" s="687"/>
      <c r="N48" s="343"/>
      <c r="O48" s="343"/>
      <c r="P48" s="343"/>
      <c r="Q48" s="343"/>
      <c r="R48" s="343"/>
      <c r="S48" s="681"/>
      <c r="T48" s="686"/>
      <c r="U48" s="686"/>
      <c r="V48" s="688"/>
      <c r="W48" s="248"/>
    </row>
    <row r="49" ht="15.75" customHeight="1">
      <c r="A49" s="647"/>
      <c r="B49" s="687"/>
      <c r="C49" s="343"/>
      <c r="D49" s="343"/>
      <c r="E49" s="343"/>
      <c r="F49" s="343"/>
      <c r="G49" s="343"/>
      <c r="H49" s="681"/>
      <c r="I49" s="686"/>
      <c r="J49" s="686"/>
      <c r="K49" s="688"/>
      <c r="L49" s="685"/>
      <c r="M49" s="687"/>
      <c r="N49" s="343"/>
      <c r="O49" s="343"/>
      <c r="P49" s="343"/>
      <c r="Q49" s="343"/>
      <c r="R49" s="343"/>
      <c r="S49" s="681"/>
      <c r="T49" s="686"/>
      <c r="U49" s="686"/>
      <c r="V49" s="688"/>
      <c r="W49" s="635"/>
    </row>
    <row r="50" ht="15.75" customHeight="1">
      <c r="A50" s="540"/>
      <c r="B50" s="687"/>
      <c r="C50" s="343"/>
      <c r="D50" s="343"/>
      <c r="E50" s="343"/>
      <c r="F50" s="343"/>
      <c r="G50" s="343"/>
      <c r="H50" s="681"/>
      <c r="I50" s="686"/>
      <c r="J50" s="686"/>
      <c r="K50" s="688"/>
      <c r="L50" s="685"/>
      <c r="M50" s="687"/>
      <c r="N50" s="343"/>
      <c r="O50" s="343"/>
      <c r="P50" s="343"/>
      <c r="Q50" s="343"/>
      <c r="R50" s="343"/>
      <c r="S50" s="681"/>
      <c r="T50" s="686"/>
      <c r="U50" s="686"/>
      <c r="V50" s="688"/>
      <c r="W50" s="203"/>
    </row>
    <row r="51" ht="15.75" customHeight="1">
      <c r="A51" s="540"/>
      <c r="B51" s="687"/>
      <c r="C51" s="343"/>
      <c r="D51" s="343"/>
      <c r="E51" s="343"/>
      <c r="F51" s="343"/>
      <c r="G51" s="343"/>
      <c r="H51" s="681"/>
      <c r="I51" s="686"/>
      <c r="J51" s="686"/>
      <c r="K51" s="688"/>
      <c r="L51" s="685"/>
      <c r="M51" s="687"/>
      <c r="N51" s="343"/>
      <c r="O51" s="343"/>
      <c r="P51" s="343"/>
      <c r="Q51" s="343"/>
      <c r="R51" s="343"/>
      <c r="S51" s="681"/>
      <c r="T51" s="686"/>
      <c r="U51" s="686"/>
      <c r="V51" s="688"/>
      <c r="W51" s="203"/>
    </row>
    <row r="52" ht="15.75" customHeight="1">
      <c r="A52" s="540"/>
      <c r="B52" s="687"/>
      <c r="C52" s="343"/>
      <c r="D52" s="343"/>
      <c r="E52" s="343"/>
      <c r="F52" s="343"/>
      <c r="G52" s="343"/>
      <c r="H52" s="681"/>
      <c r="I52" s="686"/>
      <c r="J52" s="686"/>
      <c r="K52" s="688"/>
      <c r="L52" s="685"/>
      <c r="M52" s="687"/>
      <c r="N52" s="343"/>
      <c r="O52" s="343"/>
      <c r="P52" s="343"/>
      <c r="Q52" s="343"/>
      <c r="R52" s="343"/>
      <c r="S52" s="681"/>
      <c r="T52" s="686"/>
      <c r="U52" s="686"/>
      <c r="V52" s="688"/>
      <c r="W52" s="203"/>
    </row>
    <row r="53" ht="15.75" customHeight="1">
      <c r="A53" s="540"/>
      <c r="B53" s="687"/>
      <c r="C53" s="343"/>
      <c r="D53" s="343"/>
      <c r="E53" s="343"/>
      <c r="F53" s="343"/>
      <c r="G53" s="343"/>
      <c r="H53" s="681"/>
      <c r="I53" s="686"/>
      <c r="J53" s="686"/>
      <c r="K53" s="688"/>
      <c r="L53" s="685"/>
      <c r="M53" s="687"/>
      <c r="N53" s="343"/>
      <c r="O53" s="343"/>
      <c r="P53" s="343"/>
      <c r="Q53" s="343"/>
      <c r="R53" s="343"/>
      <c r="S53" s="681"/>
      <c r="T53" s="686"/>
      <c r="U53" s="686"/>
      <c r="V53" s="688"/>
      <c r="W53" s="203"/>
    </row>
    <row r="54" ht="15.75" customHeight="1">
      <c r="A54" s="540"/>
      <c r="B54" s="687"/>
      <c r="C54" s="343"/>
      <c r="D54" s="343"/>
      <c r="E54" s="343"/>
      <c r="F54" s="343"/>
      <c r="G54" s="343"/>
      <c r="H54" s="681"/>
      <c r="I54" s="686"/>
      <c r="J54" s="686"/>
      <c r="K54" s="688"/>
      <c r="L54" s="685"/>
      <c r="M54" s="687"/>
      <c r="N54" s="343"/>
      <c r="O54" s="343"/>
      <c r="P54" s="343"/>
      <c r="Q54" s="343"/>
      <c r="R54" s="343"/>
      <c r="S54" s="681"/>
      <c r="T54" s="686"/>
      <c r="U54" s="686"/>
      <c r="V54" s="688"/>
      <c r="W54" s="203"/>
    </row>
    <row r="55" ht="15.75" customHeight="1">
      <c r="A55" s="540"/>
      <c r="B55" s="687"/>
      <c r="C55" s="343"/>
      <c r="D55" s="343"/>
      <c r="E55" s="343"/>
      <c r="F55" s="343"/>
      <c r="G55" s="343"/>
      <c r="H55" s="681"/>
      <c r="I55" s="686"/>
      <c r="J55" s="686"/>
      <c r="K55" s="688"/>
      <c r="L55" s="685"/>
      <c r="M55" s="687"/>
      <c r="N55" s="343"/>
      <c r="O55" s="343"/>
      <c r="P55" s="343"/>
      <c r="Q55" s="343"/>
      <c r="R55" s="343"/>
      <c r="S55" s="681"/>
      <c r="T55" s="686"/>
      <c r="U55" s="686"/>
      <c r="V55" s="688"/>
      <c r="W55" s="203"/>
    </row>
    <row r="56" ht="15.75" customHeight="1">
      <c r="A56" s="540"/>
      <c r="B56" s="687"/>
      <c r="C56" s="343"/>
      <c r="D56" s="343"/>
      <c r="E56" s="343"/>
      <c r="F56" s="343"/>
      <c r="G56" s="343"/>
      <c r="H56" s="681"/>
      <c r="I56" s="686"/>
      <c r="J56" s="686"/>
      <c r="K56" s="688"/>
      <c r="L56" s="685"/>
      <c r="M56" s="687"/>
      <c r="N56" s="343"/>
      <c r="O56" s="343"/>
      <c r="P56" s="343"/>
      <c r="Q56" s="343"/>
      <c r="R56" s="343"/>
      <c r="S56" s="681"/>
      <c r="T56" s="686"/>
      <c r="U56" s="686"/>
      <c r="V56" s="688"/>
      <c r="W56" s="203"/>
    </row>
    <row r="57" ht="15.75" customHeight="1">
      <c r="A57" s="540"/>
      <c r="B57" s="687"/>
      <c r="C57" s="343"/>
      <c r="D57" s="343"/>
      <c r="E57" s="343"/>
      <c r="F57" s="343"/>
      <c r="G57" s="343"/>
      <c r="H57" s="681"/>
      <c r="I57" s="686"/>
      <c r="J57" s="686"/>
      <c r="K57" s="688"/>
      <c r="L57" s="685"/>
      <c r="M57" s="687"/>
      <c r="N57" s="343"/>
      <c r="O57" s="343"/>
      <c r="P57" s="343"/>
      <c r="Q57" s="343"/>
      <c r="R57" s="343"/>
      <c r="S57" s="681"/>
      <c r="T57" s="686"/>
      <c r="U57" s="686"/>
      <c r="V57" s="688"/>
      <c r="W57" s="203"/>
    </row>
    <row r="58" ht="15.75" customHeight="1">
      <c r="A58" s="584"/>
      <c r="B58" s="687"/>
      <c r="C58" s="343"/>
      <c r="D58" s="343"/>
      <c r="E58" s="343"/>
      <c r="F58" s="343"/>
      <c r="G58" s="343"/>
      <c r="H58" s="681"/>
      <c r="I58" s="686"/>
      <c r="J58" s="686"/>
      <c r="K58" s="688"/>
      <c r="L58" s="685"/>
      <c r="M58" s="687"/>
      <c r="N58" s="343"/>
      <c r="O58" s="343"/>
      <c r="P58" s="343"/>
      <c r="Q58" s="343"/>
      <c r="R58" s="343"/>
      <c r="S58" s="681"/>
      <c r="T58" s="686"/>
      <c r="U58" s="686"/>
      <c r="V58" s="688"/>
      <c r="W58" s="248"/>
    </row>
    <row r="59" ht="15.75" customHeight="1">
      <c r="A59" s="647"/>
      <c r="B59" s="687"/>
      <c r="C59" s="343"/>
      <c r="D59" s="343"/>
      <c r="E59" s="343"/>
      <c r="F59" s="343"/>
      <c r="G59" s="343"/>
      <c r="H59" s="681"/>
      <c r="I59" s="686"/>
      <c r="J59" s="686"/>
      <c r="K59" s="688"/>
      <c r="L59" s="685"/>
      <c r="M59" s="687"/>
      <c r="N59" s="343"/>
      <c r="O59" s="343"/>
      <c r="P59" s="343"/>
      <c r="Q59" s="343"/>
      <c r="R59" s="343"/>
      <c r="S59" s="681"/>
      <c r="T59" s="686"/>
      <c r="U59" s="686"/>
      <c r="V59" s="688"/>
      <c r="W59" s="635"/>
    </row>
    <row r="60" ht="15.75" customHeight="1">
      <c r="A60" s="540"/>
      <c r="B60" s="687"/>
      <c r="C60" s="343"/>
      <c r="D60" s="343"/>
      <c r="E60" s="343"/>
      <c r="F60" s="343"/>
      <c r="G60" s="343"/>
      <c r="H60" s="681"/>
      <c r="I60" s="686"/>
      <c r="J60" s="686"/>
      <c r="K60" s="688"/>
      <c r="L60" s="685"/>
      <c r="M60" s="687"/>
      <c r="N60" s="343"/>
      <c r="O60" s="343"/>
      <c r="P60" s="343"/>
      <c r="Q60" s="343"/>
      <c r="R60" s="343"/>
      <c r="S60" s="681"/>
      <c r="T60" s="686"/>
      <c r="U60" s="686"/>
      <c r="V60" s="688"/>
      <c r="W60" s="203"/>
    </row>
    <row r="61" ht="15.75" customHeight="1">
      <c r="A61" s="540"/>
      <c r="B61" s="687"/>
      <c r="C61" s="343"/>
      <c r="D61" s="343"/>
      <c r="E61" s="343"/>
      <c r="F61" s="343"/>
      <c r="G61" s="343"/>
      <c r="H61" s="681"/>
      <c r="I61" s="686"/>
      <c r="J61" s="686"/>
      <c r="K61" s="688"/>
      <c r="L61" s="685"/>
      <c r="M61" s="687"/>
      <c r="N61" s="343"/>
      <c r="O61" s="343"/>
      <c r="P61" s="343"/>
      <c r="Q61" s="343"/>
      <c r="R61" s="343"/>
      <c r="S61" s="681"/>
      <c r="T61" s="686"/>
      <c r="U61" s="686"/>
      <c r="V61" s="688"/>
      <c r="W61" s="203"/>
    </row>
    <row r="62" ht="15.75" customHeight="1">
      <c r="A62" s="540"/>
      <c r="B62" s="687"/>
      <c r="C62" s="343"/>
      <c r="D62" s="343"/>
      <c r="E62" s="343"/>
      <c r="F62" s="343"/>
      <c r="G62" s="343"/>
      <c r="H62" s="681"/>
      <c r="I62" s="686"/>
      <c r="J62" s="686"/>
      <c r="K62" s="688"/>
      <c r="L62" s="685"/>
      <c r="M62" s="687"/>
      <c r="N62" s="343"/>
      <c r="O62" s="343"/>
      <c r="P62" s="343"/>
      <c r="Q62" s="343"/>
      <c r="R62" s="343"/>
      <c r="S62" s="681"/>
      <c r="T62" s="686"/>
      <c r="U62" s="686"/>
      <c r="V62" s="688"/>
      <c r="W62" s="203"/>
    </row>
    <row r="63" ht="15.75" customHeight="1">
      <c r="A63" s="540"/>
      <c r="B63" s="687"/>
      <c r="C63" s="343"/>
      <c r="D63" s="343"/>
      <c r="E63" s="343"/>
      <c r="F63" s="343"/>
      <c r="G63" s="343"/>
      <c r="H63" s="681"/>
      <c r="I63" s="686"/>
      <c r="J63" s="686"/>
      <c r="K63" s="688"/>
      <c r="L63" s="685"/>
      <c r="M63" s="687"/>
      <c r="N63" s="343"/>
      <c r="O63" s="343"/>
      <c r="P63" s="343"/>
      <c r="Q63" s="343"/>
      <c r="R63" s="343"/>
      <c r="S63" s="681"/>
      <c r="T63" s="686"/>
      <c r="U63" s="686"/>
      <c r="V63" s="688"/>
      <c r="W63" s="203"/>
    </row>
    <row r="64" ht="15.75" customHeight="1">
      <c r="A64" s="540"/>
      <c r="B64" s="687"/>
      <c r="C64" s="343"/>
      <c r="D64" s="343"/>
      <c r="E64" s="343"/>
      <c r="F64" s="343"/>
      <c r="G64" s="343"/>
      <c r="H64" s="681"/>
      <c r="I64" s="686"/>
      <c r="J64" s="686"/>
      <c r="K64" s="688"/>
      <c r="L64" s="685"/>
      <c r="M64" s="687"/>
      <c r="N64" s="343"/>
      <c r="O64" s="343"/>
      <c r="P64" s="343"/>
      <c r="Q64" s="343"/>
      <c r="R64" s="343"/>
      <c r="S64" s="681"/>
      <c r="T64" s="686"/>
      <c r="U64" s="686"/>
      <c r="V64" s="688"/>
      <c r="W64" s="203"/>
    </row>
    <row r="65" ht="15.75" customHeight="1">
      <c r="A65" s="540"/>
      <c r="B65" s="687"/>
      <c r="C65" s="343"/>
      <c r="D65" s="343"/>
      <c r="E65" s="343"/>
      <c r="F65" s="343"/>
      <c r="G65" s="343"/>
      <c r="H65" s="681"/>
      <c r="I65" s="686"/>
      <c r="J65" s="686"/>
      <c r="K65" s="688"/>
      <c r="L65" s="685"/>
      <c r="M65" s="687"/>
      <c r="N65" s="343"/>
      <c r="O65" s="343"/>
      <c r="P65" s="343"/>
      <c r="Q65" s="343"/>
      <c r="R65" s="343"/>
      <c r="S65" s="681"/>
      <c r="T65" s="686"/>
      <c r="U65" s="686"/>
      <c r="V65" s="688"/>
      <c r="W65" s="203"/>
    </row>
    <row r="66" ht="15.75" customHeight="1">
      <c r="A66" s="540"/>
      <c r="B66" s="687"/>
      <c r="C66" s="343"/>
      <c r="D66" s="343"/>
      <c r="E66" s="343"/>
      <c r="F66" s="343"/>
      <c r="G66" s="343"/>
      <c r="H66" s="681"/>
      <c r="I66" s="686"/>
      <c r="J66" s="686"/>
      <c r="K66" s="688"/>
      <c r="L66" s="685"/>
      <c r="M66" s="687"/>
      <c r="N66" s="343"/>
      <c r="O66" s="343"/>
      <c r="P66" s="343"/>
      <c r="Q66" s="343"/>
      <c r="R66" s="343"/>
      <c r="S66" s="681"/>
      <c r="T66" s="686"/>
      <c r="U66" s="686"/>
      <c r="V66" s="688"/>
      <c r="W66" s="203"/>
    </row>
    <row r="67" ht="15.75" customHeight="1">
      <c r="A67" s="540"/>
      <c r="B67" s="687"/>
      <c r="C67" s="343"/>
      <c r="D67" s="343"/>
      <c r="E67" s="343"/>
      <c r="F67" s="343"/>
      <c r="G67" s="343"/>
      <c r="H67" s="681"/>
      <c r="I67" s="686"/>
      <c r="J67" s="686"/>
      <c r="K67" s="688"/>
      <c r="L67" s="685"/>
      <c r="M67" s="687"/>
      <c r="N67" s="343"/>
      <c r="O67" s="343"/>
      <c r="P67" s="343"/>
      <c r="Q67" s="343"/>
      <c r="R67" s="343"/>
      <c r="S67" s="681"/>
      <c r="T67" s="686"/>
      <c r="U67" s="686"/>
      <c r="V67" s="688"/>
      <c r="W67" s="203"/>
    </row>
    <row r="68" ht="15.75" customHeight="1">
      <c r="A68" s="584"/>
      <c r="B68" s="687"/>
      <c r="C68" s="343"/>
      <c r="D68" s="343"/>
      <c r="E68" s="343"/>
      <c r="F68" s="343"/>
      <c r="G68" s="343"/>
      <c r="H68" s="681"/>
      <c r="I68" s="686"/>
      <c r="J68" s="686"/>
      <c r="K68" s="688"/>
      <c r="L68" s="685"/>
      <c r="M68" s="687"/>
      <c r="N68" s="343"/>
      <c r="O68" s="343"/>
      <c r="P68" s="343"/>
      <c r="Q68" s="343"/>
      <c r="R68" s="343"/>
      <c r="S68" s="681"/>
      <c r="T68" s="686"/>
      <c r="U68" s="686"/>
      <c r="V68" s="688"/>
      <c r="W68" s="248"/>
    </row>
    <row r="69" ht="15.75" customHeight="1">
      <c r="A69" s="647"/>
      <c r="B69" s="687"/>
      <c r="C69" s="343"/>
      <c r="D69" s="343"/>
      <c r="E69" s="343"/>
      <c r="F69" s="343"/>
      <c r="G69" s="343"/>
      <c r="H69" s="681"/>
      <c r="I69" s="686"/>
      <c r="J69" s="686"/>
      <c r="K69" s="688"/>
      <c r="L69" s="685"/>
      <c r="M69" s="687"/>
      <c r="N69" s="343"/>
      <c r="O69" s="343"/>
      <c r="P69" s="343"/>
      <c r="Q69" s="343"/>
      <c r="R69" s="343"/>
      <c r="S69" s="681"/>
      <c r="T69" s="686"/>
      <c r="U69" s="686"/>
      <c r="V69" s="688"/>
      <c r="W69" s="635"/>
    </row>
    <row r="70" ht="15.75" customHeight="1">
      <c r="A70" s="540"/>
      <c r="B70" s="687"/>
      <c r="C70" s="343"/>
      <c r="D70" s="343"/>
      <c r="E70" s="343"/>
      <c r="F70" s="343"/>
      <c r="G70" s="343"/>
      <c r="H70" s="681"/>
      <c r="I70" s="686"/>
      <c r="J70" s="686"/>
      <c r="K70" s="688"/>
      <c r="L70" s="685"/>
      <c r="M70" s="687"/>
      <c r="N70" s="343"/>
      <c r="O70" s="343"/>
      <c r="P70" s="343"/>
      <c r="Q70" s="343"/>
      <c r="R70" s="343"/>
      <c r="S70" s="681"/>
      <c r="T70" s="686"/>
      <c r="U70" s="686"/>
      <c r="V70" s="688"/>
      <c r="W70" s="203"/>
    </row>
    <row r="71" ht="15.75" customHeight="1">
      <c r="A71" s="540"/>
      <c r="B71" s="687"/>
      <c r="C71" s="343"/>
      <c r="D71" s="343"/>
      <c r="E71" s="343"/>
      <c r="F71" s="343"/>
      <c r="G71" s="343"/>
      <c r="H71" s="681"/>
      <c r="I71" s="686"/>
      <c r="J71" s="686"/>
      <c r="K71" s="688"/>
      <c r="L71" s="685"/>
      <c r="M71" s="687"/>
      <c r="N71" s="343"/>
      <c r="O71" s="343"/>
      <c r="P71" s="343"/>
      <c r="Q71" s="343"/>
      <c r="R71" s="343"/>
      <c r="S71" s="681"/>
      <c r="T71" s="686"/>
      <c r="U71" s="686"/>
      <c r="V71" s="688"/>
      <c r="W71" s="203"/>
    </row>
    <row r="72" ht="15.75" customHeight="1">
      <c r="A72" s="540"/>
      <c r="B72" s="687"/>
      <c r="C72" s="343"/>
      <c r="D72" s="343"/>
      <c r="E72" s="343"/>
      <c r="F72" s="343"/>
      <c r="G72" s="343"/>
      <c r="H72" s="681"/>
      <c r="I72" s="686"/>
      <c r="J72" s="686"/>
      <c r="K72" s="688"/>
      <c r="L72" s="685"/>
      <c r="M72" s="687"/>
      <c r="N72" s="343"/>
      <c r="O72" s="343"/>
      <c r="P72" s="343"/>
      <c r="Q72" s="343"/>
      <c r="R72" s="343"/>
      <c r="S72" s="681"/>
      <c r="T72" s="686"/>
      <c r="U72" s="686"/>
      <c r="V72" s="688"/>
      <c r="W72" s="203"/>
    </row>
    <row r="73" ht="15.75" customHeight="1">
      <c r="A73" s="540"/>
      <c r="B73" s="687"/>
      <c r="C73" s="343"/>
      <c r="D73" s="343"/>
      <c r="E73" s="343"/>
      <c r="F73" s="343"/>
      <c r="G73" s="343"/>
      <c r="H73" s="681"/>
      <c r="I73" s="686"/>
      <c r="J73" s="686"/>
      <c r="K73" s="688"/>
      <c r="L73" s="685"/>
      <c r="M73" s="687"/>
      <c r="N73" s="343"/>
      <c r="O73" s="343"/>
      <c r="P73" s="343"/>
      <c r="Q73" s="343"/>
      <c r="R73" s="343"/>
      <c r="S73" s="681"/>
      <c r="T73" s="686"/>
      <c r="U73" s="686"/>
      <c r="V73" s="688"/>
      <c r="W73" s="203"/>
    </row>
    <row r="74" ht="15.75" customHeight="1">
      <c r="A74" s="540"/>
      <c r="B74" s="687"/>
      <c r="C74" s="343"/>
      <c r="D74" s="343"/>
      <c r="E74" s="343"/>
      <c r="F74" s="343"/>
      <c r="G74" s="343"/>
      <c r="H74" s="681"/>
      <c r="I74" s="686"/>
      <c r="J74" s="686"/>
      <c r="K74" s="688"/>
      <c r="L74" s="685"/>
      <c r="M74" s="687"/>
      <c r="N74" s="343"/>
      <c r="O74" s="343"/>
      <c r="P74" s="343"/>
      <c r="Q74" s="343"/>
      <c r="R74" s="343"/>
      <c r="S74" s="681"/>
      <c r="T74" s="686"/>
      <c r="U74" s="686"/>
      <c r="V74" s="688"/>
      <c r="W74" s="203"/>
    </row>
    <row r="75" ht="15.75" customHeight="1">
      <c r="A75" s="540"/>
      <c r="B75" s="687"/>
      <c r="C75" s="343"/>
      <c r="D75" s="343"/>
      <c r="E75" s="343"/>
      <c r="F75" s="343"/>
      <c r="G75" s="343"/>
      <c r="H75" s="681"/>
      <c r="I75" s="686"/>
      <c r="J75" s="686"/>
      <c r="K75" s="688"/>
      <c r="L75" s="685"/>
      <c r="M75" s="687"/>
      <c r="N75" s="343"/>
      <c r="O75" s="343"/>
      <c r="P75" s="343"/>
      <c r="Q75" s="343"/>
      <c r="R75" s="343"/>
      <c r="S75" s="681"/>
      <c r="T75" s="686"/>
      <c r="U75" s="686"/>
      <c r="V75" s="688"/>
      <c r="W75" s="203"/>
    </row>
    <row r="76" ht="15.75" customHeight="1">
      <c r="A76" s="540"/>
      <c r="B76" s="687"/>
      <c r="C76" s="343"/>
      <c r="D76" s="343"/>
      <c r="E76" s="343"/>
      <c r="F76" s="343"/>
      <c r="G76" s="343"/>
      <c r="H76" s="681"/>
      <c r="I76" s="686"/>
      <c r="J76" s="686"/>
      <c r="K76" s="688"/>
      <c r="L76" s="685"/>
      <c r="M76" s="687"/>
      <c r="N76" s="343"/>
      <c r="O76" s="343"/>
      <c r="P76" s="343"/>
      <c r="Q76" s="343"/>
      <c r="R76" s="343"/>
      <c r="S76" s="681"/>
      <c r="T76" s="686"/>
      <c r="U76" s="686"/>
      <c r="V76" s="688"/>
      <c r="W76" s="203"/>
    </row>
    <row r="77" ht="15.75" customHeight="1">
      <c r="A77" s="540"/>
      <c r="B77" s="687"/>
      <c r="C77" s="343"/>
      <c r="D77" s="343"/>
      <c r="E77" s="343"/>
      <c r="F77" s="343"/>
      <c r="G77" s="343"/>
      <c r="H77" s="681"/>
      <c r="I77" s="686"/>
      <c r="J77" s="686"/>
      <c r="K77" s="688"/>
      <c r="L77" s="685"/>
      <c r="M77" s="687"/>
      <c r="N77" s="343"/>
      <c r="O77" s="343"/>
      <c r="P77" s="343"/>
      <c r="Q77" s="343"/>
      <c r="R77" s="343"/>
      <c r="S77" s="681"/>
      <c r="T77" s="686"/>
      <c r="U77" s="686"/>
      <c r="V77" s="688"/>
      <c r="W77" s="203"/>
    </row>
    <row r="78" ht="15.75" customHeight="1">
      <c r="A78" s="584"/>
      <c r="B78" s="687"/>
      <c r="C78" s="343"/>
      <c r="D78" s="343"/>
      <c r="E78" s="343"/>
      <c r="F78" s="343"/>
      <c r="G78" s="343"/>
      <c r="H78" s="681"/>
      <c r="I78" s="686"/>
      <c r="J78" s="686"/>
      <c r="K78" s="688"/>
      <c r="L78" s="685"/>
      <c r="M78" s="687"/>
      <c r="N78" s="343"/>
      <c r="O78" s="343"/>
      <c r="P78" s="343"/>
      <c r="Q78" s="343"/>
      <c r="R78" s="343"/>
      <c r="S78" s="681"/>
      <c r="T78" s="686"/>
      <c r="U78" s="686"/>
      <c r="V78" s="688"/>
      <c r="W78" s="248"/>
    </row>
    <row r="79" ht="15.75" customHeight="1">
      <c r="A79" s="647"/>
      <c r="B79" s="687"/>
      <c r="C79" s="343"/>
      <c r="D79" s="343"/>
      <c r="E79" s="343"/>
      <c r="F79" s="343"/>
      <c r="G79" s="343"/>
      <c r="H79" s="681"/>
      <c r="I79" s="686"/>
      <c r="J79" s="686"/>
      <c r="K79" s="688"/>
      <c r="L79" s="685"/>
      <c r="M79" s="687"/>
      <c r="N79" s="343"/>
      <c r="O79" s="343"/>
      <c r="P79" s="343"/>
      <c r="Q79" s="343"/>
      <c r="R79" s="343"/>
      <c r="S79" s="681"/>
      <c r="T79" s="686"/>
      <c r="U79" s="686"/>
      <c r="V79" s="688"/>
      <c r="W79" s="635"/>
    </row>
    <row r="80" ht="15.75" customHeight="1">
      <c r="A80" s="540"/>
      <c r="B80" s="687"/>
      <c r="C80" s="343"/>
      <c r="D80" s="343"/>
      <c r="E80" s="343"/>
      <c r="F80" s="343"/>
      <c r="G80" s="343"/>
      <c r="H80" s="681"/>
      <c r="I80" s="686"/>
      <c r="J80" s="686"/>
      <c r="K80" s="688"/>
      <c r="L80" s="685"/>
      <c r="M80" s="687"/>
      <c r="N80" s="343"/>
      <c r="O80" s="343"/>
      <c r="P80" s="343"/>
      <c r="Q80" s="343"/>
      <c r="R80" s="343"/>
      <c r="S80" s="681"/>
      <c r="T80" s="686"/>
      <c r="U80" s="686"/>
      <c r="V80" s="688"/>
      <c r="W80" s="203"/>
    </row>
    <row r="81" ht="15.75" customHeight="1">
      <c r="A81" s="540"/>
      <c r="B81" s="687"/>
      <c r="C81" s="343"/>
      <c r="D81" s="343"/>
      <c r="E81" s="343"/>
      <c r="F81" s="343"/>
      <c r="G81" s="343"/>
      <c r="H81" s="681"/>
      <c r="I81" s="686"/>
      <c r="J81" s="686"/>
      <c r="K81" s="688"/>
      <c r="L81" s="685"/>
      <c r="M81" s="687"/>
      <c r="N81" s="343"/>
      <c r="O81" s="343"/>
      <c r="P81" s="343"/>
      <c r="Q81" s="343"/>
      <c r="R81" s="343"/>
      <c r="S81" s="681"/>
      <c r="T81" s="686"/>
      <c r="U81" s="686"/>
      <c r="V81" s="688"/>
      <c r="W81" s="203"/>
    </row>
    <row r="82" ht="15.75" customHeight="1">
      <c r="A82" s="540"/>
      <c r="B82" s="687"/>
      <c r="C82" s="343"/>
      <c r="D82" s="343"/>
      <c r="E82" s="343"/>
      <c r="F82" s="343"/>
      <c r="G82" s="343"/>
      <c r="H82" s="681"/>
      <c r="I82" s="686"/>
      <c r="J82" s="686"/>
      <c r="K82" s="688"/>
      <c r="L82" s="685"/>
      <c r="M82" s="687"/>
      <c r="N82" s="343"/>
      <c r="O82" s="343"/>
      <c r="P82" s="343"/>
      <c r="Q82" s="343"/>
      <c r="R82" s="343"/>
      <c r="S82" s="681"/>
      <c r="T82" s="686"/>
      <c r="U82" s="686"/>
      <c r="V82" s="688"/>
      <c r="W82" s="203"/>
    </row>
    <row r="83" ht="15.75" customHeight="1">
      <c r="A83" s="540"/>
      <c r="B83" s="687"/>
      <c r="C83" s="343"/>
      <c r="D83" s="343"/>
      <c r="E83" s="343"/>
      <c r="F83" s="343"/>
      <c r="G83" s="343"/>
      <c r="H83" s="681"/>
      <c r="I83" s="686"/>
      <c r="J83" s="686"/>
      <c r="K83" s="688"/>
      <c r="L83" s="685"/>
      <c r="M83" s="687"/>
      <c r="N83" s="343"/>
      <c r="O83" s="343"/>
      <c r="P83" s="343"/>
      <c r="Q83" s="343"/>
      <c r="R83" s="343"/>
      <c r="S83" s="681"/>
      <c r="T83" s="686"/>
      <c r="U83" s="686"/>
      <c r="V83" s="688"/>
      <c r="W83" s="203"/>
    </row>
    <row r="84" ht="15.75" customHeight="1">
      <c r="A84" s="540"/>
      <c r="B84" s="687"/>
      <c r="C84" s="343"/>
      <c r="D84" s="343"/>
      <c r="E84" s="343"/>
      <c r="F84" s="343"/>
      <c r="G84" s="343"/>
      <c r="H84" s="681"/>
      <c r="I84" s="686"/>
      <c r="J84" s="686"/>
      <c r="K84" s="688"/>
      <c r="L84" s="685"/>
      <c r="M84" s="687"/>
      <c r="N84" s="343"/>
      <c r="O84" s="343"/>
      <c r="P84" s="343"/>
      <c r="Q84" s="343"/>
      <c r="R84" s="343"/>
      <c r="S84" s="681"/>
      <c r="T84" s="686"/>
      <c r="U84" s="686"/>
      <c r="V84" s="688"/>
      <c r="W84" s="203"/>
    </row>
    <row r="85" ht="15.75" customHeight="1">
      <c r="A85" s="540"/>
      <c r="B85" s="687"/>
      <c r="C85" s="343"/>
      <c r="D85" s="343"/>
      <c r="E85" s="343"/>
      <c r="F85" s="343"/>
      <c r="G85" s="343"/>
      <c r="H85" s="681"/>
      <c r="I85" s="686"/>
      <c r="J85" s="686"/>
      <c r="K85" s="688"/>
      <c r="L85" s="685"/>
      <c r="M85" s="687"/>
      <c r="N85" s="343"/>
      <c r="O85" s="343"/>
      <c r="P85" s="343"/>
      <c r="Q85" s="343"/>
      <c r="R85" s="343"/>
      <c r="S85" s="681"/>
      <c r="T85" s="686"/>
      <c r="U85" s="686"/>
      <c r="V85" s="688"/>
      <c r="W85" s="203"/>
    </row>
    <row r="86" ht="15.75" customHeight="1">
      <c r="A86" s="540"/>
      <c r="B86" s="687"/>
      <c r="C86" s="343"/>
      <c r="D86" s="343"/>
      <c r="E86" s="343"/>
      <c r="F86" s="343"/>
      <c r="G86" s="343"/>
      <c r="H86" s="681"/>
      <c r="I86" s="686"/>
      <c r="J86" s="686"/>
      <c r="K86" s="688"/>
      <c r="L86" s="685"/>
      <c r="M86" s="687"/>
      <c r="N86" s="343"/>
      <c r="O86" s="343"/>
      <c r="P86" s="343"/>
      <c r="Q86" s="343"/>
      <c r="R86" s="343"/>
      <c r="S86" s="681"/>
      <c r="T86" s="686"/>
      <c r="U86" s="686"/>
      <c r="V86" s="688"/>
      <c r="W86" s="203"/>
    </row>
    <row r="87" ht="15.75" customHeight="1">
      <c r="A87" s="540"/>
      <c r="B87" s="687"/>
      <c r="C87" s="343"/>
      <c r="D87" s="343"/>
      <c r="E87" s="343"/>
      <c r="F87" s="343"/>
      <c r="G87" s="343"/>
      <c r="H87" s="681"/>
      <c r="I87" s="686"/>
      <c r="J87" s="686"/>
      <c r="K87" s="688"/>
      <c r="L87" s="685"/>
      <c r="M87" s="687"/>
      <c r="N87" s="343"/>
      <c r="O87" s="343"/>
      <c r="P87" s="343"/>
      <c r="Q87" s="343"/>
      <c r="R87" s="343"/>
      <c r="S87" s="681"/>
      <c r="T87" s="686"/>
      <c r="U87" s="686"/>
      <c r="V87" s="688"/>
      <c r="W87" s="203"/>
    </row>
    <row r="88" ht="15.75" customHeight="1">
      <c r="A88" s="584"/>
      <c r="B88" s="687"/>
      <c r="C88" s="343"/>
      <c r="D88" s="343"/>
      <c r="E88" s="343"/>
      <c r="F88" s="343"/>
      <c r="G88" s="343"/>
      <c r="H88" s="681"/>
      <c r="I88" s="686"/>
      <c r="J88" s="686"/>
      <c r="K88" s="688"/>
      <c r="L88" s="685"/>
      <c r="M88" s="687"/>
      <c r="N88" s="343"/>
      <c r="O88" s="343"/>
      <c r="P88" s="343"/>
      <c r="Q88" s="343"/>
      <c r="R88" s="343"/>
      <c r="S88" s="681"/>
      <c r="T88" s="686"/>
      <c r="U88" s="686"/>
      <c r="V88" s="688"/>
      <c r="W88" s="248"/>
    </row>
    <row r="89" ht="15.75" customHeight="1">
      <c r="A89" s="647"/>
      <c r="B89" s="687"/>
      <c r="C89" s="343"/>
      <c r="D89" s="343"/>
      <c r="E89" s="343"/>
      <c r="F89" s="343"/>
      <c r="G89" s="343"/>
      <c r="H89" s="681"/>
      <c r="I89" s="686"/>
      <c r="J89" s="686"/>
      <c r="K89" s="688"/>
      <c r="L89" s="685"/>
      <c r="M89" s="687"/>
      <c r="N89" s="343"/>
      <c r="O89" s="343"/>
      <c r="P89" s="343"/>
      <c r="Q89" s="343"/>
      <c r="R89" s="343"/>
      <c r="S89" s="681"/>
      <c r="T89" s="686"/>
      <c r="U89" s="686"/>
      <c r="V89" s="688"/>
      <c r="W89" s="635"/>
    </row>
    <row r="90" ht="15.75" customHeight="1">
      <c r="A90" s="540"/>
      <c r="B90" s="687"/>
      <c r="C90" s="343"/>
      <c r="D90" s="343"/>
      <c r="E90" s="343"/>
      <c r="F90" s="343"/>
      <c r="G90" s="343"/>
      <c r="H90" s="681"/>
      <c r="I90" s="686"/>
      <c r="J90" s="686"/>
      <c r="K90" s="688"/>
      <c r="L90" s="685"/>
      <c r="M90" s="687"/>
      <c r="N90" s="343"/>
      <c r="O90" s="343"/>
      <c r="P90" s="343"/>
      <c r="Q90" s="343"/>
      <c r="R90" s="343"/>
      <c r="S90" s="681"/>
      <c r="T90" s="686"/>
      <c r="U90" s="686"/>
      <c r="V90" s="688"/>
      <c r="W90" s="203"/>
    </row>
    <row r="91" ht="15.75" customHeight="1">
      <c r="A91" s="540"/>
      <c r="B91" s="687"/>
      <c r="C91" s="343"/>
      <c r="D91" s="343"/>
      <c r="E91" s="343"/>
      <c r="F91" s="343"/>
      <c r="G91" s="343"/>
      <c r="H91" s="681"/>
      <c r="I91" s="686"/>
      <c r="J91" s="686"/>
      <c r="K91" s="688"/>
      <c r="L91" s="685"/>
      <c r="M91" s="687"/>
      <c r="N91" s="343"/>
      <c r="O91" s="343"/>
      <c r="P91" s="343"/>
      <c r="Q91" s="343"/>
      <c r="R91" s="343"/>
      <c r="S91" s="681"/>
      <c r="T91" s="686"/>
      <c r="U91" s="686"/>
      <c r="V91" s="688"/>
      <c r="W91" s="203"/>
    </row>
    <row r="92" ht="15.75" customHeight="1">
      <c r="A92" s="540"/>
      <c r="B92" s="687"/>
      <c r="C92" s="343"/>
      <c r="D92" s="343"/>
      <c r="E92" s="343"/>
      <c r="F92" s="343"/>
      <c r="G92" s="343"/>
      <c r="H92" s="681"/>
      <c r="I92" s="686"/>
      <c r="J92" s="686"/>
      <c r="K92" s="688"/>
      <c r="L92" s="685"/>
      <c r="M92" s="687"/>
      <c r="N92" s="343"/>
      <c r="O92" s="343"/>
      <c r="P92" s="343"/>
      <c r="Q92" s="343"/>
      <c r="R92" s="343"/>
      <c r="S92" s="681"/>
      <c r="T92" s="686"/>
      <c r="U92" s="686"/>
      <c r="V92" s="688"/>
      <c r="W92" s="203"/>
    </row>
    <row r="93" ht="15.75" customHeight="1">
      <c r="A93" s="540"/>
      <c r="B93" s="687"/>
      <c r="C93" s="343"/>
      <c r="D93" s="343"/>
      <c r="E93" s="343"/>
      <c r="F93" s="343"/>
      <c r="G93" s="343"/>
      <c r="H93" s="681"/>
      <c r="I93" s="686"/>
      <c r="J93" s="686"/>
      <c r="K93" s="688"/>
      <c r="L93" s="685"/>
      <c r="M93" s="687"/>
      <c r="N93" s="343"/>
      <c r="O93" s="343"/>
      <c r="P93" s="343"/>
      <c r="Q93" s="343"/>
      <c r="R93" s="343"/>
      <c r="S93" s="681"/>
      <c r="T93" s="686"/>
      <c r="U93" s="686"/>
      <c r="V93" s="688"/>
      <c r="W93" s="203"/>
    </row>
    <row r="94" ht="15.75" customHeight="1">
      <c r="A94" s="540"/>
      <c r="B94" s="687"/>
      <c r="C94" s="343"/>
      <c r="D94" s="343"/>
      <c r="E94" s="343"/>
      <c r="F94" s="343"/>
      <c r="G94" s="343"/>
      <c r="H94" s="681"/>
      <c r="I94" s="686"/>
      <c r="J94" s="686"/>
      <c r="K94" s="688"/>
      <c r="L94" s="685"/>
      <c r="M94" s="687"/>
      <c r="N94" s="343"/>
      <c r="O94" s="343"/>
      <c r="P94" s="343"/>
      <c r="Q94" s="343"/>
      <c r="R94" s="343"/>
      <c r="S94" s="681"/>
      <c r="T94" s="686"/>
      <c r="U94" s="686"/>
      <c r="V94" s="688"/>
      <c r="W94" s="203"/>
    </row>
    <row r="95" ht="15.75" customHeight="1">
      <c r="A95" s="540"/>
      <c r="B95" s="687"/>
      <c r="C95" s="343"/>
      <c r="D95" s="343"/>
      <c r="E95" s="343"/>
      <c r="F95" s="343"/>
      <c r="G95" s="343"/>
      <c r="H95" s="681"/>
      <c r="I95" s="686"/>
      <c r="J95" s="686"/>
      <c r="K95" s="688"/>
      <c r="L95" s="685"/>
      <c r="M95" s="687"/>
      <c r="N95" s="343"/>
      <c r="O95" s="343"/>
      <c r="P95" s="343"/>
      <c r="Q95" s="343"/>
      <c r="R95" s="343"/>
      <c r="S95" s="681"/>
      <c r="T95" s="686"/>
      <c r="U95" s="686"/>
      <c r="V95" s="688"/>
      <c r="W95" s="203"/>
    </row>
    <row r="96" ht="15.75" customHeight="1">
      <c r="A96" s="540"/>
      <c r="B96" s="687"/>
      <c r="C96" s="343"/>
      <c r="D96" s="343"/>
      <c r="E96" s="343"/>
      <c r="F96" s="343"/>
      <c r="G96" s="343"/>
      <c r="H96" s="681"/>
      <c r="I96" s="686"/>
      <c r="J96" s="686"/>
      <c r="K96" s="688"/>
      <c r="L96" s="685"/>
      <c r="M96" s="687"/>
      <c r="N96" s="343"/>
      <c r="O96" s="343"/>
      <c r="P96" s="343"/>
      <c r="Q96" s="343"/>
      <c r="R96" s="343"/>
      <c r="S96" s="681"/>
      <c r="T96" s="686"/>
      <c r="U96" s="686"/>
      <c r="V96" s="688"/>
      <c r="W96" s="203"/>
    </row>
    <row r="97" ht="15.75" customHeight="1">
      <c r="A97" s="540"/>
      <c r="B97" s="687"/>
      <c r="C97" s="343"/>
      <c r="D97" s="343"/>
      <c r="E97" s="343"/>
      <c r="F97" s="343"/>
      <c r="G97" s="343"/>
      <c r="H97" s="681"/>
      <c r="I97" s="686"/>
      <c r="J97" s="686"/>
      <c r="K97" s="688"/>
      <c r="L97" s="685"/>
      <c r="M97" s="687"/>
      <c r="N97" s="343"/>
      <c r="O97" s="343"/>
      <c r="P97" s="343"/>
      <c r="Q97" s="343"/>
      <c r="R97" s="343"/>
      <c r="S97" s="681"/>
      <c r="T97" s="686"/>
      <c r="U97" s="686"/>
      <c r="V97" s="688"/>
      <c r="W97" s="203"/>
    </row>
    <row r="98" ht="15.75" customHeight="1">
      <c r="A98" s="584"/>
      <c r="B98" s="687"/>
      <c r="C98" s="343"/>
      <c r="D98" s="343"/>
      <c r="E98" s="343"/>
      <c r="F98" s="343"/>
      <c r="G98" s="343"/>
      <c r="H98" s="681"/>
      <c r="I98" s="686"/>
      <c r="J98" s="686"/>
      <c r="K98" s="688"/>
      <c r="L98" s="685"/>
      <c r="M98" s="687"/>
      <c r="N98" s="343"/>
      <c r="O98" s="343"/>
      <c r="P98" s="343"/>
      <c r="Q98" s="343"/>
      <c r="R98" s="343"/>
      <c r="S98" s="681"/>
      <c r="T98" s="686"/>
      <c r="U98" s="686"/>
      <c r="V98" s="688"/>
      <c r="W98" s="248"/>
    </row>
    <row r="99" ht="15.75" customHeight="1">
      <c r="A99" s="647"/>
      <c r="B99" s="687"/>
      <c r="C99" s="343"/>
      <c r="D99" s="343"/>
      <c r="E99" s="343"/>
      <c r="F99" s="343"/>
      <c r="G99" s="343"/>
      <c r="H99" s="681"/>
      <c r="I99" s="686"/>
      <c r="J99" s="686"/>
      <c r="K99" s="688"/>
      <c r="L99" s="685"/>
      <c r="M99" s="687"/>
      <c r="N99" s="343"/>
      <c r="O99" s="343"/>
      <c r="P99" s="343"/>
      <c r="Q99" s="343"/>
      <c r="R99" s="343"/>
      <c r="S99" s="681"/>
      <c r="T99" s="686"/>
      <c r="U99" s="686"/>
      <c r="V99" s="688"/>
      <c r="W99" s="635"/>
    </row>
    <row r="100" ht="15.75" customHeight="1">
      <c r="A100" s="540"/>
      <c r="B100" s="687"/>
      <c r="C100" s="343"/>
      <c r="D100" s="343"/>
      <c r="E100" s="343"/>
      <c r="F100" s="343"/>
      <c r="G100" s="343"/>
      <c r="H100" s="681"/>
      <c r="I100" s="686"/>
      <c r="J100" s="686"/>
      <c r="K100" s="688"/>
      <c r="L100" s="685"/>
      <c r="M100" s="687"/>
      <c r="N100" s="343"/>
      <c r="O100" s="343"/>
      <c r="P100" s="343"/>
      <c r="Q100" s="343"/>
      <c r="R100" s="343"/>
      <c r="S100" s="681"/>
      <c r="T100" s="686"/>
      <c r="U100" s="686"/>
      <c r="V100" s="688"/>
      <c r="W100" s="203"/>
    </row>
    <row r="101" ht="15.75" customHeight="1">
      <c r="A101" s="540"/>
      <c r="B101" s="687"/>
      <c r="C101" s="343"/>
      <c r="D101" s="343"/>
      <c r="E101" s="343"/>
      <c r="F101" s="343"/>
      <c r="G101" s="343"/>
      <c r="H101" s="681"/>
      <c r="I101" s="686"/>
      <c r="J101" s="686"/>
      <c r="K101" s="688"/>
      <c r="L101" s="685"/>
      <c r="M101" s="687"/>
      <c r="N101" s="343"/>
      <c r="O101" s="343"/>
      <c r="P101" s="343"/>
      <c r="Q101" s="343"/>
      <c r="R101" s="343"/>
      <c r="S101" s="681"/>
      <c r="T101" s="686"/>
      <c r="U101" s="686"/>
      <c r="V101" s="688"/>
      <c r="W101" s="203"/>
    </row>
    <row r="102" ht="15.75" customHeight="1">
      <c r="A102" s="540"/>
      <c r="B102" s="687"/>
      <c r="C102" s="343"/>
      <c r="D102" s="343"/>
      <c r="E102" s="343"/>
      <c r="F102" s="343"/>
      <c r="G102" s="343"/>
      <c r="H102" s="681"/>
      <c r="I102" s="686"/>
      <c r="J102" s="686"/>
      <c r="K102" s="688"/>
      <c r="L102" s="685"/>
      <c r="M102" s="687"/>
      <c r="N102" s="343"/>
      <c r="O102" s="343"/>
      <c r="P102" s="343"/>
      <c r="Q102" s="343"/>
      <c r="R102" s="343"/>
      <c r="S102" s="681"/>
      <c r="T102" s="686"/>
      <c r="U102" s="686"/>
      <c r="V102" s="688"/>
      <c r="W102" s="203"/>
    </row>
    <row r="103" ht="15.75" customHeight="1">
      <c r="A103" s="540"/>
      <c r="B103" s="687"/>
      <c r="C103" s="343"/>
      <c r="D103" s="343"/>
      <c r="E103" s="343"/>
      <c r="F103" s="343"/>
      <c r="G103" s="343"/>
      <c r="H103" s="681"/>
      <c r="I103" s="686"/>
      <c r="J103" s="686"/>
      <c r="K103" s="688"/>
      <c r="L103" s="685"/>
      <c r="M103" s="687"/>
      <c r="N103" s="343"/>
      <c r="O103" s="343"/>
      <c r="P103" s="343"/>
      <c r="Q103" s="343"/>
      <c r="R103" s="343"/>
      <c r="S103" s="681"/>
      <c r="T103" s="686"/>
      <c r="U103" s="686"/>
      <c r="V103" s="688"/>
      <c r="W103" s="203"/>
    </row>
    <row r="104" ht="15.75" customHeight="1">
      <c r="A104" s="540"/>
      <c r="B104" s="687"/>
      <c r="C104" s="343"/>
      <c r="D104" s="343"/>
      <c r="E104" s="343"/>
      <c r="F104" s="343"/>
      <c r="G104" s="343"/>
      <c r="H104" s="681"/>
      <c r="I104" s="686"/>
      <c r="J104" s="686"/>
      <c r="K104" s="688"/>
      <c r="L104" s="685"/>
      <c r="M104" s="687"/>
      <c r="N104" s="343"/>
      <c r="O104" s="343"/>
      <c r="P104" s="343"/>
      <c r="Q104" s="343"/>
      <c r="R104" s="343"/>
      <c r="S104" s="681"/>
      <c r="T104" s="686"/>
      <c r="U104" s="686"/>
      <c r="V104" s="688"/>
      <c r="W104" s="203"/>
    </row>
    <row r="105" ht="15.75" customHeight="1">
      <c r="A105" s="540"/>
      <c r="B105" s="687"/>
      <c r="C105" s="343"/>
      <c r="D105" s="343"/>
      <c r="E105" s="343"/>
      <c r="F105" s="343"/>
      <c r="G105" s="343"/>
      <c r="H105" s="681"/>
      <c r="I105" s="686"/>
      <c r="J105" s="686"/>
      <c r="K105" s="688"/>
      <c r="L105" s="685"/>
      <c r="M105" s="687"/>
      <c r="N105" s="343"/>
      <c r="O105" s="343"/>
      <c r="P105" s="343"/>
      <c r="Q105" s="343"/>
      <c r="R105" s="343"/>
      <c r="S105" s="681"/>
      <c r="T105" s="686"/>
      <c r="U105" s="686"/>
      <c r="V105" s="688"/>
      <c r="W105" s="203"/>
    </row>
    <row r="106" ht="15.75" customHeight="1">
      <c r="A106" s="540"/>
      <c r="B106" s="687"/>
      <c r="C106" s="343"/>
      <c r="D106" s="343"/>
      <c r="E106" s="343"/>
      <c r="F106" s="343"/>
      <c r="G106" s="343"/>
      <c r="H106" s="681"/>
      <c r="I106" s="686"/>
      <c r="J106" s="686"/>
      <c r="K106" s="688"/>
      <c r="L106" s="685"/>
      <c r="M106" s="687"/>
      <c r="N106" s="343"/>
      <c r="O106" s="343"/>
      <c r="P106" s="343"/>
      <c r="Q106" s="343"/>
      <c r="R106" s="343"/>
      <c r="S106" s="681"/>
      <c r="T106" s="686"/>
      <c r="U106" s="686"/>
      <c r="V106" s="688"/>
      <c r="W106" s="203"/>
    </row>
    <row r="107" ht="15.75" customHeight="1">
      <c r="A107" s="540"/>
      <c r="B107" s="687"/>
      <c r="C107" s="343"/>
      <c r="D107" s="343"/>
      <c r="E107" s="343"/>
      <c r="F107" s="343"/>
      <c r="G107" s="343"/>
      <c r="H107" s="681"/>
      <c r="I107" s="686"/>
      <c r="J107" s="686"/>
      <c r="K107" s="688"/>
      <c r="L107" s="685"/>
      <c r="M107" s="687"/>
      <c r="N107" s="343"/>
      <c r="O107" s="343"/>
      <c r="P107" s="343"/>
      <c r="Q107" s="343"/>
      <c r="R107" s="343"/>
      <c r="S107" s="681"/>
      <c r="T107" s="686"/>
      <c r="U107" s="686"/>
      <c r="V107" s="688"/>
      <c r="W107" s="203"/>
    </row>
    <row r="108" ht="15.75" customHeight="1">
      <c r="A108" s="584"/>
      <c r="B108" s="687"/>
      <c r="C108" s="343"/>
      <c r="D108" s="343"/>
      <c r="E108" s="343"/>
      <c r="F108" s="343"/>
      <c r="G108" s="343"/>
      <c r="H108" s="681"/>
      <c r="I108" s="686"/>
      <c r="J108" s="686"/>
      <c r="K108" s="688"/>
      <c r="L108" s="685"/>
      <c r="M108" s="687"/>
      <c r="N108" s="343"/>
      <c r="O108" s="343"/>
      <c r="P108" s="343"/>
      <c r="Q108" s="343"/>
      <c r="R108" s="343"/>
      <c r="S108" s="681"/>
      <c r="T108" s="686"/>
      <c r="U108" s="686"/>
      <c r="V108" s="688"/>
      <c r="W108" s="248"/>
    </row>
    <row r="109" ht="15.75" customHeight="1">
      <c r="A109" s="647"/>
      <c r="B109" s="687"/>
      <c r="C109" s="343"/>
      <c r="D109" s="343"/>
      <c r="E109" s="343"/>
      <c r="F109" s="343"/>
      <c r="G109" s="343"/>
      <c r="H109" s="681"/>
      <c r="I109" s="686"/>
      <c r="J109" s="686"/>
      <c r="K109" s="688"/>
      <c r="L109" s="685"/>
      <c r="M109" s="687"/>
      <c r="N109" s="343"/>
      <c r="O109" s="343"/>
      <c r="P109" s="343"/>
      <c r="Q109" s="343"/>
      <c r="R109" s="343"/>
      <c r="S109" s="681"/>
      <c r="T109" s="686"/>
      <c r="U109" s="686"/>
      <c r="V109" s="688"/>
      <c r="W109" s="635"/>
    </row>
    <row r="110" ht="15.75" customHeight="1">
      <c r="A110" s="540"/>
      <c r="B110" s="687"/>
      <c r="C110" s="343"/>
      <c r="D110" s="343"/>
      <c r="E110" s="343"/>
      <c r="F110" s="343"/>
      <c r="G110" s="343"/>
      <c r="H110" s="681"/>
      <c r="I110" s="686"/>
      <c r="J110" s="686"/>
      <c r="K110" s="688"/>
      <c r="L110" s="685"/>
      <c r="M110" s="687"/>
      <c r="N110" s="343"/>
      <c r="O110" s="343"/>
      <c r="P110" s="343"/>
      <c r="Q110" s="343"/>
      <c r="R110" s="343"/>
      <c r="S110" s="681"/>
      <c r="T110" s="686"/>
      <c r="U110" s="686"/>
      <c r="V110" s="688"/>
      <c r="W110" s="203"/>
    </row>
    <row r="111" ht="15.75" customHeight="1">
      <c r="A111" s="540"/>
      <c r="B111" s="687"/>
      <c r="C111" s="343"/>
      <c r="D111" s="343"/>
      <c r="E111" s="343"/>
      <c r="F111" s="343"/>
      <c r="G111" s="343"/>
      <c r="H111" s="681"/>
      <c r="I111" s="686"/>
      <c r="J111" s="686"/>
      <c r="K111" s="688"/>
      <c r="L111" s="685"/>
      <c r="M111" s="687"/>
      <c r="N111" s="343"/>
      <c r="O111" s="343"/>
      <c r="P111" s="343"/>
      <c r="Q111" s="343"/>
      <c r="R111" s="343"/>
      <c r="S111" s="681"/>
      <c r="T111" s="686"/>
      <c r="U111" s="686"/>
      <c r="V111" s="688"/>
      <c r="W111" s="203"/>
    </row>
    <row r="112" ht="15.75" customHeight="1">
      <c r="A112" s="540"/>
      <c r="B112" s="687"/>
      <c r="C112" s="343"/>
      <c r="D112" s="343"/>
      <c r="E112" s="343"/>
      <c r="F112" s="343"/>
      <c r="G112" s="343"/>
      <c r="H112" s="681"/>
      <c r="I112" s="686"/>
      <c r="J112" s="686"/>
      <c r="K112" s="688"/>
      <c r="L112" s="685"/>
      <c r="M112" s="687"/>
      <c r="N112" s="343"/>
      <c r="O112" s="343"/>
      <c r="P112" s="343"/>
      <c r="Q112" s="343"/>
      <c r="R112" s="343"/>
      <c r="S112" s="681"/>
      <c r="T112" s="686"/>
      <c r="U112" s="686"/>
      <c r="V112" s="688"/>
      <c r="W112" s="203"/>
    </row>
    <row r="113" ht="15.75" customHeight="1">
      <c r="A113" s="540"/>
      <c r="B113" s="687"/>
      <c r="C113" s="343"/>
      <c r="D113" s="343"/>
      <c r="E113" s="343"/>
      <c r="F113" s="343"/>
      <c r="G113" s="343"/>
      <c r="H113" s="681"/>
      <c r="I113" s="686"/>
      <c r="J113" s="686"/>
      <c r="K113" s="688"/>
      <c r="L113" s="685"/>
      <c r="M113" s="687"/>
      <c r="N113" s="343"/>
      <c r="O113" s="343"/>
      <c r="P113" s="343"/>
      <c r="Q113" s="343"/>
      <c r="R113" s="343"/>
      <c r="S113" s="681"/>
      <c r="T113" s="686"/>
      <c r="U113" s="686"/>
      <c r="V113" s="688"/>
      <c r="W113" s="203"/>
    </row>
    <row r="114" ht="15.75" customHeight="1">
      <c r="A114" s="540"/>
      <c r="B114" s="687"/>
      <c r="C114" s="343"/>
      <c r="D114" s="343"/>
      <c r="E114" s="343"/>
      <c r="F114" s="343"/>
      <c r="G114" s="343"/>
      <c r="H114" s="681"/>
      <c r="I114" s="686"/>
      <c r="J114" s="686"/>
      <c r="K114" s="688"/>
      <c r="L114" s="685"/>
      <c r="M114" s="687"/>
      <c r="N114" s="343"/>
      <c r="O114" s="343"/>
      <c r="P114" s="343"/>
      <c r="Q114" s="343"/>
      <c r="R114" s="343"/>
      <c r="S114" s="681"/>
      <c r="T114" s="686"/>
      <c r="U114" s="686"/>
      <c r="V114" s="688"/>
      <c r="W114" s="203"/>
    </row>
    <row r="115" ht="15.75" customHeight="1">
      <c r="A115" s="540"/>
      <c r="B115" s="687"/>
      <c r="C115" s="343"/>
      <c r="D115" s="343"/>
      <c r="E115" s="343"/>
      <c r="F115" s="343"/>
      <c r="G115" s="343"/>
      <c r="H115" s="681"/>
      <c r="I115" s="686"/>
      <c r="J115" s="686"/>
      <c r="K115" s="688"/>
      <c r="L115" s="685"/>
      <c r="M115" s="687"/>
      <c r="N115" s="343"/>
      <c r="O115" s="343"/>
      <c r="P115" s="343"/>
      <c r="Q115" s="343"/>
      <c r="R115" s="343"/>
      <c r="S115" s="681"/>
      <c r="T115" s="686"/>
      <c r="U115" s="686"/>
      <c r="V115" s="688"/>
      <c r="W115" s="203"/>
    </row>
    <row r="116" ht="15.75" customHeight="1">
      <c r="A116" s="540"/>
      <c r="B116" s="687"/>
      <c r="C116" s="343"/>
      <c r="D116" s="343"/>
      <c r="E116" s="343"/>
      <c r="F116" s="343"/>
      <c r="G116" s="343"/>
      <c r="H116" s="681"/>
      <c r="I116" s="686"/>
      <c r="J116" s="686"/>
      <c r="K116" s="688"/>
      <c r="L116" s="685"/>
      <c r="M116" s="687"/>
      <c r="N116" s="343"/>
      <c r="O116" s="343"/>
      <c r="P116" s="343"/>
      <c r="Q116" s="343"/>
      <c r="R116" s="343"/>
      <c r="S116" s="681"/>
      <c r="T116" s="686"/>
      <c r="U116" s="686"/>
      <c r="V116" s="688"/>
      <c r="W116" s="203"/>
    </row>
    <row r="117" ht="15.75" customHeight="1">
      <c r="A117" s="540"/>
      <c r="B117" s="687"/>
      <c r="C117" s="343"/>
      <c r="D117" s="343"/>
      <c r="E117" s="343"/>
      <c r="F117" s="343"/>
      <c r="G117" s="343"/>
      <c r="H117" s="681"/>
      <c r="I117" s="686"/>
      <c r="J117" s="686"/>
      <c r="K117" s="688"/>
      <c r="L117" s="685"/>
      <c r="M117" s="687"/>
      <c r="N117" s="343"/>
      <c r="O117" s="343"/>
      <c r="P117" s="343"/>
      <c r="Q117" s="343"/>
      <c r="R117" s="343"/>
      <c r="S117" s="681"/>
      <c r="T117" s="686"/>
      <c r="U117" s="686"/>
      <c r="V117" s="688"/>
      <c r="W117" s="203"/>
    </row>
    <row r="118" ht="15.75" customHeight="1">
      <c r="A118" s="584"/>
      <c r="B118" s="687"/>
      <c r="C118" s="343"/>
      <c r="D118" s="343"/>
      <c r="E118" s="343"/>
      <c r="F118" s="343"/>
      <c r="G118" s="343"/>
      <c r="H118" s="681"/>
      <c r="I118" s="686"/>
      <c r="J118" s="686"/>
      <c r="K118" s="688"/>
      <c r="L118" s="685"/>
      <c r="M118" s="687"/>
      <c r="N118" s="343"/>
      <c r="O118" s="343"/>
      <c r="P118" s="343"/>
      <c r="Q118" s="343"/>
      <c r="R118" s="343"/>
      <c r="S118" s="681"/>
      <c r="T118" s="686"/>
      <c r="U118" s="686"/>
      <c r="V118" s="688"/>
      <c r="W118" s="248"/>
    </row>
    <row r="119" ht="15.75" customHeight="1">
      <c r="A119" s="647"/>
      <c r="B119" s="687"/>
      <c r="C119" s="343"/>
      <c r="D119" s="343"/>
      <c r="E119" s="343"/>
      <c r="F119" s="343"/>
      <c r="G119" s="343"/>
      <c r="H119" s="681"/>
      <c r="I119" s="686"/>
      <c r="J119" s="686"/>
      <c r="K119" s="688"/>
      <c r="L119" s="685"/>
      <c r="M119" s="687"/>
      <c r="N119" s="343"/>
      <c r="O119" s="343"/>
      <c r="P119" s="343"/>
      <c r="Q119" s="343"/>
      <c r="R119" s="343"/>
      <c r="S119" s="681"/>
      <c r="T119" s="686"/>
      <c r="U119" s="686"/>
      <c r="V119" s="688"/>
      <c r="W119" s="635"/>
    </row>
    <row r="120" ht="15.75" customHeight="1">
      <c r="A120" s="540"/>
      <c r="B120" s="687"/>
      <c r="C120" s="343"/>
      <c r="D120" s="343"/>
      <c r="E120" s="343"/>
      <c r="F120" s="343"/>
      <c r="G120" s="343"/>
      <c r="H120" s="681"/>
      <c r="I120" s="686"/>
      <c r="J120" s="686"/>
      <c r="K120" s="688"/>
      <c r="L120" s="685"/>
      <c r="M120" s="687"/>
      <c r="N120" s="343"/>
      <c r="O120" s="343"/>
      <c r="P120" s="343"/>
      <c r="Q120" s="343"/>
      <c r="R120" s="343"/>
      <c r="S120" s="681"/>
      <c r="T120" s="686"/>
      <c r="U120" s="686"/>
      <c r="V120" s="688"/>
      <c r="W120" s="203"/>
    </row>
    <row r="121" ht="15.75" customHeight="1">
      <c r="A121" s="540"/>
      <c r="B121" s="687"/>
      <c r="C121" s="343"/>
      <c r="D121" s="343"/>
      <c r="E121" s="343"/>
      <c r="F121" s="343"/>
      <c r="G121" s="343"/>
      <c r="H121" s="681"/>
      <c r="I121" s="686"/>
      <c r="J121" s="686"/>
      <c r="K121" s="688"/>
      <c r="L121" s="685"/>
      <c r="M121" s="687"/>
      <c r="N121" s="343"/>
      <c r="O121" s="343"/>
      <c r="P121" s="343"/>
      <c r="Q121" s="343"/>
      <c r="R121" s="343"/>
      <c r="S121" s="681"/>
      <c r="T121" s="686"/>
      <c r="U121" s="686"/>
      <c r="V121" s="688"/>
      <c r="W121" s="203"/>
    </row>
    <row r="122" ht="15.75" customHeight="1">
      <c r="A122" s="540"/>
      <c r="B122" s="687"/>
      <c r="C122" s="343"/>
      <c r="D122" s="343"/>
      <c r="E122" s="343"/>
      <c r="F122" s="343"/>
      <c r="G122" s="343"/>
      <c r="H122" s="681"/>
      <c r="I122" s="686"/>
      <c r="J122" s="686"/>
      <c r="K122" s="688"/>
      <c r="L122" s="685"/>
      <c r="M122" s="687"/>
      <c r="N122" s="343"/>
      <c r="O122" s="343"/>
      <c r="P122" s="343"/>
      <c r="Q122" s="343"/>
      <c r="R122" s="343"/>
      <c r="S122" s="681"/>
      <c r="T122" s="686"/>
      <c r="U122" s="686"/>
      <c r="V122" s="688"/>
      <c r="W122" s="203"/>
    </row>
    <row r="123" ht="15.75" customHeight="1">
      <c r="A123" s="540"/>
      <c r="B123" s="687"/>
      <c r="C123" s="343"/>
      <c r="D123" s="343"/>
      <c r="E123" s="343"/>
      <c r="F123" s="343"/>
      <c r="G123" s="343"/>
      <c r="H123" s="681"/>
      <c r="I123" s="686"/>
      <c r="J123" s="686"/>
      <c r="K123" s="688"/>
      <c r="L123" s="685"/>
      <c r="M123" s="687"/>
      <c r="N123" s="343"/>
      <c r="O123" s="343"/>
      <c r="P123" s="343"/>
      <c r="Q123" s="343"/>
      <c r="R123" s="343"/>
      <c r="S123" s="681"/>
      <c r="T123" s="686"/>
      <c r="U123" s="686"/>
      <c r="V123" s="688"/>
      <c r="W123" s="203"/>
    </row>
    <row r="124" ht="15.75" customHeight="1">
      <c r="A124" s="540"/>
      <c r="B124" s="687"/>
      <c r="C124" s="343"/>
      <c r="D124" s="343"/>
      <c r="E124" s="343"/>
      <c r="F124" s="343"/>
      <c r="G124" s="343"/>
      <c r="H124" s="681"/>
      <c r="I124" s="686"/>
      <c r="J124" s="686"/>
      <c r="K124" s="688"/>
      <c r="L124" s="685"/>
      <c r="M124" s="687"/>
      <c r="N124" s="343"/>
      <c r="O124" s="343"/>
      <c r="P124" s="343"/>
      <c r="Q124" s="343"/>
      <c r="R124" s="343"/>
      <c r="S124" s="681"/>
      <c r="T124" s="686"/>
      <c r="U124" s="686"/>
      <c r="V124" s="688"/>
      <c r="W124" s="203"/>
    </row>
    <row r="125" ht="15.75" customHeight="1">
      <c r="A125" s="540"/>
      <c r="B125" s="687"/>
      <c r="C125" s="343"/>
      <c r="D125" s="343"/>
      <c r="E125" s="343"/>
      <c r="F125" s="343"/>
      <c r="G125" s="343"/>
      <c r="H125" s="681"/>
      <c r="I125" s="686"/>
      <c r="J125" s="686"/>
      <c r="K125" s="688"/>
      <c r="L125" s="685"/>
      <c r="M125" s="687"/>
      <c r="N125" s="343"/>
      <c r="O125" s="343"/>
      <c r="P125" s="343"/>
      <c r="Q125" s="343"/>
      <c r="R125" s="343"/>
      <c r="S125" s="681"/>
      <c r="T125" s="686"/>
      <c r="U125" s="686"/>
      <c r="V125" s="688"/>
      <c r="W125" s="203"/>
    </row>
    <row r="126" ht="15.75" customHeight="1">
      <c r="A126" s="540"/>
      <c r="B126" s="687"/>
      <c r="C126" s="343"/>
      <c r="D126" s="343"/>
      <c r="E126" s="343"/>
      <c r="F126" s="343"/>
      <c r="G126" s="343"/>
      <c r="H126" s="681"/>
      <c r="I126" s="686"/>
      <c r="J126" s="686"/>
      <c r="K126" s="688"/>
      <c r="L126" s="685"/>
      <c r="M126" s="687"/>
      <c r="N126" s="343"/>
      <c r="O126" s="343"/>
      <c r="P126" s="343"/>
      <c r="Q126" s="343"/>
      <c r="R126" s="343"/>
      <c r="S126" s="681"/>
      <c r="T126" s="686"/>
      <c r="U126" s="686"/>
      <c r="V126" s="688"/>
      <c r="W126" s="203"/>
    </row>
    <row r="127" ht="15.75" customHeight="1">
      <c r="A127" s="540"/>
      <c r="B127" s="687"/>
      <c r="C127" s="343"/>
      <c r="D127" s="343"/>
      <c r="E127" s="343"/>
      <c r="F127" s="343"/>
      <c r="G127" s="343"/>
      <c r="H127" s="681"/>
      <c r="I127" s="686"/>
      <c r="J127" s="686"/>
      <c r="K127" s="688"/>
      <c r="L127" s="685"/>
      <c r="M127" s="687"/>
      <c r="N127" s="343"/>
      <c r="O127" s="343"/>
      <c r="P127" s="343"/>
      <c r="Q127" s="343"/>
      <c r="R127" s="343"/>
      <c r="S127" s="681"/>
      <c r="T127" s="686"/>
      <c r="U127" s="686"/>
      <c r="V127" s="688"/>
      <c r="W127" s="203"/>
    </row>
    <row r="128" ht="15.75" customHeight="1">
      <c r="A128" s="584"/>
      <c r="B128" s="687"/>
      <c r="C128" s="343"/>
      <c r="D128" s="343"/>
      <c r="E128" s="343"/>
      <c r="F128" s="343"/>
      <c r="G128" s="343"/>
      <c r="H128" s="681"/>
      <c r="I128" s="686"/>
      <c r="J128" s="686"/>
      <c r="K128" s="688"/>
      <c r="L128" s="685"/>
      <c r="M128" s="687"/>
      <c r="N128" s="343"/>
      <c r="O128" s="343"/>
      <c r="P128" s="343"/>
      <c r="Q128" s="343"/>
      <c r="R128" s="343"/>
      <c r="S128" s="681"/>
      <c r="T128" s="686"/>
      <c r="U128" s="686"/>
      <c r="V128" s="688"/>
      <c r="W128" s="248"/>
    </row>
    <row r="129" ht="15.75" customHeight="1">
      <c r="A129" s="647"/>
      <c r="B129" s="687"/>
      <c r="C129" s="343"/>
      <c r="D129" s="343"/>
      <c r="E129" s="343"/>
      <c r="F129" s="343"/>
      <c r="G129" s="343"/>
      <c r="H129" s="681"/>
      <c r="I129" s="686"/>
      <c r="J129" s="686"/>
      <c r="K129" s="688"/>
      <c r="L129" s="685"/>
      <c r="M129" s="687"/>
      <c r="N129" s="343"/>
      <c r="O129" s="343"/>
      <c r="P129" s="343"/>
      <c r="Q129" s="343"/>
      <c r="R129" s="343"/>
      <c r="S129" s="681"/>
      <c r="T129" s="686"/>
      <c r="U129" s="686"/>
      <c r="V129" s="688"/>
      <c r="W129" s="635"/>
    </row>
    <row r="130" ht="15.75" customHeight="1">
      <c r="A130" s="540"/>
      <c r="B130" s="687"/>
      <c r="C130" s="343"/>
      <c r="D130" s="343"/>
      <c r="E130" s="343"/>
      <c r="F130" s="343"/>
      <c r="G130" s="343"/>
      <c r="H130" s="681"/>
      <c r="I130" s="686"/>
      <c r="J130" s="686"/>
      <c r="K130" s="688"/>
      <c r="L130" s="685"/>
      <c r="M130" s="687"/>
      <c r="N130" s="343"/>
      <c r="O130" s="343"/>
      <c r="P130" s="343"/>
      <c r="Q130" s="343"/>
      <c r="R130" s="343"/>
      <c r="S130" s="681"/>
      <c r="T130" s="686"/>
      <c r="U130" s="686"/>
      <c r="V130" s="688"/>
      <c r="W130" s="203"/>
    </row>
    <row r="131" ht="15.75" customHeight="1">
      <c r="A131" s="540"/>
      <c r="B131" s="687"/>
      <c r="C131" s="343"/>
      <c r="D131" s="343"/>
      <c r="E131" s="343"/>
      <c r="F131" s="343"/>
      <c r="G131" s="343"/>
      <c r="H131" s="681"/>
      <c r="I131" s="686"/>
      <c r="J131" s="686"/>
      <c r="K131" s="688"/>
      <c r="L131" s="685"/>
      <c r="M131" s="687"/>
      <c r="N131" s="343"/>
      <c r="O131" s="343"/>
      <c r="P131" s="343"/>
      <c r="Q131" s="343"/>
      <c r="R131" s="343"/>
      <c r="S131" s="681"/>
      <c r="T131" s="686"/>
      <c r="U131" s="686"/>
      <c r="V131" s="688"/>
      <c r="W131" s="203"/>
    </row>
    <row r="132" ht="15.75" customHeight="1">
      <c r="A132" s="540"/>
      <c r="B132" s="687"/>
      <c r="C132" s="343"/>
      <c r="D132" s="343"/>
      <c r="E132" s="343"/>
      <c r="F132" s="343"/>
      <c r="G132" s="343"/>
      <c r="H132" s="681"/>
      <c r="I132" s="686"/>
      <c r="J132" s="686"/>
      <c r="K132" s="688"/>
      <c r="L132" s="685"/>
      <c r="M132" s="687"/>
      <c r="N132" s="343"/>
      <c r="O132" s="343"/>
      <c r="P132" s="343"/>
      <c r="Q132" s="343"/>
      <c r="R132" s="343"/>
      <c r="S132" s="681"/>
      <c r="T132" s="686"/>
      <c r="U132" s="686"/>
      <c r="V132" s="688"/>
      <c r="W132" s="203"/>
    </row>
    <row r="133" ht="15.75" customHeight="1">
      <c r="A133" s="540"/>
      <c r="B133" s="687"/>
      <c r="C133" s="343"/>
      <c r="D133" s="343"/>
      <c r="E133" s="343"/>
      <c r="F133" s="343"/>
      <c r="G133" s="343"/>
      <c r="H133" s="681"/>
      <c r="I133" s="686"/>
      <c r="J133" s="686"/>
      <c r="K133" s="688"/>
      <c r="L133" s="685"/>
      <c r="M133" s="687"/>
      <c r="N133" s="343"/>
      <c r="O133" s="343"/>
      <c r="P133" s="343"/>
      <c r="Q133" s="343"/>
      <c r="R133" s="343"/>
      <c r="S133" s="681"/>
      <c r="T133" s="686"/>
      <c r="U133" s="686"/>
      <c r="V133" s="688"/>
      <c r="W133" s="203"/>
    </row>
    <row r="134" ht="15.75" customHeight="1">
      <c r="A134" s="540"/>
      <c r="B134" s="687"/>
      <c r="C134" s="343"/>
      <c r="D134" s="343"/>
      <c r="E134" s="343"/>
      <c r="F134" s="343"/>
      <c r="G134" s="343"/>
      <c r="H134" s="681"/>
      <c r="I134" s="686"/>
      <c r="J134" s="686"/>
      <c r="K134" s="688"/>
      <c r="L134" s="685"/>
      <c r="M134" s="687"/>
      <c r="N134" s="343"/>
      <c r="O134" s="343"/>
      <c r="P134" s="343"/>
      <c r="Q134" s="343"/>
      <c r="R134" s="343"/>
      <c r="S134" s="681"/>
      <c r="T134" s="686"/>
      <c r="U134" s="686"/>
      <c r="V134" s="688"/>
      <c r="W134" s="203"/>
    </row>
    <row r="135" ht="15.75" customHeight="1">
      <c r="A135" s="540"/>
      <c r="B135" s="687"/>
      <c r="C135" s="343"/>
      <c r="D135" s="343"/>
      <c r="E135" s="343"/>
      <c r="F135" s="343"/>
      <c r="G135" s="343"/>
      <c r="H135" s="681"/>
      <c r="I135" s="686"/>
      <c r="J135" s="686"/>
      <c r="K135" s="688"/>
      <c r="L135" s="685"/>
      <c r="M135" s="687"/>
      <c r="N135" s="343"/>
      <c r="O135" s="343"/>
      <c r="P135" s="343"/>
      <c r="Q135" s="343"/>
      <c r="R135" s="343"/>
      <c r="S135" s="681"/>
      <c r="T135" s="686"/>
      <c r="U135" s="686"/>
      <c r="V135" s="688"/>
      <c r="W135" s="203"/>
    </row>
    <row r="136" ht="15.75" customHeight="1">
      <c r="A136" s="540"/>
      <c r="B136" s="687"/>
      <c r="C136" s="343"/>
      <c r="D136" s="343"/>
      <c r="E136" s="343"/>
      <c r="F136" s="343"/>
      <c r="G136" s="343"/>
      <c r="H136" s="681"/>
      <c r="I136" s="686"/>
      <c r="J136" s="686"/>
      <c r="K136" s="688"/>
      <c r="L136" s="685"/>
      <c r="M136" s="687"/>
      <c r="N136" s="343"/>
      <c r="O136" s="343"/>
      <c r="P136" s="343"/>
      <c r="Q136" s="343"/>
      <c r="R136" s="343"/>
      <c r="S136" s="681"/>
      <c r="T136" s="686"/>
      <c r="U136" s="686"/>
      <c r="V136" s="688"/>
      <c r="W136" s="203"/>
    </row>
    <row r="137" ht="15.75" customHeight="1">
      <c r="A137" s="540"/>
      <c r="B137" s="687"/>
      <c r="C137" s="343"/>
      <c r="D137" s="343"/>
      <c r="E137" s="343"/>
      <c r="F137" s="343"/>
      <c r="G137" s="343"/>
      <c r="H137" s="681"/>
      <c r="I137" s="686"/>
      <c r="J137" s="686"/>
      <c r="K137" s="688"/>
      <c r="L137" s="685"/>
      <c r="M137" s="687"/>
      <c r="N137" s="343"/>
      <c r="O137" s="343"/>
      <c r="P137" s="343"/>
      <c r="Q137" s="343"/>
      <c r="R137" s="343"/>
      <c r="S137" s="681"/>
      <c r="T137" s="686"/>
      <c r="U137" s="686"/>
      <c r="V137" s="688"/>
      <c r="W137" s="203"/>
    </row>
    <row r="138" ht="15.75" customHeight="1">
      <c r="A138" s="584"/>
      <c r="B138" s="687"/>
      <c r="C138" s="343"/>
      <c r="D138" s="343"/>
      <c r="E138" s="343"/>
      <c r="F138" s="343"/>
      <c r="G138" s="343"/>
      <c r="H138" s="681"/>
      <c r="I138" s="686"/>
      <c r="J138" s="686"/>
      <c r="K138" s="688"/>
      <c r="L138" s="685"/>
      <c r="M138" s="687"/>
      <c r="N138" s="343"/>
      <c r="O138" s="343"/>
      <c r="P138" s="343"/>
      <c r="Q138" s="343"/>
      <c r="R138" s="343"/>
      <c r="S138" s="681"/>
      <c r="T138" s="686"/>
      <c r="U138" s="686"/>
      <c r="V138" s="688"/>
      <c r="W138" s="248"/>
    </row>
    <row r="139" ht="15.75" customHeight="1">
      <c r="A139" s="647"/>
      <c r="B139" s="687"/>
      <c r="C139" s="343"/>
      <c r="D139" s="343"/>
      <c r="E139" s="343"/>
      <c r="F139" s="343"/>
      <c r="G139" s="343"/>
      <c r="H139" s="681"/>
      <c r="I139" s="686"/>
      <c r="J139" s="686"/>
      <c r="K139" s="688"/>
      <c r="L139" s="685"/>
      <c r="M139" s="687"/>
      <c r="N139" s="343"/>
      <c r="O139" s="343"/>
      <c r="P139" s="343"/>
      <c r="Q139" s="343"/>
      <c r="R139" s="343"/>
      <c r="S139" s="681"/>
      <c r="T139" s="686"/>
      <c r="U139" s="686"/>
      <c r="V139" s="688"/>
      <c r="W139" s="635"/>
    </row>
    <row r="140" ht="15.75" customHeight="1">
      <c r="A140" s="540"/>
      <c r="B140" s="687"/>
      <c r="C140" s="343"/>
      <c r="D140" s="343"/>
      <c r="E140" s="343"/>
      <c r="F140" s="343"/>
      <c r="G140" s="343"/>
      <c r="H140" s="681"/>
      <c r="I140" s="686"/>
      <c r="J140" s="686"/>
      <c r="K140" s="688"/>
      <c r="L140" s="685"/>
      <c r="M140" s="687"/>
      <c r="N140" s="343"/>
      <c r="O140" s="343"/>
      <c r="P140" s="343"/>
      <c r="Q140" s="343"/>
      <c r="R140" s="343"/>
      <c r="S140" s="681"/>
      <c r="T140" s="686"/>
      <c r="U140" s="686"/>
      <c r="V140" s="688"/>
      <c r="W140" s="203"/>
    </row>
    <row r="141" ht="15.75" customHeight="1">
      <c r="A141" s="540"/>
      <c r="B141" s="687"/>
      <c r="C141" s="343"/>
      <c r="D141" s="343"/>
      <c r="E141" s="343"/>
      <c r="F141" s="343"/>
      <c r="G141" s="343"/>
      <c r="H141" s="681"/>
      <c r="I141" s="686"/>
      <c r="J141" s="686"/>
      <c r="K141" s="688"/>
      <c r="L141" s="685"/>
      <c r="M141" s="687"/>
      <c r="N141" s="343"/>
      <c r="O141" s="343"/>
      <c r="P141" s="343"/>
      <c r="Q141" s="343"/>
      <c r="R141" s="343"/>
      <c r="S141" s="681"/>
      <c r="T141" s="686"/>
      <c r="U141" s="686"/>
      <c r="V141" s="688"/>
      <c r="W141" s="203"/>
    </row>
    <row r="142" ht="15.75" customHeight="1">
      <c r="A142" s="540"/>
      <c r="B142" s="687"/>
      <c r="C142" s="343"/>
      <c r="D142" s="343"/>
      <c r="E142" s="343"/>
      <c r="F142" s="343"/>
      <c r="G142" s="343"/>
      <c r="H142" s="681"/>
      <c r="I142" s="686"/>
      <c r="J142" s="686"/>
      <c r="K142" s="688"/>
      <c r="L142" s="685"/>
      <c r="M142" s="687"/>
      <c r="N142" s="343"/>
      <c r="O142" s="343"/>
      <c r="P142" s="343"/>
      <c r="Q142" s="343"/>
      <c r="R142" s="343"/>
      <c r="S142" s="681"/>
      <c r="T142" s="686"/>
      <c r="U142" s="686"/>
      <c r="V142" s="688"/>
      <c r="W142" s="203"/>
    </row>
    <row r="143" ht="15.75" customHeight="1">
      <c r="A143" s="540"/>
      <c r="B143" s="687"/>
      <c r="C143" s="343"/>
      <c r="D143" s="343"/>
      <c r="E143" s="343"/>
      <c r="F143" s="343"/>
      <c r="G143" s="343"/>
      <c r="H143" s="681"/>
      <c r="I143" s="686"/>
      <c r="J143" s="686"/>
      <c r="K143" s="688"/>
      <c r="L143" s="685"/>
      <c r="M143" s="687"/>
      <c r="N143" s="343"/>
      <c r="O143" s="343"/>
      <c r="P143" s="343"/>
      <c r="Q143" s="343"/>
      <c r="R143" s="343"/>
      <c r="S143" s="681"/>
      <c r="T143" s="686"/>
      <c r="U143" s="686"/>
      <c r="V143" s="688"/>
      <c r="W143" s="203"/>
    </row>
    <row r="144" ht="15.75" customHeight="1">
      <c r="A144" s="540"/>
      <c r="B144" s="687"/>
      <c r="C144" s="343"/>
      <c r="D144" s="343"/>
      <c r="E144" s="343"/>
      <c r="F144" s="343"/>
      <c r="G144" s="343"/>
      <c r="H144" s="681"/>
      <c r="I144" s="686"/>
      <c r="J144" s="686"/>
      <c r="K144" s="688"/>
      <c r="L144" s="685"/>
      <c r="M144" s="687"/>
      <c r="N144" s="343"/>
      <c r="O144" s="343"/>
      <c r="P144" s="343"/>
      <c r="Q144" s="343"/>
      <c r="R144" s="343"/>
      <c r="S144" s="681"/>
      <c r="T144" s="686"/>
      <c r="U144" s="686"/>
      <c r="V144" s="688"/>
      <c r="W144" s="203"/>
    </row>
    <row r="145" ht="15.75" customHeight="1">
      <c r="A145" s="540"/>
      <c r="B145" s="687"/>
      <c r="C145" s="343"/>
      <c r="D145" s="343"/>
      <c r="E145" s="343"/>
      <c r="F145" s="343"/>
      <c r="G145" s="343"/>
      <c r="H145" s="681"/>
      <c r="I145" s="686"/>
      <c r="J145" s="686"/>
      <c r="K145" s="688"/>
      <c r="L145" s="685"/>
      <c r="M145" s="687"/>
      <c r="N145" s="343"/>
      <c r="O145" s="343"/>
      <c r="P145" s="343"/>
      <c r="Q145" s="343"/>
      <c r="R145" s="343"/>
      <c r="S145" s="681"/>
      <c r="T145" s="686"/>
      <c r="U145" s="686"/>
      <c r="V145" s="688"/>
      <c r="W145" s="203"/>
    </row>
    <row r="146" ht="15.75" customHeight="1">
      <c r="A146" s="540"/>
      <c r="B146" s="687"/>
      <c r="C146" s="343"/>
      <c r="D146" s="343"/>
      <c r="E146" s="343"/>
      <c r="F146" s="343"/>
      <c r="G146" s="343"/>
      <c r="H146" s="681"/>
      <c r="I146" s="686"/>
      <c r="J146" s="686"/>
      <c r="K146" s="688"/>
      <c r="L146" s="685"/>
      <c r="M146" s="687"/>
      <c r="N146" s="343"/>
      <c r="O146" s="343"/>
      <c r="P146" s="343"/>
      <c r="Q146" s="343"/>
      <c r="R146" s="343"/>
      <c r="S146" s="681"/>
      <c r="T146" s="686"/>
      <c r="U146" s="686"/>
      <c r="V146" s="688"/>
      <c r="W146" s="203"/>
    </row>
    <row r="147" ht="15.75" customHeight="1">
      <c r="A147" s="540"/>
      <c r="B147" s="687"/>
      <c r="C147" s="343"/>
      <c r="D147" s="343"/>
      <c r="E147" s="343"/>
      <c r="F147" s="343"/>
      <c r="G147" s="343"/>
      <c r="H147" s="681"/>
      <c r="I147" s="686"/>
      <c r="J147" s="686"/>
      <c r="K147" s="688"/>
      <c r="L147" s="685"/>
      <c r="M147" s="687"/>
      <c r="N147" s="343"/>
      <c r="O147" s="343"/>
      <c r="P147" s="343"/>
      <c r="Q147" s="343"/>
      <c r="R147" s="343"/>
      <c r="S147" s="681"/>
      <c r="T147" s="686"/>
      <c r="U147" s="686"/>
      <c r="V147" s="688"/>
      <c r="W147" s="203"/>
    </row>
    <row r="148" ht="15.75" customHeight="1">
      <c r="A148" s="584"/>
      <c r="B148" s="687"/>
      <c r="C148" s="343"/>
      <c r="D148" s="343"/>
      <c r="E148" s="343"/>
      <c r="F148" s="343"/>
      <c r="G148" s="343"/>
      <c r="H148" s="681"/>
      <c r="I148" s="686"/>
      <c r="J148" s="686"/>
      <c r="K148" s="688"/>
      <c r="L148" s="685"/>
      <c r="M148" s="687"/>
      <c r="N148" s="343"/>
      <c r="O148" s="343"/>
      <c r="P148" s="343"/>
      <c r="Q148" s="343"/>
      <c r="R148" s="343"/>
      <c r="S148" s="681"/>
      <c r="T148" s="686"/>
      <c r="U148" s="686"/>
      <c r="V148" s="688"/>
      <c r="W148" s="248"/>
    </row>
    <row r="149" ht="15.75" customHeight="1">
      <c r="A149" s="647"/>
      <c r="B149" s="687"/>
      <c r="C149" s="343"/>
      <c r="D149" s="343"/>
      <c r="E149" s="343"/>
      <c r="F149" s="343"/>
      <c r="G149" s="343"/>
      <c r="H149" s="681"/>
      <c r="I149" s="686"/>
      <c r="J149" s="686"/>
      <c r="K149" s="688"/>
      <c r="L149" s="685"/>
      <c r="M149" s="687"/>
      <c r="N149" s="343"/>
      <c r="O149" s="343"/>
      <c r="P149" s="343"/>
      <c r="Q149" s="343"/>
      <c r="R149" s="343"/>
      <c r="S149" s="681"/>
      <c r="T149" s="686"/>
      <c r="U149" s="686"/>
      <c r="V149" s="688"/>
      <c r="W149" s="635"/>
    </row>
    <row r="150" ht="15.75" customHeight="1">
      <c r="A150" s="540"/>
      <c r="B150" s="687"/>
      <c r="C150" s="343"/>
      <c r="D150" s="343"/>
      <c r="E150" s="343"/>
      <c r="F150" s="343"/>
      <c r="G150" s="343"/>
      <c r="H150" s="681"/>
      <c r="I150" s="686"/>
      <c r="J150" s="686"/>
      <c r="K150" s="688"/>
      <c r="L150" s="685"/>
      <c r="M150" s="687"/>
      <c r="N150" s="343"/>
      <c r="O150" s="343"/>
      <c r="P150" s="343"/>
      <c r="Q150" s="343"/>
      <c r="R150" s="343"/>
      <c r="S150" s="681"/>
      <c r="T150" s="686"/>
      <c r="U150" s="686"/>
      <c r="V150" s="688"/>
      <c r="W150" s="203"/>
    </row>
    <row r="151" ht="15.75" customHeight="1">
      <c r="A151" s="540"/>
      <c r="B151" s="687"/>
      <c r="C151" s="343"/>
      <c r="D151" s="343"/>
      <c r="E151" s="343"/>
      <c r="F151" s="343"/>
      <c r="G151" s="343"/>
      <c r="H151" s="681"/>
      <c r="I151" s="686"/>
      <c r="J151" s="686"/>
      <c r="K151" s="688"/>
      <c r="L151" s="685"/>
      <c r="M151" s="687"/>
      <c r="N151" s="343"/>
      <c r="O151" s="343"/>
      <c r="P151" s="343"/>
      <c r="Q151" s="343"/>
      <c r="R151" s="343"/>
      <c r="S151" s="681"/>
      <c r="T151" s="686"/>
      <c r="U151" s="686"/>
      <c r="V151" s="688"/>
      <c r="W151" s="203"/>
    </row>
    <row r="152" ht="15.75" customHeight="1">
      <c r="A152" s="540"/>
      <c r="B152" s="687"/>
      <c r="C152" s="343"/>
      <c r="D152" s="343"/>
      <c r="E152" s="343"/>
      <c r="F152" s="343"/>
      <c r="G152" s="343"/>
      <c r="H152" s="681"/>
      <c r="I152" s="686"/>
      <c r="J152" s="686"/>
      <c r="K152" s="688"/>
      <c r="L152" s="685"/>
      <c r="M152" s="687"/>
      <c r="N152" s="343"/>
      <c r="O152" s="343"/>
      <c r="P152" s="343"/>
      <c r="Q152" s="343"/>
      <c r="R152" s="343"/>
      <c r="S152" s="681"/>
      <c r="T152" s="686"/>
      <c r="U152" s="686"/>
      <c r="V152" s="688"/>
      <c r="W152" s="203"/>
    </row>
    <row r="153" ht="15.75" customHeight="1">
      <c r="A153" s="540"/>
      <c r="B153" s="687"/>
      <c r="C153" s="343"/>
      <c r="D153" s="343"/>
      <c r="E153" s="343"/>
      <c r="F153" s="343"/>
      <c r="G153" s="343"/>
      <c r="H153" s="681"/>
      <c r="I153" s="686"/>
      <c r="J153" s="686"/>
      <c r="K153" s="688"/>
      <c r="L153" s="685"/>
      <c r="M153" s="687"/>
      <c r="N153" s="343"/>
      <c r="O153" s="343"/>
      <c r="P153" s="343"/>
      <c r="Q153" s="343"/>
      <c r="R153" s="343"/>
      <c r="S153" s="681"/>
      <c r="T153" s="686"/>
      <c r="U153" s="686"/>
      <c r="V153" s="688"/>
      <c r="W153" s="203"/>
    </row>
    <row r="154" ht="15.75" customHeight="1">
      <c r="A154" s="540"/>
      <c r="B154" s="687"/>
      <c r="C154" s="343"/>
      <c r="D154" s="343"/>
      <c r="E154" s="343"/>
      <c r="F154" s="343"/>
      <c r="G154" s="343"/>
      <c r="H154" s="681"/>
      <c r="I154" s="686"/>
      <c r="J154" s="686"/>
      <c r="K154" s="688"/>
      <c r="L154" s="685"/>
      <c r="M154" s="687"/>
      <c r="N154" s="343"/>
      <c r="O154" s="343"/>
      <c r="P154" s="343"/>
      <c r="Q154" s="343"/>
      <c r="R154" s="343"/>
      <c r="S154" s="681"/>
      <c r="T154" s="686"/>
      <c r="U154" s="686"/>
      <c r="V154" s="688"/>
      <c r="W154" s="203"/>
    </row>
    <row r="155" ht="15.75" customHeight="1">
      <c r="A155" s="540"/>
      <c r="B155" s="687"/>
      <c r="C155" s="343"/>
      <c r="D155" s="343"/>
      <c r="E155" s="343"/>
      <c r="F155" s="343"/>
      <c r="G155" s="343"/>
      <c r="H155" s="681"/>
      <c r="I155" s="686"/>
      <c r="J155" s="686"/>
      <c r="K155" s="688"/>
      <c r="L155" s="685"/>
      <c r="M155" s="687"/>
      <c r="N155" s="343"/>
      <c r="O155" s="343"/>
      <c r="P155" s="343"/>
      <c r="Q155" s="343"/>
      <c r="R155" s="343"/>
      <c r="S155" s="681"/>
      <c r="T155" s="686"/>
      <c r="U155" s="686"/>
      <c r="V155" s="688"/>
      <c r="W155" s="203"/>
    </row>
    <row r="156" ht="15.75" customHeight="1">
      <c r="A156" s="540"/>
      <c r="B156" s="687"/>
      <c r="C156" s="343"/>
      <c r="D156" s="343"/>
      <c r="E156" s="343"/>
      <c r="F156" s="343"/>
      <c r="G156" s="343"/>
      <c r="H156" s="681"/>
      <c r="I156" s="686"/>
      <c r="J156" s="686"/>
      <c r="K156" s="688"/>
      <c r="L156" s="685"/>
      <c r="M156" s="687"/>
      <c r="N156" s="343"/>
      <c r="O156" s="343"/>
      <c r="P156" s="343"/>
      <c r="Q156" s="343"/>
      <c r="R156" s="343"/>
      <c r="S156" s="681"/>
      <c r="T156" s="686"/>
      <c r="U156" s="686"/>
      <c r="V156" s="688"/>
      <c r="W156" s="203"/>
    </row>
    <row r="157" ht="15.75" customHeight="1">
      <c r="A157" s="540"/>
      <c r="B157" s="687"/>
      <c r="C157" s="343"/>
      <c r="D157" s="343"/>
      <c r="E157" s="343"/>
      <c r="F157" s="343"/>
      <c r="G157" s="343"/>
      <c r="H157" s="681"/>
      <c r="I157" s="686"/>
      <c r="J157" s="686"/>
      <c r="K157" s="688"/>
      <c r="L157" s="685"/>
      <c r="M157" s="687"/>
      <c r="N157" s="343"/>
      <c r="O157" s="343"/>
      <c r="P157" s="343"/>
      <c r="Q157" s="343"/>
      <c r="R157" s="343"/>
      <c r="S157" s="681"/>
      <c r="T157" s="686"/>
      <c r="U157" s="686"/>
      <c r="V157" s="688"/>
      <c r="W157" s="203"/>
    </row>
    <row r="158" ht="15.75" customHeight="1">
      <c r="A158" s="584"/>
      <c r="B158" s="687"/>
      <c r="C158" s="343"/>
      <c r="D158" s="343"/>
      <c r="E158" s="343"/>
      <c r="F158" s="343"/>
      <c r="G158" s="343"/>
      <c r="H158" s="681"/>
      <c r="I158" s="686"/>
      <c r="J158" s="686"/>
      <c r="K158" s="688"/>
      <c r="L158" s="685"/>
      <c r="M158" s="687"/>
      <c r="N158" s="343"/>
      <c r="O158" s="343"/>
      <c r="P158" s="343"/>
      <c r="Q158" s="343"/>
      <c r="R158" s="343"/>
      <c r="S158" s="681"/>
      <c r="T158" s="686"/>
      <c r="U158" s="686"/>
      <c r="V158" s="688"/>
      <c r="W158" s="248"/>
    </row>
    <row r="159" ht="15.75" customHeight="1">
      <c r="A159" s="647"/>
      <c r="B159" s="687"/>
      <c r="C159" s="343"/>
      <c r="D159" s="343"/>
      <c r="E159" s="343"/>
      <c r="F159" s="343"/>
      <c r="G159" s="343"/>
      <c r="H159" s="681"/>
      <c r="I159" s="686"/>
      <c r="J159" s="686"/>
      <c r="K159" s="688"/>
      <c r="L159" s="685"/>
      <c r="M159" s="687"/>
      <c r="N159" s="343"/>
      <c r="O159" s="343"/>
      <c r="P159" s="343"/>
      <c r="Q159" s="343"/>
      <c r="R159" s="343"/>
      <c r="S159" s="681"/>
      <c r="T159" s="686"/>
      <c r="U159" s="686"/>
      <c r="V159" s="688"/>
      <c r="W159" s="635"/>
    </row>
    <row r="160" ht="15.75" customHeight="1">
      <c r="A160" s="540"/>
      <c r="B160" s="687"/>
      <c r="C160" s="343"/>
      <c r="D160" s="343"/>
      <c r="E160" s="343"/>
      <c r="F160" s="343"/>
      <c r="G160" s="343"/>
      <c r="H160" s="681"/>
      <c r="I160" s="686"/>
      <c r="J160" s="686"/>
      <c r="K160" s="688"/>
      <c r="L160" s="685"/>
      <c r="M160" s="687"/>
      <c r="N160" s="343"/>
      <c r="O160" s="343"/>
      <c r="P160" s="343"/>
      <c r="Q160" s="343"/>
      <c r="R160" s="343"/>
      <c r="S160" s="681"/>
      <c r="T160" s="686"/>
      <c r="U160" s="686"/>
      <c r="V160" s="688"/>
      <c r="W160" s="203"/>
    </row>
    <row r="161" ht="15.75" customHeight="1">
      <c r="A161" s="540"/>
      <c r="B161" s="687"/>
      <c r="C161" s="343"/>
      <c r="D161" s="343"/>
      <c r="E161" s="343"/>
      <c r="F161" s="343"/>
      <c r="G161" s="343"/>
      <c r="H161" s="681"/>
      <c r="I161" s="686"/>
      <c r="J161" s="686"/>
      <c r="K161" s="688"/>
      <c r="L161" s="685"/>
      <c r="M161" s="687"/>
      <c r="N161" s="343"/>
      <c r="O161" s="343"/>
      <c r="P161" s="343"/>
      <c r="Q161" s="343"/>
      <c r="R161" s="343"/>
      <c r="S161" s="681"/>
      <c r="T161" s="686"/>
      <c r="U161" s="686"/>
      <c r="V161" s="688"/>
      <c r="W161" s="203"/>
    </row>
    <row r="162" ht="15.75" customHeight="1">
      <c r="A162" s="540"/>
      <c r="B162" s="687"/>
      <c r="C162" s="343"/>
      <c r="D162" s="343"/>
      <c r="E162" s="343"/>
      <c r="F162" s="343"/>
      <c r="G162" s="343"/>
      <c r="H162" s="681"/>
      <c r="I162" s="686"/>
      <c r="J162" s="686"/>
      <c r="K162" s="688"/>
      <c r="L162" s="685"/>
      <c r="M162" s="687"/>
      <c r="N162" s="343"/>
      <c r="O162" s="343"/>
      <c r="P162" s="343"/>
      <c r="Q162" s="343"/>
      <c r="R162" s="343"/>
      <c r="S162" s="681"/>
      <c r="T162" s="686"/>
      <c r="U162" s="686"/>
      <c r="V162" s="688"/>
      <c r="W162" s="203"/>
    </row>
    <row r="163" ht="15.75" customHeight="1">
      <c r="A163" s="540"/>
      <c r="B163" s="687"/>
      <c r="C163" s="343"/>
      <c r="D163" s="343"/>
      <c r="E163" s="343"/>
      <c r="F163" s="343"/>
      <c r="G163" s="343"/>
      <c r="H163" s="681"/>
      <c r="I163" s="686"/>
      <c r="J163" s="686"/>
      <c r="K163" s="688"/>
      <c r="L163" s="685"/>
      <c r="M163" s="687"/>
      <c r="N163" s="343"/>
      <c r="O163" s="343"/>
      <c r="P163" s="343"/>
      <c r="Q163" s="343"/>
      <c r="R163" s="343"/>
      <c r="S163" s="681"/>
      <c r="T163" s="686"/>
      <c r="U163" s="686"/>
      <c r="V163" s="688"/>
      <c r="W163" s="203"/>
    </row>
    <row r="164" ht="15.75" customHeight="1">
      <c r="A164" s="540"/>
      <c r="B164" s="687"/>
      <c r="C164" s="343"/>
      <c r="D164" s="343"/>
      <c r="E164" s="343"/>
      <c r="F164" s="343"/>
      <c r="G164" s="343"/>
      <c r="H164" s="681"/>
      <c r="I164" s="686"/>
      <c r="J164" s="686"/>
      <c r="K164" s="688"/>
      <c r="L164" s="685"/>
      <c r="M164" s="687"/>
      <c r="N164" s="343"/>
      <c r="O164" s="343"/>
      <c r="P164" s="343"/>
      <c r="Q164" s="343"/>
      <c r="R164" s="343"/>
      <c r="S164" s="681"/>
      <c r="T164" s="686"/>
      <c r="U164" s="686"/>
      <c r="V164" s="688"/>
      <c r="W164" s="203"/>
    </row>
    <row r="165" ht="15.75" customHeight="1">
      <c r="A165" s="540"/>
      <c r="B165" s="687"/>
      <c r="C165" s="343"/>
      <c r="D165" s="343"/>
      <c r="E165" s="343"/>
      <c r="F165" s="343"/>
      <c r="G165" s="343"/>
      <c r="H165" s="681"/>
      <c r="I165" s="686"/>
      <c r="J165" s="686"/>
      <c r="K165" s="688"/>
      <c r="L165" s="685"/>
      <c r="M165" s="687"/>
      <c r="N165" s="343"/>
      <c r="O165" s="343"/>
      <c r="P165" s="343"/>
      <c r="Q165" s="343"/>
      <c r="R165" s="343"/>
      <c r="S165" s="681"/>
      <c r="T165" s="686"/>
      <c r="U165" s="686"/>
      <c r="V165" s="688"/>
      <c r="W165" s="203"/>
    </row>
    <row r="166" ht="15.75" customHeight="1">
      <c r="A166" s="540"/>
      <c r="B166" s="687"/>
      <c r="C166" s="343"/>
      <c r="D166" s="343"/>
      <c r="E166" s="343"/>
      <c r="F166" s="343"/>
      <c r="G166" s="343"/>
      <c r="H166" s="681"/>
      <c r="I166" s="686"/>
      <c r="J166" s="686"/>
      <c r="K166" s="688"/>
      <c r="L166" s="685"/>
      <c r="M166" s="687"/>
      <c r="N166" s="343"/>
      <c r="O166" s="343"/>
      <c r="P166" s="343"/>
      <c r="Q166" s="343"/>
      <c r="R166" s="343"/>
      <c r="S166" s="681"/>
      <c r="T166" s="686"/>
      <c r="U166" s="686"/>
      <c r="V166" s="688"/>
      <c r="W166" s="203"/>
    </row>
    <row r="167" ht="15.75" customHeight="1">
      <c r="A167" s="540"/>
      <c r="B167" s="687"/>
      <c r="C167" s="343"/>
      <c r="D167" s="343"/>
      <c r="E167" s="343"/>
      <c r="F167" s="343"/>
      <c r="G167" s="343"/>
      <c r="H167" s="681"/>
      <c r="I167" s="686"/>
      <c r="J167" s="686"/>
      <c r="K167" s="688"/>
      <c r="L167" s="685"/>
      <c r="M167" s="687"/>
      <c r="N167" s="343"/>
      <c r="O167" s="343"/>
      <c r="P167" s="343"/>
      <c r="Q167" s="343"/>
      <c r="R167" s="343"/>
      <c r="S167" s="681"/>
      <c r="T167" s="686"/>
      <c r="U167" s="686"/>
      <c r="V167" s="688"/>
      <c r="W167" s="203"/>
    </row>
    <row r="168" ht="15.75" customHeight="1">
      <c r="A168" s="584"/>
      <c r="B168" s="687"/>
      <c r="C168" s="343"/>
      <c r="D168" s="343"/>
      <c r="E168" s="343"/>
      <c r="F168" s="343"/>
      <c r="G168" s="343"/>
      <c r="H168" s="681"/>
      <c r="I168" s="686"/>
      <c r="J168" s="686"/>
      <c r="K168" s="688"/>
      <c r="L168" s="685"/>
      <c r="M168" s="687"/>
      <c r="N168" s="343"/>
      <c r="O168" s="343"/>
      <c r="P168" s="343"/>
      <c r="Q168" s="343"/>
      <c r="R168" s="343"/>
      <c r="S168" s="681"/>
      <c r="T168" s="686"/>
      <c r="U168" s="686"/>
      <c r="V168" s="688"/>
      <c r="W168" s="248"/>
    </row>
    <row r="169" ht="15.75" customHeight="1">
      <c r="A169" s="647"/>
      <c r="B169" s="687"/>
      <c r="C169" s="343"/>
      <c r="D169" s="343"/>
      <c r="E169" s="343"/>
      <c r="F169" s="343"/>
      <c r="G169" s="343"/>
      <c r="H169" s="681"/>
      <c r="I169" s="686"/>
      <c r="J169" s="686"/>
      <c r="K169" s="688"/>
      <c r="L169" s="685"/>
      <c r="M169" s="687"/>
      <c r="N169" s="343"/>
      <c r="O169" s="343"/>
      <c r="P169" s="343"/>
      <c r="Q169" s="343"/>
      <c r="R169" s="343"/>
      <c r="S169" s="681"/>
      <c r="T169" s="686"/>
      <c r="U169" s="686"/>
      <c r="V169" s="688"/>
      <c r="W169" s="635"/>
    </row>
    <row r="170" ht="15.75" customHeight="1">
      <c r="A170" s="540"/>
      <c r="B170" s="687"/>
      <c r="C170" s="343"/>
      <c r="D170" s="343"/>
      <c r="E170" s="343"/>
      <c r="F170" s="343"/>
      <c r="G170" s="343"/>
      <c r="H170" s="681"/>
      <c r="I170" s="686"/>
      <c r="J170" s="686"/>
      <c r="K170" s="688"/>
      <c r="L170" s="685"/>
      <c r="M170" s="687"/>
      <c r="N170" s="343"/>
      <c r="O170" s="343"/>
      <c r="P170" s="343"/>
      <c r="Q170" s="343"/>
      <c r="R170" s="343"/>
      <c r="S170" s="681"/>
      <c r="T170" s="686"/>
      <c r="U170" s="686"/>
      <c r="V170" s="688"/>
      <c r="W170" s="203"/>
    </row>
    <row r="171" ht="15.75" customHeight="1">
      <c r="A171" s="540"/>
      <c r="B171" s="687"/>
      <c r="C171" s="343"/>
      <c r="D171" s="343"/>
      <c r="E171" s="343"/>
      <c r="F171" s="343"/>
      <c r="G171" s="343"/>
      <c r="H171" s="681"/>
      <c r="I171" s="686"/>
      <c r="J171" s="686"/>
      <c r="K171" s="688"/>
      <c r="L171" s="685"/>
      <c r="M171" s="687"/>
      <c r="N171" s="343"/>
      <c r="O171" s="343"/>
      <c r="P171" s="343"/>
      <c r="Q171" s="343"/>
      <c r="R171" s="343"/>
      <c r="S171" s="681"/>
      <c r="T171" s="686"/>
      <c r="U171" s="686"/>
      <c r="V171" s="688"/>
      <c r="W171" s="203"/>
    </row>
    <row r="172" ht="15.75" customHeight="1">
      <c r="A172" s="540"/>
      <c r="B172" s="687"/>
      <c r="C172" s="343"/>
      <c r="D172" s="343"/>
      <c r="E172" s="343"/>
      <c r="F172" s="343"/>
      <c r="G172" s="343"/>
      <c r="H172" s="681"/>
      <c r="I172" s="686"/>
      <c r="J172" s="686"/>
      <c r="K172" s="688"/>
      <c r="L172" s="685"/>
      <c r="M172" s="687"/>
      <c r="N172" s="343"/>
      <c r="O172" s="343"/>
      <c r="P172" s="343"/>
      <c r="Q172" s="343"/>
      <c r="R172" s="343"/>
      <c r="S172" s="681"/>
      <c r="T172" s="686"/>
      <c r="U172" s="686"/>
      <c r="V172" s="688"/>
      <c r="W172" s="203"/>
    </row>
    <row r="173" ht="15.75" customHeight="1">
      <c r="A173" s="540"/>
      <c r="B173" s="687"/>
      <c r="C173" s="343"/>
      <c r="D173" s="343"/>
      <c r="E173" s="343"/>
      <c r="F173" s="343"/>
      <c r="G173" s="343"/>
      <c r="H173" s="681"/>
      <c r="I173" s="686"/>
      <c r="J173" s="686"/>
      <c r="K173" s="688"/>
      <c r="L173" s="685"/>
      <c r="M173" s="687"/>
      <c r="N173" s="343"/>
      <c r="O173" s="343"/>
      <c r="P173" s="343"/>
      <c r="Q173" s="343"/>
      <c r="R173" s="343"/>
      <c r="S173" s="681"/>
      <c r="T173" s="686"/>
      <c r="U173" s="686"/>
      <c r="V173" s="688"/>
      <c r="W173" s="203"/>
    </row>
    <row r="174" ht="15.75" customHeight="1">
      <c r="A174" s="540"/>
      <c r="B174" s="687"/>
      <c r="C174" s="343"/>
      <c r="D174" s="343"/>
      <c r="E174" s="343"/>
      <c r="F174" s="343"/>
      <c r="G174" s="343"/>
      <c r="H174" s="681"/>
      <c r="I174" s="686"/>
      <c r="J174" s="686"/>
      <c r="K174" s="688"/>
      <c r="L174" s="685"/>
      <c r="M174" s="687"/>
      <c r="N174" s="343"/>
      <c r="O174" s="343"/>
      <c r="P174" s="343"/>
      <c r="Q174" s="343"/>
      <c r="R174" s="343"/>
      <c r="S174" s="681"/>
      <c r="T174" s="686"/>
      <c r="U174" s="686"/>
      <c r="V174" s="688"/>
      <c r="W174" s="203"/>
    </row>
    <row r="175" ht="15.75" customHeight="1">
      <c r="A175" s="540"/>
      <c r="B175" s="687"/>
      <c r="C175" s="343"/>
      <c r="D175" s="343"/>
      <c r="E175" s="343"/>
      <c r="F175" s="343"/>
      <c r="G175" s="343"/>
      <c r="H175" s="681"/>
      <c r="I175" s="686"/>
      <c r="J175" s="686"/>
      <c r="K175" s="688"/>
      <c r="L175" s="685"/>
      <c r="M175" s="687"/>
      <c r="N175" s="343"/>
      <c r="O175" s="343"/>
      <c r="P175" s="343"/>
      <c r="Q175" s="343"/>
      <c r="R175" s="343"/>
      <c r="S175" s="681"/>
      <c r="T175" s="686"/>
      <c r="U175" s="686"/>
      <c r="V175" s="688"/>
      <c r="W175" s="203"/>
    </row>
    <row r="176" ht="15.75" customHeight="1">
      <c r="A176" s="540"/>
      <c r="B176" s="687"/>
      <c r="C176" s="343"/>
      <c r="D176" s="343"/>
      <c r="E176" s="343"/>
      <c r="F176" s="343"/>
      <c r="G176" s="343"/>
      <c r="H176" s="681"/>
      <c r="I176" s="686"/>
      <c r="J176" s="686"/>
      <c r="K176" s="688"/>
      <c r="L176" s="685"/>
      <c r="M176" s="687"/>
      <c r="N176" s="343"/>
      <c r="O176" s="343"/>
      <c r="P176" s="343"/>
      <c r="Q176" s="343"/>
      <c r="R176" s="343"/>
      <c r="S176" s="681"/>
      <c r="T176" s="686"/>
      <c r="U176" s="686"/>
      <c r="V176" s="688"/>
      <c r="W176" s="203"/>
    </row>
    <row r="177" ht="15.75" customHeight="1">
      <c r="A177" s="540"/>
      <c r="B177" s="687"/>
      <c r="C177" s="343"/>
      <c r="D177" s="343"/>
      <c r="E177" s="343"/>
      <c r="F177" s="343"/>
      <c r="G177" s="343"/>
      <c r="H177" s="681"/>
      <c r="I177" s="686"/>
      <c r="J177" s="686"/>
      <c r="K177" s="688"/>
      <c r="L177" s="685"/>
      <c r="M177" s="687"/>
      <c r="N177" s="343"/>
      <c r="O177" s="343"/>
      <c r="P177" s="343"/>
      <c r="Q177" s="343"/>
      <c r="R177" s="343"/>
      <c r="S177" s="681"/>
      <c r="T177" s="686"/>
      <c r="U177" s="686"/>
      <c r="V177" s="688"/>
      <c r="W177" s="203"/>
    </row>
    <row r="178" ht="15.75" customHeight="1">
      <c r="A178" s="584"/>
      <c r="B178" s="687"/>
      <c r="C178" s="343"/>
      <c r="D178" s="343"/>
      <c r="E178" s="343"/>
      <c r="F178" s="343"/>
      <c r="G178" s="343"/>
      <c r="H178" s="681"/>
      <c r="I178" s="686"/>
      <c r="J178" s="686"/>
      <c r="K178" s="688"/>
      <c r="L178" s="685"/>
      <c r="M178" s="687"/>
      <c r="N178" s="343"/>
      <c r="O178" s="343"/>
      <c r="P178" s="343"/>
      <c r="Q178" s="343"/>
      <c r="R178" s="343"/>
      <c r="S178" s="681"/>
      <c r="T178" s="686"/>
      <c r="U178" s="686"/>
      <c r="V178" s="688"/>
      <c r="W178" s="248"/>
    </row>
    <row r="179" ht="15.75" customHeight="1">
      <c r="A179" s="647"/>
      <c r="B179" s="687"/>
      <c r="C179" s="343"/>
      <c r="D179" s="343"/>
      <c r="E179" s="343"/>
      <c r="F179" s="343"/>
      <c r="G179" s="343"/>
      <c r="H179" s="681"/>
      <c r="I179" s="686"/>
      <c r="J179" s="686"/>
      <c r="K179" s="688"/>
      <c r="L179" s="685"/>
      <c r="M179" s="687"/>
      <c r="N179" s="343"/>
      <c r="O179" s="343"/>
      <c r="P179" s="343"/>
      <c r="Q179" s="343"/>
      <c r="R179" s="343"/>
      <c r="S179" s="681"/>
      <c r="T179" s="686"/>
      <c r="U179" s="686"/>
      <c r="V179" s="688"/>
      <c r="W179" s="635"/>
    </row>
    <row r="180" ht="15.75" customHeight="1">
      <c r="A180" s="540"/>
      <c r="B180" s="687"/>
      <c r="C180" s="343"/>
      <c r="D180" s="343"/>
      <c r="E180" s="343"/>
      <c r="F180" s="343"/>
      <c r="G180" s="343"/>
      <c r="H180" s="681"/>
      <c r="I180" s="686"/>
      <c r="J180" s="686"/>
      <c r="K180" s="688"/>
      <c r="L180" s="685"/>
      <c r="M180" s="687"/>
      <c r="N180" s="343"/>
      <c r="O180" s="343"/>
      <c r="P180" s="343"/>
      <c r="Q180" s="343"/>
      <c r="R180" s="343"/>
      <c r="S180" s="681"/>
      <c r="T180" s="686"/>
      <c r="U180" s="686"/>
      <c r="V180" s="688"/>
      <c r="W180" s="203"/>
    </row>
    <row r="181" ht="15.75" customHeight="1">
      <c r="A181" s="540"/>
      <c r="B181" s="687"/>
      <c r="C181" s="343"/>
      <c r="D181" s="343"/>
      <c r="E181" s="343"/>
      <c r="F181" s="343"/>
      <c r="G181" s="343"/>
      <c r="H181" s="681"/>
      <c r="I181" s="686"/>
      <c r="J181" s="686"/>
      <c r="K181" s="688"/>
      <c r="L181" s="685"/>
      <c r="M181" s="687"/>
      <c r="N181" s="343"/>
      <c r="O181" s="343"/>
      <c r="P181" s="343"/>
      <c r="Q181" s="343"/>
      <c r="R181" s="343"/>
      <c r="S181" s="681"/>
      <c r="T181" s="686"/>
      <c r="U181" s="686"/>
      <c r="V181" s="688"/>
      <c r="W181" s="203"/>
    </row>
    <row r="182" ht="15.75" customHeight="1">
      <c r="A182" s="540"/>
      <c r="B182" s="687"/>
      <c r="C182" s="343"/>
      <c r="D182" s="343"/>
      <c r="E182" s="343"/>
      <c r="F182" s="343"/>
      <c r="G182" s="343"/>
      <c r="H182" s="681"/>
      <c r="I182" s="686"/>
      <c r="J182" s="686"/>
      <c r="K182" s="688"/>
      <c r="L182" s="685"/>
      <c r="M182" s="687"/>
      <c r="N182" s="343"/>
      <c r="O182" s="343"/>
      <c r="P182" s="343"/>
      <c r="Q182" s="343"/>
      <c r="R182" s="343"/>
      <c r="S182" s="681"/>
      <c r="T182" s="686"/>
      <c r="U182" s="686"/>
      <c r="V182" s="688"/>
      <c r="W182" s="203"/>
    </row>
    <row r="183" ht="15.75" customHeight="1">
      <c r="A183" s="540"/>
      <c r="B183" s="687"/>
      <c r="C183" s="343"/>
      <c r="D183" s="343"/>
      <c r="E183" s="343"/>
      <c r="F183" s="343"/>
      <c r="G183" s="343"/>
      <c r="H183" s="681"/>
      <c r="I183" s="686"/>
      <c r="J183" s="686"/>
      <c r="K183" s="688"/>
      <c r="L183" s="685"/>
      <c r="M183" s="687"/>
      <c r="N183" s="343"/>
      <c r="O183" s="343"/>
      <c r="P183" s="343"/>
      <c r="Q183" s="343"/>
      <c r="R183" s="343"/>
      <c r="S183" s="681"/>
      <c r="T183" s="686"/>
      <c r="U183" s="686"/>
      <c r="V183" s="688"/>
      <c r="W183" s="203"/>
    </row>
    <row r="184" ht="15.75" customHeight="1">
      <c r="A184" s="540"/>
      <c r="B184" s="687"/>
      <c r="C184" s="343"/>
      <c r="D184" s="343"/>
      <c r="E184" s="343"/>
      <c r="F184" s="343"/>
      <c r="G184" s="343"/>
      <c r="H184" s="681"/>
      <c r="I184" s="686"/>
      <c r="J184" s="686"/>
      <c r="K184" s="688"/>
      <c r="L184" s="685"/>
      <c r="M184" s="687"/>
      <c r="N184" s="343"/>
      <c r="O184" s="343"/>
      <c r="P184" s="343"/>
      <c r="Q184" s="343"/>
      <c r="R184" s="343"/>
      <c r="S184" s="681"/>
      <c r="T184" s="686"/>
      <c r="U184" s="686"/>
      <c r="V184" s="688"/>
      <c r="W184" s="203"/>
    </row>
    <row r="185" ht="15.75" customHeight="1">
      <c r="A185" s="540"/>
      <c r="B185" s="687"/>
      <c r="C185" s="343"/>
      <c r="D185" s="343"/>
      <c r="E185" s="343"/>
      <c r="F185" s="343"/>
      <c r="G185" s="343"/>
      <c r="H185" s="681"/>
      <c r="I185" s="686"/>
      <c r="J185" s="686"/>
      <c r="K185" s="688"/>
      <c r="L185" s="685"/>
      <c r="M185" s="687"/>
      <c r="N185" s="343"/>
      <c r="O185" s="343"/>
      <c r="P185" s="343"/>
      <c r="Q185" s="343"/>
      <c r="R185" s="343"/>
      <c r="S185" s="681"/>
      <c r="T185" s="686"/>
      <c r="U185" s="686"/>
      <c r="V185" s="688"/>
      <c r="W185" s="203"/>
    </row>
    <row r="186" ht="15.75" customHeight="1">
      <c r="A186" s="540"/>
      <c r="B186" s="687"/>
      <c r="C186" s="343"/>
      <c r="D186" s="343"/>
      <c r="E186" s="343"/>
      <c r="F186" s="343"/>
      <c r="G186" s="343"/>
      <c r="H186" s="681"/>
      <c r="I186" s="686"/>
      <c r="J186" s="686"/>
      <c r="K186" s="688"/>
      <c r="L186" s="685"/>
      <c r="M186" s="687"/>
      <c r="N186" s="343"/>
      <c r="O186" s="343"/>
      <c r="P186" s="343"/>
      <c r="Q186" s="343"/>
      <c r="R186" s="343"/>
      <c r="S186" s="681"/>
      <c r="T186" s="686"/>
      <c r="U186" s="686"/>
      <c r="V186" s="688"/>
      <c r="W186" s="203"/>
    </row>
    <row r="187" ht="15.75" customHeight="1">
      <c r="A187" s="540"/>
      <c r="B187" s="687"/>
      <c r="C187" s="343"/>
      <c r="D187" s="343"/>
      <c r="E187" s="343"/>
      <c r="F187" s="343"/>
      <c r="G187" s="343"/>
      <c r="H187" s="681"/>
      <c r="I187" s="686"/>
      <c r="J187" s="686"/>
      <c r="K187" s="688"/>
      <c r="L187" s="685"/>
      <c r="M187" s="687"/>
      <c r="N187" s="343"/>
      <c r="O187" s="343"/>
      <c r="P187" s="343"/>
      <c r="Q187" s="343"/>
      <c r="R187" s="343"/>
      <c r="S187" s="681"/>
      <c r="T187" s="686"/>
      <c r="U187" s="686"/>
      <c r="V187" s="688"/>
      <c r="W187" s="203"/>
    </row>
    <row r="188" ht="15.75" customHeight="1">
      <c r="A188" s="584"/>
      <c r="B188" s="687"/>
      <c r="C188" s="343"/>
      <c r="D188" s="343"/>
      <c r="E188" s="343"/>
      <c r="F188" s="343"/>
      <c r="G188" s="343"/>
      <c r="H188" s="681"/>
      <c r="I188" s="686"/>
      <c r="J188" s="686"/>
      <c r="K188" s="688"/>
      <c r="L188" s="685"/>
      <c r="M188" s="687"/>
      <c r="N188" s="343"/>
      <c r="O188" s="343"/>
      <c r="P188" s="343"/>
      <c r="Q188" s="343"/>
      <c r="R188" s="343"/>
      <c r="S188" s="681"/>
      <c r="T188" s="686"/>
      <c r="U188" s="686"/>
      <c r="V188" s="688"/>
      <c r="W188" s="248"/>
    </row>
    <row r="189" ht="15.75" customHeight="1">
      <c r="A189" s="647"/>
      <c r="B189" s="687"/>
      <c r="C189" s="343"/>
      <c r="D189" s="343"/>
      <c r="E189" s="343"/>
      <c r="F189" s="343"/>
      <c r="G189" s="343"/>
      <c r="H189" s="681"/>
      <c r="I189" s="686"/>
      <c r="J189" s="686"/>
      <c r="K189" s="688"/>
      <c r="L189" s="685"/>
      <c r="M189" s="687"/>
      <c r="N189" s="343"/>
      <c r="O189" s="343"/>
      <c r="P189" s="343"/>
      <c r="Q189" s="343"/>
      <c r="R189" s="343"/>
      <c r="S189" s="681"/>
      <c r="T189" s="686"/>
      <c r="U189" s="686"/>
      <c r="V189" s="688"/>
      <c r="W189" s="635"/>
    </row>
    <row r="190" ht="15.75" customHeight="1">
      <c r="A190" s="540"/>
      <c r="B190" s="687"/>
      <c r="C190" s="343"/>
      <c r="D190" s="343"/>
      <c r="E190" s="343"/>
      <c r="F190" s="343"/>
      <c r="G190" s="343"/>
      <c r="H190" s="681"/>
      <c r="I190" s="686"/>
      <c r="J190" s="686"/>
      <c r="K190" s="688"/>
      <c r="L190" s="685"/>
      <c r="M190" s="687"/>
      <c r="N190" s="343"/>
      <c r="O190" s="343"/>
      <c r="P190" s="343"/>
      <c r="Q190" s="343"/>
      <c r="R190" s="343"/>
      <c r="S190" s="681"/>
      <c r="T190" s="686"/>
      <c r="U190" s="686"/>
      <c r="V190" s="688"/>
      <c r="W190" s="203"/>
    </row>
    <row r="191" ht="15.75" customHeight="1">
      <c r="A191" s="540"/>
      <c r="B191" s="687"/>
      <c r="C191" s="343"/>
      <c r="D191" s="343"/>
      <c r="E191" s="343"/>
      <c r="F191" s="343"/>
      <c r="G191" s="343"/>
      <c r="H191" s="681"/>
      <c r="I191" s="686"/>
      <c r="J191" s="686"/>
      <c r="K191" s="688"/>
      <c r="L191" s="685"/>
      <c r="M191" s="687"/>
      <c r="N191" s="343"/>
      <c r="O191" s="343"/>
      <c r="P191" s="343"/>
      <c r="Q191" s="343"/>
      <c r="R191" s="343"/>
      <c r="S191" s="681"/>
      <c r="T191" s="686"/>
      <c r="U191" s="686"/>
      <c r="V191" s="688"/>
      <c r="W191" s="203"/>
    </row>
    <row r="192" ht="15.75" customHeight="1">
      <c r="A192" s="540"/>
      <c r="B192" s="687"/>
      <c r="C192" s="343"/>
      <c r="D192" s="343"/>
      <c r="E192" s="343"/>
      <c r="F192" s="343"/>
      <c r="G192" s="343"/>
      <c r="H192" s="681"/>
      <c r="I192" s="686"/>
      <c r="J192" s="686"/>
      <c r="K192" s="688"/>
      <c r="L192" s="685"/>
      <c r="M192" s="687"/>
      <c r="N192" s="343"/>
      <c r="O192" s="343"/>
      <c r="P192" s="343"/>
      <c r="Q192" s="343"/>
      <c r="R192" s="343"/>
      <c r="S192" s="681"/>
      <c r="T192" s="686"/>
      <c r="U192" s="686"/>
      <c r="V192" s="688"/>
      <c r="W192" s="203"/>
    </row>
    <row r="193" ht="15.75" customHeight="1">
      <c r="A193" s="540"/>
      <c r="B193" s="687"/>
      <c r="C193" s="343"/>
      <c r="D193" s="343"/>
      <c r="E193" s="343"/>
      <c r="F193" s="343"/>
      <c r="G193" s="343"/>
      <c r="H193" s="681"/>
      <c r="I193" s="686"/>
      <c r="J193" s="686"/>
      <c r="K193" s="688"/>
      <c r="L193" s="685"/>
      <c r="M193" s="687"/>
      <c r="N193" s="343"/>
      <c r="O193" s="343"/>
      <c r="P193" s="343"/>
      <c r="Q193" s="343"/>
      <c r="R193" s="343"/>
      <c r="S193" s="681"/>
      <c r="T193" s="686"/>
      <c r="U193" s="686"/>
      <c r="V193" s="688"/>
      <c r="W193" s="203"/>
    </row>
    <row r="194" ht="15.75" customHeight="1">
      <c r="A194" s="540"/>
      <c r="B194" s="687"/>
      <c r="C194" s="343"/>
      <c r="D194" s="343"/>
      <c r="E194" s="343"/>
      <c r="F194" s="343"/>
      <c r="G194" s="343"/>
      <c r="H194" s="681"/>
      <c r="I194" s="686"/>
      <c r="J194" s="686"/>
      <c r="K194" s="688"/>
      <c r="L194" s="685"/>
      <c r="M194" s="687"/>
      <c r="N194" s="343"/>
      <c r="O194" s="343"/>
      <c r="P194" s="343"/>
      <c r="Q194" s="343"/>
      <c r="R194" s="343"/>
      <c r="S194" s="681"/>
      <c r="T194" s="686"/>
      <c r="U194" s="686"/>
      <c r="V194" s="688"/>
      <c r="W194" s="203"/>
    </row>
    <row r="195" ht="15.75" customHeight="1">
      <c r="A195" s="540"/>
      <c r="B195" s="687"/>
      <c r="C195" s="343"/>
      <c r="D195" s="343"/>
      <c r="E195" s="343"/>
      <c r="F195" s="343"/>
      <c r="G195" s="343"/>
      <c r="H195" s="681"/>
      <c r="I195" s="686"/>
      <c r="J195" s="686"/>
      <c r="K195" s="688"/>
      <c r="L195" s="685"/>
      <c r="M195" s="687"/>
      <c r="N195" s="343"/>
      <c r="O195" s="343"/>
      <c r="P195" s="343"/>
      <c r="Q195" s="343"/>
      <c r="R195" s="343"/>
      <c r="S195" s="681"/>
      <c r="T195" s="686"/>
      <c r="U195" s="686"/>
      <c r="V195" s="688"/>
      <c r="W195" s="203"/>
    </row>
    <row r="196" ht="15.75" customHeight="1">
      <c r="A196" s="540"/>
      <c r="B196" s="687"/>
      <c r="C196" s="343"/>
      <c r="D196" s="343"/>
      <c r="E196" s="343"/>
      <c r="F196" s="343"/>
      <c r="G196" s="343"/>
      <c r="H196" s="681"/>
      <c r="I196" s="686"/>
      <c r="J196" s="686"/>
      <c r="K196" s="688"/>
      <c r="L196" s="685"/>
      <c r="M196" s="687"/>
      <c r="N196" s="343"/>
      <c r="O196" s="343"/>
      <c r="P196" s="343"/>
      <c r="Q196" s="343"/>
      <c r="R196" s="343"/>
      <c r="S196" s="681"/>
      <c r="T196" s="686"/>
      <c r="U196" s="686"/>
      <c r="V196" s="688"/>
      <c r="W196" s="203"/>
    </row>
    <row r="197" ht="15.75" customHeight="1">
      <c r="A197" s="540"/>
      <c r="B197" s="687"/>
      <c r="C197" s="343"/>
      <c r="D197" s="343"/>
      <c r="E197" s="343"/>
      <c r="F197" s="343"/>
      <c r="G197" s="343"/>
      <c r="H197" s="681"/>
      <c r="I197" s="686"/>
      <c r="J197" s="686"/>
      <c r="K197" s="688"/>
      <c r="L197" s="685"/>
      <c r="M197" s="687"/>
      <c r="N197" s="343"/>
      <c r="O197" s="343"/>
      <c r="P197" s="343"/>
      <c r="Q197" s="343"/>
      <c r="R197" s="343"/>
      <c r="S197" s="681"/>
      <c r="T197" s="686"/>
      <c r="U197" s="686"/>
      <c r="V197" s="688"/>
      <c r="W197" s="203"/>
    </row>
    <row r="198" ht="15.75" customHeight="1">
      <c r="A198" s="584"/>
      <c r="B198" s="687"/>
      <c r="C198" s="343"/>
      <c r="D198" s="343"/>
      <c r="E198" s="343"/>
      <c r="F198" s="343"/>
      <c r="G198" s="343"/>
      <c r="H198" s="681"/>
      <c r="I198" s="686"/>
      <c r="J198" s="686"/>
      <c r="K198" s="688"/>
      <c r="L198" s="685"/>
      <c r="M198" s="687"/>
      <c r="N198" s="343"/>
      <c r="O198" s="343"/>
      <c r="P198" s="343"/>
      <c r="Q198" s="343"/>
      <c r="R198" s="343"/>
      <c r="S198" s="681"/>
      <c r="T198" s="686"/>
      <c r="U198" s="686"/>
      <c r="V198" s="688"/>
      <c r="W198" s="248"/>
    </row>
    <row r="199" ht="15.75" customHeight="1">
      <c r="A199" s="647"/>
      <c r="B199" s="687"/>
      <c r="C199" s="343"/>
      <c r="D199" s="343"/>
      <c r="E199" s="343"/>
      <c r="F199" s="343"/>
      <c r="G199" s="343"/>
      <c r="H199" s="681"/>
      <c r="I199" s="686"/>
      <c r="J199" s="686"/>
      <c r="K199" s="688"/>
      <c r="L199" s="685"/>
      <c r="M199" s="687"/>
      <c r="N199" s="343"/>
      <c r="O199" s="343"/>
      <c r="P199" s="343"/>
      <c r="Q199" s="343"/>
      <c r="R199" s="343"/>
      <c r="S199" s="681"/>
      <c r="T199" s="686"/>
      <c r="U199" s="686"/>
      <c r="V199" s="688"/>
      <c r="W199" s="635"/>
    </row>
    <row r="200" ht="15.75" customHeight="1">
      <c r="A200" s="540"/>
      <c r="B200" s="687"/>
      <c r="C200" s="343"/>
      <c r="D200" s="343"/>
      <c r="E200" s="343"/>
      <c r="F200" s="343"/>
      <c r="G200" s="343"/>
      <c r="H200" s="681"/>
      <c r="I200" s="686"/>
      <c r="J200" s="686"/>
      <c r="K200" s="688"/>
      <c r="L200" s="685"/>
      <c r="M200" s="687"/>
      <c r="N200" s="343"/>
      <c r="O200" s="343"/>
      <c r="P200" s="343"/>
      <c r="Q200" s="343"/>
      <c r="R200" s="343"/>
      <c r="S200" s="681"/>
      <c r="T200" s="686"/>
      <c r="U200" s="686"/>
      <c r="V200" s="688"/>
      <c r="W200" s="203"/>
    </row>
    <row r="201" ht="15.75" customHeight="1">
      <c r="A201" s="540"/>
      <c r="B201" s="687"/>
      <c r="C201" s="343"/>
      <c r="D201" s="343"/>
      <c r="E201" s="343"/>
      <c r="F201" s="343"/>
      <c r="G201" s="343"/>
      <c r="H201" s="681"/>
      <c r="I201" s="686"/>
      <c r="J201" s="686"/>
      <c r="K201" s="688"/>
      <c r="L201" s="685"/>
      <c r="M201" s="687"/>
      <c r="N201" s="343"/>
      <c r="O201" s="343"/>
      <c r="P201" s="343"/>
      <c r="Q201" s="343"/>
      <c r="R201" s="343"/>
      <c r="S201" s="681"/>
      <c r="T201" s="686"/>
      <c r="U201" s="686"/>
      <c r="V201" s="688"/>
      <c r="W201" s="203"/>
    </row>
    <row r="202" ht="15.75" customHeight="1">
      <c r="A202" s="540"/>
      <c r="B202" s="687"/>
      <c r="C202" s="343"/>
      <c r="D202" s="343"/>
      <c r="E202" s="343"/>
      <c r="F202" s="343"/>
      <c r="G202" s="343"/>
      <c r="H202" s="681"/>
      <c r="I202" s="686"/>
      <c r="J202" s="686"/>
      <c r="K202" s="688"/>
      <c r="L202" s="685"/>
      <c r="M202" s="687"/>
      <c r="N202" s="343"/>
      <c r="O202" s="343"/>
      <c r="P202" s="343"/>
      <c r="Q202" s="343"/>
      <c r="R202" s="343"/>
      <c r="S202" s="681"/>
      <c r="T202" s="686"/>
      <c r="U202" s="686"/>
      <c r="V202" s="688"/>
      <c r="W202" s="203"/>
    </row>
    <row r="203" ht="15.75" customHeight="1">
      <c r="A203" s="540"/>
      <c r="B203" s="687"/>
      <c r="C203" s="343"/>
      <c r="D203" s="343"/>
      <c r="E203" s="343"/>
      <c r="F203" s="343"/>
      <c r="G203" s="343"/>
      <c r="H203" s="681"/>
      <c r="I203" s="686"/>
      <c r="J203" s="686"/>
      <c r="K203" s="688"/>
      <c r="L203" s="685"/>
      <c r="M203" s="687"/>
      <c r="N203" s="343"/>
      <c r="O203" s="343"/>
      <c r="P203" s="343"/>
      <c r="Q203" s="343"/>
      <c r="R203" s="343"/>
      <c r="S203" s="681"/>
      <c r="T203" s="686"/>
      <c r="U203" s="686"/>
      <c r="V203" s="688"/>
      <c r="W203" s="203"/>
    </row>
    <row r="204" ht="15.75" customHeight="1">
      <c r="A204" s="540"/>
      <c r="B204" s="687"/>
      <c r="C204" s="343"/>
      <c r="D204" s="343"/>
      <c r="E204" s="343"/>
      <c r="F204" s="343"/>
      <c r="G204" s="343"/>
      <c r="H204" s="681"/>
      <c r="I204" s="686"/>
      <c r="J204" s="686"/>
      <c r="K204" s="688"/>
      <c r="L204" s="685"/>
      <c r="M204" s="687"/>
      <c r="N204" s="343"/>
      <c r="O204" s="343"/>
      <c r="P204" s="343"/>
      <c r="Q204" s="343"/>
      <c r="R204" s="343"/>
      <c r="S204" s="681"/>
      <c r="T204" s="686"/>
      <c r="U204" s="686"/>
      <c r="V204" s="688"/>
      <c r="W204" s="203"/>
    </row>
    <row r="205" ht="15.75" customHeight="1">
      <c r="A205" s="540"/>
      <c r="B205" s="687"/>
      <c r="C205" s="343"/>
      <c r="D205" s="343"/>
      <c r="E205" s="343"/>
      <c r="F205" s="343"/>
      <c r="G205" s="343"/>
      <c r="H205" s="681"/>
      <c r="I205" s="686"/>
      <c r="J205" s="686"/>
      <c r="K205" s="688"/>
      <c r="L205" s="685"/>
      <c r="M205" s="687"/>
      <c r="N205" s="343"/>
      <c r="O205" s="343"/>
      <c r="P205" s="343"/>
      <c r="Q205" s="343"/>
      <c r="R205" s="343"/>
      <c r="S205" s="681"/>
      <c r="T205" s="686"/>
      <c r="U205" s="686"/>
      <c r="V205" s="688"/>
      <c r="W205" s="203"/>
    </row>
    <row r="206" ht="15.75" customHeight="1">
      <c r="A206" s="540"/>
      <c r="B206" s="687"/>
      <c r="C206" s="343"/>
      <c r="D206" s="343"/>
      <c r="E206" s="343"/>
      <c r="F206" s="343"/>
      <c r="G206" s="343"/>
      <c r="H206" s="681"/>
      <c r="I206" s="686"/>
      <c r="J206" s="686"/>
      <c r="K206" s="688"/>
      <c r="L206" s="685"/>
      <c r="M206" s="687"/>
      <c r="N206" s="343"/>
      <c r="O206" s="343"/>
      <c r="P206" s="343"/>
      <c r="Q206" s="343"/>
      <c r="R206" s="343"/>
      <c r="S206" s="681"/>
      <c r="T206" s="686"/>
      <c r="U206" s="686"/>
      <c r="V206" s="688"/>
      <c r="W206" s="203"/>
    </row>
    <row r="207" ht="15.75" customHeight="1">
      <c r="A207" s="540"/>
      <c r="B207" s="687"/>
      <c r="C207" s="343"/>
      <c r="D207" s="343"/>
      <c r="E207" s="343"/>
      <c r="F207" s="343"/>
      <c r="G207" s="343"/>
      <c r="H207" s="681"/>
      <c r="I207" s="686"/>
      <c r="J207" s="686"/>
      <c r="K207" s="688"/>
      <c r="L207" s="685"/>
      <c r="M207" s="687"/>
      <c r="N207" s="343"/>
      <c r="O207" s="343"/>
      <c r="P207" s="343"/>
      <c r="Q207" s="343"/>
      <c r="R207" s="343"/>
      <c r="S207" s="681"/>
      <c r="T207" s="686"/>
      <c r="U207" s="686"/>
      <c r="V207" s="688"/>
      <c r="W207" s="203"/>
    </row>
    <row r="208" ht="15.75" customHeight="1">
      <c r="A208" s="584"/>
      <c r="B208" s="687"/>
      <c r="C208" s="343"/>
      <c r="D208" s="343"/>
      <c r="E208" s="343"/>
      <c r="F208" s="343"/>
      <c r="G208" s="343"/>
      <c r="H208" s="681"/>
      <c r="I208" s="686"/>
      <c r="J208" s="686"/>
      <c r="K208" s="688"/>
      <c r="L208" s="685"/>
      <c r="M208" s="687"/>
      <c r="N208" s="343"/>
      <c r="O208" s="343"/>
      <c r="P208" s="343"/>
      <c r="Q208" s="343"/>
      <c r="R208" s="343"/>
      <c r="S208" s="681"/>
      <c r="T208" s="686"/>
      <c r="U208" s="686"/>
      <c r="V208" s="688"/>
      <c r="W208" s="248"/>
    </row>
    <row r="209" ht="15.75" customHeight="1">
      <c r="A209" s="647"/>
      <c r="B209" s="687"/>
      <c r="C209" s="343"/>
      <c r="D209" s="343"/>
      <c r="E209" s="343"/>
      <c r="F209" s="343"/>
      <c r="G209" s="343"/>
      <c r="H209" s="681"/>
      <c r="I209" s="689"/>
      <c r="J209" s="686"/>
      <c r="K209" s="688"/>
      <c r="L209" s="685"/>
      <c r="M209" s="687"/>
      <c r="N209" s="343"/>
      <c r="O209" s="343"/>
      <c r="P209" s="343"/>
      <c r="Q209" s="343"/>
      <c r="R209" s="343"/>
      <c r="S209" s="681"/>
      <c r="T209" s="686"/>
      <c r="U209" s="686"/>
      <c r="V209" s="688"/>
      <c r="W209" s="647"/>
    </row>
    <row r="210" ht="15.75" customHeight="1">
      <c r="A210" s="540"/>
      <c r="B210" s="687"/>
      <c r="C210" s="343"/>
      <c r="D210" s="343"/>
      <c r="E210" s="343"/>
      <c r="F210" s="343"/>
      <c r="G210" s="343"/>
      <c r="H210" s="681"/>
      <c r="I210" s="682"/>
      <c r="J210" s="686"/>
      <c r="K210" s="688"/>
      <c r="L210" s="685"/>
      <c r="M210" s="687"/>
      <c r="N210" s="343"/>
      <c r="O210" s="343"/>
      <c r="P210" s="343"/>
      <c r="Q210" s="343"/>
      <c r="R210" s="343"/>
      <c r="S210" s="681"/>
      <c r="T210" s="686"/>
      <c r="U210" s="686"/>
      <c r="V210" s="688"/>
      <c r="W210" s="540"/>
    </row>
    <row r="211" ht="15.75" customHeight="1">
      <c r="A211" s="540"/>
      <c r="B211" s="687"/>
      <c r="C211" s="343"/>
      <c r="D211" s="343"/>
      <c r="E211" s="343"/>
      <c r="F211" s="343"/>
      <c r="G211" s="343"/>
      <c r="H211" s="681"/>
      <c r="I211" s="682"/>
      <c r="J211" s="686"/>
      <c r="K211" s="688"/>
      <c r="L211" s="685"/>
      <c r="M211" s="687"/>
      <c r="N211" s="343"/>
      <c r="O211" s="343"/>
      <c r="P211" s="343"/>
      <c r="Q211" s="343"/>
      <c r="R211" s="343"/>
      <c r="S211" s="681"/>
      <c r="T211" s="686"/>
      <c r="U211" s="686"/>
      <c r="V211" s="688"/>
      <c r="W211" s="540"/>
    </row>
    <row r="212" ht="15.75" customHeight="1">
      <c r="A212" s="540"/>
      <c r="B212" s="687"/>
      <c r="C212" s="343"/>
      <c r="D212" s="343"/>
      <c r="E212" s="343"/>
      <c r="F212" s="343"/>
      <c r="G212" s="343"/>
      <c r="H212" s="681"/>
      <c r="I212" s="682"/>
      <c r="J212" s="686"/>
      <c r="K212" s="688"/>
      <c r="L212" s="685"/>
      <c r="M212" s="687"/>
      <c r="N212" s="343"/>
      <c r="O212" s="343"/>
      <c r="P212" s="343"/>
      <c r="Q212" s="343"/>
      <c r="R212" s="343"/>
      <c r="S212" s="681"/>
      <c r="T212" s="686"/>
      <c r="U212" s="686"/>
      <c r="V212" s="688"/>
      <c r="W212" s="540"/>
    </row>
    <row r="213" ht="15.75" customHeight="1">
      <c r="A213" s="540"/>
      <c r="B213" s="687"/>
      <c r="C213" s="343"/>
      <c r="D213" s="343"/>
      <c r="E213" s="343"/>
      <c r="F213" s="343"/>
      <c r="G213" s="343"/>
      <c r="H213" s="681"/>
      <c r="I213" s="686"/>
      <c r="J213" s="686"/>
      <c r="K213" s="688"/>
      <c r="L213" s="685"/>
      <c r="M213" s="687"/>
      <c r="N213" s="343"/>
      <c r="O213" s="343"/>
      <c r="P213" s="343"/>
      <c r="Q213" s="343"/>
      <c r="R213" s="343"/>
      <c r="S213" s="681"/>
      <c r="T213" s="686"/>
      <c r="U213" s="686"/>
      <c r="V213" s="688"/>
      <c r="W213" s="540"/>
    </row>
    <row r="214" ht="15.75" customHeight="1">
      <c r="A214" s="540"/>
      <c r="B214" s="687"/>
      <c r="C214" s="343"/>
      <c r="D214" s="343"/>
      <c r="E214" s="343"/>
      <c r="F214" s="343"/>
      <c r="G214" s="343"/>
      <c r="H214" s="681"/>
      <c r="I214" s="686"/>
      <c r="J214" s="686"/>
      <c r="K214" s="688"/>
      <c r="L214" s="685"/>
      <c r="M214" s="687"/>
      <c r="N214" s="343"/>
      <c r="O214" s="343"/>
      <c r="P214" s="343"/>
      <c r="Q214" s="343"/>
      <c r="R214" s="343"/>
      <c r="S214" s="681"/>
      <c r="T214" s="686"/>
      <c r="U214" s="686"/>
      <c r="V214" s="688"/>
      <c r="W214" s="540"/>
    </row>
    <row r="215" ht="15.75" customHeight="1">
      <c r="A215" s="540"/>
      <c r="B215" s="687"/>
      <c r="C215" s="343"/>
      <c r="D215" s="343"/>
      <c r="E215" s="343"/>
      <c r="F215" s="343"/>
      <c r="G215" s="343"/>
      <c r="H215" s="681"/>
      <c r="I215" s="686"/>
      <c r="J215" s="686"/>
      <c r="K215" s="688"/>
      <c r="L215" s="685"/>
      <c r="M215" s="687"/>
      <c r="N215" s="343"/>
      <c r="O215" s="343"/>
      <c r="P215" s="343"/>
      <c r="Q215" s="343"/>
      <c r="R215" s="343"/>
      <c r="S215" s="681"/>
      <c r="T215" s="686"/>
      <c r="U215" s="686"/>
      <c r="V215" s="688"/>
      <c r="W215" s="540"/>
    </row>
    <row r="216" ht="15.75" customHeight="1">
      <c r="A216" s="540"/>
      <c r="B216" s="687"/>
      <c r="C216" s="343"/>
      <c r="D216" s="343"/>
      <c r="E216" s="343"/>
      <c r="F216" s="343"/>
      <c r="G216" s="343"/>
      <c r="H216" s="681"/>
      <c r="I216" s="686"/>
      <c r="J216" s="686"/>
      <c r="K216" s="688"/>
      <c r="L216" s="685"/>
      <c r="M216" s="687"/>
      <c r="N216" s="343"/>
      <c r="O216" s="343"/>
      <c r="P216" s="343"/>
      <c r="Q216" s="343"/>
      <c r="R216" s="343"/>
      <c r="S216" s="681"/>
      <c r="T216" s="686"/>
      <c r="U216" s="686"/>
      <c r="V216" s="688"/>
      <c r="W216" s="540"/>
    </row>
    <row r="217" ht="15.75" customHeight="1">
      <c r="A217" s="540"/>
      <c r="B217" s="687"/>
      <c r="C217" s="343"/>
      <c r="D217" s="343"/>
      <c r="E217" s="343"/>
      <c r="F217" s="343"/>
      <c r="G217" s="343"/>
      <c r="H217" s="681"/>
      <c r="I217" s="686"/>
      <c r="J217" s="686"/>
      <c r="K217" s="688"/>
      <c r="L217" s="685"/>
      <c r="M217" s="690"/>
      <c r="N217" s="343"/>
      <c r="O217" s="343"/>
      <c r="P217" s="343"/>
      <c r="Q217" s="343"/>
      <c r="R217" s="343"/>
      <c r="S217" s="681"/>
      <c r="T217" s="686"/>
      <c r="U217" s="686"/>
      <c r="V217" s="688"/>
      <c r="W217" s="540"/>
    </row>
    <row r="218" ht="15.75" customHeight="1">
      <c r="A218" s="540"/>
      <c r="B218" s="687"/>
      <c r="C218" s="343"/>
      <c r="D218" s="343"/>
      <c r="E218" s="343"/>
      <c r="F218" s="343"/>
      <c r="G218" s="343"/>
      <c r="H218" s="681"/>
      <c r="I218" s="686"/>
      <c r="J218" s="686"/>
      <c r="K218" s="688"/>
      <c r="L218" s="685"/>
      <c r="M218" s="687"/>
      <c r="N218" s="343"/>
      <c r="O218" s="343"/>
      <c r="P218" s="343"/>
      <c r="Q218" s="343"/>
      <c r="R218" s="343"/>
      <c r="S218" s="681"/>
      <c r="T218" s="686"/>
      <c r="U218" s="686"/>
      <c r="V218" s="688"/>
      <c r="W218" s="540"/>
    </row>
    <row r="219" ht="15.75" customHeight="1">
      <c r="A219" s="540"/>
      <c r="B219" s="687"/>
      <c r="C219" s="343"/>
      <c r="D219" s="343"/>
      <c r="E219" s="343"/>
      <c r="F219" s="343"/>
      <c r="G219" s="343"/>
      <c r="H219" s="681"/>
      <c r="I219" s="686"/>
      <c r="J219" s="686"/>
      <c r="K219" s="688"/>
      <c r="L219" s="685"/>
      <c r="M219" s="687"/>
      <c r="N219" s="343"/>
      <c r="O219" s="343"/>
      <c r="P219" s="343"/>
      <c r="Q219" s="343"/>
      <c r="R219" s="343"/>
      <c r="S219" s="681"/>
      <c r="T219" s="686"/>
      <c r="U219" s="686"/>
      <c r="V219" s="688"/>
      <c r="W219" s="540"/>
    </row>
    <row r="220" ht="15.75" customHeight="1">
      <c r="A220" s="540"/>
      <c r="B220" s="687"/>
      <c r="C220" s="343"/>
      <c r="D220" s="343"/>
      <c r="E220" s="343"/>
      <c r="F220" s="343"/>
      <c r="G220" s="343"/>
      <c r="H220" s="681"/>
      <c r="I220" s="686"/>
      <c r="J220" s="686"/>
      <c r="K220" s="688"/>
      <c r="L220" s="685"/>
      <c r="M220" s="687"/>
      <c r="N220" s="343"/>
      <c r="O220" s="343"/>
      <c r="P220" s="343"/>
      <c r="Q220" s="343"/>
      <c r="R220" s="343"/>
      <c r="S220" s="681"/>
      <c r="T220" s="686"/>
      <c r="U220" s="686"/>
      <c r="V220" s="688"/>
      <c r="W220" s="540"/>
    </row>
    <row r="221" ht="15.75" customHeight="1">
      <c r="A221" s="540"/>
      <c r="B221" s="687"/>
      <c r="C221" s="343"/>
      <c r="D221" s="343"/>
      <c r="E221" s="343"/>
      <c r="F221" s="343"/>
      <c r="G221" s="343"/>
      <c r="H221" s="681"/>
      <c r="I221" s="686"/>
      <c r="J221" s="686"/>
      <c r="K221" s="688"/>
      <c r="L221" s="685"/>
      <c r="M221" s="687"/>
      <c r="N221" s="343"/>
      <c r="O221" s="343"/>
      <c r="P221" s="343"/>
      <c r="Q221" s="343"/>
      <c r="R221" s="343"/>
      <c r="S221" s="681"/>
      <c r="T221" s="686"/>
      <c r="U221" s="686"/>
      <c r="V221" s="688"/>
      <c r="W221" s="540"/>
    </row>
    <row r="222" ht="15.75" customHeight="1">
      <c r="A222" s="584"/>
      <c r="B222" s="687"/>
      <c r="C222" s="343"/>
      <c r="D222" s="343"/>
      <c r="E222" s="343"/>
      <c r="F222" s="343"/>
      <c r="G222" s="343"/>
      <c r="H222" s="681"/>
      <c r="I222" s="686"/>
      <c r="J222" s="686"/>
      <c r="K222" s="688"/>
      <c r="L222" s="685"/>
      <c r="M222" s="687"/>
      <c r="N222" s="343"/>
      <c r="O222" s="343"/>
      <c r="P222" s="343"/>
      <c r="Q222" s="343"/>
      <c r="R222" s="343"/>
      <c r="S222" s="681"/>
      <c r="T222" s="686"/>
      <c r="U222" s="686"/>
      <c r="V222" s="688"/>
      <c r="W222" s="584"/>
    </row>
    <row r="223" ht="15.75" customHeight="1">
      <c r="B223" s="687"/>
      <c r="C223" s="343"/>
      <c r="D223" s="343"/>
      <c r="E223" s="343"/>
      <c r="F223" s="343"/>
      <c r="G223" s="343"/>
      <c r="H223" s="681"/>
      <c r="I223" s="686"/>
      <c r="J223" s="686"/>
      <c r="K223" s="688"/>
      <c r="L223" s="685"/>
      <c r="M223" s="687"/>
      <c r="N223" s="343"/>
      <c r="O223" s="343"/>
      <c r="P223" s="343"/>
      <c r="Q223" s="343"/>
      <c r="R223" s="343"/>
      <c r="S223" s="681"/>
      <c r="T223" s="686"/>
      <c r="U223" s="686"/>
      <c r="V223" s="691"/>
      <c r="W223" s="692"/>
    </row>
    <row r="224" ht="15.75" customHeight="1">
      <c r="B224" s="693"/>
      <c r="C224" s="343"/>
      <c r="D224" s="343"/>
      <c r="E224" s="343"/>
      <c r="F224" s="343"/>
      <c r="G224" s="343"/>
      <c r="H224" s="681"/>
      <c r="I224" s="686"/>
      <c r="J224" s="686"/>
      <c r="K224" s="688"/>
      <c r="L224" s="685"/>
      <c r="M224" s="687"/>
      <c r="N224" s="343"/>
      <c r="O224" s="343"/>
      <c r="P224" s="343"/>
      <c r="Q224" s="343"/>
      <c r="R224" s="343"/>
      <c r="S224" s="681"/>
      <c r="T224" s="686"/>
      <c r="U224" s="686"/>
      <c r="V224" s="688"/>
    </row>
    <row r="225" ht="15.75" customHeight="1">
      <c r="B225" s="693"/>
      <c r="C225" s="343"/>
      <c r="D225" s="343"/>
      <c r="E225" s="343"/>
      <c r="F225" s="343"/>
      <c r="G225" s="343"/>
      <c r="H225" s="681"/>
      <c r="I225" s="686"/>
      <c r="J225" s="686"/>
      <c r="K225" s="688"/>
      <c r="L225" s="685"/>
      <c r="M225" s="687"/>
      <c r="N225" s="343"/>
      <c r="O225" s="343"/>
      <c r="P225" s="343"/>
      <c r="Q225" s="343"/>
      <c r="R225" s="343"/>
      <c r="S225" s="681"/>
      <c r="T225" s="686"/>
      <c r="U225" s="686"/>
      <c r="V225" s="688"/>
    </row>
    <row r="226" ht="15.75" customHeight="1">
      <c r="B226" s="693"/>
      <c r="C226" s="343"/>
      <c r="D226" s="343"/>
      <c r="E226" s="343"/>
      <c r="F226" s="343"/>
      <c r="G226" s="343"/>
      <c r="H226" s="681"/>
      <c r="I226" s="686"/>
      <c r="J226" s="686"/>
      <c r="K226" s="688"/>
      <c r="L226" s="685"/>
      <c r="M226" s="687"/>
      <c r="N226" s="343"/>
      <c r="O226" s="343"/>
      <c r="P226" s="343"/>
      <c r="Q226" s="343"/>
      <c r="R226" s="343"/>
      <c r="S226" s="681"/>
      <c r="T226" s="686"/>
      <c r="U226" s="686"/>
      <c r="V226" s="688"/>
    </row>
    <row r="227" ht="15.75" customHeight="1">
      <c r="B227" s="693"/>
      <c r="C227" s="343"/>
      <c r="D227" s="343"/>
      <c r="E227" s="343"/>
      <c r="F227" s="343"/>
      <c r="G227" s="343"/>
      <c r="H227" s="681"/>
      <c r="I227" s="686"/>
      <c r="J227" s="686"/>
      <c r="K227" s="688"/>
      <c r="L227" s="685"/>
      <c r="M227" s="687"/>
      <c r="N227" s="343"/>
      <c r="O227" s="343"/>
      <c r="P227" s="343"/>
      <c r="Q227" s="343"/>
      <c r="R227" s="343"/>
      <c r="S227" s="681"/>
      <c r="T227" s="686"/>
      <c r="U227" s="686"/>
      <c r="V227" s="688"/>
    </row>
    <row r="228" ht="15.75" customHeight="1">
      <c r="B228" s="693"/>
      <c r="C228" s="343"/>
      <c r="D228" s="343"/>
      <c r="E228" s="343"/>
      <c r="F228" s="343"/>
      <c r="G228" s="343"/>
      <c r="H228" s="681"/>
      <c r="I228" s="686"/>
      <c r="J228" s="686"/>
      <c r="K228" s="688"/>
      <c r="L228" s="685"/>
      <c r="M228" s="687"/>
      <c r="N228" s="343"/>
      <c r="O228" s="343"/>
      <c r="P228" s="343"/>
      <c r="Q228" s="343"/>
      <c r="R228" s="343"/>
      <c r="S228" s="681"/>
      <c r="T228" s="686"/>
      <c r="U228" s="686"/>
      <c r="V228" s="688"/>
    </row>
    <row r="229" ht="15.75" customHeight="1">
      <c r="B229" s="693"/>
      <c r="C229" s="343"/>
      <c r="D229" s="343"/>
      <c r="E229" s="343"/>
      <c r="F229" s="343"/>
      <c r="G229" s="343"/>
      <c r="H229" s="681"/>
      <c r="I229" s="686"/>
      <c r="J229" s="686"/>
      <c r="K229" s="688"/>
      <c r="L229" s="685"/>
      <c r="M229" s="687"/>
      <c r="N229" s="343"/>
      <c r="O229" s="343"/>
      <c r="P229" s="343"/>
      <c r="Q229" s="343"/>
      <c r="R229" s="343"/>
      <c r="S229" s="681"/>
      <c r="T229" s="686"/>
      <c r="U229" s="686"/>
      <c r="V229" s="688"/>
    </row>
    <row r="230" ht="15.75" customHeight="1">
      <c r="B230" s="693"/>
      <c r="C230" s="343"/>
      <c r="D230" s="343"/>
      <c r="E230" s="343"/>
      <c r="F230" s="343"/>
      <c r="G230" s="343"/>
      <c r="H230" s="681"/>
      <c r="I230" s="686"/>
      <c r="J230" s="686"/>
      <c r="K230" s="688"/>
      <c r="L230" s="685"/>
      <c r="M230" s="687"/>
      <c r="N230" s="343"/>
      <c r="O230" s="343"/>
      <c r="P230" s="343"/>
      <c r="Q230" s="343"/>
      <c r="R230" s="343"/>
      <c r="S230" s="681"/>
      <c r="T230" s="686"/>
      <c r="U230" s="686"/>
      <c r="V230" s="688"/>
    </row>
    <row r="231" ht="15.75" customHeight="1">
      <c r="B231" s="693"/>
      <c r="C231" s="343"/>
      <c r="D231" s="343"/>
      <c r="E231" s="343"/>
      <c r="F231" s="343"/>
      <c r="G231" s="343"/>
      <c r="H231" s="681"/>
      <c r="I231" s="686"/>
      <c r="J231" s="686"/>
      <c r="K231" s="688"/>
      <c r="L231" s="685"/>
      <c r="M231" s="687"/>
      <c r="N231" s="343"/>
      <c r="O231" s="343"/>
      <c r="P231" s="343"/>
      <c r="Q231" s="343"/>
      <c r="R231" s="343"/>
      <c r="S231" s="681"/>
      <c r="T231" s="686"/>
      <c r="U231" s="686"/>
      <c r="V231" s="688"/>
    </row>
    <row r="232" ht="15.75" customHeight="1">
      <c r="B232" s="693"/>
      <c r="C232" s="343"/>
      <c r="D232" s="343"/>
      <c r="E232" s="343"/>
      <c r="F232" s="343"/>
      <c r="G232" s="343"/>
      <c r="H232" s="681"/>
      <c r="I232" s="686"/>
      <c r="J232" s="686"/>
      <c r="K232" s="688"/>
      <c r="L232" s="685"/>
      <c r="M232" s="687"/>
      <c r="N232" s="343"/>
      <c r="O232" s="343"/>
      <c r="P232" s="343"/>
      <c r="Q232" s="343"/>
      <c r="R232" s="343"/>
      <c r="S232" s="681"/>
      <c r="T232" s="686"/>
      <c r="U232" s="686"/>
      <c r="V232" s="688"/>
    </row>
    <row r="233" ht="15.75" customHeight="1">
      <c r="B233" s="693"/>
      <c r="C233" s="343"/>
      <c r="D233" s="343"/>
      <c r="E233" s="343"/>
      <c r="F233" s="343"/>
      <c r="G233" s="343"/>
      <c r="H233" s="681"/>
      <c r="I233" s="686"/>
      <c r="J233" s="686"/>
      <c r="K233" s="688"/>
      <c r="L233" s="685"/>
      <c r="M233" s="687"/>
      <c r="N233" s="343"/>
      <c r="O233" s="343"/>
      <c r="P233" s="343"/>
      <c r="Q233" s="343"/>
      <c r="R233" s="343"/>
      <c r="S233" s="681"/>
      <c r="T233" s="686"/>
      <c r="U233" s="686"/>
      <c r="V233" s="688"/>
    </row>
    <row r="234" ht="15.75" customHeight="1">
      <c r="A234" s="634"/>
      <c r="B234" s="693"/>
      <c r="C234" s="343"/>
      <c r="D234" s="343"/>
      <c r="E234" s="343"/>
      <c r="F234" s="343"/>
      <c r="G234" s="343"/>
      <c r="H234" s="681"/>
      <c r="I234" s="686"/>
      <c r="J234" s="686"/>
      <c r="K234" s="688"/>
      <c r="L234" s="685"/>
      <c r="M234" s="687"/>
      <c r="N234" s="343"/>
      <c r="O234" s="343"/>
      <c r="P234" s="343"/>
      <c r="Q234" s="343"/>
      <c r="R234" s="343"/>
      <c r="S234" s="681"/>
      <c r="T234" s="686"/>
      <c r="U234" s="686"/>
      <c r="V234" s="688"/>
    </row>
    <row r="235" ht="15.75" customHeight="1">
      <c r="B235" s="687"/>
      <c r="C235" s="343"/>
      <c r="D235" s="343"/>
      <c r="E235" s="343"/>
      <c r="F235" s="343"/>
      <c r="G235" s="343"/>
      <c r="H235" s="681"/>
      <c r="I235" s="686"/>
      <c r="J235" s="686"/>
      <c r="K235" s="688"/>
      <c r="L235" s="685"/>
      <c r="M235" s="687"/>
      <c r="N235" s="343"/>
      <c r="O235" s="343"/>
      <c r="P235" s="343"/>
      <c r="Q235" s="343"/>
      <c r="R235" s="343"/>
      <c r="S235" s="681"/>
      <c r="T235" s="686"/>
      <c r="U235" s="686"/>
      <c r="V235" s="688"/>
    </row>
    <row r="236" ht="15.75" customHeight="1">
      <c r="B236" s="687"/>
      <c r="C236" s="343"/>
      <c r="D236" s="343"/>
      <c r="E236" s="343"/>
      <c r="F236" s="343"/>
      <c r="G236" s="343"/>
      <c r="H236" s="681"/>
      <c r="I236" s="686"/>
      <c r="J236" s="686"/>
      <c r="K236" s="688"/>
      <c r="L236" s="685"/>
      <c r="M236" s="687"/>
      <c r="N236" s="343"/>
      <c r="O236" s="343"/>
      <c r="P236" s="343"/>
      <c r="Q236" s="343"/>
      <c r="R236" s="343"/>
      <c r="S236" s="681"/>
      <c r="T236" s="686"/>
      <c r="U236" s="686"/>
      <c r="V236" s="688"/>
    </row>
    <row r="237" ht="15.75" customHeight="1">
      <c r="B237" s="687"/>
      <c r="C237" s="343"/>
      <c r="D237" s="343"/>
      <c r="E237" s="343"/>
      <c r="F237" s="343"/>
      <c r="G237" s="343"/>
      <c r="H237" s="681"/>
      <c r="I237" s="686"/>
      <c r="J237" s="686"/>
      <c r="K237" s="688"/>
      <c r="L237" s="685"/>
      <c r="M237" s="687"/>
      <c r="N237" s="343"/>
      <c r="O237" s="343"/>
      <c r="P237" s="343"/>
      <c r="Q237" s="343"/>
      <c r="R237" s="343"/>
      <c r="S237" s="681"/>
      <c r="T237" s="686"/>
      <c r="U237" s="686"/>
      <c r="V237" s="688"/>
    </row>
    <row r="238" ht="15.75" customHeight="1">
      <c r="B238" s="687"/>
      <c r="C238" s="343"/>
      <c r="D238" s="343"/>
      <c r="E238" s="343"/>
      <c r="F238" s="343"/>
      <c r="G238" s="343"/>
      <c r="H238" s="681"/>
      <c r="I238" s="686"/>
      <c r="J238" s="686"/>
      <c r="K238" s="688"/>
      <c r="L238" s="685"/>
      <c r="M238" s="687"/>
      <c r="N238" s="343"/>
      <c r="O238" s="343"/>
      <c r="P238" s="343"/>
      <c r="Q238" s="343"/>
      <c r="R238" s="343"/>
      <c r="S238" s="681"/>
      <c r="T238" s="686"/>
      <c r="U238" s="686"/>
      <c r="V238" s="688"/>
    </row>
    <row r="239" ht="15.75" customHeight="1">
      <c r="B239" s="687"/>
      <c r="C239" s="343"/>
      <c r="D239" s="343"/>
      <c r="E239" s="343"/>
      <c r="F239" s="343"/>
      <c r="G239" s="343"/>
      <c r="H239" s="681"/>
      <c r="I239" s="686"/>
      <c r="J239" s="686"/>
      <c r="K239" s="688"/>
      <c r="L239" s="685"/>
      <c r="M239" s="687"/>
      <c r="N239" s="343"/>
      <c r="O239" s="343"/>
      <c r="P239" s="343"/>
      <c r="Q239" s="343"/>
      <c r="R239" s="343"/>
      <c r="S239" s="681"/>
      <c r="T239" s="686"/>
      <c r="U239" s="686"/>
      <c r="V239" s="688"/>
    </row>
    <row r="240" ht="15.75" customHeight="1">
      <c r="B240" s="687"/>
      <c r="C240" s="343"/>
      <c r="D240" s="343"/>
      <c r="E240" s="343"/>
      <c r="F240" s="343"/>
      <c r="G240" s="343"/>
      <c r="H240" s="681"/>
      <c r="I240" s="686"/>
      <c r="J240" s="686"/>
      <c r="K240" s="688"/>
      <c r="L240" s="685"/>
      <c r="M240" s="687"/>
      <c r="N240" s="343"/>
      <c r="O240" s="343"/>
      <c r="P240" s="343"/>
      <c r="Q240" s="343"/>
      <c r="R240" s="343"/>
      <c r="S240" s="681"/>
      <c r="T240" s="686"/>
      <c r="U240" s="686"/>
      <c r="V240" s="688"/>
    </row>
    <row r="241" ht="15.75" customHeight="1">
      <c r="B241" s="687"/>
      <c r="C241" s="343"/>
      <c r="D241" s="343"/>
      <c r="E241" s="343"/>
      <c r="F241" s="343"/>
      <c r="G241" s="343"/>
      <c r="H241" s="681"/>
      <c r="I241" s="686"/>
      <c r="J241" s="686"/>
      <c r="K241" s="688"/>
      <c r="L241" s="685"/>
      <c r="M241" s="687"/>
      <c r="N241" s="343"/>
      <c r="O241" s="343"/>
      <c r="P241" s="343"/>
      <c r="Q241" s="343"/>
      <c r="R241" s="343"/>
      <c r="S241" s="681"/>
      <c r="T241" s="686"/>
      <c r="U241" s="686"/>
      <c r="V241" s="688"/>
    </row>
    <row r="242" ht="15.75" customHeight="1">
      <c r="B242" s="687"/>
      <c r="C242" s="343"/>
      <c r="D242" s="343"/>
      <c r="E242" s="343"/>
      <c r="F242" s="343"/>
      <c r="G242" s="343"/>
      <c r="H242" s="681"/>
      <c r="I242" s="686"/>
      <c r="J242" s="686"/>
      <c r="K242" s="688"/>
      <c r="L242" s="685"/>
      <c r="M242" s="687"/>
      <c r="N242" s="343"/>
      <c r="O242" s="343"/>
      <c r="P242" s="343"/>
      <c r="Q242" s="343"/>
      <c r="R242" s="343"/>
      <c r="S242" s="681"/>
      <c r="T242" s="686"/>
      <c r="U242" s="686"/>
      <c r="V242" s="688"/>
    </row>
    <row r="243" ht="15.75" customHeight="1">
      <c r="B243" s="687"/>
      <c r="C243" s="343"/>
      <c r="D243" s="343"/>
      <c r="E243" s="343"/>
      <c r="F243" s="343"/>
      <c r="G243" s="343"/>
      <c r="H243" s="681"/>
      <c r="I243" s="686"/>
      <c r="J243" s="686"/>
      <c r="K243" s="688"/>
      <c r="L243" s="685"/>
      <c r="M243" s="687"/>
      <c r="N243" s="343"/>
      <c r="O243" s="343"/>
      <c r="P243" s="343"/>
      <c r="Q243" s="343"/>
      <c r="R243" s="343"/>
      <c r="S243" s="681"/>
      <c r="T243" s="686"/>
      <c r="U243" s="686"/>
      <c r="V243" s="688"/>
    </row>
    <row r="244" ht="15.75" customHeight="1">
      <c r="B244" s="687"/>
      <c r="C244" s="343"/>
      <c r="D244" s="343"/>
      <c r="E244" s="343"/>
      <c r="F244" s="343"/>
      <c r="G244" s="343"/>
      <c r="H244" s="681"/>
      <c r="I244" s="686"/>
      <c r="J244" s="686"/>
      <c r="K244" s="688"/>
      <c r="L244" s="685"/>
      <c r="M244" s="687"/>
      <c r="N244" s="343"/>
      <c r="O244" s="343"/>
      <c r="P244" s="343"/>
      <c r="Q244" s="343"/>
      <c r="R244" s="343"/>
      <c r="S244" s="681"/>
      <c r="T244" s="686"/>
      <c r="U244" s="686"/>
      <c r="V244" s="688"/>
    </row>
    <row r="245" ht="15.75" customHeight="1">
      <c r="B245" s="687"/>
      <c r="C245" s="343"/>
      <c r="D245" s="343"/>
      <c r="E245" s="343"/>
      <c r="F245" s="343"/>
      <c r="G245" s="343"/>
      <c r="H245" s="681"/>
      <c r="I245" s="686"/>
      <c r="J245" s="686"/>
      <c r="K245" s="688"/>
      <c r="L245" s="685"/>
      <c r="M245" s="687"/>
      <c r="N245" s="343"/>
      <c r="O245" s="343"/>
      <c r="P245" s="343"/>
      <c r="Q245" s="343"/>
      <c r="R245" s="343"/>
      <c r="S245" s="681"/>
      <c r="T245" s="686"/>
      <c r="U245" s="686"/>
      <c r="V245" s="688"/>
    </row>
    <row r="246" ht="15.75" customHeight="1">
      <c r="B246" s="687"/>
      <c r="C246" s="343"/>
      <c r="D246" s="343"/>
      <c r="E246" s="343"/>
      <c r="F246" s="343"/>
      <c r="G246" s="343"/>
      <c r="H246" s="681"/>
      <c r="I246" s="686"/>
      <c r="J246" s="686"/>
      <c r="K246" s="688"/>
      <c r="L246" s="685"/>
      <c r="M246" s="687"/>
      <c r="N246" s="343"/>
      <c r="O246" s="343"/>
      <c r="P246" s="343"/>
      <c r="Q246" s="343"/>
      <c r="R246" s="343"/>
      <c r="S246" s="681"/>
      <c r="T246" s="686"/>
      <c r="U246" s="686"/>
      <c r="V246" s="688"/>
    </row>
    <row r="247" ht="15.75" customHeight="1">
      <c r="B247" s="687"/>
      <c r="C247" s="343"/>
      <c r="D247" s="343"/>
      <c r="E247" s="343"/>
      <c r="F247" s="343"/>
      <c r="G247" s="343"/>
      <c r="H247" s="681"/>
      <c r="I247" s="686"/>
      <c r="J247" s="686"/>
      <c r="K247" s="688"/>
      <c r="L247" s="685"/>
      <c r="M247" s="687"/>
      <c r="N247" s="343"/>
      <c r="O247" s="343"/>
      <c r="P247" s="343"/>
      <c r="Q247" s="343"/>
      <c r="R247" s="343"/>
      <c r="S247" s="681"/>
      <c r="T247" s="686"/>
      <c r="U247" s="686"/>
      <c r="V247" s="688"/>
    </row>
    <row r="248" ht="15.75" customHeight="1">
      <c r="B248" s="687"/>
      <c r="C248" s="343"/>
      <c r="D248" s="343"/>
      <c r="E248" s="343"/>
      <c r="F248" s="343"/>
      <c r="G248" s="343"/>
      <c r="H248" s="681"/>
      <c r="I248" s="686"/>
      <c r="J248" s="686"/>
      <c r="K248" s="688"/>
      <c r="L248" s="685"/>
      <c r="M248" s="687"/>
      <c r="N248" s="343"/>
      <c r="O248" s="343"/>
      <c r="P248" s="343"/>
      <c r="Q248" s="343"/>
      <c r="R248" s="343"/>
      <c r="S248" s="681"/>
      <c r="T248" s="686"/>
      <c r="U248" s="686"/>
      <c r="V248" s="688"/>
    </row>
    <row r="249" ht="15.75" customHeight="1">
      <c r="B249" s="687"/>
      <c r="C249" s="343"/>
      <c r="D249" s="343"/>
      <c r="E249" s="343"/>
      <c r="F249" s="343"/>
      <c r="G249" s="343"/>
      <c r="H249" s="681"/>
      <c r="I249" s="686"/>
      <c r="J249" s="686"/>
      <c r="K249" s="688"/>
      <c r="L249" s="685"/>
      <c r="M249" s="687"/>
      <c r="N249" s="343"/>
      <c r="O249" s="343"/>
      <c r="P249" s="343"/>
      <c r="Q249" s="343"/>
      <c r="R249" s="343"/>
      <c r="S249" s="681"/>
      <c r="T249" s="686"/>
      <c r="U249" s="686"/>
      <c r="V249" s="688"/>
    </row>
    <row r="250" ht="15.75" customHeight="1">
      <c r="B250" s="687"/>
      <c r="C250" s="343"/>
      <c r="D250" s="343"/>
      <c r="E250" s="343"/>
      <c r="F250" s="343"/>
      <c r="G250" s="343"/>
      <c r="H250" s="681"/>
      <c r="I250" s="686"/>
      <c r="J250" s="686"/>
      <c r="K250" s="688"/>
      <c r="L250" s="685"/>
      <c r="M250" s="687"/>
      <c r="N250" s="343"/>
      <c r="O250" s="343"/>
      <c r="P250" s="343"/>
      <c r="Q250" s="343"/>
      <c r="R250" s="343"/>
      <c r="S250" s="681"/>
      <c r="T250" s="686"/>
      <c r="U250" s="686"/>
      <c r="V250" s="688"/>
    </row>
    <row r="251" ht="15.75" customHeight="1">
      <c r="B251" s="687"/>
      <c r="C251" s="343"/>
      <c r="D251" s="343"/>
      <c r="E251" s="343"/>
      <c r="F251" s="343"/>
      <c r="G251" s="343"/>
      <c r="H251" s="681"/>
      <c r="I251" s="686"/>
      <c r="J251" s="686"/>
      <c r="K251" s="688"/>
      <c r="L251" s="685"/>
      <c r="M251" s="687"/>
      <c r="N251" s="343"/>
      <c r="O251" s="343"/>
      <c r="P251" s="343"/>
      <c r="Q251" s="343"/>
      <c r="R251" s="343"/>
      <c r="S251" s="681"/>
      <c r="T251" s="686"/>
      <c r="U251" s="686"/>
      <c r="V251" s="688"/>
    </row>
    <row r="252" ht="15.75" customHeight="1">
      <c r="B252" s="687"/>
      <c r="C252" s="343"/>
      <c r="D252" s="343"/>
      <c r="E252" s="343"/>
      <c r="F252" s="343"/>
      <c r="G252" s="343"/>
      <c r="H252" s="681"/>
      <c r="I252" s="686"/>
      <c r="J252" s="686"/>
      <c r="K252" s="688"/>
      <c r="L252" s="685"/>
      <c r="M252" s="687"/>
      <c r="N252" s="343"/>
      <c r="O252" s="343"/>
      <c r="P252" s="343"/>
      <c r="Q252" s="343"/>
      <c r="R252" s="343"/>
      <c r="S252" s="681"/>
      <c r="T252" s="686"/>
      <c r="U252" s="686"/>
      <c r="V252" s="688"/>
    </row>
    <row r="253" ht="15.75" customHeight="1">
      <c r="B253" s="687"/>
      <c r="C253" s="343"/>
      <c r="D253" s="343"/>
      <c r="E253" s="343"/>
      <c r="F253" s="343"/>
      <c r="G253" s="343"/>
      <c r="H253" s="681"/>
      <c r="I253" s="686"/>
      <c r="J253" s="686"/>
      <c r="K253" s="688"/>
      <c r="L253" s="685"/>
      <c r="M253" s="687"/>
      <c r="N253" s="343"/>
      <c r="O253" s="343"/>
      <c r="P253" s="343"/>
      <c r="Q253" s="343"/>
      <c r="R253" s="343"/>
      <c r="S253" s="681"/>
      <c r="T253" s="686"/>
      <c r="U253" s="686"/>
      <c r="V253" s="688"/>
    </row>
    <row r="254" ht="15.75" customHeight="1">
      <c r="B254" s="687"/>
      <c r="C254" s="343"/>
      <c r="D254" s="343"/>
      <c r="E254" s="343"/>
      <c r="F254" s="343"/>
      <c r="G254" s="343"/>
      <c r="H254" s="681"/>
      <c r="I254" s="686"/>
      <c r="J254" s="686"/>
      <c r="K254" s="688"/>
      <c r="L254" s="685"/>
      <c r="M254" s="687"/>
      <c r="N254" s="343"/>
      <c r="O254" s="343"/>
      <c r="P254" s="343"/>
      <c r="Q254" s="343"/>
      <c r="R254" s="343"/>
      <c r="S254" s="681"/>
      <c r="T254" s="686"/>
      <c r="U254" s="686"/>
      <c r="V254" s="688"/>
    </row>
    <row r="255" ht="15.75" customHeight="1">
      <c r="B255" s="687"/>
      <c r="C255" s="343"/>
      <c r="D255" s="343"/>
      <c r="E255" s="343"/>
      <c r="F255" s="343"/>
      <c r="G255" s="343"/>
      <c r="H255" s="681"/>
      <c r="I255" s="686"/>
      <c r="J255" s="686"/>
      <c r="K255" s="688"/>
      <c r="L255" s="685"/>
      <c r="M255" s="687"/>
      <c r="N255" s="343"/>
      <c r="O255" s="343"/>
      <c r="P255" s="343"/>
      <c r="Q255" s="343"/>
      <c r="R255" s="343"/>
      <c r="S255" s="681"/>
      <c r="T255" s="686"/>
      <c r="U255" s="686"/>
      <c r="V255" s="688"/>
    </row>
    <row r="256" ht="15.75" customHeight="1">
      <c r="B256" s="687"/>
      <c r="C256" s="343"/>
      <c r="D256" s="343"/>
      <c r="E256" s="343"/>
      <c r="F256" s="343"/>
      <c r="G256" s="343"/>
      <c r="H256" s="681"/>
      <c r="I256" s="686"/>
      <c r="J256" s="686"/>
      <c r="K256" s="688"/>
      <c r="L256" s="685"/>
      <c r="M256" s="687"/>
      <c r="N256" s="343"/>
      <c r="O256" s="343"/>
      <c r="P256" s="343"/>
      <c r="Q256" s="343"/>
      <c r="R256" s="343"/>
      <c r="S256" s="681"/>
      <c r="T256" s="686"/>
      <c r="U256" s="686"/>
      <c r="V256" s="688"/>
    </row>
    <row r="257" ht="15.75" customHeight="1">
      <c r="B257" s="687"/>
      <c r="C257" s="343"/>
      <c r="D257" s="343"/>
      <c r="E257" s="343"/>
      <c r="F257" s="343"/>
      <c r="G257" s="343"/>
      <c r="H257" s="681"/>
      <c r="I257" s="686"/>
      <c r="J257" s="686"/>
      <c r="K257" s="688"/>
      <c r="L257" s="685"/>
      <c r="M257" s="687"/>
      <c r="N257" s="343"/>
      <c r="O257" s="343"/>
      <c r="P257" s="343"/>
      <c r="Q257" s="343"/>
      <c r="R257" s="343"/>
      <c r="S257" s="681"/>
      <c r="T257" s="686"/>
      <c r="U257" s="686"/>
      <c r="V257" s="688"/>
    </row>
    <row r="258" ht="15.75" customHeight="1">
      <c r="B258" s="687"/>
      <c r="C258" s="343"/>
      <c r="D258" s="343"/>
      <c r="E258" s="343"/>
      <c r="F258" s="343"/>
      <c r="G258" s="343"/>
      <c r="H258" s="681"/>
      <c r="I258" s="686"/>
      <c r="J258" s="686"/>
      <c r="K258" s="688"/>
      <c r="L258" s="685"/>
      <c r="M258" s="687"/>
      <c r="N258" s="343"/>
      <c r="O258" s="343"/>
      <c r="P258" s="343"/>
      <c r="Q258" s="343"/>
      <c r="R258" s="343"/>
      <c r="S258" s="681"/>
      <c r="T258" s="686"/>
      <c r="U258" s="686"/>
      <c r="V258" s="688"/>
    </row>
    <row r="259" ht="15.75" customHeight="1">
      <c r="B259" s="687"/>
      <c r="C259" s="343"/>
      <c r="D259" s="343"/>
      <c r="E259" s="343"/>
      <c r="F259" s="343"/>
      <c r="G259" s="343"/>
      <c r="H259" s="681"/>
      <c r="I259" s="686"/>
      <c r="J259" s="686"/>
      <c r="K259" s="688"/>
      <c r="L259" s="685"/>
      <c r="M259" s="687"/>
      <c r="N259" s="343"/>
      <c r="O259" s="343"/>
      <c r="P259" s="343"/>
      <c r="Q259" s="343"/>
      <c r="R259" s="343"/>
      <c r="S259" s="681"/>
      <c r="T259" s="686"/>
      <c r="U259" s="686"/>
      <c r="V259" s="688"/>
    </row>
    <row r="260" ht="15.75" customHeight="1">
      <c r="B260" s="687"/>
      <c r="C260" s="343"/>
      <c r="D260" s="343"/>
      <c r="E260" s="343"/>
      <c r="F260" s="343"/>
      <c r="G260" s="343"/>
      <c r="H260" s="681"/>
      <c r="I260" s="686"/>
      <c r="J260" s="686"/>
      <c r="K260" s="688"/>
      <c r="L260" s="685"/>
      <c r="M260" s="687"/>
      <c r="N260" s="343"/>
      <c r="O260" s="343"/>
      <c r="P260" s="343"/>
      <c r="Q260" s="343"/>
      <c r="R260" s="343"/>
      <c r="S260" s="681"/>
      <c r="T260" s="686"/>
      <c r="U260" s="686"/>
      <c r="V260" s="688"/>
    </row>
    <row r="261" ht="15.75" customHeight="1">
      <c r="B261" s="687"/>
      <c r="C261" s="343"/>
      <c r="D261" s="343"/>
      <c r="E261" s="343"/>
      <c r="F261" s="343"/>
      <c r="G261" s="343"/>
      <c r="H261" s="681"/>
      <c r="I261" s="686"/>
      <c r="J261" s="686"/>
      <c r="K261" s="688"/>
      <c r="L261" s="685"/>
      <c r="M261" s="687"/>
      <c r="N261" s="343"/>
      <c r="O261" s="343"/>
      <c r="P261" s="343"/>
      <c r="Q261" s="343"/>
      <c r="R261" s="343"/>
      <c r="S261" s="681"/>
      <c r="T261" s="686"/>
      <c r="U261" s="686"/>
      <c r="V261" s="688"/>
    </row>
    <row r="262" ht="15.75" customHeight="1">
      <c r="B262" s="687"/>
      <c r="C262" s="343"/>
      <c r="D262" s="343"/>
      <c r="E262" s="343"/>
      <c r="F262" s="343"/>
      <c r="G262" s="343"/>
      <c r="H262" s="681"/>
      <c r="I262" s="686"/>
      <c r="J262" s="686"/>
      <c r="K262" s="688"/>
      <c r="L262" s="685"/>
      <c r="M262" s="687"/>
      <c r="N262" s="343"/>
      <c r="O262" s="343"/>
      <c r="P262" s="343"/>
      <c r="Q262" s="343"/>
      <c r="R262" s="343"/>
      <c r="S262" s="681"/>
      <c r="T262" s="686"/>
      <c r="U262" s="686"/>
      <c r="V262" s="688"/>
    </row>
    <row r="263" ht="15.75" customHeight="1">
      <c r="B263" s="687"/>
      <c r="C263" s="343"/>
      <c r="D263" s="343"/>
      <c r="E263" s="343"/>
      <c r="F263" s="343"/>
      <c r="G263" s="343"/>
      <c r="H263" s="681"/>
      <c r="I263" s="686"/>
      <c r="J263" s="686"/>
      <c r="K263" s="688"/>
      <c r="L263" s="685"/>
      <c r="M263" s="687"/>
      <c r="N263" s="343"/>
      <c r="O263" s="343"/>
      <c r="P263" s="343"/>
      <c r="Q263" s="343"/>
      <c r="R263" s="343"/>
      <c r="S263" s="681"/>
      <c r="T263" s="686"/>
      <c r="U263" s="686"/>
      <c r="V263" s="688"/>
    </row>
    <row r="264" ht="15.75" customHeight="1">
      <c r="B264" s="687"/>
      <c r="C264" s="343"/>
      <c r="D264" s="343"/>
      <c r="E264" s="343"/>
      <c r="F264" s="343"/>
      <c r="G264" s="343"/>
      <c r="H264" s="681"/>
      <c r="I264" s="686"/>
      <c r="J264" s="686"/>
      <c r="K264" s="688"/>
      <c r="L264" s="685"/>
      <c r="M264" s="687"/>
      <c r="N264" s="343"/>
      <c r="O264" s="343"/>
      <c r="P264" s="343"/>
      <c r="Q264" s="343"/>
      <c r="R264" s="343"/>
      <c r="S264" s="681"/>
      <c r="T264" s="686"/>
      <c r="U264" s="686"/>
      <c r="V264" s="688"/>
    </row>
    <row r="265" ht="15.75" customHeight="1">
      <c r="B265" s="687"/>
      <c r="C265" s="343"/>
      <c r="D265" s="343"/>
      <c r="E265" s="343"/>
      <c r="F265" s="343"/>
      <c r="G265" s="343"/>
      <c r="H265" s="681"/>
      <c r="I265" s="686"/>
      <c r="J265" s="686"/>
      <c r="K265" s="688"/>
      <c r="L265" s="685"/>
      <c r="M265" s="687"/>
      <c r="N265" s="343"/>
      <c r="O265" s="343"/>
      <c r="P265" s="343"/>
      <c r="Q265" s="343"/>
      <c r="R265" s="343"/>
      <c r="S265" s="681"/>
      <c r="T265" s="686"/>
      <c r="U265" s="686"/>
      <c r="V265" s="688"/>
    </row>
    <row r="266" ht="15.75" customHeight="1">
      <c r="B266" s="687"/>
      <c r="C266" s="343"/>
      <c r="D266" s="343"/>
      <c r="E266" s="343"/>
      <c r="F266" s="343"/>
      <c r="G266" s="343"/>
      <c r="H266" s="681"/>
      <c r="I266" s="686"/>
      <c r="J266" s="686"/>
      <c r="K266" s="688"/>
      <c r="L266" s="685"/>
      <c r="M266" s="687"/>
      <c r="N266" s="343"/>
      <c r="O266" s="343"/>
      <c r="P266" s="343"/>
      <c r="Q266" s="343"/>
      <c r="R266" s="343"/>
      <c r="S266" s="681"/>
      <c r="T266" s="686"/>
      <c r="U266" s="686"/>
      <c r="V266" s="688"/>
    </row>
    <row r="267" ht="15.75" customHeight="1">
      <c r="B267" s="687"/>
      <c r="C267" s="343"/>
      <c r="D267" s="343"/>
      <c r="E267" s="343"/>
      <c r="F267" s="343"/>
      <c r="G267" s="343"/>
      <c r="H267" s="681"/>
      <c r="I267" s="686"/>
      <c r="J267" s="686"/>
      <c r="K267" s="688"/>
      <c r="L267" s="685"/>
      <c r="M267" s="687"/>
      <c r="N267" s="343"/>
      <c r="O267" s="343"/>
      <c r="P267" s="343"/>
      <c r="Q267" s="343"/>
      <c r="R267" s="343"/>
      <c r="S267" s="681"/>
      <c r="T267" s="686"/>
      <c r="U267" s="686"/>
      <c r="V267" s="688"/>
    </row>
    <row r="268" ht="15.75" customHeight="1">
      <c r="B268" s="687"/>
      <c r="C268" s="343"/>
      <c r="D268" s="343"/>
      <c r="E268" s="343"/>
      <c r="F268" s="343"/>
      <c r="G268" s="343"/>
      <c r="H268" s="681"/>
      <c r="I268" s="686"/>
      <c r="J268" s="686"/>
      <c r="K268" s="688"/>
      <c r="L268" s="685"/>
      <c r="M268" s="687"/>
      <c r="N268" s="343"/>
      <c r="O268" s="343"/>
      <c r="P268" s="343"/>
      <c r="Q268" s="343"/>
      <c r="R268" s="343"/>
      <c r="S268" s="681"/>
      <c r="T268" s="686"/>
      <c r="U268" s="686"/>
      <c r="V268" s="688"/>
    </row>
    <row r="269" ht="15.75" customHeight="1">
      <c r="B269" s="687"/>
      <c r="C269" s="343"/>
      <c r="D269" s="343"/>
      <c r="E269" s="343"/>
      <c r="F269" s="343"/>
      <c r="G269" s="343"/>
      <c r="H269" s="681"/>
      <c r="I269" s="686"/>
      <c r="J269" s="686"/>
      <c r="K269" s="688"/>
      <c r="L269" s="685"/>
      <c r="M269" s="687"/>
      <c r="N269" s="343"/>
      <c r="O269" s="343"/>
      <c r="P269" s="343"/>
      <c r="Q269" s="343"/>
      <c r="R269" s="343"/>
      <c r="S269" s="681"/>
      <c r="T269" s="686"/>
      <c r="U269" s="686"/>
      <c r="V269" s="688"/>
    </row>
    <row r="270" ht="15.75" customHeight="1">
      <c r="B270" s="687"/>
      <c r="C270" s="343"/>
      <c r="D270" s="343"/>
      <c r="E270" s="343"/>
      <c r="F270" s="343"/>
      <c r="G270" s="343"/>
      <c r="H270" s="681"/>
      <c r="I270" s="686"/>
      <c r="J270" s="686"/>
      <c r="K270" s="688"/>
      <c r="L270" s="685"/>
      <c r="M270" s="687"/>
      <c r="N270" s="343"/>
      <c r="O270" s="343"/>
      <c r="P270" s="343"/>
      <c r="Q270" s="343"/>
      <c r="R270" s="343"/>
      <c r="S270" s="681"/>
      <c r="T270" s="686"/>
      <c r="U270" s="686"/>
      <c r="V270" s="688"/>
    </row>
    <row r="271" ht="15.75" customHeight="1">
      <c r="B271" s="687"/>
      <c r="C271" s="343"/>
      <c r="D271" s="343"/>
      <c r="E271" s="343"/>
      <c r="F271" s="343"/>
      <c r="G271" s="343"/>
      <c r="H271" s="681"/>
      <c r="I271" s="686"/>
      <c r="J271" s="686"/>
      <c r="K271" s="688"/>
      <c r="L271" s="685"/>
      <c r="M271" s="687"/>
      <c r="N271" s="343"/>
      <c r="O271" s="343"/>
      <c r="P271" s="343"/>
      <c r="Q271" s="343"/>
      <c r="R271" s="343"/>
      <c r="S271" s="681"/>
      <c r="T271" s="686"/>
      <c r="U271" s="686"/>
      <c r="V271" s="688"/>
    </row>
    <row r="272" ht="15.75" customHeight="1">
      <c r="B272" s="687"/>
      <c r="C272" s="343"/>
      <c r="D272" s="343"/>
      <c r="E272" s="343"/>
      <c r="F272" s="343"/>
      <c r="G272" s="343"/>
      <c r="H272" s="681"/>
      <c r="I272" s="686"/>
      <c r="J272" s="686"/>
      <c r="K272" s="688"/>
      <c r="L272" s="685"/>
      <c r="M272" s="687"/>
      <c r="N272" s="343"/>
      <c r="O272" s="343"/>
      <c r="P272" s="343"/>
      <c r="Q272" s="343"/>
      <c r="R272" s="343"/>
      <c r="S272" s="681"/>
      <c r="T272" s="686"/>
      <c r="U272" s="686"/>
      <c r="V272" s="688"/>
    </row>
    <row r="273" ht="15.75" customHeight="1">
      <c r="B273" s="687"/>
      <c r="C273" s="343"/>
      <c r="D273" s="343"/>
      <c r="E273" s="343"/>
      <c r="F273" s="343"/>
      <c r="G273" s="343"/>
      <c r="H273" s="681"/>
      <c r="I273" s="686"/>
      <c r="J273" s="686"/>
      <c r="K273" s="688"/>
      <c r="L273" s="685"/>
      <c r="M273" s="687"/>
      <c r="N273" s="343"/>
      <c r="O273" s="343"/>
      <c r="P273" s="343"/>
      <c r="Q273" s="343"/>
      <c r="R273" s="343"/>
      <c r="S273" s="681"/>
      <c r="T273" s="686"/>
      <c r="U273" s="686"/>
      <c r="V273" s="688"/>
    </row>
    <row r="274" ht="15.75" customHeight="1">
      <c r="B274" s="687"/>
      <c r="C274" s="343"/>
      <c r="D274" s="343"/>
      <c r="E274" s="343"/>
      <c r="F274" s="343"/>
      <c r="G274" s="343"/>
      <c r="H274" s="681"/>
      <c r="I274" s="686"/>
      <c r="J274" s="686"/>
      <c r="K274" s="688"/>
      <c r="L274" s="685"/>
      <c r="M274" s="687"/>
      <c r="N274" s="343"/>
      <c r="O274" s="343"/>
      <c r="P274" s="343"/>
      <c r="Q274" s="343"/>
      <c r="R274" s="343"/>
      <c r="S274" s="681"/>
      <c r="T274" s="686"/>
      <c r="U274" s="686"/>
      <c r="V274" s="688"/>
    </row>
    <row r="275" ht="15.75" customHeight="1">
      <c r="B275" s="687"/>
      <c r="C275" s="343"/>
      <c r="D275" s="343"/>
      <c r="E275" s="343"/>
      <c r="F275" s="343"/>
      <c r="G275" s="343"/>
      <c r="H275" s="681"/>
      <c r="I275" s="686"/>
      <c r="J275" s="686"/>
      <c r="K275" s="688"/>
      <c r="L275" s="685"/>
      <c r="M275" s="687"/>
      <c r="N275" s="343"/>
      <c r="O275" s="343"/>
      <c r="P275" s="343"/>
      <c r="Q275" s="343"/>
      <c r="R275" s="343"/>
      <c r="S275" s="681"/>
      <c r="T275" s="686"/>
      <c r="U275" s="686"/>
      <c r="V275" s="688"/>
    </row>
    <row r="276" ht="15.75" customHeight="1">
      <c r="B276" s="687"/>
      <c r="C276" s="343"/>
      <c r="D276" s="343"/>
      <c r="E276" s="343"/>
      <c r="F276" s="343"/>
      <c r="G276" s="343"/>
      <c r="H276" s="681"/>
      <c r="I276" s="686"/>
      <c r="J276" s="686"/>
      <c r="K276" s="688"/>
      <c r="L276" s="685"/>
      <c r="M276" s="687"/>
      <c r="N276" s="343"/>
      <c r="O276" s="343"/>
      <c r="P276" s="343"/>
      <c r="Q276" s="343"/>
      <c r="R276" s="343"/>
      <c r="S276" s="681"/>
      <c r="T276" s="686"/>
      <c r="U276" s="686"/>
      <c r="V276" s="688"/>
    </row>
    <row r="277" ht="15.75" customHeight="1">
      <c r="B277" s="687"/>
      <c r="C277" s="343"/>
      <c r="D277" s="343"/>
      <c r="E277" s="343"/>
      <c r="F277" s="343"/>
      <c r="G277" s="343"/>
      <c r="H277" s="681"/>
      <c r="I277" s="686"/>
      <c r="J277" s="686"/>
      <c r="K277" s="688"/>
      <c r="L277" s="685"/>
      <c r="M277" s="687"/>
      <c r="N277" s="343"/>
      <c r="O277" s="343"/>
      <c r="P277" s="343"/>
      <c r="Q277" s="343"/>
      <c r="R277" s="343"/>
      <c r="S277" s="681"/>
      <c r="T277" s="686"/>
      <c r="U277" s="686"/>
      <c r="V277" s="688"/>
    </row>
    <row r="278" ht="15.75" customHeight="1">
      <c r="B278" s="687"/>
      <c r="C278" s="343"/>
      <c r="D278" s="343"/>
      <c r="E278" s="343"/>
      <c r="F278" s="343"/>
      <c r="G278" s="343"/>
      <c r="H278" s="681"/>
      <c r="I278" s="686"/>
      <c r="J278" s="686"/>
      <c r="K278" s="688"/>
      <c r="L278" s="685"/>
      <c r="M278" s="687"/>
      <c r="N278" s="343"/>
      <c r="O278" s="343"/>
      <c r="P278" s="343"/>
      <c r="Q278" s="343"/>
      <c r="R278" s="343"/>
      <c r="S278" s="681"/>
      <c r="T278" s="686"/>
      <c r="U278" s="686"/>
      <c r="V278" s="688"/>
    </row>
    <row r="279" ht="15.75" customHeight="1">
      <c r="B279" s="687"/>
      <c r="C279" s="343"/>
      <c r="D279" s="343"/>
      <c r="E279" s="343"/>
      <c r="F279" s="343"/>
      <c r="G279" s="343"/>
      <c r="H279" s="681"/>
      <c r="I279" s="686"/>
      <c r="J279" s="686"/>
      <c r="K279" s="688"/>
      <c r="L279" s="685"/>
      <c r="M279" s="687"/>
      <c r="N279" s="343"/>
      <c r="O279" s="343"/>
      <c r="P279" s="343"/>
      <c r="Q279" s="343"/>
      <c r="R279" s="343"/>
      <c r="S279" s="681"/>
      <c r="T279" s="686"/>
      <c r="U279" s="686"/>
      <c r="V279" s="688"/>
    </row>
    <row r="280" ht="15.75" customHeight="1">
      <c r="B280" s="687"/>
      <c r="C280" s="343"/>
      <c r="D280" s="343"/>
      <c r="E280" s="343"/>
      <c r="F280" s="343"/>
      <c r="G280" s="343"/>
      <c r="H280" s="681"/>
      <c r="I280" s="686"/>
      <c r="J280" s="686"/>
      <c r="K280" s="688"/>
      <c r="L280" s="685"/>
      <c r="M280" s="687"/>
      <c r="N280" s="343"/>
      <c r="O280" s="343"/>
      <c r="P280" s="343"/>
      <c r="Q280" s="343"/>
      <c r="R280" s="343"/>
      <c r="S280" s="681"/>
      <c r="T280" s="686"/>
      <c r="U280" s="686"/>
      <c r="V280" s="688"/>
    </row>
    <row r="281" ht="15.75" customHeight="1">
      <c r="B281" s="687"/>
      <c r="C281" s="343"/>
      <c r="D281" s="343"/>
      <c r="E281" s="343"/>
      <c r="F281" s="343"/>
      <c r="G281" s="343"/>
      <c r="H281" s="681"/>
      <c r="I281" s="686"/>
      <c r="J281" s="686"/>
      <c r="K281" s="688"/>
      <c r="L281" s="685"/>
      <c r="M281" s="687"/>
      <c r="N281" s="343"/>
      <c r="O281" s="343"/>
      <c r="P281" s="343"/>
      <c r="Q281" s="343"/>
      <c r="R281" s="343"/>
      <c r="S281" s="681"/>
      <c r="T281" s="686"/>
      <c r="U281" s="686"/>
      <c r="V281" s="688"/>
    </row>
    <row r="282" ht="15.75" customHeight="1">
      <c r="B282" s="687"/>
      <c r="C282" s="343"/>
      <c r="D282" s="343"/>
      <c r="E282" s="343"/>
      <c r="F282" s="343"/>
      <c r="G282" s="343"/>
      <c r="H282" s="681"/>
      <c r="I282" s="686"/>
      <c r="J282" s="686"/>
      <c r="K282" s="688"/>
      <c r="L282" s="685"/>
      <c r="M282" s="687"/>
      <c r="N282" s="343"/>
      <c r="O282" s="343"/>
      <c r="P282" s="343"/>
      <c r="Q282" s="343"/>
      <c r="R282" s="343"/>
      <c r="S282" s="681"/>
      <c r="T282" s="686"/>
      <c r="U282" s="686"/>
      <c r="V282" s="688"/>
    </row>
    <row r="283" ht="15.75" customHeight="1">
      <c r="B283" s="687"/>
      <c r="C283" s="343"/>
      <c r="D283" s="343"/>
      <c r="E283" s="343"/>
      <c r="F283" s="343"/>
      <c r="G283" s="343"/>
      <c r="H283" s="681"/>
      <c r="I283" s="686"/>
      <c r="J283" s="686"/>
      <c r="K283" s="688"/>
      <c r="L283" s="685"/>
      <c r="M283" s="687"/>
      <c r="N283" s="343"/>
      <c r="O283" s="343"/>
      <c r="P283" s="343"/>
      <c r="Q283" s="343"/>
      <c r="R283" s="343"/>
      <c r="S283" s="681"/>
      <c r="T283" s="686"/>
      <c r="U283" s="686"/>
      <c r="V283" s="688"/>
    </row>
    <row r="284" ht="15.75" customHeight="1">
      <c r="B284" s="687"/>
      <c r="C284" s="343"/>
      <c r="D284" s="343"/>
      <c r="E284" s="343"/>
      <c r="F284" s="343"/>
      <c r="G284" s="343"/>
      <c r="H284" s="681"/>
      <c r="I284" s="686"/>
      <c r="J284" s="686"/>
      <c r="K284" s="688"/>
      <c r="L284" s="685"/>
      <c r="M284" s="687"/>
      <c r="N284" s="343"/>
      <c r="O284" s="343"/>
      <c r="P284" s="343"/>
      <c r="Q284" s="343"/>
      <c r="R284" s="343"/>
      <c r="S284" s="681"/>
      <c r="T284" s="686"/>
      <c r="U284" s="686"/>
      <c r="V284" s="688"/>
    </row>
    <row r="285" ht="15.75" customHeight="1">
      <c r="B285" s="687"/>
      <c r="C285" s="343"/>
      <c r="D285" s="343"/>
      <c r="E285" s="343"/>
      <c r="F285" s="343"/>
      <c r="G285" s="343"/>
      <c r="H285" s="681"/>
      <c r="I285" s="686"/>
      <c r="J285" s="686"/>
      <c r="K285" s="688"/>
      <c r="L285" s="685"/>
      <c r="M285" s="687"/>
      <c r="N285" s="343"/>
      <c r="O285" s="343"/>
      <c r="P285" s="343"/>
      <c r="Q285" s="343"/>
      <c r="R285" s="343"/>
      <c r="S285" s="681"/>
      <c r="T285" s="686"/>
      <c r="U285" s="686"/>
      <c r="V285" s="688"/>
    </row>
    <row r="286" ht="15.75" customHeight="1">
      <c r="B286" s="687"/>
      <c r="C286" s="343"/>
      <c r="D286" s="343"/>
      <c r="E286" s="343"/>
      <c r="F286" s="343"/>
      <c r="G286" s="343"/>
      <c r="H286" s="681"/>
      <c r="I286" s="686"/>
      <c r="J286" s="686"/>
      <c r="K286" s="688"/>
      <c r="L286" s="685"/>
      <c r="M286" s="687"/>
      <c r="N286" s="343"/>
      <c r="O286" s="343"/>
      <c r="P286" s="343"/>
      <c r="Q286" s="343"/>
      <c r="R286" s="343"/>
      <c r="S286" s="681"/>
      <c r="T286" s="686"/>
      <c r="U286" s="686"/>
      <c r="V286" s="688"/>
    </row>
    <row r="287" ht="15.75" customHeight="1">
      <c r="B287" s="687"/>
      <c r="C287" s="343"/>
      <c r="D287" s="343"/>
      <c r="E287" s="343"/>
      <c r="F287" s="343"/>
      <c r="G287" s="343"/>
      <c r="H287" s="681"/>
      <c r="I287" s="686"/>
      <c r="J287" s="686"/>
      <c r="K287" s="688"/>
      <c r="L287" s="685"/>
      <c r="M287" s="687"/>
      <c r="N287" s="343"/>
      <c r="O287" s="343"/>
      <c r="P287" s="343"/>
      <c r="Q287" s="343"/>
      <c r="R287" s="343"/>
      <c r="S287" s="681"/>
      <c r="T287" s="686"/>
      <c r="U287" s="686"/>
      <c r="V287" s="688"/>
    </row>
    <row r="288" ht="15.75" customHeight="1">
      <c r="B288" s="687"/>
      <c r="C288" s="343"/>
      <c r="D288" s="343"/>
      <c r="E288" s="343"/>
      <c r="F288" s="343"/>
      <c r="G288" s="343"/>
      <c r="H288" s="681"/>
      <c r="I288" s="686"/>
      <c r="J288" s="686"/>
      <c r="K288" s="688"/>
      <c r="L288" s="685"/>
      <c r="M288" s="687"/>
      <c r="N288" s="343"/>
      <c r="O288" s="343"/>
      <c r="P288" s="343"/>
      <c r="Q288" s="343"/>
      <c r="R288" s="343"/>
      <c r="S288" s="681"/>
      <c r="T288" s="686"/>
      <c r="U288" s="686"/>
      <c r="V288" s="688"/>
    </row>
    <row r="289" ht="15.75" customHeight="1">
      <c r="B289" s="687"/>
      <c r="C289" s="343"/>
      <c r="D289" s="343"/>
      <c r="E289" s="343"/>
      <c r="F289" s="343"/>
      <c r="G289" s="343"/>
      <c r="H289" s="681"/>
      <c r="I289" s="686"/>
      <c r="J289" s="686"/>
      <c r="K289" s="688"/>
      <c r="L289" s="685"/>
      <c r="M289" s="687"/>
      <c r="N289" s="343"/>
      <c r="O289" s="343"/>
      <c r="P289" s="343"/>
      <c r="Q289" s="343"/>
      <c r="R289" s="343"/>
      <c r="S289" s="681"/>
      <c r="T289" s="686"/>
      <c r="U289" s="686"/>
      <c r="V289" s="688"/>
    </row>
    <row r="290" ht="15.75" customHeight="1">
      <c r="B290" s="687"/>
      <c r="C290" s="343"/>
      <c r="D290" s="343"/>
      <c r="E290" s="343"/>
      <c r="F290" s="343"/>
      <c r="G290" s="343"/>
      <c r="H290" s="681"/>
      <c r="I290" s="686"/>
      <c r="J290" s="686"/>
      <c r="K290" s="688"/>
      <c r="L290" s="685"/>
      <c r="M290" s="687"/>
      <c r="N290" s="343"/>
      <c r="O290" s="343"/>
      <c r="P290" s="343"/>
      <c r="Q290" s="343"/>
      <c r="R290" s="343"/>
      <c r="S290" s="681"/>
      <c r="T290" s="686"/>
      <c r="U290" s="686"/>
      <c r="V290" s="688"/>
    </row>
    <row r="291" ht="15.75" customHeight="1">
      <c r="B291" s="687"/>
      <c r="C291" s="343"/>
      <c r="D291" s="343"/>
      <c r="E291" s="343"/>
      <c r="F291" s="343"/>
      <c r="G291" s="343"/>
      <c r="H291" s="681"/>
      <c r="I291" s="686"/>
      <c r="J291" s="686"/>
      <c r="K291" s="688"/>
      <c r="L291" s="685"/>
      <c r="M291" s="687"/>
      <c r="N291" s="343"/>
      <c r="O291" s="343"/>
      <c r="P291" s="343"/>
      <c r="Q291" s="343"/>
      <c r="R291" s="343"/>
      <c r="S291" s="681"/>
      <c r="T291" s="686"/>
      <c r="U291" s="686"/>
      <c r="V291" s="688"/>
    </row>
    <row r="292" ht="15.75" customHeight="1">
      <c r="B292" s="687"/>
      <c r="C292" s="343"/>
      <c r="D292" s="343"/>
      <c r="E292" s="343"/>
      <c r="F292" s="343"/>
      <c r="G292" s="343"/>
      <c r="H292" s="681"/>
      <c r="I292" s="686"/>
      <c r="J292" s="686"/>
      <c r="K292" s="688"/>
      <c r="L292" s="685"/>
      <c r="M292" s="687"/>
      <c r="N292" s="343"/>
      <c r="O292" s="343"/>
      <c r="P292" s="343"/>
      <c r="Q292" s="343"/>
      <c r="R292" s="343"/>
      <c r="S292" s="681"/>
      <c r="T292" s="686"/>
      <c r="U292" s="686"/>
      <c r="V292" s="688"/>
    </row>
    <row r="293" ht="15.75" customHeight="1">
      <c r="B293" s="687"/>
      <c r="C293" s="343"/>
      <c r="D293" s="343"/>
      <c r="E293" s="343"/>
      <c r="F293" s="343"/>
      <c r="G293" s="343"/>
      <c r="H293" s="681"/>
      <c r="I293" s="686"/>
      <c r="J293" s="686"/>
      <c r="K293" s="688"/>
      <c r="L293" s="685"/>
      <c r="M293" s="687"/>
      <c r="N293" s="343"/>
      <c r="O293" s="343"/>
      <c r="P293" s="343"/>
      <c r="Q293" s="343"/>
      <c r="R293" s="343"/>
      <c r="S293" s="681"/>
      <c r="T293" s="686"/>
      <c r="U293" s="686"/>
      <c r="V293" s="688"/>
    </row>
    <row r="294" ht="15.75" customHeight="1">
      <c r="B294" s="687"/>
      <c r="C294" s="343"/>
      <c r="D294" s="343"/>
      <c r="E294" s="343"/>
      <c r="F294" s="343"/>
      <c r="G294" s="343"/>
      <c r="H294" s="681"/>
      <c r="I294" s="686"/>
      <c r="J294" s="686"/>
      <c r="K294" s="688"/>
      <c r="L294" s="685"/>
      <c r="M294" s="687"/>
      <c r="N294" s="343"/>
      <c r="O294" s="343"/>
      <c r="P294" s="343"/>
      <c r="Q294" s="343"/>
      <c r="R294" s="343"/>
      <c r="S294" s="681"/>
      <c r="T294" s="686"/>
      <c r="U294" s="686"/>
      <c r="V294" s="688"/>
    </row>
    <row r="295" ht="15.75" customHeight="1">
      <c r="B295" s="687"/>
      <c r="C295" s="343"/>
      <c r="D295" s="343"/>
      <c r="E295" s="343"/>
      <c r="F295" s="343"/>
      <c r="G295" s="343"/>
      <c r="H295" s="681"/>
      <c r="I295" s="686"/>
      <c r="J295" s="686"/>
      <c r="K295" s="688"/>
      <c r="L295" s="685"/>
      <c r="M295" s="687"/>
      <c r="N295" s="343"/>
      <c r="O295" s="343"/>
      <c r="P295" s="343"/>
      <c r="Q295" s="343"/>
      <c r="R295" s="343"/>
      <c r="S295" s="681"/>
      <c r="T295" s="686"/>
      <c r="U295" s="686"/>
      <c r="V295" s="688"/>
    </row>
    <row r="296" ht="15.75" customHeight="1">
      <c r="B296" s="687"/>
      <c r="C296" s="343"/>
      <c r="D296" s="343"/>
      <c r="E296" s="343"/>
      <c r="F296" s="343"/>
      <c r="G296" s="343"/>
      <c r="H296" s="681"/>
      <c r="I296" s="686"/>
      <c r="J296" s="686"/>
      <c r="K296" s="688"/>
      <c r="L296" s="685"/>
      <c r="M296" s="687"/>
      <c r="N296" s="343"/>
      <c r="O296" s="343"/>
      <c r="P296" s="343"/>
      <c r="Q296" s="343"/>
      <c r="R296" s="343"/>
      <c r="S296" s="681"/>
      <c r="T296" s="686"/>
      <c r="U296" s="686"/>
      <c r="V296" s="688"/>
    </row>
    <row r="297" ht="15.75" customHeight="1">
      <c r="B297" s="687"/>
      <c r="C297" s="343"/>
      <c r="D297" s="343"/>
      <c r="E297" s="343"/>
      <c r="F297" s="343"/>
      <c r="G297" s="343"/>
      <c r="H297" s="681"/>
      <c r="I297" s="686"/>
      <c r="J297" s="686"/>
      <c r="K297" s="688"/>
      <c r="L297" s="685"/>
      <c r="M297" s="687"/>
      <c r="N297" s="343"/>
      <c r="O297" s="343"/>
      <c r="P297" s="343"/>
      <c r="Q297" s="343"/>
      <c r="R297" s="343"/>
      <c r="S297" s="681"/>
      <c r="T297" s="686"/>
      <c r="U297" s="686"/>
      <c r="V297" s="688"/>
    </row>
    <row r="298" ht="15.75" customHeight="1">
      <c r="B298" s="687"/>
      <c r="C298" s="343"/>
      <c r="D298" s="343"/>
      <c r="E298" s="343"/>
      <c r="F298" s="343"/>
      <c r="G298" s="343"/>
      <c r="H298" s="681"/>
      <c r="I298" s="686"/>
      <c r="J298" s="686"/>
      <c r="K298" s="688"/>
      <c r="L298" s="685"/>
      <c r="M298" s="687"/>
      <c r="N298" s="343"/>
      <c r="O298" s="343"/>
      <c r="P298" s="343"/>
      <c r="Q298" s="343"/>
      <c r="R298" s="343"/>
      <c r="S298" s="681"/>
      <c r="T298" s="686"/>
      <c r="U298" s="686"/>
      <c r="V298" s="688"/>
    </row>
    <row r="299" ht="15.75" customHeight="1">
      <c r="B299" s="687"/>
      <c r="C299" s="343"/>
      <c r="D299" s="343"/>
      <c r="E299" s="343"/>
      <c r="F299" s="343"/>
      <c r="G299" s="343"/>
      <c r="H299" s="681"/>
      <c r="I299" s="686"/>
      <c r="J299" s="686"/>
      <c r="K299" s="688"/>
      <c r="L299" s="685"/>
      <c r="M299" s="687"/>
      <c r="N299" s="343"/>
      <c r="O299" s="343"/>
      <c r="P299" s="343"/>
      <c r="Q299" s="343"/>
      <c r="R299" s="343"/>
      <c r="S299" s="681"/>
      <c r="T299" s="686"/>
      <c r="U299" s="686"/>
      <c r="V299" s="688"/>
    </row>
    <row r="300" ht="15.75" customHeight="1">
      <c r="B300" s="687"/>
      <c r="C300" s="343"/>
      <c r="D300" s="343"/>
      <c r="E300" s="343"/>
      <c r="F300" s="343"/>
      <c r="G300" s="343"/>
      <c r="H300" s="681"/>
      <c r="I300" s="686"/>
      <c r="J300" s="686"/>
      <c r="K300" s="688"/>
      <c r="L300" s="685"/>
      <c r="M300" s="687"/>
      <c r="N300" s="343"/>
      <c r="O300" s="343"/>
      <c r="P300" s="343"/>
      <c r="Q300" s="343"/>
      <c r="R300" s="343"/>
      <c r="S300" s="681"/>
      <c r="T300" s="686"/>
      <c r="U300" s="686"/>
      <c r="V300" s="688"/>
    </row>
    <row r="301" ht="15.75" customHeight="1">
      <c r="B301" s="687"/>
      <c r="C301" s="343"/>
      <c r="D301" s="343"/>
      <c r="E301" s="343"/>
      <c r="F301" s="343"/>
      <c r="G301" s="343"/>
      <c r="H301" s="681"/>
      <c r="I301" s="686"/>
      <c r="J301" s="686"/>
      <c r="K301" s="688"/>
      <c r="L301" s="685"/>
      <c r="M301" s="687"/>
      <c r="N301" s="343"/>
      <c r="O301" s="343"/>
      <c r="P301" s="343"/>
      <c r="Q301" s="343"/>
      <c r="R301" s="343"/>
      <c r="S301" s="681"/>
      <c r="T301" s="686"/>
      <c r="U301" s="686"/>
      <c r="V301" s="688"/>
    </row>
    <row r="302" ht="15.75" customHeight="1">
      <c r="B302" s="687"/>
      <c r="C302" s="343"/>
      <c r="D302" s="343"/>
      <c r="E302" s="343"/>
      <c r="F302" s="343"/>
      <c r="G302" s="343"/>
      <c r="H302" s="681"/>
      <c r="I302" s="686"/>
      <c r="J302" s="686"/>
      <c r="K302" s="688"/>
      <c r="L302" s="685"/>
      <c r="M302" s="687"/>
      <c r="N302" s="343"/>
      <c r="O302" s="343"/>
      <c r="P302" s="343"/>
      <c r="Q302" s="343"/>
      <c r="R302" s="343"/>
      <c r="S302" s="681"/>
      <c r="T302" s="686"/>
      <c r="U302" s="686"/>
      <c r="V302" s="688"/>
    </row>
    <row r="303" ht="15.75" customHeight="1">
      <c r="B303" s="687"/>
      <c r="C303" s="343"/>
      <c r="D303" s="343"/>
      <c r="E303" s="343"/>
      <c r="F303" s="343"/>
      <c r="G303" s="343"/>
      <c r="H303" s="681"/>
      <c r="I303" s="686"/>
      <c r="J303" s="686"/>
      <c r="K303" s="688"/>
      <c r="L303" s="685"/>
      <c r="M303" s="687"/>
      <c r="N303" s="343"/>
      <c r="O303" s="343"/>
      <c r="P303" s="343"/>
      <c r="Q303" s="343"/>
      <c r="R303" s="343"/>
      <c r="S303" s="681"/>
      <c r="T303" s="686"/>
      <c r="U303" s="686"/>
      <c r="V303" s="688"/>
    </row>
    <row r="304" ht="15.75" customHeight="1">
      <c r="B304" s="687"/>
      <c r="C304" s="343"/>
      <c r="D304" s="343"/>
      <c r="E304" s="343"/>
      <c r="F304" s="343"/>
      <c r="G304" s="343"/>
      <c r="H304" s="681"/>
      <c r="I304" s="686"/>
      <c r="J304" s="686"/>
      <c r="K304" s="688"/>
      <c r="L304" s="685"/>
      <c r="M304" s="687"/>
      <c r="N304" s="343"/>
      <c r="O304" s="343"/>
      <c r="P304" s="343"/>
      <c r="Q304" s="343"/>
      <c r="R304" s="343"/>
      <c r="S304" s="681"/>
      <c r="T304" s="686"/>
      <c r="U304" s="686"/>
      <c r="V304" s="688"/>
    </row>
    <row r="305" ht="15.75" customHeight="1">
      <c r="B305" s="687"/>
      <c r="C305" s="343"/>
      <c r="D305" s="343"/>
      <c r="E305" s="343"/>
      <c r="F305" s="343"/>
      <c r="G305" s="343"/>
      <c r="H305" s="681"/>
      <c r="I305" s="686"/>
      <c r="J305" s="686"/>
      <c r="K305" s="688"/>
      <c r="L305" s="685"/>
      <c r="M305" s="687"/>
      <c r="N305" s="343"/>
      <c r="O305" s="343"/>
      <c r="P305" s="343"/>
      <c r="Q305" s="343"/>
      <c r="R305" s="343"/>
      <c r="S305" s="681"/>
      <c r="T305" s="686"/>
      <c r="U305" s="686"/>
      <c r="V305" s="688"/>
    </row>
    <row r="306" ht="15.75" customHeight="1">
      <c r="B306" s="687"/>
      <c r="C306" s="343"/>
      <c r="D306" s="343"/>
      <c r="E306" s="343"/>
      <c r="F306" s="343"/>
      <c r="G306" s="343"/>
      <c r="H306" s="681"/>
      <c r="I306" s="686"/>
      <c r="J306" s="686"/>
      <c r="K306" s="688"/>
      <c r="L306" s="685"/>
      <c r="M306" s="687"/>
      <c r="N306" s="343"/>
      <c r="O306" s="343"/>
      <c r="P306" s="343"/>
      <c r="Q306" s="343"/>
      <c r="R306" s="343"/>
      <c r="S306" s="681"/>
      <c r="T306" s="686"/>
      <c r="U306" s="686"/>
      <c r="V306" s="688"/>
    </row>
    <row r="307" ht="15.75" customHeight="1">
      <c r="B307" s="687"/>
      <c r="C307" s="343"/>
      <c r="D307" s="343"/>
      <c r="E307" s="343"/>
      <c r="F307" s="343"/>
      <c r="G307" s="343"/>
      <c r="H307" s="681"/>
      <c r="I307" s="686"/>
      <c r="J307" s="686"/>
      <c r="K307" s="688"/>
      <c r="L307" s="685"/>
      <c r="M307" s="687"/>
      <c r="N307" s="343"/>
      <c r="O307" s="343"/>
      <c r="P307" s="343"/>
      <c r="Q307" s="343"/>
      <c r="R307" s="343"/>
      <c r="S307" s="681"/>
      <c r="T307" s="686"/>
      <c r="U307" s="686"/>
      <c r="V307" s="688"/>
    </row>
    <row r="308" ht="15.75" customHeight="1">
      <c r="B308" s="687"/>
      <c r="C308" s="343"/>
      <c r="D308" s="343"/>
      <c r="E308" s="343"/>
      <c r="F308" s="343"/>
      <c r="G308" s="343"/>
      <c r="H308" s="681"/>
      <c r="I308" s="686"/>
      <c r="J308" s="686"/>
      <c r="K308" s="688"/>
      <c r="L308" s="685"/>
      <c r="M308" s="687"/>
      <c r="N308" s="343"/>
      <c r="O308" s="343"/>
      <c r="P308" s="343"/>
      <c r="Q308" s="343"/>
      <c r="R308" s="343"/>
      <c r="S308" s="681"/>
      <c r="T308" s="686"/>
      <c r="U308" s="686"/>
      <c r="V308" s="688"/>
    </row>
    <row r="309" ht="15.75" customHeight="1">
      <c r="B309" s="687"/>
      <c r="C309" s="343"/>
      <c r="D309" s="343"/>
      <c r="E309" s="343"/>
      <c r="F309" s="343"/>
      <c r="G309" s="343"/>
      <c r="H309" s="681"/>
      <c r="I309" s="686"/>
      <c r="J309" s="686"/>
      <c r="K309" s="688"/>
      <c r="L309" s="685"/>
      <c r="M309" s="687"/>
      <c r="N309" s="343"/>
      <c r="O309" s="343"/>
      <c r="P309" s="343"/>
      <c r="Q309" s="343"/>
      <c r="R309" s="343"/>
      <c r="S309" s="681"/>
      <c r="T309" s="686"/>
      <c r="U309" s="686"/>
      <c r="V309" s="688"/>
    </row>
    <row r="310" ht="15.75" customHeight="1">
      <c r="B310" s="687"/>
      <c r="C310" s="343"/>
      <c r="D310" s="343"/>
      <c r="E310" s="343"/>
      <c r="F310" s="343"/>
      <c r="G310" s="343"/>
      <c r="H310" s="681"/>
      <c r="I310" s="686"/>
      <c r="J310" s="686"/>
      <c r="K310" s="688"/>
      <c r="L310" s="685"/>
      <c r="M310" s="687"/>
      <c r="N310" s="343"/>
      <c r="O310" s="343"/>
      <c r="P310" s="343"/>
      <c r="Q310" s="343"/>
      <c r="R310" s="343"/>
      <c r="S310" s="681"/>
      <c r="T310" s="686"/>
      <c r="U310" s="686"/>
      <c r="V310" s="688"/>
    </row>
    <row r="311" ht="15.75" customHeight="1">
      <c r="B311" s="687"/>
      <c r="C311" s="343"/>
      <c r="D311" s="343"/>
      <c r="E311" s="343"/>
      <c r="F311" s="343"/>
      <c r="G311" s="343"/>
      <c r="H311" s="681"/>
      <c r="I311" s="686"/>
      <c r="J311" s="686"/>
      <c r="K311" s="688"/>
      <c r="L311" s="685"/>
      <c r="M311" s="687"/>
      <c r="N311" s="343"/>
      <c r="O311" s="343"/>
      <c r="P311" s="343"/>
      <c r="Q311" s="343"/>
      <c r="R311" s="343"/>
      <c r="S311" s="681"/>
      <c r="T311" s="686"/>
      <c r="U311" s="686"/>
      <c r="V311" s="688"/>
    </row>
    <row r="312" ht="15.75" customHeight="1">
      <c r="B312" s="687"/>
      <c r="C312" s="343"/>
      <c r="D312" s="343"/>
      <c r="E312" s="343"/>
      <c r="F312" s="343"/>
      <c r="G312" s="343"/>
      <c r="H312" s="681"/>
      <c r="I312" s="686"/>
      <c r="J312" s="686"/>
      <c r="K312" s="688"/>
      <c r="L312" s="685"/>
      <c r="M312" s="687"/>
      <c r="N312" s="343"/>
      <c r="O312" s="343"/>
      <c r="P312" s="343"/>
      <c r="Q312" s="343"/>
      <c r="R312" s="343"/>
      <c r="S312" s="681"/>
      <c r="T312" s="686"/>
      <c r="U312" s="686"/>
      <c r="V312" s="688"/>
    </row>
    <row r="313" ht="15.75" customHeight="1">
      <c r="B313" s="687"/>
      <c r="C313" s="343"/>
      <c r="D313" s="343"/>
      <c r="E313" s="343"/>
      <c r="F313" s="343"/>
      <c r="G313" s="343"/>
      <c r="H313" s="681"/>
      <c r="I313" s="686"/>
      <c r="J313" s="686"/>
      <c r="K313" s="688"/>
      <c r="L313" s="685"/>
      <c r="M313" s="687"/>
      <c r="N313" s="343"/>
      <c r="O313" s="343"/>
      <c r="P313" s="343"/>
      <c r="Q313" s="343"/>
      <c r="R313" s="343"/>
      <c r="S313" s="681"/>
      <c r="T313" s="686"/>
      <c r="U313" s="686"/>
      <c r="V313" s="688"/>
    </row>
    <row r="314" ht="15.75" customHeight="1">
      <c r="B314" s="687"/>
      <c r="C314" s="343"/>
      <c r="D314" s="343"/>
      <c r="E314" s="343"/>
      <c r="F314" s="343"/>
      <c r="G314" s="343"/>
      <c r="H314" s="681"/>
      <c r="I314" s="686"/>
      <c r="J314" s="686"/>
      <c r="K314" s="688"/>
      <c r="L314" s="685"/>
      <c r="M314" s="687"/>
      <c r="N314" s="343"/>
      <c r="O314" s="343"/>
      <c r="P314" s="343"/>
      <c r="Q314" s="343"/>
      <c r="R314" s="343"/>
      <c r="S314" s="681"/>
      <c r="T314" s="686"/>
      <c r="U314" s="686"/>
      <c r="V314" s="688"/>
    </row>
    <row r="315" ht="15.75" customHeight="1">
      <c r="B315" s="687"/>
      <c r="C315" s="343"/>
      <c r="D315" s="343"/>
      <c r="E315" s="343"/>
      <c r="F315" s="343"/>
      <c r="G315" s="343"/>
      <c r="H315" s="681"/>
      <c r="I315" s="686"/>
      <c r="J315" s="686"/>
      <c r="K315" s="688"/>
      <c r="L315" s="685"/>
      <c r="M315" s="687"/>
      <c r="N315" s="343"/>
      <c r="O315" s="343"/>
      <c r="P315" s="343"/>
      <c r="Q315" s="343"/>
      <c r="R315" s="343"/>
      <c r="S315" s="681"/>
      <c r="T315" s="686"/>
      <c r="U315" s="686"/>
      <c r="V315" s="688"/>
    </row>
    <row r="316" ht="15.75" customHeight="1">
      <c r="B316" s="687"/>
      <c r="C316" s="343"/>
      <c r="D316" s="343"/>
      <c r="E316" s="343"/>
      <c r="F316" s="343"/>
      <c r="G316" s="343"/>
      <c r="H316" s="681"/>
      <c r="I316" s="686"/>
      <c r="J316" s="686"/>
      <c r="K316" s="688"/>
      <c r="L316" s="685"/>
      <c r="M316" s="687"/>
      <c r="N316" s="343"/>
      <c r="O316" s="343"/>
      <c r="P316" s="343"/>
      <c r="Q316" s="343"/>
      <c r="R316" s="343"/>
      <c r="S316" s="681"/>
      <c r="T316" s="686"/>
      <c r="U316" s="686"/>
      <c r="V316" s="688"/>
    </row>
    <row r="317" ht="15.75" customHeight="1">
      <c r="B317" s="687"/>
      <c r="C317" s="343"/>
      <c r="D317" s="343"/>
      <c r="E317" s="343"/>
      <c r="F317" s="343"/>
      <c r="G317" s="343"/>
      <c r="H317" s="681"/>
      <c r="I317" s="686"/>
      <c r="J317" s="686"/>
      <c r="K317" s="688"/>
      <c r="L317" s="685"/>
      <c r="M317" s="687"/>
      <c r="N317" s="343"/>
      <c r="O317" s="343"/>
      <c r="P317" s="343"/>
      <c r="Q317" s="343"/>
      <c r="R317" s="343"/>
      <c r="S317" s="681"/>
      <c r="T317" s="686"/>
      <c r="U317" s="686"/>
      <c r="V317" s="688"/>
    </row>
    <row r="318" ht="15.75" customHeight="1">
      <c r="B318" s="687"/>
      <c r="C318" s="343"/>
      <c r="D318" s="343"/>
      <c r="E318" s="343"/>
      <c r="F318" s="343"/>
      <c r="G318" s="343"/>
      <c r="H318" s="681"/>
      <c r="I318" s="686"/>
      <c r="J318" s="686"/>
      <c r="K318" s="688"/>
      <c r="L318" s="685"/>
      <c r="M318" s="687"/>
      <c r="N318" s="343"/>
      <c r="O318" s="343"/>
      <c r="P318" s="343"/>
      <c r="Q318" s="343"/>
      <c r="R318" s="343"/>
      <c r="S318" s="681"/>
      <c r="T318" s="686"/>
      <c r="U318" s="686"/>
      <c r="V318" s="688"/>
    </row>
    <row r="319" ht="15.75" customHeight="1">
      <c r="B319" s="687"/>
      <c r="C319" s="343"/>
      <c r="D319" s="343"/>
      <c r="E319" s="343"/>
      <c r="F319" s="343"/>
      <c r="G319" s="343"/>
      <c r="H319" s="681"/>
      <c r="I319" s="686"/>
      <c r="J319" s="686"/>
      <c r="K319" s="688"/>
      <c r="L319" s="685"/>
      <c r="M319" s="687"/>
      <c r="N319" s="343"/>
      <c r="O319" s="343"/>
      <c r="P319" s="343"/>
      <c r="Q319" s="343"/>
      <c r="R319" s="343"/>
      <c r="S319" s="681"/>
      <c r="T319" s="686"/>
      <c r="U319" s="686"/>
      <c r="V319" s="688"/>
    </row>
    <row r="320" ht="15.75" customHeight="1">
      <c r="B320" s="687"/>
      <c r="C320" s="343"/>
      <c r="D320" s="343"/>
      <c r="E320" s="343"/>
      <c r="F320" s="343"/>
      <c r="G320" s="343"/>
      <c r="H320" s="681"/>
      <c r="I320" s="686"/>
      <c r="J320" s="686"/>
      <c r="K320" s="688"/>
      <c r="L320" s="685"/>
      <c r="M320" s="687"/>
      <c r="N320" s="343"/>
      <c r="O320" s="343"/>
      <c r="P320" s="343"/>
      <c r="Q320" s="343"/>
      <c r="R320" s="343"/>
      <c r="S320" s="681"/>
      <c r="T320" s="686"/>
      <c r="U320" s="686"/>
      <c r="V320" s="688"/>
    </row>
    <row r="321" ht="15.75" customHeight="1">
      <c r="B321" s="687"/>
      <c r="C321" s="343"/>
      <c r="D321" s="343"/>
      <c r="E321" s="343"/>
      <c r="F321" s="343"/>
      <c r="G321" s="343"/>
      <c r="H321" s="681"/>
      <c r="I321" s="686"/>
      <c r="J321" s="686"/>
      <c r="K321" s="688"/>
      <c r="L321" s="685"/>
      <c r="M321" s="687"/>
      <c r="N321" s="343"/>
      <c r="O321" s="343"/>
      <c r="P321" s="343"/>
      <c r="Q321" s="343"/>
      <c r="R321" s="343"/>
      <c r="S321" s="681"/>
      <c r="T321" s="686"/>
      <c r="U321" s="686"/>
      <c r="V321" s="688"/>
    </row>
    <row r="322" ht="15.75" customHeight="1">
      <c r="B322" s="687"/>
      <c r="C322" s="343"/>
      <c r="D322" s="343"/>
      <c r="E322" s="343"/>
      <c r="F322" s="343"/>
      <c r="G322" s="343"/>
      <c r="H322" s="681"/>
      <c r="I322" s="686"/>
      <c r="J322" s="686"/>
      <c r="K322" s="688"/>
      <c r="L322" s="685"/>
      <c r="M322" s="687"/>
      <c r="N322" s="343"/>
      <c r="O322" s="343"/>
      <c r="P322" s="343"/>
      <c r="Q322" s="343"/>
      <c r="R322" s="343"/>
      <c r="S322" s="681"/>
      <c r="T322" s="686"/>
      <c r="U322" s="686"/>
      <c r="V322" s="688"/>
    </row>
    <row r="323" ht="15.75" customHeight="1">
      <c r="B323" s="687"/>
      <c r="C323" s="343"/>
      <c r="D323" s="343"/>
      <c r="E323" s="343"/>
      <c r="F323" s="343"/>
      <c r="G323" s="343"/>
      <c r="H323" s="681"/>
      <c r="I323" s="686"/>
      <c r="J323" s="686"/>
      <c r="K323" s="688"/>
      <c r="L323" s="685"/>
      <c r="M323" s="687"/>
      <c r="N323" s="343"/>
      <c r="O323" s="343"/>
      <c r="P323" s="343"/>
      <c r="Q323" s="343"/>
      <c r="R323" s="343"/>
      <c r="S323" s="681"/>
      <c r="T323" s="686"/>
      <c r="U323" s="686"/>
      <c r="V323" s="688"/>
    </row>
    <row r="324" ht="15.75" customHeight="1">
      <c r="B324" s="687"/>
      <c r="C324" s="343"/>
      <c r="D324" s="343"/>
      <c r="E324" s="343"/>
      <c r="F324" s="343"/>
      <c r="G324" s="343"/>
      <c r="H324" s="681"/>
      <c r="I324" s="686"/>
      <c r="J324" s="686"/>
      <c r="K324" s="688"/>
      <c r="L324" s="685"/>
      <c r="M324" s="687"/>
      <c r="N324" s="343"/>
      <c r="O324" s="343"/>
      <c r="P324" s="343"/>
      <c r="Q324" s="343"/>
      <c r="R324" s="343"/>
      <c r="S324" s="681"/>
      <c r="T324" s="686"/>
      <c r="U324" s="686"/>
      <c r="V324" s="688"/>
    </row>
    <row r="325" ht="15.75" customHeight="1">
      <c r="B325" s="687"/>
      <c r="C325" s="343"/>
      <c r="D325" s="343"/>
      <c r="E325" s="343"/>
      <c r="F325" s="343"/>
      <c r="G325" s="343"/>
      <c r="H325" s="681"/>
      <c r="I325" s="686"/>
      <c r="J325" s="686"/>
      <c r="K325" s="688"/>
      <c r="L325" s="685"/>
      <c r="M325" s="687"/>
      <c r="N325" s="343"/>
      <c r="O325" s="343"/>
      <c r="P325" s="343"/>
      <c r="Q325" s="343"/>
      <c r="R325" s="343"/>
      <c r="S325" s="681"/>
      <c r="T325" s="686"/>
      <c r="U325" s="686"/>
      <c r="V325" s="688"/>
    </row>
    <row r="326" ht="15.75" customHeight="1">
      <c r="B326" s="687"/>
      <c r="C326" s="343"/>
      <c r="D326" s="343"/>
      <c r="E326" s="343"/>
      <c r="F326" s="343"/>
      <c r="G326" s="343"/>
      <c r="H326" s="681"/>
      <c r="I326" s="686"/>
      <c r="J326" s="686"/>
      <c r="K326" s="688"/>
      <c r="L326" s="685"/>
      <c r="M326" s="687"/>
      <c r="N326" s="343"/>
      <c r="O326" s="343"/>
      <c r="P326" s="343"/>
      <c r="Q326" s="343"/>
      <c r="R326" s="343"/>
      <c r="S326" s="681"/>
      <c r="T326" s="686"/>
      <c r="U326" s="686"/>
      <c r="V326" s="688"/>
    </row>
    <row r="327" ht="15.75" customHeight="1">
      <c r="B327" s="687"/>
      <c r="C327" s="343"/>
      <c r="D327" s="343"/>
      <c r="E327" s="343"/>
      <c r="F327" s="343"/>
      <c r="G327" s="343"/>
      <c r="H327" s="681"/>
      <c r="I327" s="686"/>
      <c r="J327" s="686"/>
      <c r="K327" s="688"/>
      <c r="L327" s="685"/>
      <c r="M327" s="687"/>
      <c r="N327" s="343"/>
      <c r="O327" s="343"/>
      <c r="P327" s="343"/>
      <c r="Q327" s="343"/>
      <c r="R327" s="343"/>
      <c r="S327" s="681"/>
      <c r="T327" s="686"/>
      <c r="U327" s="686"/>
      <c r="V327" s="688"/>
    </row>
    <row r="328" ht="15.75" customHeight="1">
      <c r="B328" s="687"/>
      <c r="C328" s="343"/>
      <c r="D328" s="343"/>
      <c r="E328" s="343"/>
      <c r="F328" s="343"/>
      <c r="G328" s="343"/>
      <c r="H328" s="681"/>
      <c r="I328" s="686"/>
      <c r="J328" s="686"/>
      <c r="K328" s="688"/>
      <c r="L328" s="685"/>
      <c r="M328" s="687"/>
      <c r="N328" s="343"/>
      <c r="O328" s="343"/>
      <c r="P328" s="343"/>
      <c r="Q328" s="343"/>
      <c r="R328" s="343"/>
      <c r="S328" s="681"/>
      <c r="T328" s="686"/>
      <c r="U328" s="686"/>
      <c r="V328" s="688"/>
    </row>
    <row r="329" ht="15.75" customHeight="1">
      <c r="B329" s="687"/>
      <c r="C329" s="343"/>
      <c r="D329" s="343"/>
      <c r="E329" s="343"/>
      <c r="F329" s="343"/>
      <c r="G329" s="343"/>
      <c r="H329" s="681"/>
      <c r="I329" s="686"/>
      <c r="J329" s="686"/>
      <c r="K329" s="688"/>
      <c r="L329" s="685"/>
      <c r="M329" s="687"/>
      <c r="N329" s="343"/>
      <c r="O329" s="343"/>
      <c r="P329" s="343"/>
      <c r="Q329" s="343"/>
      <c r="R329" s="343"/>
      <c r="S329" s="681"/>
      <c r="T329" s="686"/>
      <c r="U329" s="686"/>
      <c r="V329" s="688"/>
    </row>
    <row r="330" ht="15.75" customHeight="1">
      <c r="B330" s="687"/>
      <c r="C330" s="343"/>
      <c r="D330" s="343"/>
      <c r="E330" s="343"/>
      <c r="F330" s="343"/>
      <c r="G330" s="343"/>
      <c r="H330" s="681"/>
      <c r="I330" s="686"/>
      <c r="J330" s="686"/>
      <c r="K330" s="688"/>
      <c r="L330" s="685"/>
      <c r="M330" s="687"/>
      <c r="N330" s="343"/>
      <c r="O330" s="343"/>
      <c r="P330" s="343"/>
      <c r="Q330" s="343"/>
      <c r="R330" s="343"/>
      <c r="S330" s="681"/>
      <c r="T330" s="686"/>
      <c r="U330" s="686"/>
      <c r="V330" s="688"/>
    </row>
    <row r="331" ht="15.75" customHeight="1">
      <c r="B331" s="687"/>
      <c r="C331" s="343"/>
      <c r="D331" s="343"/>
      <c r="E331" s="343"/>
      <c r="F331" s="343"/>
      <c r="G331" s="343"/>
      <c r="H331" s="681"/>
      <c r="I331" s="686"/>
      <c r="J331" s="686"/>
      <c r="K331" s="688"/>
      <c r="L331" s="685"/>
      <c r="M331" s="687"/>
      <c r="N331" s="343"/>
      <c r="O331" s="343"/>
      <c r="P331" s="343"/>
      <c r="Q331" s="343"/>
      <c r="R331" s="343"/>
      <c r="S331" s="681"/>
      <c r="T331" s="686"/>
      <c r="U331" s="686"/>
      <c r="V331" s="688"/>
    </row>
    <row r="332" ht="15.75" customHeight="1">
      <c r="B332" s="687"/>
      <c r="C332" s="343"/>
      <c r="D332" s="343"/>
      <c r="E332" s="343"/>
      <c r="F332" s="343"/>
      <c r="G332" s="343"/>
      <c r="H332" s="681"/>
      <c r="I332" s="686"/>
      <c r="J332" s="686"/>
      <c r="K332" s="688"/>
      <c r="L332" s="685"/>
      <c r="M332" s="687"/>
      <c r="N332" s="343"/>
      <c r="O332" s="343"/>
      <c r="P332" s="343"/>
      <c r="Q332" s="343"/>
      <c r="R332" s="343"/>
      <c r="S332" s="681"/>
      <c r="T332" s="686"/>
      <c r="U332" s="686"/>
      <c r="V332" s="688"/>
    </row>
    <row r="333" ht="15.75" customHeight="1">
      <c r="B333" s="687"/>
      <c r="C333" s="343"/>
      <c r="D333" s="343"/>
      <c r="E333" s="343"/>
      <c r="F333" s="343"/>
      <c r="G333" s="343"/>
      <c r="H333" s="681"/>
      <c r="I333" s="686"/>
      <c r="J333" s="686"/>
      <c r="K333" s="688"/>
      <c r="L333" s="685"/>
      <c r="M333" s="687"/>
      <c r="N333" s="343"/>
      <c r="O333" s="343"/>
      <c r="P333" s="343"/>
      <c r="Q333" s="343"/>
      <c r="R333" s="343"/>
      <c r="S333" s="681"/>
      <c r="T333" s="686"/>
      <c r="U333" s="686"/>
      <c r="V333" s="688"/>
    </row>
    <row r="334" ht="15.75" customHeight="1">
      <c r="B334" s="687"/>
      <c r="C334" s="343"/>
      <c r="D334" s="343"/>
      <c r="E334" s="343"/>
      <c r="F334" s="343"/>
      <c r="G334" s="343"/>
      <c r="H334" s="681"/>
      <c r="I334" s="686"/>
      <c r="J334" s="686"/>
      <c r="K334" s="688"/>
      <c r="L334" s="685"/>
      <c r="M334" s="687"/>
      <c r="N334" s="343"/>
      <c r="O334" s="343"/>
      <c r="P334" s="343"/>
      <c r="Q334" s="343"/>
      <c r="R334" s="343"/>
      <c r="S334" s="681"/>
      <c r="T334" s="686"/>
      <c r="U334" s="686"/>
      <c r="V334" s="688"/>
    </row>
    <row r="335" ht="15.75" customHeight="1">
      <c r="B335" s="687"/>
      <c r="C335" s="343"/>
      <c r="D335" s="343"/>
      <c r="E335" s="343"/>
      <c r="F335" s="343"/>
      <c r="G335" s="343"/>
      <c r="H335" s="681"/>
      <c r="I335" s="686"/>
      <c r="J335" s="686"/>
      <c r="K335" s="688"/>
      <c r="L335" s="685"/>
      <c r="M335" s="687"/>
      <c r="N335" s="343"/>
      <c r="O335" s="343"/>
      <c r="P335" s="343"/>
      <c r="Q335" s="343"/>
      <c r="R335" s="343"/>
      <c r="S335" s="681"/>
      <c r="T335" s="686"/>
      <c r="U335" s="686"/>
      <c r="V335" s="688"/>
    </row>
    <row r="336" ht="15.75" customHeight="1">
      <c r="B336" s="687"/>
      <c r="C336" s="343"/>
      <c r="D336" s="343"/>
      <c r="E336" s="343"/>
      <c r="F336" s="343"/>
      <c r="G336" s="343"/>
      <c r="H336" s="681"/>
      <c r="I336" s="686"/>
      <c r="J336" s="686"/>
      <c r="K336" s="688"/>
      <c r="L336" s="685"/>
      <c r="M336" s="687"/>
      <c r="N336" s="343"/>
      <c r="O336" s="343"/>
      <c r="P336" s="343"/>
      <c r="Q336" s="343"/>
      <c r="R336" s="343"/>
      <c r="S336" s="681"/>
      <c r="T336" s="686"/>
      <c r="U336" s="686"/>
      <c r="V336" s="688"/>
    </row>
    <row r="337" ht="15.75" customHeight="1">
      <c r="B337" s="687"/>
      <c r="C337" s="343"/>
      <c r="D337" s="343"/>
      <c r="E337" s="343"/>
      <c r="F337" s="343"/>
      <c r="G337" s="343"/>
      <c r="H337" s="681"/>
      <c r="I337" s="686"/>
      <c r="J337" s="686"/>
      <c r="K337" s="688"/>
      <c r="L337" s="685"/>
      <c r="M337" s="687"/>
      <c r="N337" s="343"/>
      <c r="O337" s="343"/>
      <c r="P337" s="343"/>
      <c r="Q337" s="343"/>
      <c r="R337" s="343"/>
      <c r="S337" s="681"/>
      <c r="T337" s="686"/>
      <c r="U337" s="686"/>
      <c r="V337" s="688"/>
    </row>
    <row r="338" ht="15.75" customHeight="1">
      <c r="B338" s="687"/>
      <c r="C338" s="343"/>
      <c r="D338" s="343"/>
      <c r="E338" s="343"/>
      <c r="F338" s="343"/>
      <c r="G338" s="343"/>
      <c r="H338" s="681"/>
      <c r="I338" s="686"/>
      <c r="J338" s="686"/>
      <c r="K338" s="688"/>
      <c r="L338" s="685"/>
      <c r="M338" s="687"/>
      <c r="N338" s="343"/>
      <c r="O338" s="343"/>
      <c r="P338" s="343"/>
      <c r="Q338" s="343"/>
      <c r="R338" s="343"/>
      <c r="S338" s="681"/>
      <c r="T338" s="686"/>
      <c r="U338" s="686"/>
      <c r="V338" s="688"/>
    </row>
    <row r="339" ht="15.75" customHeight="1">
      <c r="B339" s="687"/>
      <c r="C339" s="343"/>
      <c r="D339" s="343"/>
      <c r="E339" s="343"/>
      <c r="F339" s="343"/>
      <c r="G339" s="343"/>
      <c r="H339" s="681"/>
      <c r="I339" s="686"/>
      <c r="J339" s="686"/>
      <c r="K339" s="688"/>
      <c r="L339" s="685"/>
      <c r="M339" s="687"/>
      <c r="N339" s="343"/>
      <c r="O339" s="343"/>
      <c r="P339" s="343"/>
      <c r="Q339" s="343"/>
      <c r="R339" s="343"/>
      <c r="S339" s="681"/>
      <c r="T339" s="686"/>
      <c r="U339" s="686"/>
      <c r="V339" s="688"/>
    </row>
    <row r="340" ht="15.75" customHeight="1">
      <c r="B340" s="687"/>
      <c r="C340" s="343"/>
      <c r="D340" s="343"/>
      <c r="E340" s="343"/>
      <c r="F340" s="343"/>
      <c r="G340" s="343"/>
      <c r="H340" s="681"/>
      <c r="I340" s="686"/>
      <c r="J340" s="686"/>
      <c r="K340" s="688"/>
      <c r="L340" s="685"/>
      <c r="M340" s="687"/>
      <c r="N340" s="343"/>
      <c r="O340" s="343"/>
      <c r="P340" s="343"/>
      <c r="Q340" s="343"/>
      <c r="R340" s="343"/>
      <c r="S340" s="681"/>
      <c r="T340" s="686"/>
      <c r="U340" s="686"/>
      <c r="V340" s="688"/>
    </row>
    <row r="341" ht="15.75" customHeight="1">
      <c r="B341" s="687"/>
      <c r="C341" s="343"/>
      <c r="D341" s="343"/>
      <c r="E341" s="343"/>
      <c r="F341" s="343"/>
      <c r="G341" s="343"/>
      <c r="H341" s="681"/>
      <c r="I341" s="686"/>
      <c r="J341" s="686"/>
      <c r="K341" s="688"/>
      <c r="L341" s="685"/>
      <c r="M341" s="687"/>
      <c r="N341" s="343"/>
      <c r="O341" s="343"/>
      <c r="P341" s="343"/>
      <c r="Q341" s="343"/>
      <c r="R341" s="343"/>
      <c r="S341" s="681"/>
      <c r="T341" s="686"/>
      <c r="U341" s="686"/>
      <c r="V341" s="688"/>
    </row>
    <row r="342" ht="15.75" customHeight="1">
      <c r="B342" s="687"/>
      <c r="C342" s="343"/>
      <c r="D342" s="343"/>
      <c r="E342" s="343"/>
      <c r="F342" s="343"/>
      <c r="G342" s="343"/>
      <c r="H342" s="681"/>
      <c r="I342" s="686"/>
      <c r="J342" s="686"/>
      <c r="K342" s="688"/>
      <c r="L342" s="685"/>
      <c r="M342" s="687"/>
      <c r="N342" s="343"/>
      <c r="O342" s="343"/>
      <c r="P342" s="343"/>
      <c r="Q342" s="343"/>
      <c r="R342" s="343"/>
      <c r="S342" s="681"/>
      <c r="T342" s="686"/>
      <c r="U342" s="686"/>
      <c r="V342" s="688"/>
    </row>
    <row r="343" ht="15.75" customHeight="1">
      <c r="B343" s="687"/>
      <c r="C343" s="343"/>
      <c r="D343" s="343"/>
      <c r="E343" s="343"/>
      <c r="F343" s="343"/>
      <c r="G343" s="343"/>
      <c r="H343" s="681"/>
      <c r="I343" s="686"/>
      <c r="J343" s="686"/>
      <c r="K343" s="688"/>
      <c r="L343" s="685"/>
      <c r="M343" s="687"/>
      <c r="N343" s="343"/>
      <c r="O343" s="343"/>
      <c r="P343" s="343"/>
      <c r="Q343" s="343"/>
      <c r="R343" s="343"/>
      <c r="S343" s="681"/>
      <c r="T343" s="686"/>
      <c r="U343" s="686"/>
      <c r="V343" s="688"/>
    </row>
    <row r="344" ht="15.75" customHeight="1">
      <c r="B344" s="687"/>
      <c r="C344" s="343"/>
      <c r="D344" s="343"/>
      <c r="E344" s="343"/>
      <c r="F344" s="343"/>
      <c r="G344" s="343"/>
      <c r="H344" s="681"/>
      <c r="I344" s="686"/>
      <c r="J344" s="686"/>
      <c r="K344" s="688"/>
      <c r="L344" s="685"/>
      <c r="M344" s="687"/>
      <c r="N344" s="343"/>
      <c r="O344" s="343"/>
      <c r="P344" s="343"/>
      <c r="Q344" s="343"/>
      <c r="R344" s="343"/>
      <c r="S344" s="681"/>
      <c r="T344" s="686"/>
      <c r="U344" s="686"/>
      <c r="V344" s="688"/>
    </row>
    <row r="345" ht="15.75" customHeight="1">
      <c r="B345" s="687"/>
      <c r="C345" s="343"/>
      <c r="D345" s="343"/>
      <c r="E345" s="343"/>
      <c r="F345" s="343"/>
      <c r="G345" s="343"/>
      <c r="H345" s="681"/>
      <c r="I345" s="686"/>
      <c r="J345" s="686"/>
      <c r="K345" s="688"/>
      <c r="L345" s="685"/>
      <c r="M345" s="687"/>
      <c r="N345" s="343"/>
      <c r="O345" s="343"/>
      <c r="P345" s="343"/>
      <c r="Q345" s="343"/>
      <c r="R345" s="343"/>
      <c r="S345" s="681"/>
      <c r="T345" s="686"/>
      <c r="U345" s="686"/>
      <c r="V345" s="688"/>
    </row>
    <row r="346" ht="15.75" customHeight="1">
      <c r="B346" s="687"/>
      <c r="C346" s="343"/>
      <c r="D346" s="343"/>
      <c r="E346" s="343"/>
      <c r="F346" s="343"/>
      <c r="G346" s="343"/>
      <c r="H346" s="681"/>
      <c r="I346" s="686"/>
      <c r="J346" s="686"/>
      <c r="K346" s="688"/>
      <c r="L346" s="685"/>
      <c r="M346" s="687"/>
      <c r="N346" s="343"/>
      <c r="O346" s="343"/>
      <c r="P346" s="343"/>
      <c r="Q346" s="343"/>
      <c r="R346" s="343"/>
      <c r="S346" s="681"/>
      <c r="T346" s="686"/>
      <c r="U346" s="686"/>
      <c r="V346" s="688"/>
    </row>
    <row r="347" ht="15.75" customHeight="1">
      <c r="B347" s="687"/>
      <c r="C347" s="343"/>
      <c r="D347" s="343"/>
      <c r="E347" s="343"/>
      <c r="F347" s="343"/>
      <c r="G347" s="343"/>
      <c r="H347" s="681"/>
      <c r="I347" s="686"/>
      <c r="J347" s="686"/>
      <c r="K347" s="688"/>
      <c r="L347" s="685"/>
      <c r="M347" s="687"/>
      <c r="N347" s="343"/>
      <c r="O347" s="343"/>
      <c r="P347" s="343"/>
      <c r="Q347" s="343"/>
      <c r="R347" s="343"/>
      <c r="S347" s="681"/>
      <c r="T347" s="686"/>
      <c r="U347" s="686"/>
      <c r="V347" s="688"/>
    </row>
    <row r="348" ht="15.75" customHeight="1">
      <c r="B348" s="687"/>
      <c r="C348" s="343"/>
      <c r="D348" s="343"/>
      <c r="E348" s="343"/>
      <c r="F348" s="343"/>
      <c r="G348" s="343"/>
      <c r="H348" s="681"/>
      <c r="I348" s="686"/>
      <c r="J348" s="686"/>
      <c r="K348" s="688"/>
      <c r="L348" s="685"/>
      <c r="M348" s="687"/>
      <c r="N348" s="343"/>
      <c r="O348" s="343"/>
      <c r="P348" s="343"/>
      <c r="Q348" s="343"/>
      <c r="R348" s="343"/>
      <c r="S348" s="681"/>
      <c r="T348" s="686"/>
      <c r="U348" s="686"/>
      <c r="V348" s="688"/>
    </row>
    <row r="349" ht="15.75" customHeight="1">
      <c r="B349" s="687"/>
      <c r="C349" s="343"/>
      <c r="D349" s="343"/>
      <c r="E349" s="343"/>
      <c r="F349" s="343"/>
      <c r="G349" s="343"/>
      <c r="H349" s="681"/>
      <c r="I349" s="686"/>
      <c r="J349" s="686"/>
      <c r="K349" s="688"/>
      <c r="L349" s="685"/>
      <c r="M349" s="687"/>
      <c r="N349" s="343"/>
      <c r="O349" s="343"/>
      <c r="P349" s="343"/>
      <c r="Q349" s="343"/>
      <c r="R349" s="343"/>
      <c r="S349" s="681"/>
      <c r="T349" s="686"/>
      <c r="U349" s="686"/>
      <c r="V349" s="688"/>
    </row>
    <row r="350" ht="15.75" customHeight="1">
      <c r="B350" s="687"/>
      <c r="C350" s="343"/>
      <c r="D350" s="343"/>
      <c r="E350" s="343"/>
      <c r="F350" s="343"/>
      <c r="G350" s="343"/>
      <c r="H350" s="681"/>
      <c r="I350" s="686"/>
      <c r="J350" s="686"/>
      <c r="K350" s="688"/>
      <c r="L350" s="685"/>
      <c r="M350" s="687"/>
      <c r="N350" s="343"/>
      <c r="O350" s="343"/>
      <c r="P350" s="343"/>
      <c r="Q350" s="343"/>
      <c r="R350" s="343"/>
      <c r="S350" s="681"/>
      <c r="T350" s="686"/>
      <c r="U350" s="686"/>
      <c r="V350" s="688"/>
    </row>
    <row r="351" ht="15.75" customHeight="1">
      <c r="B351" s="687"/>
      <c r="C351" s="343"/>
      <c r="D351" s="343"/>
      <c r="E351" s="343"/>
      <c r="F351" s="343"/>
      <c r="G351" s="343"/>
      <c r="H351" s="681"/>
      <c r="I351" s="686"/>
      <c r="J351" s="686"/>
      <c r="K351" s="688"/>
      <c r="L351" s="685"/>
      <c r="M351" s="687"/>
      <c r="N351" s="343"/>
      <c r="O351" s="343"/>
      <c r="P351" s="343"/>
      <c r="Q351" s="343"/>
      <c r="R351" s="343"/>
      <c r="S351" s="681"/>
      <c r="T351" s="686"/>
      <c r="U351" s="686"/>
      <c r="V351" s="688"/>
    </row>
    <row r="352" ht="15.75" customHeight="1">
      <c r="B352" s="687"/>
      <c r="C352" s="343"/>
      <c r="D352" s="343"/>
      <c r="E352" s="343"/>
      <c r="F352" s="343"/>
      <c r="G352" s="343"/>
      <c r="H352" s="681"/>
      <c r="I352" s="686"/>
      <c r="J352" s="686"/>
      <c r="K352" s="688"/>
      <c r="L352" s="685"/>
      <c r="M352" s="687"/>
      <c r="N352" s="343"/>
      <c r="O352" s="343"/>
      <c r="P352" s="343"/>
      <c r="Q352" s="343"/>
      <c r="R352" s="343"/>
      <c r="S352" s="681"/>
      <c r="T352" s="686"/>
      <c r="U352" s="686"/>
      <c r="V352" s="688"/>
    </row>
    <row r="353" ht="15.75" customHeight="1">
      <c r="B353" s="687"/>
      <c r="C353" s="343"/>
      <c r="D353" s="343"/>
      <c r="E353" s="343"/>
      <c r="F353" s="343"/>
      <c r="G353" s="343"/>
      <c r="H353" s="681"/>
      <c r="I353" s="686"/>
      <c r="J353" s="686"/>
      <c r="K353" s="688"/>
      <c r="L353" s="685"/>
      <c r="M353" s="687"/>
      <c r="N353" s="343"/>
      <c r="O353" s="343"/>
      <c r="P353" s="343"/>
      <c r="Q353" s="343"/>
      <c r="R353" s="343"/>
      <c r="S353" s="681"/>
      <c r="T353" s="686"/>
      <c r="U353" s="686"/>
      <c r="V353" s="688"/>
    </row>
    <row r="354" ht="15.75" customHeight="1">
      <c r="B354" s="687"/>
      <c r="C354" s="343"/>
      <c r="D354" s="343"/>
      <c r="E354" s="343"/>
      <c r="F354" s="343"/>
      <c r="G354" s="343"/>
      <c r="H354" s="681"/>
      <c r="I354" s="686"/>
      <c r="J354" s="686"/>
      <c r="K354" s="688"/>
      <c r="L354" s="685"/>
      <c r="M354" s="687"/>
      <c r="N354" s="343"/>
      <c r="O354" s="343"/>
      <c r="P354" s="343"/>
      <c r="Q354" s="343"/>
      <c r="R354" s="343"/>
      <c r="S354" s="681"/>
      <c r="T354" s="686"/>
      <c r="U354" s="686"/>
      <c r="V354" s="688"/>
    </row>
    <row r="355" ht="15.75" customHeight="1">
      <c r="B355" s="687"/>
      <c r="C355" s="343"/>
      <c r="D355" s="343"/>
      <c r="E355" s="343"/>
      <c r="F355" s="343"/>
      <c r="G355" s="343"/>
      <c r="H355" s="681"/>
      <c r="I355" s="686"/>
      <c r="J355" s="686"/>
      <c r="K355" s="688"/>
      <c r="L355" s="685"/>
      <c r="M355" s="687"/>
      <c r="N355" s="343"/>
      <c r="O355" s="343"/>
      <c r="P355" s="343"/>
      <c r="Q355" s="343"/>
      <c r="R355" s="343"/>
      <c r="S355" s="681"/>
      <c r="T355" s="686"/>
      <c r="U355" s="686"/>
      <c r="V355" s="688"/>
    </row>
    <row r="356" ht="15.75" customHeight="1">
      <c r="B356" s="687"/>
      <c r="C356" s="343"/>
      <c r="D356" s="343"/>
      <c r="E356" s="343"/>
      <c r="F356" s="343"/>
      <c r="G356" s="343"/>
      <c r="H356" s="681"/>
      <c r="I356" s="686"/>
      <c r="J356" s="686"/>
      <c r="K356" s="688"/>
      <c r="L356" s="685"/>
      <c r="M356" s="687"/>
      <c r="N356" s="343"/>
      <c r="O356" s="343"/>
      <c r="P356" s="343"/>
      <c r="Q356" s="343"/>
      <c r="R356" s="343"/>
      <c r="S356" s="681"/>
      <c r="T356" s="686"/>
      <c r="U356" s="686"/>
      <c r="V356" s="688"/>
    </row>
    <row r="357" ht="15.75" customHeight="1">
      <c r="B357" s="687"/>
      <c r="C357" s="343"/>
      <c r="D357" s="343"/>
      <c r="E357" s="343"/>
      <c r="F357" s="343"/>
      <c r="G357" s="343"/>
      <c r="H357" s="681"/>
      <c r="I357" s="686"/>
      <c r="J357" s="686"/>
      <c r="K357" s="688"/>
      <c r="L357" s="685"/>
      <c r="M357" s="687"/>
      <c r="N357" s="343"/>
      <c r="O357" s="343"/>
      <c r="P357" s="343"/>
      <c r="Q357" s="343"/>
      <c r="R357" s="343"/>
      <c r="S357" s="681"/>
      <c r="T357" s="686"/>
      <c r="U357" s="686"/>
      <c r="V357" s="688"/>
    </row>
    <row r="358" ht="15.75" customHeight="1">
      <c r="B358" s="687"/>
      <c r="C358" s="343"/>
      <c r="D358" s="343"/>
      <c r="E358" s="343"/>
      <c r="F358" s="343"/>
      <c r="G358" s="343"/>
      <c r="H358" s="681"/>
      <c r="I358" s="686"/>
      <c r="J358" s="686"/>
      <c r="K358" s="688"/>
      <c r="L358" s="685"/>
      <c r="M358" s="687"/>
      <c r="N358" s="343"/>
      <c r="O358" s="343"/>
      <c r="P358" s="343"/>
      <c r="Q358" s="343"/>
      <c r="R358" s="343"/>
      <c r="S358" s="681"/>
      <c r="T358" s="686"/>
      <c r="U358" s="686"/>
      <c r="V358" s="688"/>
    </row>
    <row r="359" ht="15.75" customHeight="1">
      <c r="B359" s="687"/>
      <c r="C359" s="343"/>
      <c r="D359" s="343"/>
      <c r="E359" s="343"/>
      <c r="F359" s="343"/>
      <c r="G359" s="343"/>
      <c r="H359" s="681"/>
      <c r="I359" s="686"/>
      <c r="J359" s="686"/>
      <c r="K359" s="688"/>
      <c r="L359" s="685"/>
      <c r="M359" s="687"/>
      <c r="N359" s="343"/>
      <c r="O359" s="343"/>
      <c r="P359" s="343"/>
      <c r="Q359" s="343"/>
      <c r="R359" s="343"/>
      <c r="S359" s="681"/>
      <c r="T359" s="686"/>
      <c r="U359" s="686"/>
      <c r="V359" s="688"/>
    </row>
    <row r="360" ht="15.75" customHeight="1">
      <c r="B360" s="687"/>
      <c r="C360" s="343"/>
      <c r="D360" s="343"/>
      <c r="E360" s="343"/>
      <c r="F360" s="343"/>
      <c r="G360" s="343"/>
      <c r="H360" s="681"/>
      <c r="I360" s="686"/>
      <c r="J360" s="686"/>
      <c r="K360" s="688"/>
      <c r="L360" s="685"/>
      <c r="M360" s="687"/>
      <c r="N360" s="343"/>
      <c r="O360" s="343"/>
      <c r="P360" s="343"/>
      <c r="Q360" s="343"/>
      <c r="R360" s="343"/>
      <c r="S360" s="681"/>
      <c r="T360" s="686"/>
      <c r="U360" s="686"/>
      <c r="V360" s="688"/>
    </row>
    <row r="361" ht="15.75" customHeight="1">
      <c r="B361" s="687"/>
      <c r="C361" s="343"/>
      <c r="D361" s="343"/>
      <c r="E361" s="343"/>
      <c r="F361" s="343"/>
      <c r="G361" s="343"/>
      <c r="H361" s="681"/>
      <c r="I361" s="686"/>
      <c r="J361" s="686"/>
      <c r="K361" s="688"/>
      <c r="L361" s="685"/>
      <c r="M361" s="687"/>
      <c r="N361" s="343"/>
      <c r="O361" s="343"/>
      <c r="P361" s="343"/>
      <c r="Q361" s="343"/>
      <c r="R361" s="343"/>
      <c r="S361" s="681"/>
      <c r="T361" s="686"/>
      <c r="U361" s="686"/>
      <c r="V361" s="688"/>
    </row>
    <row r="362" ht="15.75" customHeight="1">
      <c r="B362" s="687"/>
      <c r="C362" s="343"/>
      <c r="D362" s="343"/>
      <c r="E362" s="343"/>
      <c r="F362" s="343"/>
      <c r="G362" s="343"/>
      <c r="H362" s="681"/>
      <c r="I362" s="686"/>
      <c r="J362" s="686"/>
      <c r="K362" s="688"/>
      <c r="L362" s="685"/>
      <c r="M362" s="687"/>
      <c r="N362" s="343"/>
      <c r="O362" s="343"/>
      <c r="P362" s="343"/>
      <c r="Q362" s="343"/>
      <c r="R362" s="343"/>
      <c r="S362" s="681"/>
      <c r="T362" s="686"/>
      <c r="U362" s="686"/>
      <c r="V362" s="688"/>
    </row>
    <row r="363" ht="15.75" customHeight="1">
      <c r="B363" s="687"/>
      <c r="C363" s="343"/>
      <c r="D363" s="343"/>
      <c r="E363" s="343"/>
      <c r="F363" s="343"/>
      <c r="G363" s="343"/>
      <c r="H363" s="681"/>
      <c r="I363" s="686"/>
      <c r="J363" s="686"/>
      <c r="K363" s="688"/>
      <c r="L363" s="685"/>
      <c r="M363" s="687"/>
      <c r="N363" s="343"/>
      <c r="O363" s="343"/>
      <c r="P363" s="343"/>
      <c r="Q363" s="343"/>
      <c r="R363" s="343"/>
      <c r="S363" s="681"/>
      <c r="T363" s="686"/>
      <c r="U363" s="686"/>
      <c r="V363" s="688"/>
    </row>
    <row r="364" ht="15.75" customHeight="1">
      <c r="B364" s="687"/>
      <c r="C364" s="343"/>
      <c r="D364" s="343"/>
      <c r="E364" s="343"/>
      <c r="F364" s="343"/>
      <c r="G364" s="343"/>
      <c r="H364" s="681"/>
      <c r="I364" s="686"/>
      <c r="J364" s="686"/>
      <c r="K364" s="688"/>
      <c r="L364" s="685"/>
      <c r="M364" s="687"/>
      <c r="N364" s="343"/>
      <c r="O364" s="343"/>
      <c r="P364" s="343"/>
      <c r="Q364" s="343"/>
      <c r="R364" s="343"/>
      <c r="S364" s="681"/>
      <c r="T364" s="686"/>
      <c r="U364" s="686"/>
      <c r="V364" s="688"/>
    </row>
    <row r="365" ht="15.75" customHeight="1">
      <c r="B365" s="687"/>
      <c r="C365" s="343"/>
      <c r="D365" s="343"/>
      <c r="E365" s="343"/>
      <c r="F365" s="343"/>
      <c r="G365" s="343"/>
      <c r="H365" s="681"/>
      <c r="I365" s="686"/>
      <c r="J365" s="686"/>
      <c r="K365" s="688"/>
      <c r="L365" s="685"/>
      <c r="M365" s="687"/>
      <c r="N365" s="343"/>
      <c r="O365" s="343"/>
      <c r="P365" s="343"/>
      <c r="Q365" s="343"/>
      <c r="R365" s="343"/>
      <c r="S365" s="681"/>
      <c r="T365" s="686"/>
      <c r="U365" s="686"/>
      <c r="V365" s="688"/>
    </row>
    <row r="366" ht="15.75" customHeight="1">
      <c r="B366" s="687"/>
      <c r="C366" s="343"/>
      <c r="D366" s="343"/>
      <c r="E366" s="343"/>
      <c r="F366" s="343"/>
      <c r="G366" s="343"/>
      <c r="H366" s="681"/>
      <c r="I366" s="686"/>
      <c r="J366" s="686"/>
      <c r="K366" s="688"/>
      <c r="L366" s="685"/>
      <c r="M366" s="687"/>
      <c r="N366" s="343"/>
      <c r="O366" s="343"/>
      <c r="P366" s="343"/>
      <c r="Q366" s="343"/>
      <c r="R366" s="343"/>
      <c r="S366" s="681"/>
      <c r="T366" s="686"/>
      <c r="U366" s="686"/>
      <c r="V366" s="688"/>
    </row>
    <row r="367" ht="15.75" customHeight="1">
      <c r="B367" s="687"/>
      <c r="C367" s="343"/>
      <c r="D367" s="343"/>
      <c r="E367" s="343"/>
      <c r="F367" s="343"/>
      <c r="G367" s="343"/>
      <c r="H367" s="681"/>
      <c r="I367" s="686"/>
      <c r="J367" s="686"/>
      <c r="K367" s="688"/>
      <c r="L367" s="685"/>
      <c r="M367" s="687"/>
      <c r="N367" s="343"/>
      <c r="O367" s="343"/>
      <c r="P367" s="343"/>
      <c r="Q367" s="343"/>
      <c r="R367" s="343"/>
      <c r="S367" s="681"/>
      <c r="T367" s="686"/>
      <c r="U367" s="686"/>
      <c r="V367" s="688"/>
    </row>
    <row r="368" ht="15.75" customHeight="1">
      <c r="B368" s="687"/>
      <c r="C368" s="343"/>
      <c r="D368" s="343"/>
      <c r="E368" s="343"/>
      <c r="F368" s="343"/>
      <c r="G368" s="343"/>
      <c r="H368" s="681"/>
      <c r="I368" s="686"/>
      <c r="J368" s="686"/>
      <c r="K368" s="688"/>
      <c r="L368" s="685"/>
      <c r="M368" s="687"/>
      <c r="N368" s="343"/>
      <c r="O368" s="343"/>
      <c r="P368" s="343"/>
      <c r="Q368" s="343"/>
      <c r="R368" s="343"/>
      <c r="S368" s="681"/>
      <c r="T368" s="686"/>
      <c r="U368" s="686"/>
      <c r="V368" s="688"/>
    </row>
    <row r="369" ht="15.75" customHeight="1">
      <c r="B369" s="687"/>
      <c r="C369" s="343"/>
      <c r="D369" s="343"/>
      <c r="E369" s="343"/>
      <c r="F369" s="343"/>
      <c r="G369" s="343"/>
      <c r="H369" s="681"/>
      <c r="I369" s="686"/>
      <c r="J369" s="686"/>
      <c r="K369" s="688"/>
      <c r="L369" s="685"/>
      <c r="M369" s="687"/>
      <c r="N369" s="343"/>
      <c r="O369" s="343"/>
      <c r="P369" s="343"/>
      <c r="Q369" s="343"/>
      <c r="R369" s="343"/>
      <c r="S369" s="681"/>
      <c r="T369" s="686"/>
      <c r="U369" s="686"/>
      <c r="V369" s="688"/>
    </row>
    <row r="370" ht="15.75" customHeight="1">
      <c r="B370" s="687"/>
      <c r="C370" s="343"/>
      <c r="D370" s="343"/>
      <c r="E370" s="343"/>
      <c r="F370" s="343"/>
      <c r="G370" s="343"/>
      <c r="H370" s="681"/>
      <c r="I370" s="686"/>
      <c r="J370" s="686"/>
      <c r="K370" s="688"/>
      <c r="L370" s="685"/>
      <c r="M370" s="687"/>
      <c r="N370" s="343"/>
      <c r="O370" s="343"/>
      <c r="P370" s="343"/>
      <c r="Q370" s="343"/>
      <c r="R370" s="343"/>
      <c r="S370" s="681"/>
      <c r="T370" s="686"/>
      <c r="U370" s="686"/>
      <c r="V370" s="688"/>
    </row>
    <row r="371" ht="15.75" customHeight="1">
      <c r="B371" s="687"/>
      <c r="C371" s="343"/>
      <c r="D371" s="343"/>
      <c r="E371" s="343"/>
      <c r="F371" s="343"/>
      <c r="G371" s="343"/>
      <c r="H371" s="681"/>
      <c r="I371" s="686"/>
      <c r="J371" s="686"/>
      <c r="K371" s="688"/>
      <c r="L371" s="685"/>
      <c r="M371" s="687"/>
      <c r="N371" s="343"/>
      <c r="O371" s="343"/>
      <c r="P371" s="343"/>
      <c r="Q371" s="343"/>
      <c r="R371" s="343"/>
      <c r="S371" s="681"/>
      <c r="T371" s="686"/>
      <c r="U371" s="686"/>
      <c r="V371" s="688"/>
    </row>
    <row r="372" ht="15.75" customHeight="1">
      <c r="B372" s="687"/>
      <c r="C372" s="343"/>
      <c r="D372" s="343"/>
      <c r="E372" s="343"/>
      <c r="F372" s="343"/>
      <c r="G372" s="343"/>
      <c r="H372" s="681"/>
      <c r="I372" s="686"/>
      <c r="J372" s="686"/>
      <c r="K372" s="688"/>
      <c r="L372" s="685"/>
      <c r="M372" s="687"/>
      <c r="N372" s="343"/>
      <c r="O372" s="343"/>
      <c r="P372" s="343"/>
      <c r="Q372" s="343"/>
      <c r="R372" s="343"/>
      <c r="S372" s="681"/>
      <c r="T372" s="686"/>
      <c r="U372" s="686"/>
      <c r="V372" s="688"/>
    </row>
    <row r="373" ht="15.75" customHeight="1">
      <c r="B373" s="687"/>
      <c r="C373" s="343"/>
      <c r="D373" s="343"/>
      <c r="E373" s="343"/>
      <c r="F373" s="343"/>
      <c r="G373" s="343"/>
      <c r="H373" s="681"/>
      <c r="I373" s="686"/>
      <c r="J373" s="686"/>
      <c r="K373" s="688"/>
      <c r="L373" s="685"/>
      <c r="M373" s="687"/>
      <c r="N373" s="343"/>
      <c r="O373" s="343"/>
      <c r="P373" s="343"/>
      <c r="Q373" s="343"/>
      <c r="R373" s="343"/>
      <c r="S373" s="681"/>
      <c r="T373" s="686"/>
      <c r="U373" s="686"/>
      <c r="V373" s="688"/>
    </row>
    <row r="374" ht="15.75" customHeight="1">
      <c r="B374" s="687"/>
      <c r="C374" s="343"/>
      <c r="D374" s="343"/>
      <c r="E374" s="343"/>
      <c r="F374" s="343"/>
      <c r="G374" s="343"/>
      <c r="H374" s="681"/>
      <c r="I374" s="686"/>
      <c r="J374" s="686"/>
      <c r="K374" s="688"/>
      <c r="L374" s="685"/>
      <c r="M374" s="687"/>
      <c r="N374" s="343"/>
      <c r="O374" s="343"/>
      <c r="P374" s="343"/>
      <c r="Q374" s="343"/>
      <c r="R374" s="343"/>
      <c r="S374" s="681"/>
      <c r="T374" s="686"/>
      <c r="U374" s="686"/>
      <c r="V374" s="688"/>
    </row>
    <row r="375" ht="15.75" customHeight="1">
      <c r="B375" s="687"/>
      <c r="C375" s="343"/>
      <c r="D375" s="343"/>
      <c r="E375" s="343"/>
      <c r="F375" s="343"/>
      <c r="G375" s="343"/>
      <c r="H375" s="681"/>
      <c r="I375" s="686"/>
      <c r="J375" s="686"/>
      <c r="K375" s="688"/>
      <c r="L375" s="685"/>
      <c r="M375" s="687"/>
      <c r="N375" s="343"/>
      <c r="O375" s="343"/>
      <c r="P375" s="343"/>
      <c r="Q375" s="343"/>
      <c r="R375" s="343"/>
      <c r="S375" s="681"/>
      <c r="T375" s="686"/>
      <c r="U375" s="686"/>
      <c r="V375" s="688"/>
    </row>
    <row r="376" ht="15.75" customHeight="1">
      <c r="B376" s="687"/>
      <c r="C376" s="343"/>
      <c r="D376" s="343"/>
      <c r="E376" s="343"/>
      <c r="F376" s="343"/>
      <c r="G376" s="343"/>
      <c r="H376" s="681"/>
      <c r="I376" s="686"/>
      <c r="J376" s="686"/>
      <c r="K376" s="688"/>
      <c r="L376" s="685"/>
      <c r="M376" s="687"/>
      <c r="N376" s="343"/>
      <c r="O376" s="343"/>
      <c r="P376" s="343"/>
      <c r="Q376" s="343"/>
      <c r="R376" s="343"/>
      <c r="S376" s="681"/>
      <c r="T376" s="686"/>
      <c r="U376" s="686"/>
      <c r="V376" s="688"/>
    </row>
    <row r="377" ht="15.75" customHeight="1">
      <c r="B377" s="687"/>
      <c r="C377" s="343"/>
      <c r="D377" s="343"/>
      <c r="E377" s="343"/>
      <c r="F377" s="343"/>
      <c r="G377" s="343"/>
      <c r="H377" s="681"/>
      <c r="I377" s="686"/>
      <c r="J377" s="686"/>
      <c r="K377" s="688"/>
      <c r="L377" s="685"/>
      <c r="M377" s="687"/>
      <c r="N377" s="343"/>
      <c r="O377" s="343"/>
      <c r="P377" s="343"/>
      <c r="Q377" s="343"/>
      <c r="R377" s="343"/>
      <c r="S377" s="681"/>
      <c r="T377" s="686"/>
      <c r="U377" s="686"/>
      <c r="V377" s="688"/>
    </row>
    <row r="378" ht="15.75" customHeight="1">
      <c r="B378" s="687"/>
      <c r="C378" s="343"/>
      <c r="D378" s="343"/>
      <c r="E378" s="343"/>
      <c r="F378" s="343"/>
      <c r="G378" s="343"/>
      <c r="H378" s="681"/>
      <c r="I378" s="686"/>
      <c r="J378" s="686"/>
      <c r="K378" s="688"/>
      <c r="L378" s="685"/>
      <c r="M378" s="687"/>
      <c r="N378" s="343"/>
      <c r="O378" s="343"/>
      <c r="P378" s="343"/>
      <c r="Q378" s="343"/>
      <c r="R378" s="343"/>
      <c r="S378" s="681"/>
      <c r="T378" s="686"/>
      <c r="U378" s="686"/>
      <c r="V378" s="688"/>
    </row>
    <row r="379" ht="15.75" customHeight="1">
      <c r="B379" s="687"/>
      <c r="C379" s="343"/>
      <c r="D379" s="343"/>
      <c r="E379" s="343"/>
      <c r="F379" s="343"/>
      <c r="G379" s="343"/>
      <c r="H379" s="681"/>
      <c r="I379" s="686"/>
      <c r="J379" s="686"/>
      <c r="K379" s="688"/>
      <c r="L379" s="685"/>
      <c r="M379" s="687"/>
      <c r="N379" s="343"/>
      <c r="O379" s="343"/>
      <c r="P379" s="343"/>
      <c r="Q379" s="343"/>
      <c r="R379" s="343"/>
      <c r="S379" s="681"/>
      <c r="T379" s="686"/>
      <c r="U379" s="686"/>
      <c r="V379" s="688"/>
    </row>
    <row r="380" ht="15.75" customHeight="1">
      <c r="B380" s="687"/>
      <c r="C380" s="343"/>
      <c r="D380" s="343"/>
      <c r="E380" s="343"/>
      <c r="F380" s="343"/>
      <c r="G380" s="343"/>
      <c r="H380" s="681"/>
      <c r="I380" s="686"/>
      <c r="J380" s="686"/>
      <c r="K380" s="688"/>
      <c r="L380" s="685"/>
      <c r="M380" s="687"/>
      <c r="N380" s="343"/>
      <c r="O380" s="343"/>
      <c r="P380" s="343"/>
      <c r="Q380" s="343"/>
      <c r="R380" s="343"/>
      <c r="S380" s="681"/>
      <c r="T380" s="686"/>
      <c r="U380" s="686"/>
      <c r="V380" s="688"/>
    </row>
    <row r="381" ht="15.75" customHeight="1">
      <c r="B381" s="687"/>
      <c r="C381" s="343"/>
      <c r="D381" s="343"/>
      <c r="E381" s="343"/>
      <c r="F381" s="343"/>
      <c r="G381" s="343"/>
      <c r="H381" s="681"/>
      <c r="I381" s="686"/>
      <c r="J381" s="686"/>
      <c r="K381" s="688"/>
      <c r="L381" s="685"/>
      <c r="M381" s="687"/>
      <c r="N381" s="343"/>
      <c r="O381" s="343"/>
      <c r="P381" s="343"/>
      <c r="Q381" s="343"/>
      <c r="R381" s="343"/>
      <c r="S381" s="681"/>
      <c r="T381" s="686"/>
      <c r="U381" s="686"/>
      <c r="V381" s="688"/>
    </row>
    <row r="382" ht="15.75" customHeight="1">
      <c r="B382" s="687"/>
      <c r="C382" s="343"/>
      <c r="D382" s="343"/>
      <c r="E382" s="343"/>
      <c r="F382" s="343"/>
      <c r="G382" s="343"/>
      <c r="H382" s="681"/>
      <c r="I382" s="686"/>
      <c r="J382" s="686"/>
      <c r="K382" s="688"/>
      <c r="L382" s="685"/>
      <c r="M382" s="687"/>
      <c r="N382" s="343"/>
      <c r="O382" s="343"/>
      <c r="P382" s="343"/>
      <c r="Q382" s="343"/>
      <c r="R382" s="343"/>
      <c r="S382" s="681"/>
      <c r="T382" s="686"/>
      <c r="U382" s="686"/>
      <c r="V382" s="688"/>
    </row>
    <row r="383" ht="15.75" customHeight="1">
      <c r="B383" s="687"/>
      <c r="C383" s="343"/>
      <c r="D383" s="343"/>
      <c r="E383" s="343"/>
      <c r="F383" s="343"/>
      <c r="G383" s="343"/>
      <c r="H383" s="681"/>
      <c r="I383" s="686"/>
      <c r="J383" s="686"/>
      <c r="K383" s="688"/>
      <c r="L383" s="685"/>
      <c r="M383" s="687"/>
      <c r="N383" s="343"/>
      <c r="O383" s="343"/>
      <c r="P383" s="343"/>
      <c r="Q383" s="343"/>
      <c r="R383" s="343"/>
      <c r="S383" s="681"/>
      <c r="T383" s="686"/>
      <c r="U383" s="686"/>
      <c r="V383" s="688"/>
    </row>
    <row r="384" ht="15.75" customHeight="1">
      <c r="B384" s="687"/>
      <c r="C384" s="343"/>
      <c r="D384" s="343"/>
      <c r="E384" s="343"/>
      <c r="F384" s="343"/>
      <c r="G384" s="343"/>
      <c r="H384" s="681"/>
      <c r="I384" s="686"/>
      <c r="J384" s="686"/>
      <c r="K384" s="688"/>
      <c r="L384" s="685"/>
      <c r="M384" s="687"/>
      <c r="N384" s="343"/>
      <c r="O384" s="343"/>
      <c r="P384" s="343"/>
      <c r="Q384" s="343"/>
      <c r="R384" s="343"/>
      <c r="S384" s="681"/>
      <c r="T384" s="686"/>
      <c r="U384" s="686"/>
      <c r="V384" s="688"/>
    </row>
    <row r="385" ht="15.75" customHeight="1">
      <c r="B385" s="687"/>
      <c r="C385" s="343"/>
      <c r="D385" s="343"/>
      <c r="E385" s="343"/>
      <c r="F385" s="343"/>
      <c r="G385" s="343"/>
      <c r="H385" s="681"/>
      <c r="I385" s="686"/>
      <c r="J385" s="686"/>
      <c r="K385" s="688"/>
      <c r="L385" s="685"/>
      <c r="M385" s="687"/>
      <c r="N385" s="343"/>
      <c r="O385" s="343"/>
      <c r="P385" s="343"/>
      <c r="Q385" s="343"/>
      <c r="R385" s="343"/>
      <c r="S385" s="681"/>
      <c r="T385" s="686"/>
      <c r="U385" s="686"/>
      <c r="V385" s="688"/>
    </row>
    <row r="386" ht="15.75" customHeight="1">
      <c r="B386" s="687"/>
      <c r="C386" s="343"/>
      <c r="D386" s="343"/>
      <c r="E386" s="343"/>
      <c r="F386" s="343"/>
      <c r="G386" s="343"/>
      <c r="H386" s="681"/>
      <c r="I386" s="686"/>
      <c r="J386" s="686"/>
      <c r="K386" s="688"/>
      <c r="L386" s="685"/>
      <c r="M386" s="687"/>
      <c r="N386" s="343"/>
      <c r="O386" s="343"/>
      <c r="P386" s="343"/>
      <c r="Q386" s="343"/>
      <c r="R386" s="343"/>
      <c r="S386" s="681"/>
      <c r="T386" s="686"/>
      <c r="U386" s="686"/>
      <c r="V386" s="688"/>
    </row>
    <row r="387" ht="15.75" customHeight="1">
      <c r="B387" s="687"/>
      <c r="C387" s="343"/>
      <c r="D387" s="343"/>
      <c r="E387" s="343"/>
      <c r="F387" s="343"/>
      <c r="G387" s="343"/>
      <c r="H387" s="681"/>
      <c r="I387" s="686"/>
      <c r="J387" s="686"/>
      <c r="K387" s="688"/>
      <c r="L387" s="685"/>
      <c r="M387" s="687"/>
      <c r="N387" s="343"/>
      <c r="O387" s="343"/>
      <c r="P387" s="343"/>
      <c r="Q387" s="343"/>
      <c r="R387" s="343"/>
      <c r="S387" s="681"/>
      <c r="T387" s="686"/>
      <c r="U387" s="686"/>
      <c r="V387" s="688"/>
    </row>
    <row r="388" ht="15.75" customHeight="1">
      <c r="B388" s="687"/>
      <c r="C388" s="343"/>
      <c r="D388" s="343"/>
      <c r="E388" s="343"/>
      <c r="F388" s="343"/>
      <c r="G388" s="343"/>
      <c r="H388" s="681"/>
      <c r="I388" s="686"/>
      <c r="J388" s="686"/>
      <c r="K388" s="688"/>
      <c r="L388" s="685"/>
      <c r="M388" s="687"/>
      <c r="N388" s="343"/>
      <c r="O388" s="343"/>
      <c r="P388" s="343"/>
      <c r="Q388" s="343"/>
      <c r="R388" s="343"/>
      <c r="S388" s="681"/>
      <c r="T388" s="686"/>
      <c r="U388" s="686"/>
      <c r="V388" s="688"/>
    </row>
    <row r="389" ht="15.75" customHeight="1">
      <c r="B389" s="687"/>
      <c r="C389" s="343"/>
      <c r="D389" s="343"/>
      <c r="E389" s="343"/>
      <c r="F389" s="343"/>
      <c r="G389" s="343"/>
      <c r="H389" s="681"/>
      <c r="I389" s="686"/>
      <c r="J389" s="686"/>
      <c r="K389" s="688"/>
      <c r="L389" s="685"/>
      <c r="M389" s="687"/>
      <c r="N389" s="343"/>
      <c r="O389" s="343"/>
      <c r="P389" s="343"/>
      <c r="Q389" s="343"/>
      <c r="R389" s="343"/>
      <c r="S389" s="681"/>
      <c r="T389" s="686"/>
      <c r="U389" s="686"/>
      <c r="V389" s="688"/>
    </row>
    <row r="390" ht="15.75" customHeight="1">
      <c r="B390" s="687"/>
      <c r="C390" s="343"/>
      <c r="D390" s="343"/>
      <c r="E390" s="343"/>
      <c r="F390" s="343"/>
      <c r="G390" s="343"/>
      <c r="H390" s="681"/>
      <c r="I390" s="686"/>
      <c r="J390" s="686"/>
      <c r="K390" s="688"/>
      <c r="L390" s="685"/>
      <c r="M390" s="687"/>
      <c r="N390" s="343"/>
      <c r="O390" s="343"/>
      <c r="P390" s="343"/>
      <c r="Q390" s="343"/>
      <c r="R390" s="343"/>
      <c r="S390" s="681"/>
      <c r="T390" s="686"/>
      <c r="U390" s="686"/>
      <c r="V390" s="688"/>
    </row>
    <row r="391" ht="15.75" customHeight="1">
      <c r="B391" s="687"/>
      <c r="C391" s="343"/>
      <c r="D391" s="343"/>
      <c r="E391" s="343"/>
      <c r="F391" s="343"/>
      <c r="G391" s="343"/>
      <c r="H391" s="681"/>
      <c r="I391" s="686"/>
      <c r="J391" s="686"/>
      <c r="K391" s="688"/>
      <c r="L391" s="685"/>
      <c r="M391" s="687"/>
      <c r="N391" s="343"/>
      <c r="O391" s="343"/>
      <c r="P391" s="343"/>
      <c r="Q391" s="343"/>
      <c r="R391" s="343"/>
      <c r="S391" s="681"/>
      <c r="T391" s="686"/>
      <c r="U391" s="686"/>
      <c r="V391" s="688"/>
    </row>
    <row r="392" ht="15.75" customHeight="1">
      <c r="B392" s="687"/>
      <c r="C392" s="343"/>
      <c r="D392" s="343"/>
      <c r="E392" s="343"/>
      <c r="F392" s="343"/>
      <c r="G392" s="343"/>
      <c r="H392" s="681"/>
      <c r="I392" s="686"/>
      <c r="J392" s="686"/>
      <c r="K392" s="688"/>
      <c r="L392" s="685"/>
      <c r="M392" s="687"/>
      <c r="N392" s="343"/>
      <c r="O392" s="343"/>
      <c r="P392" s="343"/>
      <c r="Q392" s="343"/>
      <c r="R392" s="343"/>
      <c r="S392" s="681"/>
      <c r="T392" s="686"/>
      <c r="U392" s="686"/>
      <c r="V392" s="688"/>
    </row>
    <row r="393" ht="15.75" customHeight="1">
      <c r="B393" s="687"/>
      <c r="C393" s="343"/>
      <c r="D393" s="343"/>
      <c r="E393" s="343"/>
      <c r="F393" s="343"/>
      <c r="G393" s="343"/>
      <c r="H393" s="681"/>
      <c r="I393" s="686"/>
      <c r="J393" s="686"/>
      <c r="K393" s="688"/>
      <c r="L393" s="685"/>
      <c r="M393" s="687"/>
      <c r="N393" s="343"/>
      <c r="O393" s="343"/>
      <c r="P393" s="343"/>
      <c r="Q393" s="343"/>
      <c r="R393" s="343"/>
      <c r="S393" s="681"/>
      <c r="T393" s="686"/>
      <c r="U393" s="686"/>
      <c r="V393" s="688"/>
    </row>
    <row r="394" ht="15.75" customHeight="1">
      <c r="B394" s="687"/>
      <c r="C394" s="343"/>
      <c r="D394" s="343"/>
      <c r="E394" s="343"/>
      <c r="F394" s="343"/>
      <c r="G394" s="343"/>
      <c r="H394" s="681"/>
      <c r="I394" s="686"/>
      <c r="J394" s="686"/>
      <c r="K394" s="688"/>
      <c r="L394" s="685"/>
      <c r="M394" s="687"/>
      <c r="N394" s="343"/>
      <c r="O394" s="343"/>
      <c r="P394" s="343"/>
      <c r="Q394" s="343"/>
      <c r="R394" s="343"/>
      <c r="S394" s="681"/>
      <c r="T394" s="686"/>
      <c r="U394" s="686"/>
      <c r="V394" s="688"/>
    </row>
    <row r="395" ht="15.75" customHeight="1">
      <c r="B395" s="687"/>
      <c r="C395" s="343"/>
      <c r="D395" s="343"/>
      <c r="E395" s="343"/>
      <c r="F395" s="343"/>
      <c r="G395" s="343"/>
      <c r="H395" s="681"/>
      <c r="I395" s="686"/>
      <c r="J395" s="686"/>
      <c r="K395" s="688"/>
      <c r="L395" s="685"/>
      <c r="M395" s="687"/>
      <c r="N395" s="343"/>
      <c r="O395" s="343"/>
      <c r="P395" s="343"/>
      <c r="Q395" s="343"/>
      <c r="R395" s="343"/>
      <c r="S395" s="681"/>
      <c r="T395" s="686"/>
      <c r="U395" s="686"/>
      <c r="V395" s="688"/>
    </row>
    <row r="396" ht="15.75" customHeight="1">
      <c r="B396" s="687"/>
      <c r="C396" s="343"/>
      <c r="D396" s="343"/>
      <c r="E396" s="343"/>
      <c r="F396" s="343"/>
      <c r="G396" s="343"/>
      <c r="H396" s="681"/>
      <c r="I396" s="686"/>
      <c r="J396" s="686"/>
      <c r="K396" s="688"/>
      <c r="L396" s="685"/>
      <c r="M396" s="687"/>
      <c r="N396" s="343"/>
      <c r="O396" s="343"/>
      <c r="P396" s="343"/>
      <c r="Q396" s="343"/>
      <c r="R396" s="343"/>
      <c r="S396" s="681"/>
      <c r="T396" s="686"/>
      <c r="U396" s="686"/>
      <c r="V396" s="688"/>
    </row>
    <row r="397" ht="15.75" customHeight="1">
      <c r="B397" s="687"/>
      <c r="C397" s="343"/>
      <c r="D397" s="343"/>
      <c r="E397" s="343"/>
      <c r="F397" s="343"/>
      <c r="G397" s="343"/>
      <c r="H397" s="681"/>
      <c r="I397" s="686"/>
      <c r="J397" s="686"/>
      <c r="K397" s="688"/>
      <c r="L397" s="685"/>
      <c r="M397" s="687"/>
      <c r="N397" s="343"/>
      <c r="O397" s="343"/>
      <c r="P397" s="343"/>
      <c r="Q397" s="343"/>
      <c r="R397" s="343"/>
      <c r="S397" s="681"/>
      <c r="T397" s="686"/>
      <c r="U397" s="686"/>
      <c r="V397" s="688"/>
    </row>
    <row r="398" ht="15.75" customHeight="1">
      <c r="B398" s="687"/>
      <c r="C398" s="343"/>
      <c r="D398" s="343"/>
      <c r="E398" s="343"/>
      <c r="F398" s="343"/>
      <c r="G398" s="343"/>
      <c r="H398" s="681"/>
      <c r="I398" s="686"/>
      <c r="J398" s="686"/>
      <c r="K398" s="688"/>
      <c r="L398" s="685"/>
      <c r="M398" s="687"/>
      <c r="N398" s="343"/>
      <c r="O398" s="343"/>
      <c r="P398" s="343"/>
      <c r="Q398" s="343"/>
      <c r="R398" s="343"/>
      <c r="S398" s="681"/>
      <c r="T398" s="686"/>
      <c r="U398" s="686"/>
      <c r="V398" s="688"/>
    </row>
    <row r="399" ht="15.75" customHeight="1">
      <c r="B399" s="687"/>
      <c r="C399" s="343"/>
      <c r="D399" s="343"/>
      <c r="E399" s="343"/>
      <c r="F399" s="343"/>
      <c r="G399" s="343"/>
      <c r="H399" s="681"/>
      <c r="I399" s="686"/>
      <c r="J399" s="686"/>
      <c r="K399" s="688"/>
      <c r="L399" s="685"/>
      <c r="M399" s="687"/>
      <c r="N399" s="343"/>
      <c r="O399" s="343"/>
      <c r="P399" s="343"/>
      <c r="Q399" s="343"/>
      <c r="R399" s="343"/>
      <c r="S399" s="681"/>
      <c r="T399" s="686"/>
      <c r="U399" s="686"/>
      <c r="V399" s="688"/>
    </row>
    <row r="400" ht="15.75" customHeight="1">
      <c r="B400" s="687"/>
      <c r="C400" s="343"/>
      <c r="D400" s="343"/>
      <c r="E400" s="343"/>
      <c r="F400" s="343"/>
      <c r="G400" s="343"/>
      <c r="H400" s="681"/>
      <c r="I400" s="686"/>
      <c r="J400" s="686"/>
      <c r="K400" s="688"/>
      <c r="L400" s="685"/>
      <c r="M400" s="687"/>
      <c r="N400" s="343"/>
      <c r="O400" s="343"/>
      <c r="P400" s="343"/>
      <c r="Q400" s="343"/>
      <c r="R400" s="343"/>
      <c r="S400" s="681"/>
      <c r="T400" s="686"/>
      <c r="U400" s="686"/>
      <c r="V400" s="688"/>
    </row>
    <row r="401" ht="15.75" customHeight="1">
      <c r="B401" s="687"/>
      <c r="C401" s="343"/>
      <c r="D401" s="343"/>
      <c r="E401" s="343"/>
      <c r="F401" s="343"/>
      <c r="G401" s="343"/>
      <c r="H401" s="681"/>
      <c r="I401" s="686"/>
      <c r="J401" s="686"/>
      <c r="K401" s="688"/>
      <c r="L401" s="685"/>
      <c r="M401" s="687"/>
      <c r="N401" s="343"/>
      <c r="O401" s="343"/>
      <c r="P401" s="343"/>
      <c r="Q401" s="343"/>
      <c r="R401" s="343"/>
      <c r="S401" s="681"/>
      <c r="T401" s="686"/>
      <c r="U401" s="686"/>
      <c r="V401" s="688"/>
    </row>
    <row r="402" ht="15.75" customHeight="1">
      <c r="B402" s="687"/>
      <c r="C402" s="343"/>
      <c r="D402" s="343"/>
      <c r="E402" s="343"/>
      <c r="F402" s="343"/>
      <c r="G402" s="343"/>
      <c r="H402" s="681"/>
      <c r="I402" s="686"/>
      <c r="J402" s="686"/>
      <c r="K402" s="688"/>
      <c r="L402" s="685"/>
      <c r="M402" s="687"/>
      <c r="N402" s="343"/>
      <c r="O402" s="343"/>
      <c r="P402" s="343"/>
      <c r="Q402" s="343"/>
      <c r="R402" s="343"/>
      <c r="S402" s="681"/>
      <c r="T402" s="686"/>
      <c r="U402" s="686"/>
      <c r="V402" s="688"/>
    </row>
    <row r="403" ht="15.75" customHeight="1">
      <c r="B403" s="687"/>
      <c r="C403" s="343"/>
      <c r="D403" s="343"/>
      <c r="E403" s="343"/>
      <c r="F403" s="343"/>
      <c r="G403" s="343"/>
      <c r="H403" s="681"/>
      <c r="I403" s="686"/>
      <c r="J403" s="686"/>
      <c r="K403" s="688"/>
      <c r="L403" s="685"/>
      <c r="M403" s="687"/>
      <c r="N403" s="343"/>
      <c r="O403" s="343"/>
      <c r="P403" s="343"/>
      <c r="Q403" s="343"/>
      <c r="R403" s="343"/>
      <c r="S403" s="681"/>
      <c r="T403" s="686"/>
      <c r="U403" s="686"/>
      <c r="V403" s="688"/>
    </row>
    <row r="404" ht="15.75" customHeight="1">
      <c r="B404" s="687"/>
      <c r="C404" s="343"/>
      <c r="D404" s="343"/>
      <c r="E404" s="343"/>
      <c r="F404" s="343"/>
      <c r="G404" s="343"/>
      <c r="H404" s="681"/>
      <c r="I404" s="686"/>
      <c r="J404" s="686"/>
      <c r="K404" s="688"/>
      <c r="L404" s="685"/>
      <c r="M404" s="687"/>
      <c r="N404" s="343"/>
      <c r="O404" s="343"/>
      <c r="P404" s="343"/>
      <c r="Q404" s="343"/>
      <c r="R404" s="343"/>
      <c r="S404" s="681"/>
      <c r="T404" s="686"/>
      <c r="U404" s="686"/>
      <c r="V404" s="688"/>
    </row>
    <row r="405" ht="15.75" customHeight="1">
      <c r="B405" s="687"/>
      <c r="C405" s="343"/>
      <c r="D405" s="343"/>
      <c r="E405" s="343"/>
      <c r="F405" s="343"/>
      <c r="G405" s="343"/>
      <c r="H405" s="681"/>
      <c r="I405" s="686"/>
      <c r="J405" s="686"/>
      <c r="K405" s="688"/>
      <c r="L405" s="685"/>
      <c r="M405" s="687"/>
      <c r="N405" s="343"/>
      <c r="O405" s="343"/>
      <c r="P405" s="343"/>
      <c r="Q405" s="343"/>
      <c r="R405" s="343"/>
      <c r="S405" s="681"/>
      <c r="T405" s="686"/>
      <c r="U405" s="686"/>
      <c r="V405" s="688"/>
    </row>
    <row r="406" ht="15.75" customHeight="1">
      <c r="B406" s="687"/>
      <c r="C406" s="343"/>
      <c r="D406" s="343"/>
      <c r="E406" s="343"/>
      <c r="F406" s="343"/>
      <c r="G406" s="343"/>
      <c r="H406" s="681"/>
      <c r="I406" s="686"/>
      <c r="J406" s="686"/>
      <c r="K406" s="688"/>
      <c r="L406" s="685"/>
      <c r="M406" s="687"/>
      <c r="N406" s="343"/>
      <c r="O406" s="343"/>
      <c r="P406" s="343"/>
      <c r="Q406" s="343"/>
      <c r="R406" s="343"/>
      <c r="S406" s="681"/>
      <c r="T406" s="686"/>
      <c r="U406" s="686"/>
      <c r="V406" s="688"/>
    </row>
    <row r="407" ht="15.75" customHeight="1">
      <c r="B407" s="687"/>
      <c r="C407" s="343"/>
      <c r="D407" s="343"/>
      <c r="E407" s="343"/>
      <c r="F407" s="343"/>
      <c r="G407" s="343"/>
      <c r="H407" s="681"/>
      <c r="I407" s="689"/>
      <c r="J407" s="686"/>
      <c r="K407" s="688"/>
      <c r="L407" s="685"/>
      <c r="M407" s="687"/>
      <c r="N407" s="343"/>
      <c r="O407" s="343"/>
      <c r="P407" s="343"/>
      <c r="Q407" s="343"/>
      <c r="R407" s="343"/>
      <c r="S407" s="681"/>
      <c r="T407" s="686"/>
      <c r="U407" s="686"/>
      <c r="V407" s="688"/>
    </row>
    <row r="408" ht="15.75" customHeight="1">
      <c r="B408" s="687"/>
      <c r="C408" s="343"/>
      <c r="D408" s="343"/>
      <c r="E408" s="343"/>
      <c r="F408" s="343"/>
      <c r="G408" s="343"/>
      <c r="H408" s="681"/>
      <c r="I408" s="682"/>
      <c r="J408" s="686"/>
      <c r="K408" s="688"/>
      <c r="L408" s="685"/>
      <c r="M408" s="687"/>
      <c r="N408" s="343"/>
      <c r="O408" s="343"/>
      <c r="P408" s="343"/>
      <c r="Q408" s="343"/>
      <c r="R408" s="343"/>
      <c r="S408" s="681"/>
      <c r="T408" s="686"/>
      <c r="U408" s="686"/>
      <c r="V408" s="688"/>
    </row>
    <row r="409" ht="15.75" customHeight="1">
      <c r="B409" s="687"/>
      <c r="C409" s="343"/>
      <c r="D409" s="343"/>
      <c r="E409" s="343"/>
      <c r="F409" s="343"/>
      <c r="G409" s="343"/>
      <c r="H409" s="681"/>
      <c r="I409" s="682"/>
      <c r="J409" s="686"/>
      <c r="K409" s="688"/>
      <c r="L409" s="685"/>
      <c r="M409" s="687"/>
      <c r="N409" s="343"/>
      <c r="O409" s="343"/>
      <c r="P409" s="343"/>
      <c r="Q409" s="343"/>
      <c r="R409" s="343"/>
      <c r="S409" s="681"/>
      <c r="T409" s="686"/>
      <c r="U409" s="686"/>
      <c r="V409" s="688"/>
    </row>
    <row r="410" ht="15.75" customHeight="1">
      <c r="B410" s="687"/>
      <c r="C410" s="343"/>
      <c r="D410" s="343"/>
      <c r="E410" s="343"/>
      <c r="F410" s="343"/>
      <c r="G410" s="343"/>
      <c r="H410" s="681"/>
      <c r="I410" s="682"/>
      <c r="J410" s="686"/>
      <c r="K410" s="688"/>
      <c r="L410" s="685"/>
      <c r="M410" s="687"/>
      <c r="N410" s="343"/>
      <c r="O410" s="343"/>
      <c r="P410" s="343"/>
      <c r="Q410" s="343"/>
      <c r="R410" s="343"/>
      <c r="S410" s="681"/>
      <c r="T410" s="686"/>
      <c r="U410" s="686"/>
      <c r="V410" s="688"/>
    </row>
    <row r="411" ht="15.75" customHeight="1">
      <c r="B411" s="687"/>
      <c r="C411" s="343"/>
      <c r="D411" s="343"/>
      <c r="E411" s="343"/>
      <c r="F411" s="343"/>
      <c r="G411" s="343"/>
      <c r="H411" s="681"/>
      <c r="I411" s="686"/>
      <c r="J411" s="686"/>
      <c r="K411" s="688"/>
      <c r="L411" s="685"/>
      <c r="M411" s="687"/>
      <c r="N411" s="343"/>
      <c r="O411" s="343"/>
      <c r="P411" s="343"/>
      <c r="Q411" s="343"/>
      <c r="R411" s="343"/>
      <c r="S411" s="681"/>
      <c r="T411" s="686"/>
      <c r="U411" s="686"/>
      <c r="V411" s="688"/>
    </row>
    <row r="412" ht="15.75" customHeight="1">
      <c r="B412" s="687"/>
      <c r="C412" s="343"/>
      <c r="D412" s="343"/>
      <c r="E412" s="343"/>
      <c r="F412" s="343"/>
      <c r="G412" s="343"/>
      <c r="H412" s="681"/>
      <c r="I412" s="686"/>
      <c r="J412" s="686"/>
      <c r="K412" s="688"/>
      <c r="L412" s="685"/>
      <c r="M412" s="687"/>
      <c r="N412" s="343"/>
      <c r="O412" s="343"/>
      <c r="P412" s="343"/>
      <c r="Q412" s="343"/>
      <c r="R412" s="343"/>
      <c r="S412" s="681"/>
      <c r="T412" s="686"/>
      <c r="U412" s="686"/>
      <c r="V412" s="688"/>
    </row>
    <row r="413" ht="15.75" customHeight="1">
      <c r="B413" s="687"/>
      <c r="C413" s="343"/>
      <c r="D413" s="343"/>
      <c r="E413" s="343"/>
      <c r="F413" s="343"/>
      <c r="G413" s="343"/>
      <c r="H413" s="681"/>
      <c r="I413" s="686"/>
      <c r="J413" s="686"/>
      <c r="K413" s="688"/>
      <c r="L413" s="685"/>
      <c r="M413" s="687"/>
      <c r="N413" s="343"/>
      <c r="O413" s="343"/>
      <c r="P413" s="343"/>
      <c r="Q413" s="343"/>
      <c r="R413" s="343"/>
      <c r="S413" s="681"/>
      <c r="T413" s="686"/>
      <c r="U413" s="686"/>
      <c r="V413" s="688"/>
    </row>
    <row r="414" ht="15.75" customHeight="1">
      <c r="B414" s="687"/>
      <c r="C414" s="343"/>
      <c r="D414" s="343"/>
      <c r="E414" s="343"/>
      <c r="F414" s="343"/>
      <c r="G414" s="343"/>
      <c r="H414" s="681"/>
      <c r="I414" s="686"/>
      <c r="J414" s="686"/>
      <c r="K414" s="688"/>
      <c r="L414" s="685"/>
      <c r="M414" s="687"/>
      <c r="N414" s="343"/>
      <c r="O414" s="343"/>
      <c r="P414" s="343"/>
      <c r="Q414" s="343"/>
      <c r="R414" s="343"/>
      <c r="S414" s="681"/>
      <c r="T414" s="686"/>
      <c r="U414" s="686"/>
      <c r="V414" s="688"/>
    </row>
    <row r="415" ht="15.75" customHeight="1">
      <c r="B415" s="687"/>
      <c r="C415" s="343"/>
      <c r="D415" s="343"/>
      <c r="E415" s="343"/>
      <c r="F415" s="343"/>
      <c r="G415" s="343"/>
      <c r="H415" s="681"/>
      <c r="I415" s="686"/>
      <c r="J415" s="686"/>
      <c r="K415" s="688"/>
      <c r="L415" s="685"/>
      <c r="M415" s="690"/>
      <c r="N415" s="343"/>
      <c r="O415" s="343"/>
      <c r="P415" s="343"/>
      <c r="Q415" s="343"/>
      <c r="R415" s="343"/>
      <c r="S415" s="681"/>
      <c r="T415" s="686"/>
      <c r="U415" s="686"/>
      <c r="V415" s="688"/>
    </row>
    <row r="416" ht="15.75" customHeight="1">
      <c r="B416" s="687"/>
      <c r="C416" s="343"/>
      <c r="D416" s="343"/>
      <c r="E416" s="343"/>
      <c r="F416" s="343"/>
      <c r="G416" s="343"/>
      <c r="H416" s="681"/>
      <c r="I416" s="686"/>
      <c r="J416" s="686"/>
      <c r="K416" s="688"/>
      <c r="L416" s="685"/>
      <c r="M416" s="687"/>
      <c r="N416" s="343"/>
      <c r="O416" s="343"/>
      <c r="P416" s="343"/>
      <c r="Q416" s="343"/>
      <c r="R416" s="343"/>
      <c r="S416" s="681"/>
      <c r="T416" s="686"/>
      <c r="U416" s="686"/>
      <c r="V416" s="688"/>
    </row>
    <row r="417" ht="15.75" customHeight="1">
      <c r="B417" s="687"/>
      <c r="C417" s="343"/>
      <c r="D417" s="343"/>
      <c r="E417" s="343"/>
      <c r="F417" s="343"/>
      <c r="G417" s="343"/>
      <c r="H417" s="681"/>
      <c r="I417" s="686"/>
      <c r="J417" s="686"/>
      <c r="K417" s="688"/>
      <c r="L417" s="685"/>
      <c r="M417" s="687"/>
      <c r="N417" s="343"/>
      <c r="O417" s="343"/>
      <c r="P417" s="343"/>
      <c r="Q417" s="343"/>
      <c r="R417" s="343"/>
      <c r="S417" s="681"/>
      <c r="T417" s="686"/>
      <c r="U417" s="686"/>
      <c r="V417" s="688"/>
    </row>
    <row r="418" ht="15.75" customHeight="1">
      <c r="B418" s="687"/>
      <c r="C418" s="343"/>
      <c r="D418" s="343"/>
      <c r="E418" s="343"/>
      <c r="F418" s="343"/>
      <c r="G418" s="343"/>
      <c r="H418" s="681"/>
      <c r="I418" s="686"/>
      <c r="J418" s="686"/>
      <c r="K418" s="688"/>
      <c r="L418" s="685"/>
      <c r="M418" s="687"/>
      <c r="N418" s="343"/>
      <c r="O418" s="343"/>
      <c r="P418" s="343"/>
      <c r="Q418" s="343"/>
      <c r="R418" s="343"/>
      <c r="S418" s="681"/>
      <c r="T418" s="686"/>
      <c r="U418" s="686"/>
      <c r="V418" s="688"/>
    </row>
    <row r="419" ht="15.75" customHeight="1">
      <c r="B419" s="687"/>
      <c r="C419" s="343"/>
      <c r="D419" s="343"/>
      <c r="E419" s="343"/>
      <c r="F419" s="343"/>
      <c r="G419" s="343"/>
      <c r="H419" s="681"/>
      <c r="I419" s="686"/>
      <c r="J419" s="686"/>
      <c r="K419" s="688"/>
      <c r="L419" s="685"/>
      <c r="M419" s="687"/>
      <c r="N419" s="343"/>
      <c r="O419" s="343"/>
      <c r="P419" s="343"/>
      <c r="Q419" s="343"/>
      <c r="R419" s="343"/>
      <c r="S419" s="681"/>
      <c r="T419" s="686"/>
      <c r="U419" s="686"/>
      <c r="V419" s="688"/>
    </row>
    <row r="420" ht="15.75" customHeight="1">
      <c r="B420" s="687"/>
      <c r="C420" s="343"/>
      <c r="D420" s="343"/>
      <c r="E420" s="343"/>
      <c r="F420" s="343"/>
      <c r="G420" s="343"/>
      <c r="H420" s="681"/>
      <c r="I420" s="686"/>
      <c r="J420" s="686"/>
      <c r="K420" s="688"/>
      <c r="L420" s="685"/>
      <c r="M420" s="687"/>
      <c r="N420" s="343"/>
      <c r="O420" s="343"/>
      <c r="P420" s="343"/>
      <c r="Q420" s="343"/>
      <c r="R420" s="343"/>
      <c r="S420" s="681"/>
      <c r="T420" s="686"/>
      <c r="U420" s="686"/>
      <c r="V420" s="688"/>
    </row>
    <row r="421" ht="15.75" customHeight="1">
      <c r="B421" s="687"/>
      <c r="C421" s="343"/>
      <c r="D421" s="343"/>
      <c r="E421" s="343"/>
      <c r="F421" s="343"/>
      <c r="G421" s="343"/>
      <c r="H421" s="681"/>
      <c r="I421" s="686"/>
      <c r="J421" s="686"/>
      <c r="K421" s="688"/>
      <c r="L421" s="685"/>
      <c r="M421" s="687"/>
      <c r="N421" s="343"/>
      <c r="O421" s="343"/>
      <c r="P421" s="343"/>
      <c r="Q421" s="343"/>
      <c r="R421" s="343"/>
      <c r="S421" s="681"/>
      <c r="T421" s="686"/>
      <c r="U421" s="686"/>
      <c r="V421" s="688"/>
    </row>
    <row r="422" ht="15.75" customHeight="1">
      <c r="B422" s="687"/>
      <c r="C422" s="343"/>
      <c r="D422" s="343"/>
      <c r="E422" s="343"/>
      <c r="F422" s="343"/>
      <c r="G422" s="343"/>
      <c r="H422" s="681"/>
      <c r="I422" s="686"/>
      <c r="J422" s="686"/>
      <c r="K422" s="688"/>
      <c r="L422" s="685"/>
      <c r="M422" s="687"/>
      <c r="N422" s="343"/>
      <c r="O422" s="343"/>
      <c r="P422" s="343"/>
      <c r="Q422" s="343"/>
      <c r="R422" s="343"/>
      <c r="S422" s="681"/>
      <c r="T422" s="686"/>
      <c r="U422" s="686"/>
      <c r="V422" s="688"/>
    </row>
    <row r="423" ht="15.75" customHeight="1">
      <c r="B423" s="687"/>
      <c r="C423" s="343"/>
      <c r="D423" s="343"/>
      <c r="E423" s="343"/>
      <c r="F423" s="343"/>
      <c r="G423" s="343"/>
      <c r="H423" s="681"/>
      <c r="I423" s="686"/>
      <c r="J423" s="686"/>
      <c r="K423" s="688"/>
      <c r="L423" s="685"/>
      <c r="M423" s="687"/>
      <c r="N423" s="343"/>
      <c r="O423" s="343"/>
      <c r="P423" s="343"/>
      <c r="Q423" s="343"/>
      <c r="R423" s="343"/>
      <c r="S423" s="681"/>
      <c r="T423" s="686"/>
      <c r="U423" s="686"/>
      <c r="V423" s="688"/>
    </row>
    <row r="424" ht="15.75" customHeight="1">
      <c r="B424" s="687"/>
      <c r="C424" s="343"/>
      <c r="D424" s="343"/>
      <c r="E424" s="343"/>
      <c r="F424" s="343"/>
      <c r="G424" s="343"/>
      <c r="H424" s="681"/>
      <c r="I424" s="686"/>
      <c r="J424" s="686"/>
      <c r="K424" s="688"/>
      <c r="L424" s="685"/>
      <c r="M424" s="687"/>
      <c r="N424" s="343"/>
      <c r="O424" s="343"/>
      <c r="P424" s="343"/>
      <c r="Q424" s="343"/>
      <c r="R424" s="343"/>
      <c r="S424" s="681"/>
      <c r="T424" s="686"/>
      <c r="U424" s="686"/>
      <c r="V424" s="688"/>
    </row>
    <row r="425" ht="15.75" customHeight="1">
      <c r="B425" s="687"/>
      <c r="C425" s="343"/>
      <c r="D425" s="343"/>
      <c r="E425" s="343"/>
      <c r="F425" s="343"/>
      <c r="G425" s="343"/>
      <c r="H425" s="681"/>
      <c r="I425" s="686"/>
      <c r="J425" s="686"/>
      <c r="K425" s="688"/>
      <c r="L425" s="685"/>
      <c r="M425" s="687"/>
      <c r="N425" s="343"/>
      <c r="O425" s="343"/>
      <c r="P425" s="343"/>
      <c r="Q425" s="343"/>
      <c r="R425" s="343"/>
      <c r="S425" s="681"/>
      <c r="T425" s="686"/>
      <c r="U425" s="686"/>
      <c r="V425" s="688"/>
    </row>
    <row r="426" ht="15.75" customHeight="1">
      <c r="B426" s="687"/>
      <c r="C426" s="343"/>
      <c r="D426" s="343"/>
      <c r="E426" s="343"/>
      <c r="F426" s="343"/>
      <c r="G426" s="343"/>
      <c r="H426" s="681"/>
      <c r="I426" s="686"/>
      <c r="J426" s="686"/>
      <c r="K426" s="688"/>
      <c r="L426" s="685"/>
      <c r="M426" s="687"/>
      <c r="N426" s="343"/>
      <c r="O426" s="343"/>
      <c r="P426" s="343"/>
      <c r="Q426" s="343"/>
      <c r="R426" s="343"/>
      <c r="S426" s="681"/>
      <c r="T426" s="686"/>
      <c r="U426" s="686"/>
      <c r="V426" s="688"/>
    </row>
    <row r="427" ht="15.75" customHeight="1">
      <c r="B427" s="687"/>
      <c r="C427" s="343"/>
      <c r="D427" s="343"/>
      <c r="E427" s="343"/>
      <c r="F427" s="343"/>
      <c r="G427" s="343"/>
      <c r="H427" s="681"/>
      <c r="I427" s="686"/>
      <c r="J427" s="686"/>
      <c r="K427" s="688"/>
      <c r="L427" s="685"/>
      <c r="M427" s="687"/>
      <c r="N427" s="343"/>
      <c r="O427" s="343"/>
      <c r="P427" s="343"/>
      <c r="Q427" s="343"/>
      <c r="R427" s="343"/>
      <c r="S427" s="681"/>
      <c r="T427" s="686"/>
      <c r="U427" s="686"/>
      <c r="V427" s="688"/>
    </row>
    <row r="428" ht="15.75" customHeight="1">
      <c r="B428" s="687"/>
      <c r="C428" s="343"/>
      <c r="D428" s="343"/>
      <c r="E428" s="343"/>
      <c r="F428" s="343"/>
      <c r="G428" s="343"/>
      <c r="H428" s="681"/>
      <c r="I428" s="686"/>
      <c r="J428" s="686"/>
      <c r="K428" s="688"/>
      <c r="L428" s="685"/>
      <c r="M428" s="687"/>
      <c r="N428" s="343"/>
      <c r="O428" s="343"/>
      <c r="P428" s="343"/>
      <c r="Q428" s="343"/>
      <c r="R428" s="343"/>
      <c r="S428" s="681"/>
      <c r="T428" s="686"/>
      <c r="U428" s="686"/>
      <c r="V428" s="688"/>
    </row>
    <row r="429" ht="15.75" customHeight="1">
      <c r="B429" s="687"/>
      <c r="C429" s="343"/>
      <c r="D429" s="343"/>
      <c r="E429" s="343"/>
      <c r="F429" s="343"/>
      <c r="G429" s="343"/>
      <c r="H429" s="681"/>
      <c r="I429" s="686"/>
      <c r="J429" s="686"/>
      <c r="K429" s="688"/>
      <c r="L429" s="685"/>
      <c r="M429" s="687"/>
      <c r="N429" s="343"/>
      <c r="O429" s="343"/>
      <c r="P429" s="343"/>
      <c r="Q429" s="343"/>
      <c r="R429" s="343"/>
      <c r="S429" s="681"/>
      <c r="T429" s="686"/>
      <c r="U429" s="686"/>
      <c r="V429" s="688"/>
    </row>
    <row r="430" ht="15.75" customHeight="1">
      <c r="B430" s="687"/>
      <c r="C430" s="343"/>
      <c r="D430" s="343"/>
      <c r="E430" s="343"/>
      <c r="F430" s="343"/>
      <c r="G430" s="343"/>
      <c r="H430" s="681"/>
      <c r="I430" s="686"/>
      <c r="J430" s="686"/>
      <c r="K430" s="688"/>
      <c r="L430" s="685"/>
      <c r="M430" s="687"/>
      <c r="N430" s="343"/>
      <c r="O430" s="343"/>
      <c r="P430" s="343"/>
      <c r="Q430" s="343"/>
      <c r="R430" s="343"/>
      <c r="S430" s="681"/>
      <c r="T430" s="686"/>
      <c r="U430" s="686"/>
      <c r="V430" s="688"/>
    </row>
    <row r="431" ht="15.75" customHeight="1">
      <c r="B431" s="687"/>
      <c r="C431" s="343"/>
      <c r="D431" s="343"/>
      <c r="E431" s="343"/>
      <c r="F431" s="343"/>
      <c r="G431" s="343"/>
      <c r="H431" s="681"/>
      <c r="I431" s="686"/>
      <c r="J431" s="686"/>
      <c r="K431" s="688"/>
      <c r="L431" s="685"/>
      <c r="M431" s="687"/>
      <c r="N431" s="343"/>
      <c r="O431" s="343"/>
      <c r="P431" s="343"/>
      <c r="Q431" s="343"/>
      <c r="R431" s="343"/>
      <c r="S431" s="681"/>
      <c r="T431" s="686"/>
      <c r="U431" s="686"/>
      <c r="V431" s="688"/>
    </row>
    <row r="432" ht="15.75" customHeight="1">
      <c r="B432" s="687"/>
      <c r="C432" s="343"/>
      <c r="D432" s="343"/>
      <c r="E432" s="343"/>
      <c r="F432" s="343"/>
      <c r="G432" s="343"/>
      <c r="H432" s="681"/>
      <c r="I432" s="686"/>
      <c r="J432" s="686"/>
      <c r="K432" s="688"/>
      <c r="L432" s="685"/>
      <c r="M432" s="687"/>
      <c r="N432" s="343"/>
      <c r="O432" s="343"/>
      <c r="P432" s="343"/>
      <c r="Q432" s="343"/>
      <c r="R432" s="343"/>
      <c r="S432" s="681"/>
      <c r="T432" s="686"/>
      <c r="U432" s="686"/>
      <c r="V432" s="688"/>
    </row>
    <row r="433" ht="15.75" customHeight="1">
      <c r="B433" s="687"/>
      <c r="C433" s="343"/>
      <c r="D433" s="343"/>
      <c r="E433" s="343"/>
      <c r="F433" s="343"/>
      <c r="G433" s="343"/>
      <c r="H433" s="681"/>
      <c r="I433" s="686"/>
      <c r="J433" s="686"/>
      <c r="K433" s="688"/>
      <c r="L433" s="685"/>
      <c r="M433" s="687"/>
      <c r="N433" s="343"/>
      <c r="O433" s="343"/>
      <c r="P433" s="343"/>
      <c r="Q433" s="343"/>
      <c r="R433" s="343"/>
      <c r="S433" s="681"/>
      <c r="T433" s="686"/>
      <c r="U433" s="686"/>
      <c r="V433" s="688"/>
    </row>
    <row r="434" ht="15.75" customHeight="1">
      <c r="B434" s="687"/>
      <c r="C434" s="343"/>
      <c r="D434" s="343"/>
      <c r="E434" s="343"/>
      <c r="F434" s="343"/>
      <c r="G434" s="343"/>
      <c r="H434" s="681"/>
      <c r="I434" s="686"/>
      <c r="J434" s="686"/>
      <c r="K434" s="688"/>
      <c r="L434" s="685"/>
      <c r="M434" s="687"/>
      <c r="N434" s="343"/>
      <c r="O434" s="343"/>
      <c r="P434" s="343"/>
      <c r="Q434" s="343"/>
      <c r="R434" s="343"/>
      <c r="S434" s="681"/>
      <c r="T434" s="686"/>
      <c r="U434" s="686"/>
      <c r="V434" s="688"/>
    </row>
    <row r="435" ht="15.75" customHeight="1">
      <c r="B435" s="687"/>
      <c r="C435" s="343"/>
      <c r="D435" s="343"/>
      <c r="E435" s="343"/>
      <c r="F435" s="343"/>
      <c r="G435" s="343"/>
      <c r="H435" s="681"/>
      <c r="I435" s="686"/>
      <c r="J435" s="686"/>
      <c r="K435" s="688"/>
      <c r="L435" s="685"/>
      <c r="M435" s="687"/>
      <c r="N435" s="343"/>
      <c r="O435" s="343"/>
      <c r="P435" s="343"/>
      <c r="Q435" s="343"/>
      <c r="R435" s="343"/>
      <c r="S435" s="681"/>
      <c r="T435" s="686"/>
      <c r="U435" s="686"/>
      <c r="V435" s="688"/>
    </row>
    <row r="436" ht="15.75" customHeight="1">
      <c r="B436" s="687"/>
      <c r="C436" s="343"/>
      <c r="D436" s="343"/>
      <c r="E436" s="343"/>
      <c r="F436" s="343"/>
      <c r="G436" s="343"/>
      <c r="H436" s="681"/>
      <c r="I436" s="686"/>
      <c r="J436" s="686"/>
      <c r="K436" s="688"/>
      <c r="L436" s="685"/>
      <c r="M436" s="687"/>
      <c r="N436" s="343"/>
      <c r="O436" s="343"/>
      <c r="P436" s="343"/>
      <c r="Q436" s="343"/>
      <c r="R436" s="343"/>
      <c r="S436" s="681"/>
      <c r="T436" s="686"/>
      <c r="U436" s="686"/>
      <c r="V436" s="688"/>
    </row>
    <row r="437" ht="15.75" customHeight="1">
      <c r="B437" s="687"/>
      <c r="C437" s="343"/>
      <c r="D437" s="343"/>
      <c r="E437" s="343"/>
      <c r="F437" s="343"/>
      <c r="G437" s="343"/>
      <c r="H437" s="681"/>
      <c r="I437" s="686"/>
      <c r="J437" s="686"/>
      <c r="K437" s="688"/>
      <c r="L437" s="685"/>
      <c r="M437" s="687"/>
      <c r="N437" s="343"/>
      <c r="O437" s="343"/>
      <c r="P437" s="343"/>
      <c r="Q437" s="343"/>
      <c r="R437" s="343"/>
      <c r="S437" s="681"/>
      <c r="T437" s="686"/>
      <c r="U437" s="686"/>
      <c r="V437" s="688"/>
    </row>
    <row r="438" ht="15.75" customHeight="1">
      <c r="B438" s="687"/>
      <c r="C438" s="343"/>
      <c r="D438" s="343"/>
      <c r="E438" s="343"/>
      <c r="F438" s="343"/>
      <c r="G438" s="343"/>
      <c r="H438" s="681"/>
      <c r="I438" s="686"/>
      <c r="J438" s="686"/>
      <c r="K438" s="688"/>
      <c r="L438" s="685"/>
      <c r="M438" s="687"/>
      <c r="N438" s="343"/>
      <c r="O438" s="343"/>
      <c r="P438" s="343"/>
      <c r="Q438" s="343"/>
      <c r="R438" s="343"/>
      <c r="S438" s="681"/>
      <c r="T438" s="686"/>
      <c r="U438" s="686"/>
      <c r="V438" s="688"/>
    </row>
    <row r="439" ht="15.75" customHeight="1">
      <c r="B439" s="687"/>
      <c r="C439" s="343"/>
      <c r="D439" s="343"/>
      <c r="E439" s="343"/>
      <c r="F439" s="343"/>
      <c r="G439" s="343"/>
      <c r="H439" s="681"/>
      <c r="I439" s="686"/>
      <c r="J439" s="686"/>
      <c r="K439" s="688"/>
      <c r="L439" s="685"/>
      <c r="M439" s="687"/>
      <c r="N439" s="343"/>
      <c r="O439" s="343"/>
      <c r="P439" s="343"/>
      <c r="Q439" s="343"/>
      <c r="R439" s="343"/>
      <c r="S439" s="681"/>
      <c r="T439" s="686"/>
      <c r="U439" s="686"/>
      <c r="V439" s="688"/>
    </row>
    <row r="440" ht="15.75" customHeight="1">
      <c r="B440" s="687"/>
      <c r="C440" s="343"/>
      <c r="D440" s="343"/>
      <c r="E440" s="343"/>
      <c r="F440" s="343"/>
      <c r="G440" s="343"/>
      <c r="H440" s="681"/>
      <c r="I440" s="686"/>
      <c r="J440" s="686"/>
      <c r="K440" s="688"/>
      <c r="L440" s="685"/>
      <c r="M440" s="687"/>
      <c r="N440" s="343"/>
      <c r="O440" s="343"/>
      <c r="P440" s="343"/>
      <c r="Q440" s="343"/>
      <c r="R440" s="343"/>
      <c r="S440" s="681"/>
      <c r="T440" s="686"/>
      <c r="U440" s="686"/>
      <c r="V440" s="688"/>
    </row>
    <row r="441" ht="15.75" customHeight="1">
      <c r="B441" s="687"/>
      <c r="C441" s="343"/>
      <c r="D441" s="343"/>
      <c r="E441" s="343"/>
      <c r="F441" s="343"/>
      <c r="G441" s="343"/>
      <c r="H441" s="681"/>
      <c r="I441" s="686"/>
      <c r="J441" s="686"/>
      <c r="K441" s="688"/>
      <c r="L441" s="685"/>
      <c r="M441" s="687"/>
      <c r="N441" s="343"/>
      <c r="O441" s="343"/>
      <c r="P441" s="343"/>
      <c r="Q441" s="343"/>
      <c r="R441" s="343"/>
      <c r="S441" s="681"/>
      <c r="T441" s="686"/>
      <c r="U441" s="686"/>
      <c r="V441" s="688"/>
    </row>
    <row r="442" ht="15.75" customHeight="1">
      <c r="B442" s="687"/>
      <c r="C442" s="343"/>
      <c r="D442" s="343"/>
      <c r="E442" s="343"/>
      <c r="F442" s="343"/>
      <c r="G442" s="343"/>
      <c r="H442" s="681"/>
      <c r="I442" s="686"/>
      <c r="J442" s="686"/>
      <c r="K442" s="688"/>
      <c r="L442" s="685"/>
      <c r="M442" s="687"/>
      <c r="N442" s="343"/>
      <c r="O442" s="343"/>
      <c r="P442" s="343"/>
      <c r="Q442" s="343"/>
      <c r="R442" s="343"/>
      <c r="S442" s="681"/>
      <c r="T442" s="686"/>
      <c r="U442" s="686"/>
      <c r="V442" s="688"/>
    </row>
    <row r="443" ht="15.75" customHeight="1">
      <c r="B443" s="687"/>
      <c r="C443" s="343"/>
      <c r="D443" s="343"/>
      <c r="E443" s="343"/>
      <c r="F443" s="343"/>
      <c r="G443" s="343"/>
      <c r="H443" s="681"/>
      <c r="I443" s="686"/>
      <c r="J443" s="686"/>
      <c r="K443" s="688"/>
      <c r="L443" s="685"/>
      <c r="M443" s="687"/>
      <c r="N443" s="343"/>
      <c r="O443" s="343"/>
      <c r="P443" s="343"/>
      <c r="Q443" s="343"/>
      <c r="R443" s="343"/>
      <c r="S443" s="681"/>
      <c r="T443" s="686"/>
      <c r="U443" s="686"/>
      <c r="V443" s="688"/>
    </row>
    <row r="444" ht="15.75" customHeight="1">
      <c r="B444" s="687"/>
      <c r="C444" s="343"/>
      <c r="D444" s="343"/>
      <c r="E444" s="343"/>
      <c r="F444" s="343"/>
      <c r="G444" s="343"/>
      <c r="H444" s="681"/>
      <c r="I444" s="686"/>
      <c r="J444" s="686"/>
      <c r="K444" s="688"/>
      <c r="L444" s="685"/>
      <c r="M444" s="687"/>
      <c r="N444" s="343"/>
      <c r="O444" s="343"/>
      <c r="P444" s="343"/>
      <c r="Q444" s="343"/>
      <c r="R444" s="343"/>
      <c r="S444" s="681"/>
      <c r="T444" s="686"/>
      <c r="U444" s="686"/>
      <c r="V444" s="688"/>
    </row>
    <row r="445" ht="15.75" customHeight="1">
      <c r="B445" s="687"/>
      <c r="C445" s="343"/>
      <c r="D445" s="343"/>
      <c r="E445" s="343"/>
      <c r="F445" s="343"/>
      <c r="G445" s="343"/>
      <c r="H445" s="681"/>
      <c r="I445" s="686"/>
      <c r="J445" s="686"/>
      <c r="K445" s="688"/>
      <c r="L445" s="685"/>
      <c r="M445" s="687"/>
      <c r="N445" s="343"/>
      <c r="O445" s="343"/>
      <c r="P445" s="343"/>
      <c r="Q445" s="343"/>
      <c r="R445" s="343"/>
      <c r="S445" s="681"/>
      <c r="T445" s="686"/>
      <c r="U445" s="686"/>
      <c r="V445" s="688"/>
    </row>
    <row r="446" ht="15.75" customHeight="1">
      <c r="B446" s="687"/>
      <c r="C446" s="343"/>
      <c r="D446" s="343"/>
      <c r="E446" s="343"/>
      <c r="F446" s="343"/>
      <c r="G446" s="343"/>
      <c r="H446" s="681"/>
      <c r="I446" s="686"/>
      <c r="J446" s="686"/>
      <c r="K446" s="688"/>
      <c r="L446" s="685"/>
      <c r="M446" s="687"/>
      <c r="N446" s="343"/>
      <c r="O446" s="343"/>
      <c r="P446" s="343"/>
      <c r="Q446" s="343"/>
      <c r="R446" s="343"/>
      <c r="S446" s="681"/>
      <c r="T446" s="686"/>
      <c r="U446" s="686"/>
      <c r="V446" s="688"/>
    </row>
    <row r="447" ht="15.75" customHeight="1">
      <c r="B447" s="687"/>
      <c r="C447" s="343"/>
      <c r="D447" s="343"/>
      <c r="E447" s="343"/>
      <c r="F447" s="343"/>
      <c r="G447" s="343"/>
      <c r="H447" s="681"/>
      <c r="I447" s="686"/>
      <c r="J447" s="686"/>
      <c r="K447" s="688"/>
      <c r="L447" s="685"/>
      <c r="M447" s="687"/>
      <c r="N447" s="343"/>
      <c r="O447" s="343"/>
      <c r="P447" s="343"/>
      <c r="Q447" s="343"/>
      <c r="R447" s="343"/>
      <c r="S447" s="681"/>
      <c r="T447" s="686"/>
      <c r="U447" s="686"/>
      <c r="V447" s="688"/>
    </row>
    <row r="448" ht="15.75" customHeight="1">
      <c r="B448" s="687"/>
      <c r="C448" s="343"/>
      <c r="D448" s="343"/>
      <c r="E448" s="343"/>
      <c r="F448" s="343"/>
      <c r="G448" s="343"/>
      <c r="H448" s="681"/>
      <c r="I448" s="686"/>
      <c r="J448" s="686"/>
      <c r="K448" s="688"/>
      <c r="L448" s="685"/>
      <c r="M448" s="687"/>
      <c r="N448" s="343"/>
      <c r="O448" s="343"/>
      <c r="P448" s="343"/>
      <c r="Q448" s="343"/>
      <c r="R448" s="343"/>
      <c r="S448" s="681"/>
      <c r="T448" s="686"/>
      <c r="U448" s="686"/>
      <c r="V448" s="688"/>
    </row>
    <row r="449" ht="15.75" customHeight="1">
      <c r="B449" s="687"/>
      <c r="C449" s="343"/>
      <c r="D449" s="343"/>
      <c r="E449" s="343"/>
      <c r="F449" s="343"/>
      <c r="G449" s="343"/>
      <c r="H449" s="681"/>
      <c r="I449" s="686"/>
      <c r="J449" s="686"/>
      <c r="K449" s="688"/>
      <c r="L449" s="685"/>
      <c r="M449" s="687"/>
      <c r="N449" s="343"/>
      <c r="O449" s="343"/>
      <c r="P449" s="343"/>
      <c r="Q449" s="343"/>
      <c r="R449" s="343"/>
      <c r="S449" s="681"/>
      <c r="T449" s="686"/>
      <c r="U449" s="686"/>
      <c r="V449" s="688"/>
    </row>
    <row r="450" ht="15.75" customHeight="1">
      <c r="B450" s="687"/>
      <c r="C450" s="343"/>
      <c r="D450" s="343"/>
      <c r="E450" s="343"/>
      <c r="F450" s="343"/>
      <c r="G450" s="343"/>
      <c r="H450" s="681"/>
      <c r="I450" s="686"/>
      <c r="J450" s="686"/>
      <c r="K450" s="688"/>
      <c r="L450" s="685"/>
      <c r="M450" s="687"/>
      <c r="N450" s="343"/>
      <c r="O450" s="343"/>
      <c r="P450" s="343"/>
      <c r="Q450" s="343"/>
      <c r="R450" s="343"/>
      <c r="S450" s="681"/>
      <c r="T450" s="686"/>
      <c r="U450" s="686"/>
      <c r="V450" s="688"/>
    </row>
    <row r="451" ht="15.75" customHeight="1">
      <c r="B451" s="687"/>
      <c r="C451" s="343"/>
      <c r="D451" s="343"/>
      <c r="E451" s="343"/>
      <c r="F451" s="343"/>
      <c r="G451" s="343"/>
      <c r="H451" s="681"/>
      <c r="I451" s="686"/>
      <c r="J451" s="686"/>
      <c r="K451" s="688"/>
      <c r="L451" s="685"/>
      <c r="M451" s="687"/>
      <c r="N451" s="343"/>
      <c r="O451" s="343"/>
      <c r="P451" s="343"/>
      <c r="Q451" s="343"/>
      <c r="R451" s="343"/>
      <c r="S451" s="681"/>
      <c r="T451" s="686"/>
      <c r="U451" s="686"/>
      <c r="V451" s="688"/>
    </row>
    <row r="452" ht="15.75" customHeight="1">
      <c r="B452" s="687"/>
      <c r="C452" s="343"/>
      <c r="D452" s="343"/>
      <c r="E452" s="343"/>
      <c r="F452" s="343"/>
      <c r="G452" s="343"/>
      <c r="H452" s="681"/>
      <c r="I452" s="686"/>
      <c r="J452" s="686"/>
      <c r="K452" s="688"/>
      <c r="L452" s="685"/>
      <c r="M452" s="687"/>
      <c r="N452" s="343"/>
      <c r="O452" s="343"/>
      <c r="P452" s="343"/>
      <c r="Q452" s="343"/>
      <c r="R452" s="343"/>
      <c r="S452" s="681"/>
      <c r="T452" s="686"/>
      <c r="U452" s="686"/>
      <c r="V452" s="688"/>
    </row>
    <row r="453" ht="15.75" customHeight="1">
      <c r="B453" s="687"/>
      <c r="C453" s="343"/>
      <c r="D453" s="343"/>
      <c r="E453" s="343"/>
      <c r="F453" s="343"/>
      <c r="G453" s="343"/>
      <c r="H453" s="681"/>
      <c r="I453" s="686"/>
      <c r="J453" s="686"/>
      <c r="K453" s="688"/>
      <c r="L453" s="685"/>
      <c r="M453" s="687"/>
      <c r="N453" s="343"/>
      <c r="O453" s="343"/>
      <c r="P453" s="343"/>
      <c r="Q453" s="343"/>
      <c r="R453" s="343"/>
      <c r="S453" s="681"/>
      <c r="T453" s="686"/>
      <c r="U453" s="686"/>
      <c r="V453" s="688"/>
    </row>
    <row r="454" ht="15.75" customHeight="1">
      <c r="B454" s="687"/>
      <c r="C454" s="343"/>
      <c r="D454" s="343"/>
      <c r="E454" s="343"/>
      <c r="F454" s="343"/>
      <c r="G454" s="343"/>
      <c r="H454" s="681"/>
      <c r="I454" s="686"/>
      <c r="J454" s="686"/>
      <c r="K454" s="688"/>
      <c r="L454" s="685"/>
      <c r="M454" s="687"/>
      <c r="N454" s="343"/>
      <c r="O454" s="343"/>
      <c r="P454" s="343"/>
      <c r="Q454" s="343"/>
      <c r="R454" s="343"/>
      <c r="S454" s="681"/>
      <c r="T454" s="686"/>
      <c r="U454" s="686"/>
      <c r="V454" s="688"/>
    </row>
    <row r="455" ht="15.75" customHeight="1">
      <c r="B455" s="687"/>
      <c r="C455" s="343"/>
      <c r="D455" s="343"/>
      <c r="E455" s="343"/>
      <c r="F455" s="343"/>
      <c r="G455" s="343"/>
      <c r="H455" s="681"/>
      <c r="I455" s="686"/>
      <c r="J455" s="686"/>
      <c r="K455" s="688"/>
      <c r="L455" s="685"/>
      <c r="M455" s="687"/>
      <c r="N455" s="343"/>
      <c r="O455" s="343"/>
      <c r="P455" s="343"/>
      <c r="Q455" s="343"/>
      <c r="R455" s="343"/>
      <c r="S455" s="681"/>
      <c r="T455" s="686"/>
      <c r="U455" s="686"/>
      <c r="V455" s="688"/>
    </row>
    <row r="456" ht="15.75" customHeight="1">
      <c r="B456" s="687"/>
      <c r="C456" s="343"/>
      <c r="D456" s="343"/>
      <c r="E456" s="343"/>
      <c r="F456" s="343"/>
      <c r="G456" s="343"/>
      <c r="H456" s="681"/>
      <c r="I456" s="686"/>
      <c r="J456" s="686"/>
      <c r="K456" s="688"/>
      <c r="L456" s="685"/>
      <c r="M456" s="687"/>
      <c r="N456" s="343"/>
      <c r="O456" s="343"/>
      <c r="P456" s="343"/>
      <c r="Q456" s="343"/>
      <c r="R456" s="343"/>
      <c r="S456" s="681"/>
      <c r="T456" s="686"/>
      <c r="U456" s="686"/>
      <c r="V456" s="688"/>
    </row>
    <row r="457" ht="15.75" customHeight="1">
      <c r="B457" s="687"/>
      <c r="C457" s="343"/>
      <c r="D457" s="343"/>
      <c r="E457" s="343"/>
      <c r="F457" s="343"/>
      <c r="G457" s="343"/>
      <c r="H457" s="681"/>
      <c r="I457" s="686"/>
      <c r="J457" s="686"/>
      <c r="K457" s="688"/>
      <c r="L457" s="685"/>
      <c r="M457" s="687"/>
      <c r="N457" s="343"/>
      <c r="O457" s="343"/>
      <c r="P457" s="343"/>
      <c r="Q457" s="343"/>
      <c r="R457" s="343"/>
      <c r="S457" s="681"/>
      <c r="T457" s="686"/>
      <c r="U457" s="686"/>
      <c r="V457" s="688"/>
    </row>
    <row r="458" ht="15.75" customHeight="1">
      <c r="B458" s="687"/>
      <c r="C458" s="343"/>
      <c r="D458" s="343"/>
      <c r="E458" s="343"/>
      <c r="F458" s="343"/>
      <c r="G458" s="343"/>
      <c r="H458" s="681"/>
      <c r="I458" s="686"/>
      <c r="J458" s="686"/>
      <c r="K458" s="688"/>
      <c r="L458" s="685"/>
      <c r="M458" s="687"/>
      <c r="N458" s="343"/>
      <c r="O458" s="343"/>
      <c r="P458" s="343"/>
      <c r="Q458" s="343"/>
      <c r="R458" s="343"/>
      <c r="S458" s="681"/>
      <c r="T458" s="686"/>
      <c r="U458" s="686"/>
      <c r="V458" s="688"/>
    </row>
    <row r="459" ht="15.75" customHeight="1">
      <c r="B459" s="687"/>
      <c r="C459" s="343"/>
      <c r="D459" s="343"/>
      <c r="E459" s="343"/>
      <c r="F459" s="343"/>
      <c r="G459" s="343"/>
      <c r="H459" s="681"/>
      <c r="I459" s="686"/>
      <c r="J459" s="686"/>
      <c r="K459" s="688"/>
      <c r="L459" s="685"/>
      <c r="M459" s="687"/>
      <c r="N459" s="343"/>
      <c r="O459" s="343"/>
      <c r="P459" s="343"/>
      <c r="Q459" s="343"/>
      <c r="R459" s="343"/>
      <c r="S459" s="681"/>
      <c r="T459" s="686"/>
      <c r="U459" s="686"/>
      <c r="V459" s="688"/>
    </row>
    <row r="460" ht="15.75" customHeight="1">
      <c r="B460" s="687"/>
      <c r="C460" s="343"/>
      <c r="D460" s="343"/>
      <c r="E460" s="343"/>
      <c r="F460" s="343"/>
      <c r="G460" s="343"/>
      <c r="H460" s="681"/>
      <c r="I460" s="686"/>
      <c r="J460" s="686"/>
      <c r="K460" s="688"/>
      <c r="L460" s="685"/>
      <c r="M460" s="687"/>
      <c r="N460" s="343"/>
      <c r="O460" s="343"/>
      <c r="P460" s="343"/>
      <c r="Q460" s="343"/>
      <c r="R460" s="343"/>
      <c r="S460" s="681"/>
      <c r="T460" s="686"/>
      <c r="U460" s="686"/>
      <c r="V460" s="688"/>
    </row>
    <row r="461" ht="15.75" customHeight="1">
      <c r="B461" s="687"/>
      <c r="C461" s="343"/>
      <c r="D461" s="343"/>
      <c r="E461" s="343"/>
      <c r="F461" s="343"/>
      <c r="G461" s="343"/>
      <c r="H461" s="681"/>
      <c r="I461" s="686"/>
      <c r="J461" s="686"/>
      <c r="K461" s="688"/>
      <c r="L461" s="685"/>
      <c r="M461" s="687"/>
      <c r="N461" s="343"/>
      <c r="O461" s="343"/>
      <c r="P461" s="343"/>
      <c r="Q461" s="343"/>
      <c r="R461" s="343"/>
      <c r="S461" s="681"/>
      <c r="T461" s="686"/>
      <c r="U461" s="686"/>
      <c r="V461" s="688"/>
    </row>
    <row r="462" ht="15.75" customHeight="1">
      <c r="B462" s="687"/>
      <c r="C462" s="343"/>
      <c r="D462" s="343"/>
      <c r="E462" s="343"/>
      <c r="F462" s="343"/>
      <c r="G462" s="343"/>
      <c r="H462" s="681"/>
      <c r="I462" s="686"/>
      <c r="J462" s="686"/>
      <c r="K462" s="688"/>
      <c r="L462" s="685"/>
      <c r="M462" s="687"/>
      <c r="N462" s="343"/>
      <c r="O462" s="343"/>
      <c r="P462" s="343"/>
      <c r="Q462" s="343"/>
      <c r="R462" s="343"/>
      <c r="S462" s="681"/>
      <c r="T462" s="686"/>
      <c r="U462" s="686"/>
      <c r="V462" s="688"/>
    </row>
    <row r="463" ht="15.75" customHeight="1">
      <c r="B463" s="687"/>
      <c r="C463" s="343"/>
      <c r="D463" s="343"/>
      <c r="E463" s="343"/>
      <c r="F463" s="343"/>
      <c r="G463" s="343"/>
      <c r="H463" s="681"/>
      <c r="I463" s="686"/>
      <c r="J463" s="686"/>
      <c r="K463" s="688"/>
      <c r="L463" s="685"/>
      <c r="M463" s="687"/>
      <c r="N463" s="343"/>
      <c r="O463" s="343"/>
      <c r="P463" s="343"/>
      <c r="Q463" s="343"/>
      <c r="R463" s="343"/>
      <c r="S463" s="681"/>
      <c r="T463" s="686"/>
      <c r="U463" s="686"/>
      <c r="V463" s="688"/>
    </row>
    <row r="464" ht="15.75" customHeight="1">
      <c r="B464" s="687"/>
      <c r="C464" s="343"/>
      <c r="D464" s="343"/>
      <c r="E464" s="343"/>
      <c r="F464" s="343"/>
      <c r="G464" s="343"/>
      <c r="H464" s="681"/>
      <c r="I464" s="686"/>
      <c r="J464" s="686"/>
      <c r="K464" s="688"/>
      <c r="L464" s="685"/>
      <c r="M464" s="687"/>
      <c r="N464" s="343"/>
      <c r="O464" s="343"/>
      <c r="P464" s="343"/>
      <c r="Q464" s="343"/>
      <c r="R464" s="343"/>
      <c r="S464" s="681"/>
      <c r="T464" s="686"/>
      <c r="U464" s="686"/>
      <c r="V464" s="688"/>
    </row>
    <row r="465" ht="15.75" customHeight="1">
      <c r="B465" s="687"/>
      <c r="C465" s="343"/>
      <c r="D465" s="343"/>
      <c r="E465" s="343"/>
      <c r="F465" s="343"/>
      <c r="G465" s="343"/>
      <c r="H465" s="681"/>
      <c r="I465" s="686"/>
      <c r="J465" s="686"/>
      <c r="K465" s="688"/>
      <c r="L465" s="685"/>
      <c r="M465" s="687"/>
      <c r="N465" s="343"/>
      <c r="O465" s="343"/>
      <c r="P465" s="343"/>
      <c r="Q465" s="343"/>
      <c r="R465" s="343"/>
      <c r="S465" s="681"/>
      <c r="T465" s="686"/>
      <c r="U465" s="686"/>
      <c r="V465" s="688"/>
    </row>
    <row r="466" ht="15.75" customHeight="1">
      <c r="B466" s="687"/>
      <c r="C466" s="343"/>
      <c r="D466" s="343"/>
      <c r="E466" s="343"/>
      <c r="F466" s="343"/>
      <c r="G466" s="343"/>
      <c r="H466" s="681"/>
      <c r="I466" s="686"/>
      <c r="J466" s="686"/>
      <c r="K466" s="688"/>
      <c r="L466" s="685"/>
      <c r="M466" s="687"/>
      <c r="N466" s="343"/>
      <c r="O466" s="343"/>
      <c r="P466" s="343"/>
      <c r="Q466" s="343"/>
      <c r="R466" s="343"/>
      <c r="S466" s="681"/>
      <c r="T466" s="686"/>
      <c r="U466" s="686"/>
      <c r="V466" s="688"/>
    </row>
    <row r="467" ht="15.75" customHeight="1">
      <c r="B467" s="687"/>
      <c r="C467" s="343"/>
      <c r="D467" s="343"/>
      <c r="E467" s="343"/>
      <c r="F467" s="343"/>
      <c r="G467" s="343"/>
      <c r="H467" s="681"/>
      <c r="I467" s="686"/>
      <c r="J467" s="686"/>
      <c r="K467" s="688"/>
      <c r="L467" s="685"/>
      <c r="M467" s="687"/>
      <c r="N467" s="343"/>
      <c r="O467" s="343"/>
      <c r="P467" s="343"/>
      <c r="Q467" s="343"/>
      <c r="R467" s="343"/>
      <c r="S467" s="681"/>
      <c r="T467" s="686"/>
      <c r="U467" s="686"/>
      <c r="V467" s="688"/>
    </row>
    <row r="468" ht="15.75" customHeight="1">
      <c r="B468" s="687"/>
      <c r="C468" s="343"/>
      <c r="D468" s="343"/>
      <c r="E468" s="343"/>
      <c r="F468" s="343"/>
      <c r="G468" s="343"/>
      <c r="H468" s="681"/>
      <c r="I468" s="686"/>
      <c r="J468" s="686"/>
      <c r="K468" s="688"/>
      <c r="L468" s="685"/>
      <c r="M468" s="687"/>
      <c r="N468" s="343"/>
      <c r="O468" s="343"/>
      <c r="P468" s="343"/>
      <c r="Q468" s="343"/>
      <c r="R468" s="343"/>
      <c r="S468" s="681"/>
      <c r="T468" s="686"/>
      <c r="U468" s="686"/>
      <c r="V468" s="688"/>
    </row>
    <row r="469" ht="15.75" customHeight="1">
      <c r="B469" s="687"/>
      <c r="C469" s="343"/>
      <c r="D469" s="343"/>
      <c r="E469" s="343"/>
      <c r="F469" s="343"/>
      <c r="G469" s="343"/>
      <c r="H469" s="681"/>
      <c r="I469" s="686"/>
      <c r="J469" s="686"/>
      <c r="K469" s="688"/>
      <c r="L469" s="685"/>
      <c r="M469" s="687"/>
      <c r="N469" s="343"/>
      <c r="O469" s="343"/>
      <c r="P469" s="343"/>
      <c r="Q469" s="343"/>
      <c r="R469" s="343"/>
      <c r="S469" s="681"/>
      <c r="T469" s="686"/>
      <c r="U469" s="686"/>
      <c r="V469" s="688"/>
    </row>
    <row r="470" ht="15.75" customHeight="1">
      <c r="B470" s="687"/>
      <c r="C470" s="343"/>
      <c r="D470" s="343"/>
      <c r="E470" s="343"/>
      <c r="F470" s="343"/>
      <c r="G470" s="343"/>
      <c r="H470" s="681"/>
      <c r="I470" s="686"/>
      <c r="J470" s="686"/>
      <c r="K470" s="688"/>
      <c r="L470" s="685"/>
      <c r="M470" s="687"/>
      <c r="N470" s="343"/>
      <c r="O470" s="343"/>
      <c r="P470" s="343"/>
      <c r="Q470" s="343"/>
      <c r="R470" s="343"/>
      <c r="S470" s="681"/>
      <c r="T470" s="686"/>
      <c r="U470" s="686"/>
      <c r="V470" s="688"/>
    </row>
    <row r="471" ht="15.75" customHeight="1">
      <c r="B471" s="687"/>
      <c r="C471" s="343"/>
      <c r="D471" s="343"/>
      <c r="E471" s="343"/>
      <c r="F471" s="343"/>
      <c r="G471" s="343"/>
      <c r="H471" s="681"/>
      <c r="I471" s="686"/>
      <c r="J471" s="686"/>
      <c r="K471" s="688"/>
      <c r="L471" s="685"/>
      <c r="M471" s="687"/>
      <c r="N471" s="343"/>
      <c r="O471" s="343"/>
      <c r="P471" s="343"/>
      <c r="Q471" s="343"/>
      <c r="R471" s="343"/>
      <c r="S471" s="681"/>
      <c r="T471" s="686"/>
      <c r="U471" s="686"/>
      <c r="V471" s="688"/>
    </row>
    <row r="472" ht="15.75" customHeight="1">
      <c r="B472" s="687"/>
      <c r="C472" s="343"/>
      <c r="D472" s="343"/>
      <c r="E472" s="343"/>
      <c r="F472" s="343"/>
      <c r="G472" s="343"/>
      <c r="H472" s="681"/>
      <c r="I472" s="686"/>
      <c r="J472" s="686"/>
      <c r="K472" s="688"/>
      <c r="L472" s="685"/>
      <c r="M472" s="687"/>
      <c r="N472" s="343"/>
      <c r="O472" s="343"/>
      <c r="P472" s="343"/>
      <c r="Q472" s="343"/>
      <c r="R472" s="343"/>
      <c r="S472" s="681"/>
      <c r="T472" s="686"/>
      <c r="U472" s="686"/>
      <c r="V472" s="688"/>
    </row>
    <row r="473" ht="15.75" customHeight="1">
      <c r="B473" s="687"/>
      <c r="C473" s="343"/>
      <c r="D473" s="343"/>
      <c r="E473" s="343"/>
      <c r="F473" s="343"/>
      <c r="G473" s="343"/>
      <c r="H473" s="681"/>
      <c r="I473" s="686"/>
      <c r="J473" s="686"/>
      <c r="K473" s="688"/>
      <c r="L473" s="685"/>
      <c r="M473" s="687"/>
      <c r="N473" s="343"/>
      <c r="O473" s="343"/>
      <c r="P473" s="343"/>
      <c r="Q473" s="343"/>
      <c r="R473" s="343"/>
      <c r="S473" s="681"/>
      <c r="T473" s="686"/>
      <c r="U473" s="686"/>
      <c r="V473" s="688"/>
    </row>
    <row r="474" ht="15.75" customHeight="1">
      <c r="B474" s="687"/>
      <c r="C474" s="343"/>
      <c r="D474" s="343"/>
      <c r="E474" s="343"/>
      <c r="F474" s="343"/>
      <c r="G474" s="343"/>
      <c r="H474" s="681"/>
      <c r="I474" s="686"/>
      <c r="J474" s="686"/>
      <c r="K474" s="688"/>
      <c r="L474" s="685"/>
      <c r="M474" s="687"/>
      <c r="N474" s="343"/>
      <c r="O474" s="343"/>
      <c r="P474" s="343"/>
      <c r="Q474" s="343"/>
      <c r="R474" s="343"/>
      <c r="S474" s="681"/>
      <c r="T474" s="686"/>
      <c r="U474" s="686"/>
      <c r="V474" s="688"/>
    </row>
    <row r="475" ht="15.75" customHeight="1">
      <c r="B475" s="687"/>
      <c r="C475" s="343"/>
      <c r="D475" s="343"/>
      <c r="E475" s="343"/>
      <c r="F475" s="343"/>
      <c r="G475" s="343"/>
      <c r="H475" s="681"/>
      <c r="I475" s="686"/>
      <c r="J475" s="686"/>
      <c r="K475" s="688"/>
      <c r="L475" s="685"/>
      <c r="M475" s="687"/>
      <c r="N475" s="343"/>
      <c r="O475" s="343"/>
      <c r="P475" s="343"/>
      <c r="Q475" s="343"/>
      <c r="R475" s="343"/>
      <c r="S475" s="681"/>
      <c r="T475" s="686"/>
      <c r="U475" s="686"/>
      <c r="V475" s="688"/>
    </row>
    <row r="476" ht="15.75" customHeight="1">
      <c r="B476" s="687"/>
      <c r="C476" s="343"/>
      <c r="D476" s="343"/>
      <c r="E476" s="343"/>
      <c r="F476" s="343"/>
      <c r="G476" s="343"/>
      <c r="H476" s="681"/>
      <c r="I476" s="686"/>
      <c r="J476" s="686"/>
      <c r="K476" s="688"/>
      <c r="L476" s="685"/>
      <c r="M476" s="687"/>
      <c r="N476" s="343"/>
      <c r="O476" s="343"/>
      <c r="P476" s="343"/>
      <c r="Q476" s="343"/>
      <c r="R476" s="343"/>
      <c r="S476" s="681"/>
      <c r="T476" s="686"/>
      <c r="U476" s="686"/>
      <c r="V476" s="688"/>
    </row>
    <row r="477" ht="15.75" customHeight="1">
      <c r="B477" s="687"/>
      <c r="C477" s="343"/>
      <c r="D477" s="343"/>
      <c r="E477" s="343"/>
      <c r="F477" s="343"/>
      <c r="G477" s="343"/>
      <c r="H477" s="681"/>
      <c r="I477" s="686"/>
      <c r="J477" s="686"/>
      <c r="K477" s="688"/>
      <c r="L477" s="685"/>
      <c r="M477" s="687"/>
      <c r="N477" s="343"/>
      <c r="O477" s="343"/>
      <c r="P477" s="343"/>
      <c r="Q477" s="343"/>
      <c r="R477" s="343"/>
      <c r="S477" s="681"/>
      <c r="T477" s="686"/>
      <c r="U477" s="686"/>
      <c r="V477" s="688"/>
    </row>
    <row r="478" ht="15.75" customHeight="1">
      <c r="B478" s="687"/>
      <c r="C478" s="343"/>
      <c r="D478" s="343"/>
      <c r="E478" s="343"/>
      <c r="F478" s="343"/>
      <c r="G478" s="343"/>
      <c r="H478" s="681"/>
      <c r="I478" s="686"/>
      <c r="J478" s="686"/>
      <c r="K478" s="688"/>
      <c r="L478" s="685"/>
      <c r="M478" s="687"/>
      <c r="N478" s="343"/>
      <c r="O478" s="343"/>
      <c r="P478" s="343"/>
      <c r="Q478" s="343"/>
      <c r="R478" s="343"/>
      <c r="S478" s="681"/>
      <c r="T478" s="686"/>
      <c r="U478" s="686"/>
      <c r="V478" s="688"/>
    </row>
    <row r="479" ht="15.75" customHeight="1">
      <c r="B479" s="687"/>
      <c r="C479" s="343"/>
      <c r="D479" s="343"/>
      <c r="E479" s="343"/>
      <c r="F479" s="343"/>
      <c r="G479" s="343"/>
      <c r="H479" s="681"/>
      <c r="I479" s="686"/>
      <c r="J479" s="686"/>
      <c r="K479" s="688"/>
      <c r="L479" s="685"/>
      <c r="M479" s="687"/>
      <c r="N479" s="343"/>
      <c r="O479" s="343"/>
      <c r="P479" s="343"/>
      <c r="Q479" s="343"/>
      <c r="R479" s="343"/>
      <c r="S479" s="681"/>
      <c r="T479" s="686"/>
      <c r="U479" s="686"/>
      <c r="V479" s="688"/>
    </row>
    <row r="480" ht="15.75" customHeight="1">
      <c r="B480" s="687"/>
      <c r="C480" s="343"/>
      <c r="D480" s="343"/>
      <c r="E480" s="343"/>
      <c r="F480" s="343"/>
      <c r="G480" s="343"/>
      <c r="H480" s="681"/>
      <c r="I480" s="686"/>
      <c r="J480" s="686"/>
      <c r="K480" s="688"/>
      <c r="L480" s="685"/>
      <c r="M480" s="687"/>
      <c r="N480" s="343"/>
      <c r="O480" s="343"/>
      <c r="P480" s="343"/>
      <c r="Q480" s="343"/>
      <c r="R480" s="343"/>
      <c r="S480" s="681"/>
      <c r="T480" s="686"/>
      <c r="U480" s="686"/>
      <c r="V480" s="688"/>
    </row>
    <row r="481" ht="15.75" customHeight="1">
      <c r="B481" s="687"/>
      <c r="C481" s="343"/>
      <c r="D481" s="343"/>
      <c r="E481" s="343"/>
      <c r="F481" s="343"/>
      <c r="G481" s="343"/>
      <c r="H481" s="681"/>
      <c r="I481" s="686"/>
      <c r="J481" s="686"/>
      <c r="K481" s="688"/>
      <c r="L481" s="685"/>
      <c r="M481" s="687"/>
      <c r="N481" s="343"/>
      <c r="O481" s="343"/>
      <c r="P481" s="343"/>
      <c r="Q481" s="343"/>
      <c r="R481" s="343"/>
      <c r="S481" s="681"/>
      <c r="T481" s="686"/>
      <c r="U481" s="686"/>
      <c r="V481" s="688"/>
    </row>
    <row r="482" ht="15.75" customHeight="1">
      <c r="B482" s="687"/>
      <c r="C482" s="343"/>
      <c r="D482" s="343"/>
      <c r="E482" s="343"/>
      <c r="F482" s="343"/>
      <c r="G482" s="343"/>
      <c r="H482" s="681"/>
      <c r="I482" s="686"/>
      <c r="J482" s="686"/>
      <c r="K482" s="688"/>
      <c r="L482" s="685"/>
      <c r="M482" s="687"/>
      <c r="N482" s="343"/>
      <c r="O482" s="343"/>
      <c r="P482" s="343"/>
      <c r="Q482" s="343"/>
      <c r="R482" s="343"/>
      <c r="S482" s="681"/>
      <c r="T482" s="686"/>
      <c r="U482" s="686"/>
      <c r="V482" s="688"/>
    </row>
    <row r="483" ht="15.75" customHeight="1">
      <c r="B483" s="687"/>
      <c r="C483" s="343"/>
      <c r="D483" s="343"/>
      <c r="E483" s="343"/>
      <c r="F483" s="343"/>
      <c r="G483" s="343"/>
      <c r="H483" s="681"/>
      <c r="I483" s="686"/>
      <c r="J483" s="686"/>
      <c r="K483" s="688"/>
      <c r="L483" s="685"/>
      <c r="M483" s="687"/>
      <c r="N483" s="343"/>
      <c r="O483" s="343"/>
      <c r="P483" s="343"/>
      <c r="Q483" s="343"/>
      <c r="R483" s="343"/>
      <c r="S483" s="681"/>
      <c r="T483" s="686"/>
      <c r="U483" s="686"/>
      <c r="V483" s="688"/>
    </row>
    <row r="484" ht="15.75" customHeight="1">
      <c r="B484" s="687"/>
      <c r="C484" s="343"/>
      <c r="D484" s="343"/>
      <c r="E484" s="343"/>
      <c r="F484" s="343"/>
      <c r="G484" s="343"/>
      <c r="H484" s="681"/>
      <c r="I484" s="686"/>
      <c r="J484" s="686"/>
      <c r="K484" s="688"/>
      <c r="L484" s="685"/>
      <c r="M484" s="687"/>
      <c r="N484" s="343"/>
      <c r="O484" s="343"/>
      <c r="P484" s="343"/>
      <c r="Q484" s="343"/>
      <c r="R484" s="343"/>
      <c r="S484" s="681"/>
      <c r="T484" s="686"/>
      <c r="U484" s="686"/>
      <c r="V484" s="688"/>
    </row>
    <row r="485" ht="15.75" customHeight="1">
      <c r="B485" s="687"/>
      <c r="C485" s="343"/>
      <c r="D485" s="343"/>
      <c r="E485" s="343"/>
      <c r="F485" s="343"/>
      <c r="G485" s="343"/>
      <c r="H485" s="681"/>
      <c r="I485" s="686"/>
      <c r="J485" s="686"/>
      <c r="K485" s="688"/>
      <c r="L485" s="685"/>
      <c r="M485" s="687"/>
      <c r="N485" s="343"/>
      <c r="O485" s="343"/>
      <c r="P485" s="343"/>
      <c r="Q485" s="343"/>
      <c r="R485" s="343"/>
      <c r="S485" s="681"/>
      <c r="T485" s="686"/>
      <c r="U485" s="686"/>
      <c r="V485" s="688"/>
    </row>
    <row r="486" ht="15.75" customHeight="1">
      <c r="B486" s="687"/>
      <c r="C486" s="343"/>
      <c r="D486" s="343"/>
      <c r="E486" s="343"/>
      <c r="F486" s="343"/>
      <c r="G486" s="343"/>
      <c r="H486" s="681"/>
      <c r="I486" s="686"/>
      <c r="J486" s="686"/>
      <c r="K486" s="688"/>
      <c r="L486" s="685"/>
      <c r="M486" s="687"/>
      <c r="N486" s="343"/>
      <c r="O486" s="343"/>
      <c r="P486" s="343"/>
      <c r="Q486" s="343"/>
      <c r="R486" s="343"/>
      <c r="S486" s="681"/>
      <c r="T486" s="686"/>
      <c r="U486" s="686"/>
      <c r="V486" s="688"/>
    </row>
    <row r="487" ht="15.75" customHeight="1">
      <c r="B487" s="687"/>
      <c r="C487" s="343"/>
      <c r="D487" s="343"/>
      <c r="E487" s="343"/>
      <c r="F487" s="343"/>
      <c r="G487" s="343"/>
      <c r="H487" s="681"/>
      <c r="I487" s="686"/>
      <c r="J487" s="686"/>
      <c r="K487" s="688"/>
      <c r="L487" s="685"/>
      <c r="M487" s="687"/>
      <c r="N487" s="343"/>
      <c r="O487" s="343"/>
      <c r="P487" s="343"/>
      <c r="Q487" s="343"/>
      <c r="R487" s="343"/>
      <c r="S487" s="681"/>
      <c r="T487" s="686"/>
      <c r="U487" s="686"/>
      <c r="V487" s="688"/>
    </row>
    <row r="488" ht="15.75" customHeight="1">
      <c r="B488" s="687"/>
      <c r="C488" s="343"/>
      <c r="D488" s="343"/>
      <c r="E488" s="343"/>
      <c r="F488" s="343"/>
      <c r="G488" s="343"/>
      <c r="H488" s="681"/>
      <c r="I488" s="686"/>
      <c r="J488" s="686"/>
      <c r="K488" s="688"/>
      <c r="L488" s="685"/>
      <c r="M488" s="687"/>
      <c r="N488" s="343"/>
      <c r="O488" s="343"/>
      <c r="P488" s="343"/>
      <c r="Q488" s="343"/>
      <c r="R488" s="343"/>
      <c r="S488" s="681"/>
      <c r="T488" s="686"/>
      <c r="U488" s="686"/>
      <c r="V488" s="688"/>
    </row>
    <row r="489" ht="15.75" customHeight="1">
      <c r="B489" s="687"/>
      <c r="C489" s="343"/>
      <c r="D489" s="343"/>
      <c r="E489" s="343"/>
      <c r="F489" s="343"/>
      <c r="G489" s="343"/>
      <c r="H489" s="681"/>
      <c r="I489" s="686"/>
      <c r="J489" s="686"/>
      <c r="K489" s="688"/>
      <c r="L489" s="685"/>
      <c r="M489" s="687"/>
      <c r="N489" s="343"/>
      <c r="O489" s="343"/>
      <c r="P489" s="343"/>
      <c r="Q489" s="343"/>
      <c r="R489" s="343"/>
      <c r="S489" s="681"/>
      <c r="T489" s="686"/>
      <c r="U489" s="686"/>
      <c r="V489" s="688"/>
    </row>
    <row r="490" ht="15.75" customHeight="1">
      <c r="B490" s="687"/>
      <c r="C490" s="343"/>
      <c r="D490" s="343"/>
      <c r="E490" s="343"/>
      <c r="F490" s="343"/>
      <c r="G490" s="343"/>
      <c r="H490" s="681"/>
      <c r="I490" s="686"/>
      <c r="J490" s="686"/>
      <c r="K490" s="688"/>
      <c r="L490" s="685"/>
      <c r="M490" s="687"/>
      <c r="N490" s="343"/>
      <c r="O490" s="343"/>
      <c r="P490" s="343"/>
      <c r="Q490" s="343"/>
      <c r="R490" s="343"/>
      <c r="S490" s="681"/>
      <c r="T490" s="686"/>
      <c r="U490" s="686"/>
      <c r="V490" s="688"/>
    </row>
    <row r="491" ht="15.75" customHeight="1">
      <c r="B491" s="687"/>
      <c r="C491" s="343"/>
      <c r="D491" s="343"/>
      <c r="E491" s="343"/>
      <c r="F491" s="343"/>
      <c r="G491" s="343"/>
      <c r="H491" s="681"/>
      <c r="I491" s="686"/>
      <c r="J491" s="686"/>
      <c r="K491" s="688"/>
      <c r="L491" s="685"/>
      <c r="M491" s="687"/>
      <c r="N491" s="343"/>
      <c r="O491" s="343"/>
      <c r="P491" s="343"/>
      <c r="Q491" s="343"/>
      <c r="R491" s="343"/>
      <c r="S491" s="681"/>
      <c r="T491" s="686"/>
      <c r="U491" s="686"/>
      <c r="V491" s="688"/>
    </row>
    <row r="492" ht="15.75" customHeight="1">
      <c r="B492" s="687"/>
      <c r="C492" s="343"/>
      <c r="D492" s="343"/>
      <c r="E492" s="343"/>
      <c r="F492" s="343"/>
      <c r="G492" s="343"/>
      <c r="H492" s="681"/>
      <c r="I492" s="686"/>
      <c r="J492" s="686"/>
      <c r="K492" s="688"/>
      <c r="L492" s="685"/>
      <c r="M492" s="687"/>
      <c r="N492" s="343"/>
      <c r="O492" s="343"/>
      <c r="P492" s="343"/>
      <c r="Q492" s="343"/>
      <c r="R492" s="343"/>
      <c r="S492" s="681"/>
      <c r="T492" s="686"/>
      <c r="U492" s="686"/>
      <c r="V492" s="688"/>
    </row>
    <row r="493" ht="15.75" customHeight="1">
      <c r="B493" s="687"/>
      <c r="C493" s="343"/>
      <c r="D493" s="343"/>
      <c r="E493" s="343"/>
      <c r="F493" s="343"/>
      <c r="G493" s="343"/>
      <c r="H493" s="681"/>
      <c r="I493" s="686"/>
      <c r="J493" s="686"/>
      <c r="K493" s="688"/>
      <c r="L493" s="685"/>
      <c r="M493" s="687"/>
      <c r="N493" s="343"/>
      <c r="O493" s="343"/>
      <c r="P493" s="343"/>
      <c r="Q493" s="343"/>
      <c r="R493" s="343"/>
      <c r="S493" s="681"/>
      <c r="T493" s="686"/>
      <c r="U493" s="686"/>
      <c r="V493" s="688"/>
    </row>
    <row r="494" ht="15.75" customHeight="1">
      <c r="B494" s="687"/>
      <c r="C494" s="343"/>
      <c r="D494" s="343"/>
      <c r="E494" s="343"/>
      <c r="F494" s="343"/>
      <c r="G494" s="343"/>
      <c r="H494" s="681"/>
      <c r="I494" s="686"/>
      <c r="J494" s="686"/>
      <c r="K494" s="688"/>
      <c r="L494" s="685"/>
      <c r="M494" s="687"/>
      <c r="N494" s="343"/>
      <c r="O494" s="343"/>
      <c r="P494" s="343"/>
      <c r="Q494" s="343"/>
      <c r="R494" s="343"/>
      <c r="S494" s="681"/>
      <c r="T494" s="686"/>
      <c r="U494" s="686"/>
      <c r="V494" s="688"/>
    </row>
    <row r="495" ht="15.75" customHeight="1">
      <c r="B495" s="687"/>
      <c r="C495" s="343"/>
      <c r="D495" s="343"/>
      <c r="E495" s="343"/>
      <c r="F495" s="343"/>
      <c r="G495" s="343"/>
      <c r="H495" s="681"/>
      <c r="I495" s="686"/>
      <c r="J495" s="686"/>
      <c r="K495" s="688"/>
      <c r="L495" s="685"/>
      <c r="M495" s="687"/>
      <c r="N495" s="343"/>
      <c r="O495" s="343"/>
      <c r="P495" s="343"/>
      <c r="Q495" s="343"/>
      <c r="R495" s="343"/>
      <c r="S495" s="681"/>
      <c r="T495" s="686"/>
      <c r="U495" s="686"/>
      <c r="V495" s="688"/>
    </row>
    <row r="496" ht="15.75" customHeight="1">
      <c r="B496" s="687"/>
      <c r="C496" s="343"/>
      <c r="D496" s="343"/>
      <c r="E496" s="343"/>
      <c r="F496" s="343"/>
      <c r="G496" s="343"/>
      <c r="H496" s="681"/>
      <c r="I496" s="686"/>
      <c r="J496" s="686"/>
      <c r="K496" s="688"/>
      <c r="L496" s="685"/>
      <c r="M496" s="687"/>
      <c r="N496" s="343"/>
      <c r="O496" s="343"/>
      <c r="P496" s="343"/>
      <c r="Q496" s="343"/>
      <c r="R496" s="343"/>
      <c r="S496" s="681"/>
      <c r="T496" s="686"/>
      <c r="U496" s="686"/>
      <c r="V496" s="688"/>
    </row>
    <row r="497" ht="15.75" customHeight="1">
      <c r="B497" s="687"/>
      <c r="C497" s="343"/>
      <c r="D497" s="343"/>
      <c r="E497" s="343"/>
      <c r="F497" s="343"/>
      <c r="G497" s="343"/>
      <c r="H497" s="681"/>
      <c r="I497" s="686"/>
      <c r="J497" s="686"/>
      <c r="K497" s="688"/>
      <c r="L497" s="685"/>
      <c r="M497" s="687"/>
      <c r="N497" s="343"/>
      <c r="O497" s="343"/>
      <c r="P497" s="343"/>
      <c r="Q497" s="343"/>
      <c r="R497" s="343"/>
      <c r="S497" s="681"/>
      <c r="T497" s="686"/>
      <c r="U497" s="686"/>
      <c r="V497" s="688"/>
    </row>
    <row r="498" ht="15.75" customHeight="1">
      <c r="B498" s="687"/>
      <c r="C498" s="343"/>
      <c r="D498" s="343"/>
      <c r="E498" s="343"/>
      <c r="F498" s="343"/>
      <c r="G498" s="343"/>
      <c r="H498" s="681"/>
      <c r="I498" s="686"/>
      <c r="J498" s="686"/>
      <c r="K498" s="688"/>
      <c r="L498" s="685"/>
      <c r="M498" s="687"/>
      <c r="N498" s="343"/>
      <c r="O498" s="343"/>
      <c r="P498" s="343"/>
      <c r="Q498" s="343"/>
      <c r="R498" s="343"/>
      <c r="S498" s="681"/>
      <c r="T498" s="686"/>
      <c r="U498" s="686"/>
      <c r="V498" s="688"/>
    </row>
    <row r="499" ht="15.75" customHeight="1">
      <c r="B499" s="687"/>
      <c r="C499" s="343"/>
      <c r="D499" s="343"/>
      <c r="E499" s="343"/>
      <c r="F499" s="343"/>
      <c r="G499" s="343"/>
      <c r="H499" s="681"/>
      <c r="I499" s="686"/>
      <c r="J499" s="686"/>
      <c r="K499" s="688"/>
      <c r="L499" s="685"/>
      <c r="M499" s="687"/>
      <c r="N499" s="343"/>
      <c r="O499" s="343"/>
      <c r="P499" s="343"/>
      <c r="Q499" s="343"/>
      <c r="R499" s="343"/>
      <c r="S499" s="681"/>
      <c r="T499" s="686"/>
      <c r="U499" s="686"/>
      <c r="V499" s="688"/>
    </row>
    <row r="500" ht="15.75" customHeight="1">
      <c r="B500" s="687"/>
      <c r="C500" s="343"/>
      <c r="D500" s="343"/>
      <c r="E500" s="343"/>
      <c r="F500" s="343"/>
      <c r="G500" s="343"/>
      <c r="H500" s="681"/>
      <c r="I500" s="686"/>
      <c r="J500" s="686"/>
      <c r="K500" s="688"/>
      <c r="L500" s="685"/>
      <c r="M500" s="687"/>
      <c r="N500" s="343"/>
      <c r="O500" s="343"/>
      <c r="P500" s="343"/>
      <c r="Q500" s="343"/>
      <c r="R500" s="343"/>
      <c r="S500" s="681"/>
      <c r="T500" s="686"/>
      <c r="U500" s="686"/>
      <c r="V500" s="688"/>
    </row>
    <row r="501" ht="15.75" customHeight="1">
      <c r="B501" s="687"/>
      <c r="C501" s="343"/>
      <c r="D501" s="343"/>
      <c r="E501" s="343"/>
      <c r="F501" s="343"/>
      <c r="G501" s="343"/>
      <c r="H501" s="681"/>
      <c r="I501" s="686"/>
      <c r="J501" s="686"/>
      <c r="K501" s="688"/>
      <c r="L501" s="685"/>
      <c r="M501" s="687"/>
      <c r="N501" s="343"/>
      <c r="O501" s="343"/>
      <c r="P501" s="343"/>
      <c r="Q501" s="343"/>
      <c r="R501" s="343"/>
      <c r="S501" s="681"/>
      <c r="T501" s="686"/>
      <c r="U501" s="686"/>
      <c r="V501" s="688"/>
    </row>
    <row r="502" ht="15.75" customHeight="1">
      <c r="B502" s="687"/>
      <c r="C502" s="343"/>
      <c r="D502" s="343"/>
      <c r="E502" s="343"/>
      <c r="F502" s="343"/>
      <c r="G502" s="343"/>
      <c r="H502" s="681"/>
      <c r="I502" s="686"/>
      <c r="J502" s="686"/>
      <c r="K502" s="688"/>
      <c r="L502" s="685"/>
      <c r="M502" s="687"/>
      <c r="N502" s="343"/>
      <c r="O502" s="343"/>
      <c r="P502" s="343"/>
      <c r="Q502" s="343"/>
      <c r="R502" s="343"/>
      <c r="S502" s="681"/>
      <c r="T502" s="686"/>
      <c r="U502" s="686"/>
      <c r="V502" s="688"/>
    </row>
    <row r="503" ht="15.75" customHeight="1">
      <c r="B503" s="687"/>
      <c r="C503" s="343"/>
      <c r="D503" s="343"/>
      <c r="E503" s="343"/>
      <c r="F503" s="343"/>
      <c r="G503" s="343"/>
      <c r="H503" s="681"/>
      <c r="I503" s="686"/>
      <c r="J503" s="686"/>
      <c r="K503" s="688"/>
      <c r="L503" s="685"/>
      <c r="M503" s="687"/>
      <c r="N503" s="343"/>
      <c r="O503" s="343"/>
      <c r="P503" s="343"/>
      <c r="Q503" s="343"/>
      <c r="R503" s="343"/>
      <c r="S503" s="681"/>
      <c r="T503" s="686"/>
      <c r="U503" s="686"/>
      <c r="V503" s="688"/>
    </row>
    <row r="504" ht="15.75" customHeight="1">
      <c r="B504" s="687"/>
      <c r="C504" s="343"/>
      <c r="D504" s="343"/>
      <c r="E504" s="343"/>
      <c r="F504" s="343"/>
      <c r="G504" s="343"/>
      <c r="H504" s="681"/>
      <c r="I504" s="686"/>
      <c r="J504" s="686"/>
      <c r="K504" s="688"/>
      <c r="L504" s="685"/>
      <c r="M504" s="687"/>
      <c r="N504" s="343"/>
      <c r="O504" s="343"/>
      <c r="P504" s="343"/>
      <c r="Q504" s="343"/>
      <c r="R504" s="343"/>
      <c r="S504" s="681"/>
      <c r="T504" s="686"/>
      <c r="U504" s="686"/>
      <c r="V504" s="688"/>
    </row>
    <row r="505" ht="15.75" customHeight="1">
      <c r="B505" s="687"/>
      <c r="C505" s="343"/>
      <c r="D505" s="343"/>
      <c r="E505" s="343"/>
      <c r="F505" s="343"/>
      <c r="G505" s="343"/>
      <c r="H505" s="681"/>
      <c r="I505" s="686"/>
      <c r="J505" s="686"/>
      <c r="K505" s="688"/>
      <c r="L505" s="685"/>
      <c r="M505" s="687"/>
      <c r="N505" s="343"/>
      <c r="O505" s="343"/>
      <c r="P505" s="343"/>
      <c r="Q505" s="343"/>
      <c r="R505" s="343"/>
      <c r="S505" s="681"/>
      <c r="T505" s="686"/>
      <c r="U505" s="686"/>
      <c r="V505" s="688"/>
    </row>
    <row r="506" ht="15.75" customHeight="1">
      <c r="B506" s="687"/>
      <c r="C506" s="343"/>
      <c r="D506" s="343"/>
      <c r="E506" s="343"/>
      <c r="F506" s="343"/>
      <c r="G506" s="343"/>
      <c r="H506" s="681"/>
      <c r="I506" s="686"/>
      <c r="J506" s="686"/>
      <c r="K506" s="688"/>
      <c r="L506" s="685"/>
      <c r="M506" s="687"/>
      <c r="N506" s="343"/>
      <c r="O506" s="343"/>
      <c r="P506" s="343"/>
      <c r="Q506" s="343"/>
      <c r="R506" s="343"/>
      <c r="S506" s="681"/>
      <c r="T506" s="686"/>
      <c r="U506" s="686"/>
      <c r="V506" s="688"/>
    </row>
    <row r="507" ht="15.75" customHeight="1">
      <c r="B507" s="687"/>
      <c r="C507" s="343"/>
      <c r="D507" s="343"/>
      <c r="E507" s="343"/>
      <c r="F507" s="343"/>
      <c r="G507" s="343"/>
      <c r="H507" s="681"/>
      <c r="I507" s="686"/>
      <c r="J507" s="686"/>
      <c r="K507" s="688"/>
      <c r="L507" s="685"/>
      <c r="M507" s="687"/>
      <c r="N507" s="343"/>
      <c r="O507" s="343"/>
      <c r="P507" s="343"/>
      <c r="Q507" s="343"/>
      <c r="R507" s="343"/>
      <c r="S507" s="681"/>
      <c r="T507" s="686"/>
      <c r="U507" s="686"/>
      <c r="V507" s="688"/>
    </row>
    <row r="508" ht="15.75" customHeight="1">
      <c r="B508" s="687"/>
      <c r="C508" s="343"/>
      <c r="D508" s="343"/>
      <c r="E508" s="343"/>
      <c r="F508" s="343"/>
      <c r="G508" s="343"/>
      <c r="H508" s="681"/>
      <c r="I508" s="686"/>
      <c r="J508" s="686"/>
      <c r="K508" s="688"/>
      <c r="L508" s="685"/>
      <c r="M508" s="687"/>
      <c r="N508" s="343"/>
      <c r="O508" s="343"/>
      <c r="P508" s="343"/>
      <c r="Q508" s="343"/>
      <c r="R508" s="343"/>
      <c r="S508" s="681"/>
      <c r="T508" s="686"/>
      <c r="U508" s="686"/>
      <c r="V508" s="688"/>
    </row>
    <row r="509" ht="15.75" customHeight="1">
      <c r="B509" s="687"/>
      <c r="C509" s="343"/>
      <c r="D509" s="343"/>
      <c r="E509" s="343"/>
      <c r="F509" s="343"/>
      <c r="G509" s="343"/>
      <c r="H509" s="681"/>
      <c r="I509" s="686"/>
      <c r="J509" s="686"/>
      <c r="K509" s="688"/>
      <c r="L509" s="685"/>
      <c r="M509" s="687"/>
      <c r="N509" s="343"/>
      <c r="O509" s="343"/>
      <c r="P509" s="343"/>
      <c r="Q509" s="343"/>
      <c r="R509" s="343"/>
      <c r="S509" s="681"/>
      <c r="T509" s="686"/>
      <c r="U509" s="686"/>
      <c r="V509" s="688"/>
    </row>
    <row r="510" ht="15.75" customHeight="1">
      <c r="B510" s="687"/>
      <c r="C510" s="343"/>
      <c r="D510" s="343"/>
      <c r="E510" s="343"/>
      <c r="F510" s="343"/>
      <c r="G510" s="343"/>
      <c r="H510" s="681"/>
      <c r="I510" s="686"/>
      <c r="J510" s="686"/>
      <c r="K510" s="688"/>
      <c r="L510" s="685"/>
      <c r="M510" s="687"/>
      <c r="N510" s="343"/>
      <c r="O510" s="343"/>
      <c r="P510" s="343"/>
      <c r="Q510" s="343"/>
      <c r="R510" s="343"/>
      <c r="S510" s="681"/>
      <c r="T510" s="686"/>
      <c r="U510" s="686"/>
      <c r="V510" s="688"/>
    </row>
    <row r="511" ht="15.75" customHeight="1">
      <c r="B511" s="687"/>
      <c r="C511" s="343"/>
      <c r="D511" s="343"/>
      <c r="E511" s="343"/>
      <c r="F511" s="343"/>
      <c r="G511" s="343"/>
      <c r="H511" s="681"/>
      <c r="I511" s="686"/>
      <c r="J511" s="686"/>
      <c r="K511" s="688"/>
      <c r="L511" s="685"/>
      <c r="M511" s="687"/>
      <c r="N511" s="343"/>
      <c r="O511" s="343"/>
      <c r="P511" s="343"/>
      <c r="Q511" s="343"/>
      <c r="R511" s="343"/>
      <c r="S511" s="681"/>
      <c r="T511" s="686"/>
      <c r="U511" s="686"/>
      <c r="V511" s="688"/>
    </row>
    <row r="512" ht="15.75" customHeight="1">
      <c r="B512" s="687"/>
      <c r="C512" s="343"/>
      <c r="D512" s="343"/>
      <c r="E512" s="343"/>
      <c r="F512" s="343"/>
      <c r="G512" s="343"/>
      <c r="H512" s="681"/>
      <c r="I512" s="686"/>
      <c r="J512" s="686"/>
      <c r="K512" s="688"/>
      <c r="L512" s="685"/>
      <c r="M512" s="687"/>
      <c r="N512" s="343"/>
      <c r="O512" s="343"/>
      <c r="P512" s="343"/>
      <c r="Q512" s="343"/>
      <c r="R512" s="343"/>
      <c r="S512" s="681"/>
      <c r="T512" s="686"/>
      <c r="U512" s="686"/>
      <c r="V512" s="688"/>
    </row>
    <row r="513" ht="15.75" customHeight="1">
      <c r="B513" s="687"/>
      <c r="C513" s="343"/>
      <c r="D513" s="343"/>
      <c r="E513" s="343"/>
      <c r="F513" s="343"/>
      <c r="G513" s="343"/>
      <c r="H513" s="681"/>
      <c r="I513" s="686"/>
      <c r="J513" s="686"/>
      <c r="K513" s="688"/>
      <c r="L513" s="685"/>
      <c r="M513" s="687"/>
      <c r="N513" s="343"/>
      <c r="O513" s="343"/>
      <c r="P513" s="343"/>
      <c r="Q513" s="343"/>
      <c r="R513" s="343"/>
      <c r="S513" s="681"/>
      <c r="T513" s="686"/>
      <c r="U513" s="686"/>
      <c r="V513" s="688"/>
    </row>
    <row r="514" ht="15.75" customHeight="1">
      <c r="B514" s="687"/>
      <c r="C514" s="343"/>
      <c r="D514" s="343"/>
      <c r="E514" s="343"/>
      <c r="F514" s="343"/>
      <c r="G514" s="343"/>
      <c r="H514" s="681"/>
      <c r="I514" s="686"/>
      <c r="J514" s="686"/>
      <c r="K514" s="688"/>
      <c r="L514" s="685"/>
      <c r="M514" s="687"/>
      <c r="N514" s="343"/>
      <c r="O514" s="343"/>
      <c r="P514" s="343"/>
      <c r="Q514" s="343"/>
      <c r="R514" s="343"/>
      <c r="S514" s="681"/>
      <c r="T514" s="686"/>
      <c r="U514" s="686"/>
      <c r="V514" s="688"/>
    </row>
    <row r="515" ht="15.75" customHeight="1">
      <c r="B515" s="687"/>
      <c r="C515" s="343"/>
      <c r="D515" s="343"/>
      <c r="E515" s="343"/>
      <c r="F515" s="343"/>
      <c r="G515" s="343"/>
      <c r="H515" s="681"/>
      <c r="I515" s="686"/>
      <c r="J515" s="686"/>
      <c r="K515" s="688"/>
      <c r="L515" s="685"/>
      <c r="M515" s="687"/>
      <c r="N515" s="343"/>
      <c r="O515" s="343"/>
      <c r="P515" s="343"/>
      <c r="Q515" s="343"/>
      <c r="R515" s="343"/>
      <c r="S515" s="681"/>
      <c r="T515" s="686"/>
      <c r="U515" s="686"/>
      <c r="V515" s="688"/>
    </row>
    <row r="516" ht="15.75" customHeight="1">
      <c r="B516" s="687"/>
      <c r="C516" s="343"/>
      <c r="D516" s="343"/>
      <c r="E516" s="343"/>
      <c r="F516" s="343"/>
      <c r="G516" s="343"/>
      <c r="H516" s="681"/>
      <c r="I516" s="686"/>
      <c r="J516" s="686"/>
      <c r="K516" s="688"/>
      <c r="L516" s="685"/>
      <c r="M516" s="687"/>
      <c r="N516" s="343"/>
      <c r="O516" s="343"/>
      <c r="P516" s="343"/>
      <c r="Q516" s="343"/>
      <c r="R516" s="343"/>
      <c r="S516" s="681"/>
      <c r="T516" s="686"/>
      <c r="U516" s="686"/>
      <c r="V516" s="688"/>
    </row>
    <row r="517" ht="15.75" customHeight="1">
      <c r="B517" s="687"/>
      <c r="C517" s="343"/>
      <c r="D517" s="343"/>
      <c r="E517" s="343"/>
      <c r="F517" s="343"/>
      <c r="G517" s="343"/>
      <c r="H517" s="681"/>
      <c r="I517" s="686"/>
      <c r="J517" s="686"/>
      <c r="K517" s="688"/>
      <c r="L517" s="685"/>
      <c r="M517" s="687"/>
      <c r="N517" s="343"/>
      <c r="O517" s="343"/>
      <c r="P517" s="343"/>
      <c r="Q517" s="343"/>
      <c r="R517" s="343"/>
      <c r="S517" s="681"/>
      <c r="T517" s="686"/>
      <c r="U517" s="686"/>
      <c r="V517" s="688"/>
    </row>
    <row r="518" ht="15.75" customHeight="1">
      <c r="B518" s="687"/>
      <c r="C518" s="343"/>
      <c r="D518" s="343"/>
      <c r="E518" s="343"/>
      <c r="F518" s="343"/>
      <c r="G518" s="343"/>
      <c r="H518" s="681"/>
      <c r="I518" s="686"/>
      <c r="J518" s="686"/>
      <c r="K518" s="688"/>
      <c r="L518" s="685"/>
      <c r="M518" s="687"/>
      <c r="N518" s="343"/>
      <c r="O518" s="343"/>
      <c r="P518" s="343"/>
      <c r="Q518" s="343"/>
      <c r="R518" s="343"/>
      <c r="S518" s="681"/>
      <c r="T518" s="686"/>
      <c r="U518" s="686"/>
      <c r="V518" s="688"/>
    </row>
    <row r="519" ht="15.75" customHeight="1">
      <c r="B519" s="687"/>
      <c r="C519" s="343"/>
      <c r="D519" s="343"/>
      <c r="E519" s="343"/>
      <c r="F519" s="343"/>
      <c r="G519" s="343"/>
      <c r="H519" s="681"/>
      <c r="I519" s="686"/>
      <c r="J519" s="686"/>
      <c r="K519" s="688"/>
      <c r="L519" s="685"/>
      <c r="M519" s="687"/>
      <c r="N519" s="343"/>
      <c r="O519" s="343"/>
      <c r="P519" s="343"/>
      <c r="Q519" s="343"/>
      <c r="R519" s="343"/>
      <c r="S519" s="681"/>
      <c r="T519" s="686"/>
      <c r="U519" s="686"/>
      <c r="V519" s="688"/>
    </row>
    <row r="520" ht="15.75" customHeight="1">
      <c r="B520" s="687"/>
      <c r="C520" s="343"/>
      <c r="D520" s="343"/>
      <c r="E520" s="343"/>
      <c r="F520" s="343"/>
      <c r="G520" s="343"/>
      <c r="H520" s="681"/>
      <c r="I520" s="686"/>
      <c r="J520" s="686"/>
      <c r="K520" s="688"/>
      <c r="L520" s="685"/>
      <c r="M520" s="687"/>
      <c r="N520" s="343"/>
      <c r="O520" s="343"/>
      <c r="P520" s="343"/>
      <c r="Q520" s="343"/>
      <c r="R520" s="343"/>
      <c r="S520" s="681"/>
      <c r="T520" s="686"/>
      <c r="U520" s="686"/>
      <c r="V520" s="688"/>
    </row>
    <row r="521" ht="15.75" customHeight="1">
      <c r="B521" s="687"/>
      <c r="C521" s="343"/>
      <c r="D521" s="343"/>
      <c r="E521" s="343"/>
      <c r="F521" s="343"/>
      <c r="G521" s="343"/>
      <c r="H521" s="681"/>
      <c r="I521" s="686"/>
      <c r="J521" s="686"/>
      <c r="K521" s="688"/>
      <c r="L521" s="685"/>
      <c r="M521" s="687"/>
      <c r="N521" s="343"/>
      <c r="O521" s="343"/>
      <c r="P521" s="343"/>
      <c r="Q521" s="343"/>
      <c r="R521" s="343"/>
      <c r="S521" s="681"/>
      <c r="T521" s="686"/>
      <c r="U521" s="686"/>
      <c r="V521" s="688"/>
    </row>
    <row r="522" ht="15.75" customHeight="1">
      <c r="B522" s="687"/>
      <c r="C522" s="343"/>
      <c r="D522" s="343"/>
      <c r="E522" s="343"/>
      <c r="F522" s="343"/>
      <c r="G522" s="343"/>
      <c r="H522" s="681"/>
      <c r="I522" s="686"/>
      <c r="J522" s="686"/>
      <c r="K522" s="688"/>
      <c r="L522" s="685"/>
      <c r="M522" s="687"/>
      <c r="N522" s="343"/>
      <c r="O522" s="343"/>
      <c r="P522" s="343"/>
      <c r="Q522" s="343"/>
      <c r="R522" s="343"/>
      <c r="S522" s="681"/>
      <c r="T522" s="686"/>
      <c r="U522" s="686"/>
      <c r="V522" s="688"/>
    </row>
    <row r="523" ht="15.75" customHeight="1">
      <c r="B523" s="687"/>
      <c r="C523" s="343"/>
      <c r="D523" s="343"/>
      <c r="E523" s="343"/>
      <c r="F523" s="343"/>
      <c r="G523" s="343"/>
      <c r="H523" s="681"/>
      <c r="I523" s="686"/>
      <c r="J523" s="686"/>
      <c r="K523" s="688"/>
      <c r="L523" s="685"/>
      <c r="M523" s="687"/>
      <c r="N523" s="343"/>
      <c r="O523" s="343"/>
      <c r="P523" s="343"/>
      <c r="Q523" s="343"/>
      <c r="R523" s="343"/>
      <c r="S523" s="681"/>
      <c r="T523" s="686"/>
      <c r="U523" s="686"/>
      <c r="V523" s="688"/>
    </row>
    <row r="524" ht="15.75" customHeight="1">
      <c r="B524" s="687"/>
      <c r="C524" s="343"/>
      <c r="D524" s="343"/>
      <c r="E524" s="343"/>
      <c r="F524" s="343"/>
      <c r="G524" s="343"/>
      <c r="H524" s="681"/>
      <c r="I524" s="686"/>
      <c r="J524" s="686"/>
      <c r="K524" s="688"/>
      <c r="L524" s="685"/>
      <c r="M524" s="687"/>
      <c r="N524" s="343"/>
      <c r="O524" s="343"/>
      <c r="P524" s="343"/>
      <c r="Q524" s="343"/>
      <c r="R524" s="343"/>
      <c r="S524" s="681"/>
      <c r="T524" s="686"/>
      <c r="U524" s="686"/>
      <c r="V524" s="688"/>
    </row>
    <row r="525" ht="15.75" customHeight="1">
      <c r="B525" s="687"/>
      <c r="C525" s="343"/>
      <c r="D525" s="343"/>
      <c r="E525" s="343"/>
      <c r="F525" s="343"/>
      <c r="G525" s="343"/>
      <c r="H525" s="681"/>
      <c r="I525" s="686"/>
      <c r="J525" s="686"/>
      <c r="K525" s="688"/>
      <c r="L525" s="685"/>
      <c r="M525" s="687"/>
      <c r="N525" s="343"/>
      <c r="O525" s="343"/>
      <c r="P525" s="343"/>
      <c r="Q525" s="343"/>
      <c r="R525" s="343"/>
      <c r="S525" s="681"/>
      <c r="T525" s="686"/>
      <c r="U525" s="686"/>
      <c r="V525" s="688"/>
    </row>
    <row r="526" ht="15.75" customHeight="1">
      <c r="B526" s="687"/>
      <c r="C526" s="343"/>
      <c r="D526" s="343"/>
      <c r="E526" s="343"/>
      <c r="F526" s="343"/>
      <c r="G526" s="343"/>
      <c r="H526" s="681"/>
      <c r="I526" s="686"/>
      <c r="J526" s="686"/>
      <c r="K526" s="688"/>
      <c r="L526" s="685"/>
      <c r="M526" s="687"/>
      <c r="N526" s="343"/>
      <c r="O526" s="343"/>
      <c r="P526" s="343"/>
      <c r="Q526" s="343"/>
      <c r="R526" s="343"/>
      <c r="S526" s="681"/>
      <c r="T526" s="686"/>
      <c r="U526" s="686"/>
      <c r="V526" s="688"/>
    </row>
    <row r="527" ht="15.75" customHeight="1">
      <c r="B527" s="687"/>
      <c r="C527" s="343"/>
      <c r="D527" s="343"/>
      <c r="E527" s="343"/>
      <c r="F527" s="343"/>
      <c r="G527" s="343"/>
      <c r="H527" s="681"/>
      <c r="I527" s="686"/>
      <c r="J527" s="686"/>
      <c r="K527" s="688"/>
      <c r="L527" s="685"/>
      <c r="M527" s="687"/>
      <c r="N527" s="343"/>
      <c r="O527" s="343"/>
      <c r="P527" s="343"/>
      <c r="Q527" s="343"/>
      <c r="R527" s="343"/>
      <c r="S527" s="681"/>
      <c r="T527" s="686"/>
      <c r="U527" s="686"/>
      <c r="V527" s="688"/>
    </row>
    <row r="528" ht="15.75" customHeight="1">
      <c r="B528" s="687"/>
      <c r="C528" s="343"/>
      <c r="D528" s="343"/>
      <c r="E528" s="343"/>
      <c r="F528" s="343"/>
      <c r="G528" s="343"/>
      <c r="H528" s="681"/>
      <c r="I528" s="686"/>
      <c r="J528" s="686"/>
      <c r="K528" s="688"/>
      <c r="L528" s="685"/>
      <c r="M528" s="687"/>
      <c r="N528" s="343"/>
      <c r="O528" s="343"/>
      <c r="P528" s="343"/>
      <c r="Q528" s="343"/>
      <c r="R528" s="343"/>
      <c r="S528" s="681"/>
      <c r="T528" s="686"/>
      <c r="U528" s="686"/>
      <c r="V528" s="688"/>
    </row>
    <row r="529" ht="15.75" customHeight="1">
      <c r="B529" s="687"/>
      <c r="C529" s="343"/>
      <c r="D529" s="343"/>
      <c r="E529" s="343"/>
      <c r="F529" s="343"/>
      <c r="G529" s="343"/>
      <c r="H529" s="681"/>
      <c r="I529" s="686"/>
      <c r="J529" s="686"/>
      <c r="K529" s="688"/>
      <c r="L529" s="685"/>
      <c r="M529" s="687"/>
      <c r="N529" s="343"/>
      <c r="O529" s="343"/>
      <c r="P529" s="343"/>
      <c r="Q529" s="343"/>
      <c r="R529" s="343"/>
      <c r="S529" s="681"/>
      <c r="T529" s="686"/>
      <c r="U529" s="686"/>
      <c r="V529" s="688"/>
    </row>
    <row r="530" ht="15.75" customHeight="1">
      <c r="B530" s="687"/>
      <c r="C530" s="343"/>
      <c r="D530" s="343"/>
      <c r="E530" s="343"/>
      <c r="F530" s="343"/>
      <c r="G530" s="343"/>
      <c r="H530" s="681"/>
      <c r="I530" s="686"/>
      <c r="J530" s="686"/>
      <c r="K530" s="688"/>
      <c r="L530" s="685"/>
      <c r="M530" s="687"/>
      <c r="N530" s="343"/>
      <c r="O530" s="343"/>
      <c r="P530" s="343"/>
      <c r="Q530" s="343"/>
      <c r="R530" s="343"/>
      <c r="S530" s="681"/>
      <c r="T530" s="686"/>
      <c r="U530" s="686"/>
      <c r="V530" s="688"/>
    </row>
    <row r="531" ht="15.75" customHeight="1">
      <c r="B531" s="687"/>
      <c r="C531" s="343"/>
      <c r="D531" s="343"/>
      <c r="E531" s="343"/>
      <c r="F531" s="343"/>
      <c r="G531" s="343"/>
      <c r="H531" s="681"/>
      <c r="I531" s="686"/>
      <c r="J531" s="686"/>
      <c r="K531" s="688"/>
      <c r="L531" s="685"/>
      <c r="M531" s="687"/>
      <c r="N531" s="343"/>
      <c r="O531" s="343"/>
      <c r="P531" s="343"/>
      <c r="Q531" s="343"/>
      <c r="R531" s="343"/>
      <c r="S531" s="681"/>
      <c r="T531" s="686"/>
      <c r="U531" s="686"/>
      <c r="V531" s="688"/>
    </row>
    <row r="532" ht="15.75" customHeight="1">
      <c r="B532" s="687"/>
      <c r="C532" s="343"/>
      <c r="D532" s="343"/>
      <c r="E532" s="343"/>
      <c r="F532" s="343"/>
      <c r="G532" s="343"/>
      <c r="H532" s="681"/>
      <c r="I532" s="686"/>
      <c r="J532" s="686"/>
      <c r="K532" s="688"/>
      <c r="L532" s="685"/>
      <c r="M532" s="687"/>
      <c r="N532" s="343"/>
      <c r="O532" s="343"/>
      <c r="P532" s="343"/>
      <c r="Q532" s="343"/>
      <c r="R532" s="343"/>
      <c r="S532" s="681"/>
      <c r="T532" s="686"/>
      <c r="U532" s="686"/>
      <c r="V532" s="688"/>
    </row>
    <row r="533" ht="15.75" customHeight="1">
      <c r="B533" s="687"/>
      <c r="C533" s="343"/>
      <c r="D533" s="343"/>
      <c r="E533" s="343"/>
      <c r="F533" s="343"/>
      <c r="G533" s="343"/>
      <c r="H533" s="681"/>
      <c r="I533" s="686"/>
      <c r="J533" s="686"/>
      <c r="K533" s="688"/>
      <c r="L533" s="685"/>
      <c r="M533" s="687"/>
      <c r="N533" s="343"/>
      <c r="O533" s="343"/>
      <c r="P533" s="343"/>
      <c r="Q533" s="343"/>
      <c r="R533" s="343"/>
      <c r="S533" s="681"/>
      <c r="T533" s="686"/>
      <c r="U533" s="686"/>
      <c r="V533" s="688"/>
    </row>
    <row r="534" ht="15.75" customHeight="1">
      <c r="B534" s="687"/>
      <c r="C534" s="343"/>
      <c r="D534" s="343"/>
      <c r="E534" s="343"/>
      <c r="F534" s="343"/>
      <c r="G534" s="343"/>
      <c r="H534" s="681"/>
      <c r="I534" s="686"/>
      <c r="J534" s="686"/>
      <c r="K534" s="688"/>
      <c r="L534" s="685"/>
      <c r="M534" s="687"/>
      <c r="N534" s="343"/>
      <c r="O534" s="343"/>
      <c r="P534" s="343"/>
      <c r="Q534" s="343"/>
      <c r="R534" s="343"/>
      <c r="S534" s="681"/>
      <c r="T534" s="686"/>
      <c r="U534" s="686"/>
      <c r="V534" s="688"/>
    </row>
    <row r="535" ht="15.75" customHeight="1">
      <c r="B535" s="687"/>
      <c r="C535" s="343"/>
      <c r="D535" s="343"/>
      <c r="E535" s="343"/>
      <c r="F535" s="343"/>
      <c r="G535" s="343"/>
      <c r="H535" s="681"/>
      <c r="I535" s="686"/>
      <c r="J535" s="686"/>
      <c r="K535" s="688"/>
      <c r="L535" s="685"/>
      <c r="M535" s="687"/>
      <c r="N535" s="343"/>
      <c r="O535" s="343"/>
      <c r="P535" s="343"/>
      <c r="Q535" s="343"/>
      <c r="R535" s="343"/>
      <c r="S535" s="681"/>
      <c r="T535" s="686"/>
      <c r="U535" s="686"/>
      <c r="V535" s="688"/>
    </row>
    <row r="536" ht="15.75" customHeight="1">
      <c r="B536" s="687"/>
      <c r="C536" s="343"/>
      <c r="D536" s="343"/>
      <c r="E536" s="343"/>
      <c r="F536" s="343"/>
      <c r="G536" s="343"/>
      <c r="H536" s="681"/>
      <c r="I536" s="686"/>
      <c r="J536" s="686"/>
      <c r="K536" s="688"/>
      <c r="L536" s="685"/>
      <c r="M536" s="687"/>
      <c r="N536" s="343"/>
      <c r="O536" s="343"/>
      <c r="P536" s="343"/>
      <c r="Q536" s="343"/>
      <c r="R536" s="343"/>
      <c r="S536" s="681"/>
      <c r="T536" s="686"/>
      <c r="U536" s="686"/>
      <c r="V536" s="688"/>
    </row>
    <row r="537" ht="15.75" customHeight="1">
      <c r="B537" s="687"/>
      <c r="C537" s="343"/>
      <c r="D537" s="343"/>
      <c r="E537" s="343"/>
      <c r="F537" s="343"/>
      <c r="G537" s="343"/>
      <c r="H537" s="681"/>
      <c r="I537" s="686"/>
      <c r="J537" s="686"/>
      <c r="K537" s="688"/>
      <c r="L537" s="685"/>
      <c r="M537" s="687"/>
      <c r="N537" s="343"/>
      <c r="O537" s="343"/>
      <c r="P537" s="343"/>
      <c r="Q537" s="343"/>
      <c r="R537" s="343"/>
      <c r="S537" s="681"/>
      <c r="T537" s="686"/>
      <c r="U537" s="686"/>
      <c r="V537" s="688"/>
    </row>
    <row r="538" ht="15.75" customHeight="1">
      <c r="B538" s="687"/>
      <c r="C538" s="343"/>
      <c r="D538" s="343"/>
      <c r="E538" s="343"/>
      <c r="F538" s="343"/>
      <c r="G538" s="343"/>
      <c r="H538" s="681"/>
      <c r="I538" s="686"/>
      <c r="J538" s="686"/>
      <c r="K538" s="688"/>
      <c r="L538" s="685"/>
      <c r="M538" s="687"/>
      <c r="N538" s="343"/>
      <c r="O538" s="343"/>
      <c r="P538" s="343"/>
      <c r="Q538" s="343"/>
      <c r="R538" s="343"/>
      <c r="S538" s="681"/>
      <c r="T538" s="686"/>
      <c r="U538" s="686"/>
      <c r="V538" s="688"/>
    </row>
    <row r="539" ht="15.75" customHeight="1">
      <c r="B539" s="687"/>
      <c r="C539" s="343"/>
      <c r="D539" s="343"/>
      <c r="E539" s="343"/>
      <c r="F539" s="343"/>
      <c r="G539" s="343"/>
      <c r="H539" s="681"/>
      <c r="I539" s="686"/>
      <c r="J539" s="686"/>
      <c r="K539" s="688"/>
      <c r="L539" s="685"/>
      <c r="M539" s="687"/>
      <c r="N539" s="343"/>
      <c r="O539" s="343"/>
      <c r="P539" s="343"/>
      <c r="Q539" s="343"/>
      <c r="R539" s="343"/>
      <c r="S539" s="681"/>
      <c r="T539" s="686"/>
      <c r="U539" s="686"/>
      <c r="V539" s="688"/>
    </row>
    <row r="540" ht="15.75" customHeight="1">
      <c r="B540" s="687"/>
      <c r="C540" s="343"/>
      <c r="D540" s="343"/>
      <c r="E540" s="343"/>
      <c r="F540" s="343"/>
      <c r="G540" s="343"/>
      <c r="H540" s="681"/>
      <c r="I540" s="686"/>
      <c r="J540" s="686"/>
      <c r="K540" s="688"/>
      <c r="L540" s="685"/>
      <c r="M540" s="687"/>
      <c r="N540" s="343"/>
      <c r="O540" s="343"/>
      <c r="P540" s="343"/>
      <c r="Q540" s="343"/>
      <c r="R540" s="343"/>
      <c r="S540" s="681"/>
      <c r="T540" s="686"/>
      <c r="U540" s="686"/>
      <c r="V540" s="688"/>
    </row>
    <row r="541" ht="15.75" customHeight="1">
      <c r="B541" s="687"/>
      <c r="C541" s="343"/>
      <c r="D541" s="343"/>
      <c r="E541" s="343"/>
      <c r="F541" s="343"/>
      <c r="G541" s="343"/>
      <c r="H541" s="681"/>
      <c r="I541" s="686"/>
      <c r="J541" s="686"/>
      <c r="K541" s="688"/>
      <c r="L541" s="685"/>
      <c r="M541" s="687"/>
      <c r="N541" s="343"/>
      <c r="O541" s="343"/>
      <c r="P541" s="343"/>
      <c r="Q541" s="343"/>
      <c r="R541" s="343"/>
      <c r="S541" s="681"/>
      <c r="T541" s="686"/>
      <c r="U541" s="686"/>
      <c r="V541" s="688"/>
    </row>
    <row r="542" ht="15.75" customHeight="1">
      <c r="B542" s="687"/>
      <c r="C542" s="343"/>
      <c r="D542" s="343"/>
      <c r="E542" s="343"/>
      <c r="F542" s="343"/>
      <c r="G542" s="343"/>
      <c r="H542" s="681"/>
      <c r="I542" s="686"/>
      <c r="J542" s="686"/>
      <c r="K542" s="688"/>
      <c r="L542" s="685"/>
      <c r="M542" s="687"/>
      <c r="N542" s="343"/>
      <c r="O542" s="343"/>
      <c r="P542" s="343"/>
      <c r="Q542" s="343"/>
      <c r="R542" s="343"/>
      <c r="S542" s="681"/>
      <c r="T542" s="686"/>
      <c r="U542" s="686"/>
      <c r="V542" s="688"/>
    </row>
    <row r="543" ht="15.75" customHeight="1">
      <c r="B543" s="687"/>
      <c r="C543" s="343"/>
      <c r="D543" s="343"/>
      <c r="E543" s="343"/>
      <c r="F543" s="343"/>
      <c r="G543" s="343"/>
      <c r="H543" s="681"/>
      <c r="I543" s="686"/>
      <c r="J543" s="686"/>
      <c r="K543" s="688"/>
      <c r="L543" s="685"/>
      <c r="M543" s="687"/>
      <c r="N543" s="343"/>
      <c r="O543" s="343"/>
      <c r="P543" s="343"/>
      <c r="Q543" s="343"/>
      <c r="R543" s="343"/>
      <c r="S543" s="681"/>
      <c r="T543" s="686"/>
      <c r="U543" s="686"/>
      <c r="V543" s="688"/>
    </row>
    <row r="544" ht="15.75" customHeight="1">
      <c r="B544" s="687"/>
      <c r="C544" s="343"/>
      <c r="D544" s="343"/>
      <c r="E544" s="343"/>
      <c r="F544" s="343"/>
      <c r="G544" s="343"/>
      <c r="H544" s="681"/>
      <c r="I544" s="686"/>
      <c r="J544" s="686"/>
      <c r="K544" s="688"/>
      <c r="L544" s="685"/>
      <c r="M544" s="687"/>
      <c r="N544" s="343"/>
      <c r="O544" s="343"/>
      <c r="P544" s="343"/>
      <c r="Q544" s="343"/>
      <c r="R544" s="343"/>
      <c r="S544" s="681"/>
      <c r="T544" s="686"/>
      <c r="U544" s="686"/>
      <c r="V544" s="688"/>
    </row>
    <row r="545" ht="15.75" customHeight="1">
      <c r="B545" s="687"/>
      <c r="C545" s="343"/>
      <c r="D545" s="343"/>
      <c r="E545" s="343"/>
      <c r="F545" s="343"/>
      <c r="G545" s="343"/>
      <c r="H545" s="681"/>
      <c r="I545" s="686"/>
      <c r="J545" s="686"/>
      <c r="K545" s="688"/>
      <c r="L545" s="685"/>
      <c r="M545" s="687"/>
      <c r="N545" s="343"/>
      <c r="O545" s="343"/>
      <c r="P545" s="343"/>
      <c r="Q545" s="343"/>
      <c r="R545" s="343"/>
      <c r="S545" s="681"/>
      <c r="T545" s="686"/>
      <c r="U545" s="686"/>
      <c r="V545" s="688"/>
    </row>
    <row r="546" ht="15.75" customHeight="1">
      <c r="B546" s="687"/>
      <c r="C546" s="343"/>
      <c r="D546" s="343"/>
      <c r="E546" s="343"/>
      <c r="F546" s="343"/>
      <c r="G546" s="343"/>
      <c r="H546" s="681"/>
      <c r="I546" s="686"/>
      <c r="J546" s="686"/>
      <c r="K546" s="688"/>
      <c r="L546" s="685"/>
      <c r="M546" s="687"/>
      <c r="N546" s="343"/>
      <c r="O546" s="343"/>
      <c r="P546" s="343"/>
      <c r="Q546" s="343"/>
      <c r="R546" s="343"/>
      <c r="S546" s="681"/>
      <c r="T546" s="686"/>
      <c r="U546" s="686"/>
      <c r="V546" s="688"/>
    </row>
    <row r="547" ht="15.75" customHeight="1">
      <c r="B547" s="687"/>
      <c r="C547" s="343"/>
      <c r="D547" s="343"/>
      <c r="E547" s="343"/>
      <c r="F547" s="343"/>
      <c r="G547" s="343"/>
      <c r="H547" s="681"/>
      <c r="I547" s="686"/>
      <c r="J547" s="686"/>
      <c r="K547" s="688"/>
      <c r="L547" s="685"/>
      <c r="M547" s="687"/>
      <c r="N547" s="343"/>
      <c r="O547" s="343"/>
      <c r="P547" s="343"/>
      <c r="Q547" s="343"/>
      <c r="R547" s="343"/>
      <c r="S547" s="681"/>
      <c r="T547" s="686"/>
      <c r="U547" s="686"/>
      <c r="V547" s="688"/>
    </row>
    <row r="548" ht="15.75" customHeight="1">
      <c r="B548" s="687"/>
      <c r="C548" s="343"/>
      <c r="D548" s="343"/>
      <c r="E548" s="343"/>
      <c r="F548" s="343"/>
      <c r="G548" s="343"/>
      <c r="H548" s="681"/>
      <c r="I548" s="686"/>
      <c r="J548" s="686"/>
      <c r="K548" s="688"/>
      <c r="L548" s="685"/>
      <c r="M548" s="687"/>
      <c r="N548" s="343"/>
      <c r="O548" s="343"/>
      <c r="P548" s="343"/>
      <c r="Q548" s="343"/>
      <c r="R548" s="343"/>
      <c r="S548" s="681"/>
      <c r="T548" s="686"/>
      <c r="U548" s="686"/>
      <c r="V548" s="688"/>
    </row>
    <row r="549" ht="15.75" customHeight="1">
      <c r="B549" s="687"/>
      <c r="C549" s="343"/>
      <c r="D549" s="343"/>
      <c r="E549" s="343"/>
      <c r="F549" s="343"/>
      <c r="G549" s="343"/>
      <c r="H549" s="681"/>
      <c r="I549" s="686"/>
      <c r="J549" s="686"/>
      <c r="K549" s="688"/>
      <c r="L549" s="685"/>
      <c r="M549" s="687"/>
      <c r="N549" s="343"/>
      <c r="O549" s="343"/>
      <c r="P549" s="343"/>
      <c r="Q549" s="343"/>
      <c r="R549" s="343"/>
      <c r="S549" s="681"/>
      <c r="T549" s="686"/>
      <c r="U549" s="686"/>
      <c r="V549" s="688"/>
    </row>
    <row r="550" ht="15.75" customHeight="1">
      <c r="B550" s="687"/>
      <c r="C550" s="343"/>
      <c r="D550" s="343"/>
      <c r="E550" s="343"/>
      <c r="F550" s="343"/>
      <c r="G550" s="343"/>
      <c r="H550" s="681"/>
      <c r="I550" s="686"/>
      <c r="J550" s="686"/>
      <c r="K550" s="688"/>
      <c r="L550" s="685"/>
      <c r="M550" s="687"/>
      <c r="N550" s="343"/>
      <c r="O550" s="343"/>
      <c r="P550" s="343"/>
      <c r="Q550" s="343"/>
      <c r="R550" s="343"/>
      <c r="S550" s="681"/>
      <c r="T550" s="686"/>
      <c r="U550" s="686"/>
      <c r="V550" s="688"/>
    </row>
    <row r="551" ht="15.75" customHeight="1">
      <c r="B551" s="687"/>
      <c r="C551" s="343"/>
      <c r="D551" s="343"/>
      <c r="E551" s="343"/>
      <c r="F551" s="343"/>
      <c r="G551" s="343"/>
      <c r="H551" s="681"/>
      <c r="I551" s="686"/>
      <c r="J551" s="686"/>
      <c r="K551" s="688"/>
      <c r="L551" s="685"/>
      <c r="M551" s="687"/>
      <c r="N551" s="343"/>
      <c r="O551" s="343"/>
      <c r="P551" s="343"/>
      <c r="Q551" s="343"/>
      <c r="R551" s="343"/>
      <c r="S551" s="681"/>
      <c r="T551" s="686"/>
      <c r="U551" s="686"/>
      <c r="V551" s="688"/>
    </row>
    <row r="552" ht="15.75" customHeight="1">
      <c r="B552" s="687"/>
      <c r="C552" s="343"/>
      <c r="D552" s="343"/>
      <c r="E552" s="343"/>
      <c r="F552" s="343"/>
      <c r="G552" s="343"/>
      <c r="H552" s="681"/>
      <c r="I552" s="686"/>
      <c r="J552" s="686"/>
      <c r="K552" s="688"/>
      <c r="L552" s="685"/>
      <c r="M552" s="687"/>
      <c r="N552" s="343"/>
      <c r="O552" s="343"/>
      <c r="P552" s="343"/>
      <c r="Q552" s="343"/>
      <c r="R552" s="343"/>
      <c r="S552" s="681"/>
      <c r="T552" s="686"/>
      <c r="U552" s="686"/>
      <c r="V552" s="688"/>
    </row>
    <row r="553" ht="15.75" customHeight="1">
      <c r="B553" s="687"/>
      <c r="C553" s="343"/>
      <c r="D553" s="343"/>
      <c r="E553" s="343"/>
      <c r="F553" s="343"/>
      <c r="G553" s="343"/>
      <c r="H553" s="681"/>
      <c r="I553" s="686"/>
      <c r="J553" s="686"/>
      <c r="K553" s="688"/>
      <c r="L553" s="685"/>
      <c r="M553" s="687"/>
      <c r="N553" s="343"/>
      <c r="O553" s="343"/>
      <c r="P553" s="343"/>
      <c r="Q553" s="343"/>
      <c r="R553" s="343"/>
      <c r="S553" s="681"/>
      <c r="T553" s="686"/>
      <c r="U553" s="686"/>
      <c r="V553" s="688"/>
    </row>
    <row r="554" ht="15.75" customHeight="1">
      <c r="B554" s="687"/>
      <c r="C554" s="343"/>
      <c r="D554" s="343"/>
      <c r="E554" s="343"/>
      <c r="F554" s="343"/>
      <c r="G554" s="343"/>
      <c r="H554" s="681"/>
      <c r="I554" s="686"/>
      <c r="J554" s="686"/>
      <c r="K554" s="688"/>
      <c r="L554" s="685"/>
      <c r="M554" s="687"/>
      <c r="N554" s="343"/>
      <c r="O554" s="343"/>
      <c r="P554" s="343"/>
      <c r="Q554" s="343"/>
      <c r="R554" s="343"/>
      <c r="S554" s="681"/>
      <c r="T554" s="686"/>
      <c r="U554" s="686"/>
      <c r="V554" s="688"/>
    </row>
    <row r="555" ht="15.75" customHeight="1">
      <c r="B555" s="687"/>
      <c r="C555" s="343"/>
      <c r="D555" s="343"/>
      <c r="E555" s="343"/>
      <c r="F555" s="343"/>
      <c r="G555" s="343"/>
      <c r="H555" s="681"/>
      <c r="I555" s="686"/>
      <c r="J555" s="686"/>
      <c r="K555" s="688"/>
      <c r="L555" s="685"/>
      <c r="M555" s="687"/>
      <c r="N555" s="343"/>
      <c r="O555" s="343"/>
      <c r="P555" s="343"/>
      <c r="Q555" s="343"/>
      <c r="R555" s="343"/>
      <c r="S555" s="681"/>
      <c r="T555" s="686"/>
      <c r="U555" s="686"/>
      <c r="V555" s="688"/>
    </row>
    <row r="556" ht="15.75" customHeight="1">
      <c r="B556" s="687"/>
      <c r="C556" s="343"/>
      <c r="D556" s="343"/>
      <c r="E556" s="343"/>
      <c r="F556" s="343"/>
      <c r="G556" s="343"/>
      <c r="H556" s="681"/>
      <c r="I556" s="686"/>
      <c r="J556" s="686"/>
      <c r="K556" s="688"/>
      <c r="L556" s="685"/>
      <c r="M556" s="687"/>
      <c r="N556" s="343"/>
      <c r="O556" s="343"/>
      <c r="P556" s="343"/>
      <c r="Q556" s="343"/>
      <c r="R556" s="343"/>
      <c r="S556" s="681"/>
      <c r="T556" s="686"/>
      <c r="U556" s="686"/>
      <c r="V556" s="688"/>
    </row>
    <row r="557" ht="15.75" customHeight="1">
      <c r="B557" s="687"/>
      <c r="C557" s="343"/>
      <c r="D557" s="343"/>
      <c r="E557" s="343"/>
      <c r="F557" s="343"/>
      <c r="G557" s="343"/>
      <c r="H557" s="681"/>
      <c r="I557" s="686"/>
      <c r="J557" s="686"/>
      <c r="K557" s="688"/>
      <c r="L557" s="685"/>
      <c r="M557" s="687"/>
      <c r="N557" s="343"/>
      <c r="O557" s="343"/>
      <c r="P557" s="343"/>
      <c r="Q557" s="343"/>
      <c r="R557" s="343"/>
      <c r="S557" s="681"/>
      <c r="T557" s="686"/>
      <c r="U557" s="686"/>
      <c r="V557" s="688"/>
    </row>
    <row r="558" ht="15.75" customHeight="1">
      <c r="B558" s="687"/>
      <c r="C558" s="343"/>
      <c r="D558" s="343"/>
      <c r="E558" s="343"/>
      <c r="F558" s="343"/>
      <c r="G558" s="343"/>
      <c r="H558" s="681"/>
      <c r="I558" s="686"/>
      <c r="J558" s="686"/>
      <c r="K558" s="688"/>
      <c r="L558" s="685"/>
      <c r="M558" s="687"/>
      <c r="N558" s="343"/>
      <c r="O558" s="343"/>
      <c r="P558" s="343"/>
      <c r="Q558" s="343"/>
      <c r="R558" s="343"/>
      <c r="S558" s="681"/>
      <c r="T558" s="686"/>
      <c r="U558" s="686"/>
      <c r="V558" s="688"/>
    </row>
    <row r="559" ht="15.75" customHeight="1">
      <c r="B559" s="687"/>
      <c r="C559" s="343"/>
      <c r="D559" s="343"/>
      <c r="E559" s="343"/>
      <c r="F559" s="343"/>
      <c r="G559" s="343"/>
      <c r="H559" s="681"/>
      <c r="I559" s="686"/>
      <c r="J559" s="686"/>
      <c r="K559" s="688"/>
      <c r="L559" s="685"/>
      <c r="M559" s="687"/>
      <c r="N559" s="343"/>
      <c r="O559" s="343"/>
      <c r="P559" s="343"/>
      <c r="Q559" s="343"/>
      <c r="R559" s="343"/>
      <c r="S559" s="681"/>
      <c r="T559" s="686"/>
      <c r="U559" s="686"/>
      <c r="V559" s="688"/>
    </row>
    <row r="560" ht="15.75" customHeight="1">
      <c r="B560" s="687"/>
      <c r="C560" s="343"/>
      <c r="D560" s="343"/>
      <c r="E560" s="343"/>
      <c r="F560" s="343"/>
      <c r="G560" s="343"/>
      <c r="H560" s="681"/>
      <c r="I560" s="686"/>
      <c r="J560" s="686"/>
      <c r="K560" s="688"/>
      <c r="L560" s="685"/>
      <c r="M560" s="687"/>
      <c r="N560" s="343"/>
      <c r="O560" s="343"/>
      <c r="P560" s="343"/>
      <c r="Q560" s="343"/>
      <c r="R560" s="343"/>
      <c r="S560" s="681"/>
      <c r="T560" s="686"/>
      <c r="U560" s="686"/>
      <c r="V560" s="688"/>
    </row>
    <row r="561" ht="15.75" customHeight="1">
      <c r="B561" s="687"/>
      <c r="C561" s="343"/>
      <c r="D561" s="343"/>
      <c r="E561" s="343"/>
      <c r="F561" s="343"/>
      <c r="G561" s="343"/>
      <c r="H561" s="681"/>
      <c r="I561" s="686"/>
      <c r="J561" s="686"/>
      <c r="K561" s="688"/>
      <c r="L561" s="685"/>
      <c r="M561" s="687"/>
      <c r="N561" s="343"/>
      <c r="O561" s="343"/>
      <c r="P561" s="343"/>
      <c r="Q561" s="343"/>
      <c r="R561" s="343"/>
      <c r="S561" s="681"/>
      <c r="T561" s="686"/>
      <c r="U561" s="686"/>
      <c r="V561" s="688"/>
    </row>
    <row r="562" ht="15.75" customHeight="1">
      <c r="B562" s="687"/>
      <c r="C562" s="343"/>
      <c r="D562" s="343"/>
      <c r="E562" s="343"/>
      <c r="F562" s="343"/>
      <c r="G562" s="343"/>
      <c r="H562" s="681"/>
      <c r="I562" s="686"/>
      <c r="J562" s="686"/>
      <c r="K562" s="688"/>
      <c r="L562" s="685"/>
      <c r="M562" s="687"/>
      <c r="N562" s="343"/>
      <c r="O562" s="343"/>
      <c r="P562" s="343"/>
      <c r="Q562" s="343"/>
      <c r="R562" s="343"/>
      <c r="S562" s="681"/>
      <c r="T562" s="686"/>
      <c r="U562" s="686"/>
      <c r="V562" s="688"/>
    </row>
    <row r="563" ht="15.75" customHeight="1">
      <c r="B563" s="687"/>
      <c r="C563" s="343"/>
      <c r="D563" s="343"/>
      <c r="E563" s="343"/>
      <c r="F563" s="343"/>
      <c r="G563" s="343"/>
      <c r="H563" s="681"/>
      <c r="I563" s="686"/>
      <c r="J563" s="686"/>
      <c r="K563" s="688"/>
      <c r="L563" s="685"/>
      <c r="M563" s="687"/>
      <c r="N563" s="343"/>
      <c r="O563" s="343"/>
      <c r="P563" s="343"/>
      <c r="Q563" s="343"/>
      <c r="R563" s="343"/>
      <c r="S563" s="681"/>
      <c r="T563" s="686"/>
      <c r="U563" s="686"/>
      <c r="V563" s="688"/>
    </row>
    <row r="564" ht="15.75" customHeight="1">
      <c r="B564" s="687"/>
      <c r="C564" s="343"/>
      <c r="D564" s="343"/>
      <c r="E564" s="343"/>
      <c r="F564" s="343"/>
      <c r="G564" s="343"/>
      <c r="H564" s="681"/>
      <c r="I564" s="686"/>
      <c r="J564" s="686"/>
      <c r="K564" s="688"/>
      <c r="L564" s="685"/>
      <c r="M564" s="687"/>
      <c r="N564" s="343"/>
      <c r="O564" s="343"/>
      <c r="P564" s="343"/>
      <c r="Q564" s="343"/>
      <c r="R564" s="343"/>
      <c r="S564" s="681"/>
      <c r="T564" s="686"/>
      <c r="U564" s="686"/>
      <c r="V564" s="688"/>
    </row>
    <row r="565" ht="15.75" customHeight="1">
      <c r="B565" s="687"/>
      <c r="C565" s="343"/>
      <c r="D565" s="343"/>
      <c r="E565" s="343"/>
      <c r="F565" s="343"/>
      <c r="G565" s="343"/>
      <c r="H565" s="681"/>
      <c r="I565" s="686"/>
      <c r="J565" s="686"/>
      <c r="K565" s="688"/>
      <c r="L565" s="685"/>
      <c r="M565" s="687"/>
      <c r="N565" s="343"/>
      <c r="O565" s="343"/>
      <c r="P565" s="343"/>
      <c r="Q565" s="343"/>
      <c r="R565" s="343"/>
      <c r="S565" s="681"/>
      <c r="T565" s="686"/>
      <c r="U565" s="686"/>
      <c r="V565" s="688"/>
    </row>
    <row r="566" ht="15.75" customHeight="1">
      <c r="B566" s="687"/>
      <c r="C566" s="343"/>
      <c r="D566" s="343"/>
      <c r="E566" s="343"/>
      <c r="F566" s="343"/>
      <c r="G566" s="343"/>
      <c r="H566" s="681"/>
      <c r="I566" s="686"/>
      <c r="J566" s="686"/>
      <c r="K566" s="688"/>
      <c r="L566" s="685"/>
      <c r="M566" s="687"/>
      <c r="N566" s="343"/>
      <c r="O566" s="343"/>
      <c r="P566" s="343"/>
      <c r="Q566" s="343"/>
      <c r="R566" s="343"/>
      <c r="S566" s="681"/>
      <c r="T566" s="686"/>
      <c r="U566" s="686"/>
      <c r="V566" s="688"/>
    </row>
    <row r="567" ht="15.75" customHeight="1">
      <c r="B567" s="687"/>
      <c r="C567" s="343"/>
      <c r="D567" s="343"/>
      <c r="E567" s="343"/>
      <c r="F567" s="343"/>
      <c r="G567" s="343"/>
      <c r="H567" s="681"/>
      <c r="I567" s="686"/>
      <c r="J567" s="686"/>
      <c r="K567" s="688"/>
      <c r="L567" s="685"/>
      <c r="M567" s="687"/>
      <c r="N567" s="343"/>
      <c r="O567" s="343"/>
      <c r="P567" s="343"/>
      <c r="Q567" s="343"/>
      <c r="R567" s="343"/>
      <c r="S567" s="681"/>
      <c r="T567" s="686"/>
      <c r="U567" s="686"/>
      <c r="V567" s="688"/>
    </row>
    <row r="568" ht="15.75" customHeight="1">
      <c r="B568" s="687"/>
      <c r="C568" s="343"/>
      <c r="D568" s="343"/>
      <c r="E568" s="343"/>
      <c r="F568" s="343"/>
      <c r="G568" s="343"/>
      <c r="H568" s="681"/>
      <c r="I568" s="686"/>
      <c r="J568" s="686"/>
      <c r="K568" s="688"/>
      <c r="L568" s="685"/>
      <c r="M568" s="687"/>
      <c r="N568" s="343"/>
      <c r="O568" s="343"/>
      <c r="P568" s="343"/>
      <c r="Q568" s="343"/>
      <c r="R568" s="343"/>
      <c r="S568" s="681"/>
      <c r="T568" s="686"/>
      <c r="U568" s="686"/>
      <c r="V568" s="688"/>
    </row>
    <row r="569" ht="15.75" customHeight="1">
      <c r="B569" s="687"/>
      <c r="C569" s="343"/>
      <c r="D569" s="343"/>
      <c r="E569" s="343"/>
      <c r="F569" s="343"/>
      <c r="G569" s="343"/>
      <c r="H569" s="681"/>
      <c r="I569" s="686"/>
      <c r="J569" s="686"/>
      <c r="K569" s="688"/>
      <c r="L569" s="685"/>
      <c r="M569" s="687"/>
      <c r="N569" s="343"/>
      <c r="O569" s="343"/>
      <c r="P569" s="343"/>
      <c r="Q569" s="343"/>
      <c r="R569" s="343"/>
      <c r="S569" s="681"/>
      <c r="T569" s="686"/>
      <c r="U569" s="686"/>
      <c r="V569" s="688"/>
    </row>
    <row r="570" ht="15.75" customHeight="1">
      <c r="B570" s="687"/>
      <c r="C570" s="343"/>
      <c r="D570" s="343"/>
      <c r="E570" s="343"/>
      <c r="F570" s="343"/>
      <c r="G570" s="343"/>
      <c r="H570" s="681"/>
      <c r="I570" s="686"/>
      <c r="J570" s="686"/>
      <c r="K570" s="688"/>
      <c r="L570" s="685"/>
      <c r="M570" s="687"/>
      <c r="N570" s="343"/>
      <c r="O570" s="343"/>
      <c r="P570" s="343"/>
      <c r="Q570" s="343"/>
      <c r="R570" s="343"/>
      <c r="S570" s="681"/>
      <c r="T570" s="686"/>
      <c r="U570" s="686"/>
      <c r="V570" s="688"/>
    </row>
    <row r="571" ht="15.75" customHeight="1">
      <c r="B571" s="687"/>
      <c r="C571" s="343"/>
      <c r="D571" s="343"/>
      <c r="E571" s="343"/>
      <c r="F571" s="343"/>
      <c r="G571" s="343"/>
      <c r="H571" s="681"/>
      <c r="I571" s="686"/>
      <c r="J571" s="686"/>
      <c r="K571" s="688"/>
      <c r="L571" s="685"/>
      <c r="M571" s="687"/>
      <c r="N571" s="343"/>
      <c r="O571" s="343"/>
      <c r="P571" s="343"/>
      <c r="Q571" s="343"/>
      <c r="R571" s="343"/>
      <c r="S571" s="681"/>
      <c r="T571" s="686"/>
      <c r="U571" s="686"/>
      <c r="V571" s="688"/>
    </row>
    <row r="572" ht="15.75" customHeight="1">
      <c r="B572" s="687"/>
      <c r="C572" s="343"/>
      <c r="D572" s="343"/>
      <c r="E572" s="343"/>
      <c r="F572" s="343"/>
      <c r="G572" s="343"/>
      <c r="H572" s="681"/>
      <c r="I572" s="686"/>
      <c r="J572" s="686"/>
      <c r="K572" s="688"/>
      <c r="L572" s="685"/>
      <c r="M572" s="687"/>
      <c r="N572" s="343"/>
      <c r="O572" s="343"/>
      <c r="P572" s="343"/>
      <c r="Q572" s="343"/>
      <c r="R572" s="343"/>
      <c r="S572" s="681"/>
      <c r="T572" s="686"/>
      <c r="U572" s="686"/>
      <c r="V572" s="688"/>
    </row>
    <row r="573" ht="15.75" customHeight="1">
      <c r="B573" s="687"/>
      <c r="C573" s="343"/>
      <c r="D573" s="343"/>
      <c r="E573" s="343"/>
      <c r="F573" s="343"/>
      <c r="G573" s="343"/>
      <c r="H573" s="681"/>
      <c r="I573" s="686"/>
      <c r="J573" s="686"/>
      <c r="K573" s="688"/>
      <c r="L573" s="685"/>
      <c r="M573" s="687"/>
      <c r="N573" s="343"/>
      <c r="O573" s="343"/>
      <c r="P573" s="343"/>
      <c r="Q573" s="343"/>
      <c r="R573" s="343"/>
      <c r="S573" s="681"/>
      <c r="T573" s="686"/>
      <c r="U573" s="686"/>
      <c r="V573" s="688"/>
    </row>
    <row r="574" ht="15.75" customHeight="1">
      <c r="B574" s="687"/>
      <c r="C574" s="343"/>
      <c r="D574" s="343"/>
      <c r="E574" s="343"/>
      <c r="F574" s="343"/>
      <c r="G574" s="343"/>
      <c r="H574" s="681"/>
      <c r="I574" s="686"/>
      <c r="J574" s="686"/>
      <c r="K574" s="688"/>
      <c r="L574" s="685"/>
      <c r="M574" s="687"/>
      <c r="N574" s="343"/>
      <c r="O574" s="343"/>
      <c r="P574" s="343"/>
      <c r="Q574" s="343"/>
      <c r="R574" s="343"/>
      <c r="S574" s="681"/>
      <c r="T574" s="686"/>
      <c r="U574" s="686"/>
      <c r="V574" s="688"/>
    </row>
    <row r="575" ht="15.75" customHeight="1">
      <c r="B575" s="687"/>
      <c r="C575" s="343"/>
      <c r="D575" s="343"/>
      <c r="E575" s="343"/>
      <c r="F575" s="343"/>
      <c r="G575" s="343"/>
      <c r="H575" s="681"/>
      <c r="I575" s="686"/>
      <c r="J575" s="686"/>
      <c r="K575" s="688"/>
      <c r="L575" s="685"/>
      <c r="M575" s="687"/>
      <c r="N575" s="343"/>
      <c r="O575" s="343"/>
      <c r="P575" s="343"/>
      <c r="Q575" s="343"/>
      <c r="R575" s="343"/>
      <c r="S575" s="681"/>
      <c r="T575" s="686"/>
      <c r="U575" s="686"/>
      <c r="V575" s="688"/>
    </row>
    <row r="576" ht="15.75" customHeight="1">
      <c r="B576" s="687"/>
      <c r="C576" s="343"/>
      <c r="D576" s="343"/>
      <c r="E576" s="343"/>
      <c r="F576" s="343"/>
      <c r="G576" s="343"/>
      <c r="H576" s="681"/>
      <c r="I576" s="686"/>
      <c r="J576" s="686"/>
      <c r="K576" s="688"/>
      <c r="L576" s="685"/>
      <c r="M576" s="687"/>
      <c r="N576" s="343"/>
      <c r="O576" s="343"/>
      <c r="P576" s="343"/>
      <c r="Q576" s="343"/>
      <c r="R576" s="343"/>
      <c r="S576" s="681"/>
      <c r="T576" s="686"/>
      <c r="U576" s="686"/>
      <c r="V576" s="688"/>
    </row>
    <row r="577" ht="15.75" customHeight="1">
      <c r="B577" s="687"/>
      <c r="C577" s="343"/>
      <c r="D577" s="343"/>
      <c r="E577" s="343"/>
      <c r="F577" s="343"/>
      <c r="G577" s="343"/>
      <c r="H577" s="681"/>
      <c r="I577" s="686"/>
      <c r="J577" s="686"/>
      <c r="K577" s="688"/>
      <c r="L577" s="685"/>
      <c r="M577" s="687"/>
      <c r="N577" s="343"/>
      <c r="O577" s="343"/>
      <c r="P577" s="343"/>
      <c r="Q577" s="343"/>
      <c r="R577" s="343"/>
      <c r="S577" s="681"/>
      <c r="T577" s="686"/>
      <c r="U577" s="686"/>
      <c r="V577" s="688"/>
    </row>
    <row r="578" ht="15.75" customHeight="1">
      <c r="B578" s="687"/>
      <c r="C578" s="343"/>
      <c r="D578" s="343"/>
      <c r="E578" s="343"/>
      <c r="F578" s="343"/>
      <c r="G578" s="343"/>
      <c r="H578" s="681"/>
      <c r="I578" s="686"/>
      <c r="J578" s="686"/>
      <c r="K578" s="688"/>
      <c r="L578" s="685"/>
      <c r="M578" s="687"/>
      <c r="N578" s="343"/>
      <c r="O578" s="343"/>
      <c r="P578" s="343"/>
      <c r="Q578" s="343"/>
      <c r="R578" s="343"/>
      <c r="S578" s="681"/>
      <c r="T578" s="686"/>
      <c r="U578" s="686"/>
      <c r="V578" s="688"/>
    </row>
    <row r="579" ht="15.75" customHeight="1">
      <c r="B579" s="687"/>
      <c r="C579" s="343"/>
      <c r="D579" s="343"/>
      <c r="E579" s="343"/>
      <c r="F579" s="343"/>
      <c r="G579" s="343"/>
      <c r="H579" s="681"/>
      <c r="I579" s="686"/>
      <c r="J579" s="686"/>
      <c r="K579" s="688"/>
      <c r="L579" s="685"/>
      <c r="M579" s="687"/>
      <c r="N579" s="343"/>
      <c r="O579" s="343"/>
      <c r="P579" s="343"/>
      <c r="Q579" s="343"/>
      <c r="R579" s="343"/>
      <c r="S579" s="681"/>
      <c r="T579" s="686"/>
      <c r="U579" s="686"/>
      <c r="V579" s="688"/>
    </row>
    <row r="580" ht="15.75" customHeight="1">
      <c r="B580" s="687"/>
      <c r="C580" s="343"/>
      <c r="D580" s="343"/>
      <c r="E580" s="343"/>
      <c r="F580" s="343"/>
      <c r="G580" s="343"/>
      <c r="H580" s="681"/>
      <c r="I580" s="686"/>
      <c r="J580" s="686"/>
      <c r="K580" s="688"/>
      <c r="L580" s="685"/>
      <c r="M580" s="687"/>
      <c r="N580" s="343"/>
      <c r="O580" s="343"/>
      <c r="P580" s="343"/>
      <c r="Q580" s="343"/>
      <c r="R580" s="343"/>
      <c r="S580" s="681"/>
      <c r="T580" s="686"/>
      <c r="U580" s="686"/>
      <c r="V580" s="688"/>
    </row>
    <row r="581" ht="15.75" customHeight="1">
      <c r="B581" s="687"/>
      <c r="C581" s="343"/>
      <c r="D581" s="343"/>
      <c r="E581" s="343"/>
      <c r="F581" s="343"/>
      <c r="G581" s="343"/>
      <c r="H581" s="681"/>
      <c r="I581" s="686"/>
      <c r="J581" s="686"/>
      <c r="K581" s="688"/>
      <c r="L581" s="685"/>
      <c r="M581" s="687"/>
      <c r="N581" s="343"/>
      <c r="O581" s="343"/>
      <c r="P581" s="343"/>
      <c r="Q581" s="343"/>
      <c r="R581" s="343"/>
      <c r="S581" s="681"/>
      <c r="T581" s="686"/>
      <c r="U581" s="686"/>
      <c r="V581" s="688"/>
    </row>
    <row r="582" ht="15.75" customHeight="1">
      <c r="B582" s="687"/>
      <c r="C582" s="343"/>
      <c r="D582" s="343"/>
      <c r="E582" s="343"/>
      <c r="F582" s="343"/>
      <c r="G582" s="343"/>
      <c r="H582" s="681"/>
      <c r="I582" s="686"/>
      <c r="J582" s="686"/>
      <c r="K582" s="688"/>
      <c r="L582" s="685"/>
      <c r="M582" s="687"/>
      <c r="N582" s="343"/>
      <c r="O582" s="343"/>
      <c r="P582" s="343"/>
      <c r="Q582" s="343"/>
      <c r="R582" s="343"/>
      <c r="S582" s="681"/>
      <c r="T582" s="686"/>
      <c r="U582" s="686"/>
      <c r="V582" s="688"/>
    </row>
    <row r="583" ht="15.75" customHeight="1">
      <c r="B583" s="687"/>
      <c r="C583" s="343"/>
      <c r="D583" s="343"/>
      <c r="E583" s="343"/>
      <c r="F583" s="343"/>
      <c r="G583" s="343"/>
      <c r="H583" s="681"/>
      <c r="I583" s="686"/>
      <c r="J583" s="686"/>
      <c r="K583" s="688"/>
      <c r="L583" s="685"/>
      <c r="M583" s="687"/>
      <c r="N583" s="343"/>
      <c r="O583" s="343"/>
      <c r="P583" s="343"/>
      <c r="Q583" s="343"/>
      <c r="R583" s="343"/>
      <c r="S583" s="681"/>
      <c r="T583" s="686"/>
      <c r="U583" s="686"/>
      <c r="V583" s="688"/>
    </row>
    <row r="584" ht="15.75" customHeight="1">
      <c r="B584" s="687"/>
      <c r="C584" s="343"/>
      <c r="D584" s="343"/>
      <c r="E584" s="343"/>
      <c r="F584" s="343"/>
      <c r="G584" s="343"/>
      <c r="H584" s="681"/>
      <c r="I584" s="686"/>
      <c r="J584" s="686"/>
      <c r="K584" s="688"/>
      <c r="L584" s="685"/>
      <c r="M584" s="687"/>
      <c r="N584" s="343"/>
      <c r="O584" s="343"/>
      <c r="P584" s="343"/>
      <c r="Q584" s="343"/>
      <c r="R584" s="343"/>
      <c r="S584" s="681"/>
      <c r="T584" s="686"/>
      <c r="U584" s="686"/>
      <c r="V584" s="688"/>
    </row>
    <row r="585" ht="15.75" customHeight="1">
      <c r="B585" s="687"/>
      <c r="C585" s="343"/>
      <c r="D585" s="343"/>
      <c r="E585" s="343"/>
      <c r="F585" s="343"/>
      <c r="G585" s="343"/>
      <c r="H585" s="681"/>
      <c r="I585" s="686"/>
      <c r="J585" s="686"/>
      <c r="K585" s="688"/>
      <c r="L585" s="685"/>
      <c r="M585" s="687"/>
      <c r="N585" s="343"/>
      <c r="O585" s="343"/>
      <c r="P585" s="343"/>
      <c r="Q585" s="343"/>
      <c r="R585" s="343"/>
      <c r="S585" s="681"/>
      <c r="T585" s="686"/>
      <c r="U585" s="686"/>
      <c r="V585" s="688"/>
    </row>
    <row r="586" ht="15.75" customHeight="1">
      <c r="B586" s="687"/>
      <c r="C586" s="343"/>
      <c r="D586" s="343"/>
      <c r="E586" s="343"/>
      <c r="F586" s="343"/>
      <c r="G586" s="343"/>
      <c r="H586" s="681"/>
      <c r="I586" s="686"/>
      <c r="J586" s="686"/>
      <c r="K586" s="688"/>
      <c r="L586" s="685"/>
      <c r="M586" s="687"/>
      <c r="N586" s="343"/>
      <c r="O586" s="343"/>
      <c r="P586" s="343"/>
      <c r="Q586" s="343"/>
      <c r="R586" s="343"/>
      <c r="S586" s="681"/>
      <c r="T586" s="686"/>
      <c r="U586" s="686"/>
      <c r="V586" s="688"/>
    </row>
    <row r="587" ht="15.75" customHeight="1">
      <c r="B587" s="687"/>
      <c r="C587" s="343"/>
      <c r="D587" s="343"/>
      <c r="E587" s="343"/>
      <c r="F587" s="343"/>
      <c r="G587" s="343"/>
      <c r="H587" s="681"/>
      <c r="I587" s="686"/>
      <c r="J587" s="686"/>
      <c r="K587" s="688"/>
      <c r="L587" s="685"/>
      <c r="M587" s="687"/>
      <c r="N587" s="343"/>
      <c r="O587" s="343"/>
      <c r="P587" s="343"/>
      <c r="Q587" s="343"/>
      <c r="R587" s="343"/>
      <c r="S587" s="681"/>
      <c r="T587" s="686"/>
      <c r="U587" s="686"/>
      <c r="V587" s="688"/>
    </row>
    <row r="588" ht="15.75" customHeight="1">
      <c r="B588" s="687"/>
      <c r="C588" s="343"/>
      <c r="D588" s="343"/>
      <c r="E588" s="343"/>
      <c r="F588" s="343"/>
      <c r="G588" s="343"/>
      <c r="H588" s="681"/>
      <c r="I588" s="686"/>
      <c r="J588" s="686"/>
      <c r="K588" s="688"/>
      <c r="L588" s="685"/>
      <c r="M588" s="687"/>
      <c r="N588" s="343"/>
      <c r="O588" s="343"/>
      <c r="P588" s="343"/>
      <c r="Q588" s="343"/>
      <c r="R588" s="343"/>
      <c r="S588" s="681"/>
      <c r="T588" s="686"/>
      <c r="U588" s="686"/>
      <c r="V588" s="688"/>
    </row>
    <row r="589" ht="15.75" customHeight="1">
      <c r="B589" s="687"/>
      <c r="C589" s="343"/>
      <c r="D589" s="343"/>
      <c r="E589" s="343"/>
      <c r="F589" s="343"/>
      <c r="G589" s="343"/>
      <c r="H589" s="681"/>
      <c r="I589" s="686"/>
      <c r="J589" s="686"/>
      <c r="K589" s="688"/>
      <c r="L589" s="685"/>
      <c r="M589" s="687"/>
      <c r="N589" s="343"/>
      <c r="O589" s="343"/>
      <c r="P589" s="343"/>
      <c r="Q589" s="343"/>
      <c r="R589" s="343"/>
      <c r="S589" s="681"/>
      <c r="T589" s="686"/>
      <c r="U589" s="686"/>
      <c r="V589" s="688"/>
    </row>
    <row r="590" ht="15.75" customHeight="1">
      <c r="B590" s="687"/>
      <c r="C590" s="343"/>
      <c r="D590" s="343"/>
      <c r="E590" s="343"/>
      <c r="F590" s="343"/>
      <c r="G590" s="343"/>
      <c r="H590" s="681"/>
      <c r="I590" s="686"/>
      <c r="J590" s="686"/>
      <c r="K590" s="688"/>
      <c r="L590" s="685"/>
      <c r="M590" s="687"/>
      <c r="N590" s="343"/>
      <c r="O590" s="343"/>
      <c r="P590" s="343"/>
      <c r="Q590" s="343"/>
      <c r="R590" s="343"/>
      <c r="S590" s="681"/>
      <c r="T590" s="686"/>
      <c r="U590" s="686"/>
      <c r="V590" s="688"/>
    </row>
    <row r="591" ht="15.75" customHeight="1">
      <c r="B591" s="687"/>
      <c r="C591" s="343"/>
      <c r="D591" s="343"/>
      <c r="E591" s="343"/>
      <c r="F591" s="343"/>
      <c r="G591" s="343"/>
      <c r="H591" s="681"/>
      <c r="I591" s="686"/>
      <c r="J591" s="686"/>
      <c r="K591" s="688"/>
      <c r="L591" s="685"/>
      <c r="M591" s="687"/>
      <c r="N591" s="343"/>
      <c r="O591" s="343"/>
      <c r="P591" s="343"/>
      <c r="Q591" s="343"/>
      <c r="R591" s="343"/>
      <c r="S591" s="681"/>
      <c r="T591" s="686"/>
      <c r="U591" s="686"/>
      <c r="V591" s="688"/>
    </row>
    <row r="592" ht="15.75" customHeight="1">
      <c r="B592" s="687"/>
      <c r="C592" s="343"/>
      <c r="D592" s="343"/>
      <c r="E592" s="343"/>
      <c r="F592" s="343"/>
      <c r="G592" s="343"/>
      <c r="H592" s="681"/>
      <c r="I592" s="686"/>
      <c r="J592" s="686"/>
      <c r="K592" s="688"/>
      <c r="L592" s="685"/>
      <c r="M592" s="687"/>
      <c r="N592" s="343"/>
      <c r="O592" s="343"/>
      <c r="P592" s="343"/>
      <c r="Q592" s="343"/>
      <c r="R592" s="343"/>
      <c r="S592" s="681"/>
      <c r="T592" s="686"/>
      <c r="U592" s="686"/>
      <c r="V592" s="688"/>
    </row>
    <row r="593" ht="15.75" customHeight="1">
      <c r="B593" s="687"/>
      <c r="C593" s="343"/>
      <c r="D593" s="343"/>
      <c r="E593" s="343"/>
      <c r="F593" s="343"/>
      <c r="G593" s="343"/>
      <c r="H593" s="681"/>
      <c r="I593" s="686"/>
      <c r="J593" s="686"/>
      <c r="K593" s="688"/>
      <c r="L593" s="685"/>
      <c r="M593" s="687"/>
      <c r="N593" s="343"/>
      <c r="O593" s="343"/>
      <c r="P593" s="343"/>
      <c r="Q593" s="343"/>
      <c r="R593" s="343"/>
      <c r="S593" s="681"/>
      <c r="T593" s="686"/>
      <c r="U593" s="686"/>
      <c r="V593" s="688"/>
    </row>
    <row r="594" ht="15.75" customHeight="1">
      <c r="B594" s="687"/>
      <c r="C594" s="343"/>
      <c r="D594" s="343"/>
      <c r="E594" s="343"/>
      <c r="F594" s="343"/>
      <c r="G594" s="343"/>
      <c r="H594" s="681"/>
      <c r="I594" s="686"/>
      <c r="J594" s="686"/>
      <c r="K594" s="688"/>
      <c r="L594" s="685"/>
      <c r="M594" s="687"/>
      <c r="N594" s="343"/>
      <c r="O594" s="343"/>
      <c r="P594" s="343"/>
      <c r="Q594" s="343"/>
      <c r="R594" s="343"/>
      <c r="S594" s="681"/>
      <c r="T594" s="686"/>
      <c r="U594" s="686"/>
      <c r="V594" s="688"/>
    </row>
    <row r="595" ht="15.75" customHeight="1">
      <c r="B595" s="687"/>
      <c r="C595" s="343"/>
      <c r="D595" s="343"/>
      <c r="E595" s="343"/>
      <c r="F595" s="343"/>
      <c r="G595" s="343"/>
      <c r="H595" s="681"/>
      <c r="I595" s="686"/>
      <c r="J595" s="686"/>
      <c r="K595" s="688"/>
      <c r="L595" s="685"/>
      <c r="M595" s="687"/>
      <c r="N595" s="343"/>
      <c r="O595" s="343"/>
      <c r="P595" s="343"/>
      <c r="Q595" s="343"/>
      <c r="R595" s="343"/>
      <c r="S595" s="681"/>
      <c r="T595" s="686"/>
      <c r="U595" s="686"/>
      <c r="V595" s="688"/>
    </row>
    <row r="596" ht="15.75" customHeight="1">
      <c r="B596" s="687"/>
      <c r="C596" s="343"/>
      <c r="D596" s="343"/>
      <c r="E596" s="343"/>
      <c r="F596" s="343"/>
      <c r="G596" s="343"/>
      <c r="H596" s="681"/>
      <c r="I596" s="686"/>
      <c r="J596" s="686"/>
      <c r="K596" s="688"/>
      <c r="L596" s="685"/>
      <c r="M596" s="687"/>
      <c r="N596" s="343"/>
      <c r="O596" s="343"/>
      <c r="P596" s="343"/>
      <c r="Q596" s="343"/>
      <c r="R596" s="343"/>
      <c r="S596" s="681"/>
      <c r="T596" s="686"/>
      <c r="U596" s="686"/>
      <c r="V596" s="688"/>
    </row>
    <row r="597" ht="15.75" customHeight="1">
      <c r="B597" s="687"/>
      <c r="C597" s="343"/>
      <c r="D597" s="343"/>
      <c r="E597" s="343"/>
      <c r="F597" s="343"/>
      <c r="G597" s="343"/>
      <c r="H597" s="681"/>
      <c r="I597" s="686"/>
      <c r="J597" s="686"/>
      <c r="K597" s="688"/>
      <c r="L597" s="685"/>
      <c r="M597" s="687"/>
      <c r="N597" s="343"/>
      <c r="O597" s="343"/>
      <c r="P597" s="343"/>
      <c r="Q597" s="343"/>
      <c r="R597" s="343"/>
      <c r="S597" s="681"/>
      <c r="T597" s="686"/>
      <c r="U597" s="686"/>
      <c r="V597" s="688"/>
    </row>
    <row r="598" ht="15.75" customHeight="1">
      <c r="B598" s="687"/>
      <c r="C598" s="343"/>
      <c r="D598" s="343"/>
      <c r="E598" s="343"/>
      <c r="F598" s="343"/>
      <c r="G598" s="343"/>
      <c r="H598" s="681"/>
      <c r="I598" s="686"/>
      <c r="J598" s="686"/>
      <c r="K598" s="688"/>
      <c r="L598" s="685"/>
      <c r="M598" s="687"/>
      <c r="N598" s="343"/>
      <c r="O598" s="343"/>
      <c r="P598" s="343"/>
      <c r="Q598" s="343"/>
      <c r="R598" s="343"/>
      <c r="S598" s="681"/>
      <c r="T598" s="686"/>
      <c r="U598" s="686"/>
      <c r="V598" s="688"/>
    </row>
    <row r="599" ht="15.75" customHeight="1">
      <c r="B599" s="687"/>
      <c r="C599" s="343"/>
      <c r="D599" s="343"/>
      <c r="E599" s="343"/>
      <c r="F599" s="343"/>
      <c r="G599" s="343"/>
      <c r="H599" s="681"/>
      <c r="I599" s="686"/>
      <c r="J599" s="686"/>
      <c r="K599" s="688"/>
      <c r="L599" s="685"/>
      <c r="M599" s="687"/>
      <c r="N599" s="343"/>
      <c r="O599" s="343"/>
      <c r="P599" s="343"/>
      <c r="Q599" s="343"/>
      <c r="R599" s="343"/>
      <c r="S599" s="681"/>
      <c r="T599" s="686"/>
      <c r="U599" s="686"/>
      <c r="V599" s="688"/>
    </row>
    <row r="600" ht="15.75" customHeight="1">
      <c r="B600" s="687"/>
      <c r="C600" s="343"/>
      <c r="D600" s="343"/>
      <c r="E600" s="343"/>
      <c r="F600" s="343"/>
      <c r="G600" s="343"/>
      <c r="H600" s="681"/>
      <c r="I600" s="686"/>
      <c r="J600" s="686"/>
      <c r="K600" s="688"/>
      <c r="L600" s="685"/>
      <c r="M600" s="687"/>
      <c r="N600" s="343"/>
      <c r="O600" s="343"/>
      <c r="P600" s="343"/>
      <c r="Q600" s="343"/>
      <c r="R600" s="343"/>
      <c r="S600" s="681"/>
      <c r="T600" s="686"/>
      <c r="U600" s="686"/>
      <c r="V600" s="688"/>
    </row>
    <row r="601" ht="15.75" customHeight="1">
      <c r="B601" s="687"/>
      <c r="C601" s="343"/>
      <c r="D601" s="343"/>
      <c r="E601" s="343"/>
      <c r="F601" s="343"/>
      <c r="G601" s="343"/>
      <c r="H601" s="681"/>
      <c r="I601" s="686"/>
      <c r="J601" s="686"/>
      <c r="K601" s="688"/>
      <c r="L601" s="685"/>
      <c r="M601" s="687"/>
      <c r="N601" s="343"/>
      <c r="O601" s="343"/>
      <c r="P601" s="343"/>
      <c r="Q601" s="343"/>
      <c r="R601" s="343"/>
      <c r="S601" s="681"/>
      <c r="T601" s="686"/>
      <c r="U601" s="686"/>
      <c r="V601" s="688"/>
    </row>
    <row r="602" ht="15.75" customHeight="1">
      <c r="B602" s="687"/>
      <c r="C602" s="343"/>
      <c r="D602" s="343"/>
      <c r="E602" s="343"/>
      <c r="F602" s="343"/>
      <c r="G602" s="343"/>
      <c r="H602" s="681"/>
      <c r="I602" s="686"/>
      <c r="J602" s="686"/>
      <c r="K602" s="688"/>
      <c r="L602" s="685"/>
      <c r="M602" s="687"/>
      <c r="N602" s="343"/>
      <c r="O602" s="343"/>
      <c r="P602" s="343"/>
      <c r="Q602" s="343"/>
      <c r="R602" s="343"/>
      <c r="S602" s="681"/>
      <c r="T602" s="686"/>
      <c r="U602" s="686"/>
      <c r="V602" s="688"/>
    </row>
    <row r="603" ht="15.75" customHeight="1">
      <c r="B603" s="687"/>
      <c r="C603" s="343"/>
      <c r="D603" s="343"/>
      <c r="E603" s="343"/>
      <c r="F603" s="343"/>
      <c r="G603" s="343"/>
      <c r="H603" s="681"/>
      <c r="I603" s="686"/>
      <c r="J603" s="686"/>
      <c r="K603" s="688"/>
      <c r="L603" s="685"/>
      <c r="M603" s="687"/>
      <c r="N603" s="343"/>
      <c r="O603" s="343"/>
      <c r="P603" s="343"/>
      <c r="Q603" s="343"/>
      <c r="R603" s="343"/>
      <c r="S603" s="681"/>
      <c r="T603" s="686"/>
      <c r="U603" s="686"/>
      <c r="V603" s="688"/>
    </row>
    <row r="604" ht="15.75" customHeight="1">
      <c r="B604" s="687"/>
      <c r="C604" s="343"/>
      <c r="D604" s="343"/>
      <c r="E604" s="343"/>
      <c r="F604" s="343"/>
      <c r="G604" s="343"/>
      <c r="H604" s="681"/>
      <c r="I604" s="686"/>
      <c r="J604" s="686"/>
      <c r="K604" s="688"/>
      <c r="L604" s="685"/>
      <c r="M604" s="687"/>
      <c r="N604" s="343"/>
      <c r="O604" s="343"/>
      <c r="P604" s="343"/>
      <c r="Q604" s="343"/>
      <c r="R604" s="343"/>
      <c r="S604" s="681"/>
      <c r="T604" s="686"/>
      <c r="U604" s="686"/>
      <c r="V604" s="688"/>
    </row>
    <row r="605" ht="15.75" customHeight="1">
      <c r="B605" s="693"/>
      <c r="C605" s="343"/>
      <c r="D605" s="343"/>
      <c r="E605" s="343"/>
      <c r="F605" s="343"/>
      <c r="G605" s="343"/>
      <c r="H605" s="681"/>
      <c r="I605" s="686"/>
      <c r="J605" s="686"/>
      <c r="K605" s="688"/>
      <c r="L605" s="685"/>
      <c r="M605" s="687"/>
      <c r="N605" s="343"/>
      <c r="O605" s="343"/>
      <c r="P605" s="343"/>
      <c r="Q605" s="343"/>
      <c r="R605" s="343"/>
      <c r="S605" s="681"/>
      <c r="T605" s="686"/>
      <c r="U605" s="686"/>
      <c r="V605" s="688"/>
    </row>
    <row r="606" ht="15.75" customHeight="1">
      <c r="B606" s="693"/>
      <c r="C606" s="343"/>
      <c r="D606" s="343"/>
      <c r="E606" s="343"/>
      <c r="F606" s="343"/>
      <c r="G606" s="343"/>
      <c r="H606" s="681"/>
      <c r="I606" s="686"/>
      <c r="J606" s="686"/>
      <c r="K606" s="688"/>
      <c r="L606" s="685"/>
      <c r="M606" s="687"/>
      <c r="N606" s="343"/>
      <c r="O606" s="343"/>
      <c r="P606" s="343"/>
      <c r="Q606" s="343"/>
      <c r="R606" s="343"/>
      <c r="S606" s="681"/>
      <c r="T606" s="686"/>
      <c r="U606" s="686"/>
      <c r="V606" s="688"/>
    </row>
    <row r="607" ht="15.75" customHeight="1">
      <c r="B607" s="693"/>
      <c r="C607" s="343"/>
      <c r="D607" s="343"/>
      <c r="E607" s="343"/>
      <c r="F607" s="343"/>
      <c r="G607" s="343"/>
      <c r="H607" s="681"/>
      <c r="I607" s="686"/>
      <c r="J607" s="686"/>
      <c r="K607" s="688"/>
      <c r="L607" s="685"/>
      <c r="M607" s="687"/>
      <c r="N607" s="343"/>
      <c r="O607" s="343"/>
      <c r="P607" s="343"/>
      <c r="Q607" s="343"/>
      <c r="R607" s="343"/>
      <c r="S607" s="681"/>
      <c r="T607" s="686"/>
      <c r="U607" s="686"/>
      <c r="V607" s="688"/>
    </row>
    <row r="608" ht="15.75" customHeight="1">
      <c r="B608" s="693"/>
      <c r="C608" s="343"/>
      <c r="D608" s="343"/>
      <c r="E608" s="343"/>
      <c r="F608" s="343"/>
      <c r="G608" s="343"/>
      <c r="H608" s="681"/>
      <c r="I608" s="686"/>
      <c r="J608" s="686"/>
      <c r="K608" s="688"/>
      <c r="L608" s="685"/>
      <c r="M608" s="687"/>
      <c r="N608" s="343"/>
      <c r="O608" s="343"/>
      <c r="P608" s="343"/>
      <c r="Q608" s="343"/>
      <c r="R608" s="343"/>
      <c r="S608" s="681"/>
      <c r="T608" s="686"/>
      <c r="U608" s="686"/>
      <c r="V608" s="688"/>
    </row>
    <row r="609" ht="15.75" customHeight="1">
      <c r="B609" s="693"/>
      <c r="C609" s="343"/>
      <c r="D609" s="343"/>
      <c r="E609" s="343"/>
      <c r="F609" s="343"/>
      <c r="G609" s="343"/>
      <c r="H609" s="681"/>
      <c r="I609" s="686"/>
      <c r="J609" s="686"/>
      <c r="K609" s="688"/>
      <c r="L609" s="685"/>
      <c r="M609" s="687"/>
      <c r="N609" s="343"/>
      <c r="O609" s="343"/>
      <c r="P609" s="343"/>
      <c r="Q609" s="343"/>
      <c r="R609" s="343"/>
      <c r="S609" s="681"/>
      <c r="T609" s="686"/>
      <c r="U609" s="686"/>
      <c r="V609" s="688"/>
    </row>
    <row r="610" ht="15.75" customHeight="1">
      <c r="B610" s="693"/>
      <c r="C610" s="343"/>
      <c r="D610" s="343"/>
      <c r="E610" s="343"/>
      <c r="F610" s="343"/>
      <c r="G610" s="343"/>
      <c r="H610" s="681"/>
      <c r="I610" s="686"/>
      <c r="J610" s="686"/>
      <c r="K610" s="688"/>
      <c r="L610" s="685"/>
      <c r="M610" s="687"/>
      <c r="N610" s="343"/>
      <c r="O610" s="343"/>
      <c r="P610" s="343"/>
      <c r="Q610" s="343"/>
      <c r="R610" s="343"/>
      <c r="S610" s="681"/>
      <c r="T610" s="686"/>
      <c r="U610" s="686"/>
      <c r="V610" s="688"/>
    </row>
    <row r="611" ht="15.75" customHeight="1">
      <c r="B611" s="693"/>
      <c r="C611" s="343"/>
      <c r="D611" s="343"/>
      <c r="E611" s="343"/>
      <c r="F611" s="343"/>
      <c r="G611" s="343"/>
      <c r="H611" s="681"/>
      <c r="I611" s="686"/>
      <c r="J611" s="686"/>
      <c r="K611" s="688"/>
      <c r="L611" s="685"/>
      <c r="M611" s="687"/>
      <c r="N611" s="343"/>
      <c r="O611" s="343"/>
      <c r="P611" s="343"/>
      <c r="Q611" s="343"/>
      <c r="R611" s="343"/>
      <c r="S611" s="681"/>
      <c r="T611" s="686"/>
      <c r="U611" s="686"/>
      <c r="V611" s="688"/>
    </row>
    <row r="612" ht="15.75" customHeight="1">
      <c r="B612" s="693"/>
      <c r="C612" s="343"/>
      <c r="D612" s="343"/>
      <c r="E612" s="343"/>
      <c r="F612" s="343"/>
      <c r="G612" s="343"/>
      <c r="H612" s="681"/>
      <c r="I612" s="686"/>
      <c r="J612" s="686"/>
      <c r="K612" s="688"/>
      <c r="L612" s="685"/>
      <c r="M612" s="687"/>
      <c r="N612" s="343"/>
      <c r="O612" s="343"/>
      <c r="P612" s="343"/>
      <c r="Q612" s="343"/>
      <c r="R612" s="343"/>
      <c r="S612" s="681"/>
      <c r="T612" s="686"/>
      <c r="U612" s="686"/>
      <c r="V612" s="688"/>
    </row>
    <row r="613" ht="15.75" customHeight="1">
      <c r="B613" s="693"/>
      <c r="C613" s="343"/>
      <c r="D613" s="343"/>
      <c r="E613" s="343"/>
      <c r="F613" s="343"/>
      <c r="G613" s="343"/>
      <c r="H613" s="681"/>
      <c r="I613" s="686"/>
      <c r="J613" s="686"/>
      <c r="K613" s="688"/>
      <c r="L613" s="685"/>
      <c r="M613" s="687"/>
      <c r="N613" s="343"/>
      <c r="O613" s="343"/>
      <c r="P613" s="343"/>
      <c r="Q613" s="343"/>
      <c r="R613" s="343"/>
      <c r="S613" s="681"/>
      <c r="T613" s="686"/>
      <c r="U613" s="686"/>
      <c r="V613" s="688"/>
    </row>
    <row r="614" ht="15.75" customHeight="1">
      <c r="B614" s="693"/>
      <c r="C614" s="343"/>
      <c r="D614" s="343"/>
      <c r="E614" s="343"/>
      <c r="F614" s="343"/>
      <c r="G614" s="343"/>
      <c r="H614" s="681"/>
      <c r="I614" s="686"/>
      <c r="J614" s="686"/>
      <c r="K614" s="688"/>
      <c r="L614" s="685"/>
      <c r="M614" s="687"/>
      <c r="N614" s="343"/>
      <c r="O614" s="343"/>
      <c r="P614" s="343"/>
      <c r="Q614" s="343"/>
      <c r="R614" s="343"/>
      <c r="S614" s="681"/>
      <c r="T614" s="686"/>
      <c r="U614" s="686"/>
      <c r="V614" s="688"/>
    </row>
    <row r="615" ht="15.75" customHeight="1">
      <c r="B615" s="693"/>
      <c r="C615" s="343"/>
      <c r="D615" s="343"/>
      <c r="E615" s="343"/>
      <c r="F615" s="343"/>
      <c r="G615" s="343"/>
      <c r="H615" s="681"/>
      <c r="I615" s="686"/>
      <c r="J615" s="686"/>
      <c r="K615" s="688"/>
      <c r="L615" s="685"/>
      <c r="M615" s="687"/>
      <c r="N615" s="343"/>
      <c r="O615" s="343"/>
      <c r="P615" s="343"/>
      <c r="Q615" s="343"/>
      <c r="R615" s="343"/>
      <c r="S615" s="681"/>
      <c r="T615" s="686"/>
      <c r="U615" s="686"/>
      <c r="V615" s="688"/>
    </row>
    <row r="616" ht="15.75" customHeight="1">
      <c r="B616" s="687"/>
      <c r="C616" s="343"/>
      <c r="D616" s="343"/>
      <c r="E616" s="343"/>
      <c r="F616" s="343"/>
      <c r="G616" s="343"/>
      <c r="H616" s="681"/>
      <c r="I616" s="686"/>
      <c r="J616" s="686"/>
      <c r="K616" s="688"/>
      <c r="L616" s="685"/>
      <c r="M616" s="687"/>
      <c r="N616" s="343"/>
      <c r="O616" s="343"/>
      <c r="P616" s="343"/>
      <c r="Q616" s="343"/>
      <c r="R616" s="343"/>
      <c r="S616" s="681"/>
      <c r="T616" s="686"/>
      <c r="U616" s="686"/>
      <c r="V616" s="688"/>
    </row>
    <row r="617" ht="15.75" customHeight="1">
      <c r="B617" s="687"/>
      <c r="C617" s="343"/>
      <c r="D617" s="343"/>
      <c r="E617" s="343"/>
      <c r="F617" s="343"/>
      <c r="G617" s="343"/>
      <c r="H617" s="681"/>
      <c r="I617" s="686"/>
      <c r="J617" s="686"/>
      <c r="K617" s="688"/>
      <c r="L617" s="685"/>
      <c r="M617" s="687"/>
      <c r="N617" s="343"/>
      <c r="O617" s="343"/>
      <c r="P617" s="343"/>
      <c r="Q617" s="343"/>
      <c r="R617" s="343"/>
      <c r="S617" s="681"/>
      <c r="T617" s="686"/>
      <c r="U617" s="686"/>
      <c r="V617" s="688"/>
    </row>
    <row r="618" ht="15.75" customHeight="1">
      <c r="B618" s="687"/>
      <c r="C618" s="343"/>
      <c r="D618" s="343"/>
      <c r="E618" s="343"/>
      <c r="F618" s="343"/>
      <c r="G618" s="343"/>
      <c r="H618" s="681"/>
      <c r="I618" s="686"/>
      <c r="J618" s="686"/>
      <c r="K618" s="688"/>
      <c r="L618" s="685"/>
      <c r="M618" s="687"/>
      <c r="N618" s="343"/>
      <c r="O618" s="343"/>
      <c r="P618" s="343"/>
      <c r="Q618" s="343"/>
      <c r="R618" s="343"/>
      <c r="S618" s="681"/>
      <c r="T618" s="686"/>
      <c r="U618" s="686"/>
      <c r="V618" s="688"/>
    </row>
    <row r="619" ht="15.75" customHeight="1">
      <c r="B619" s="687"/>
      <c r="C619" s="343"/>
      <c r="D619" s="343"/>
      <c r="E619" s="343"/>
      <c r="F619" s="343"/>
      <c r="G619" s="343"/>
      <c r="H619" s="681"/>
      <c r="I619" s="686"/>
      <c r="J619" s="686"/>
      <c r="K619" s="688"/>
      <c r="L619" s="685"/>
      <c r="M619" s="687"/>
      <c r="N619" s="343"/>
      <c r="O619" s="343"/>
      <c r="P619" s="343"/>
      <c r="Q619" s="343"/>
      <c r="R619" s="343"/>
      <c r="S619" s="681"/>
      <c r="T619" s="686"/>
      <c r="U619" s="686"/>
      <c r="V619" s="688"/>
    </row>
    <row r="620" ht="15.75" customHeight="1">
      <c r="B620" s="687"/>
      <c r="C620" s="343"/>
      <c r="D620" s="343"/>
      <c r="E620" s="343"/>
      <c r="F620" s="343"/>
      <c r="G620" s="343"/>
      <c r="H620" s="681"/>
      <c r="I620" s="686"/>
      <c r="J620" s="686"/>
      <c r="K620" s="688"/>
      <c r="L620" s="685"/>
      <c r="M620" s="687"/>
      <c r="N620" s="343"/>
      <c r="O620" s="343"/>
      <c r="P620" s="343"/>
      <c r="Q620" s="343"/>
      <c r="R620" s="343"/>
      <c r="S620" s="681"/>
      <c r="T620" s="686"/>
      <c r="U620" s="686"/>
      <c r="V620" s="688"/>
    </row>
    <row r="621" ht="15.75" customHeight="1">
      <c r="B621" s="687"/>
      <c r="C621" s="343"/>
      <c r="D621" s="343"/>
      <c r="E621" s="343"/>
      <c r="F621" s="343"/>
      <c r="G621" s="343"/>
      <c r="H621" s="681"/>
      <c r="I621" s="686"/>
      <c r="J621" s="686"/>
      <c r="K621" s="688"/>
      <c r="L621" s="685"/>
      <c r="M621" s="687"/>
      <c r="N621" s="343"/>
      <c r="O621" s="343"/>
      <c r="P621" s="343"/>
      <c r="Q621" s="343"/>
      <c r="R621" s="343"/>
      <c r="S621" s="681"/>
      <c r="T621" s="686"/>
      <c r="U621" s="686"/>
      <c r="V621" s="688"/>
    </row>
    <row r="622" ht="15.75" customHeight="1">
      <c r="B622" s="687"/>
      <c r="C622" s="343"/>
      <c r="D622" s="343"/>
      <c r="E622" s="343"/>
      <c r="F622" s="343"/>
      <c r="G622" s="343"/>
      <c r="H622" s="681"/>
      <c r="I622" s="686"/>
      <c r="J622" s="686"/>
      <c r="K622" s="688"/>
      <c r="L622" s="685"/>
      <c r="M622" s="687"/>
      <c r="N622" s="343"/>
      <c r="O622" s="343"/>
      <c r="P622" s="343"/>
      <c r="Q622" s="343"/>
      <c r="R622" s="343"/>
      <c r="S622" s="681"/>
      <c r="T622" s="686"/>
      <c r="U622" s="686"/>
      <c r="V622" s="688"/>
    </row>
    <row r="623" ht="15.75" customHeight="1">
      <c r="B623" s="687"/>
      <c r="C623" s="343"/>
      <c r="D623" s="343"/>
      <c r="E623" s="343"/>
      <c r="F623" s="343"/>
      <c r="G623" s="343"/>
      <c r="H623" s="681"/>
      <c r="I623" s="686"/>
      <c r="J623" s="686"/>
      <c r="K623" s="688"/>
      <c r="L623" s="685"/>
      <c r="M623" s="687"/>
      <c r="N623" s="343"/>
      <c r="O623" s="343"/>
      <c r="P623" s="343"/>
      <c r="Q623" s="343"/>
      <c r="R623" s="343"/>
      <c r="S623" s="681"/>
      <c r="T623" s="686"/>
      <c r="U623" s="686"/>
      <c r="V623" s="688"/>
    </row>
    <row r="624" ht="15.75" customHeight="1">
      <c r="B624" s="687"/>
      <c r="C624" s="343"/>
      <c r="D624" s="343"/>
      <c r="E624" s="343"/>
      <c r="F624" s="343"/>
      <c r="G624" s="343"/>
      <c r="H624" s="681"/>
      <c r="I624" s="686"/>
      <c r="J624" s="686"/>
      <c r="K624" s="688"/>
      <c r="L624" s="685"/>
      <c r="M624" s="687"/>
      <c r="N624" s="343"/>
      <c r="O624" s="343"/>
      <c r="P624" s="343"/>
      <c r="Q624" s="343"/>
      <c r="R624" s="343"/>
      <c r="S624" s="681"/>
      <c r="T624" s="686"/>
      <c r="U624" s="686"/>
      <c r="V624" s="688"/>
    </row>
    <row r="625" ht="15.75" customHeight="1">
      <c r="B625" s="687"/>
      <c r="C625" s="343"/>
      <c r="D625" s="343"/>
      <c r="E625" s="343"/>
      <c r="F625" s="343"/>
      <c r="G625" s="343"/>
      <c r="H625" s="681"/>
      <c r="I625" s="686"/>
      <c r="J625" s="686"/>
      <c r="K625" s="688"/>
      <c r="L625" s="685"/>
      <c r="M625" s="687"/>
      <c r="N625" s="343"/>
      <c r="O625" s="343"/>
      <c r="P625" s="343"/>
      <c r="Q625" s="343"/>
      <c r="R625" s="343"/>
      <c r="S625" s="681"/>
      <c r="T625" s="686"/>
      <c r="U625" s="686"/>
      <c r="V625" s="688"/>
    </row>
    <row r="626" ht="15.75" customHeight="1">
      <c r="B626" s="687"/>
      <c r="C626" s="343"/>
      <c r="D626" s="343"/>
      <c r="E626" s="343"/>
      <c r="F626" s="343"/>
      <c r="G626" s="343"/>
      <c r="H626" s="681"/>
      <c r="I626" s="686"/>
      <c r="J626" s="686"/>
      <c r="K626" s="688"/>
      <c r="L626" s="685"/>
      <c r="M626" s="687"/>
      <c r="N626" s="343"/>
      <c r="O626" s="343"/>
      <c r="P626" s="343"/>
      <c r="Q626" s="343"/>
      <c r="R626" s="343"/>
      <c r="S626" s="681"/>
      <c r="T626" s="686"/>
      <c r="U626" s="686"/>
      <c r="V626" s="688"/>
    </row>
    <row r="627" ht="15.75" customHeight="1">
      <c r="B627" s="687"/>
      <c r="C627" s="343"/>
      <c r="D627" s="343"/>
      <c r="E627" s="343"/>
      <c r="F627" s="343"/>
      <c r="G627" s="343"/>
      <c r="H627" s="681"/>
      <c r="I627" s="686"/>
      <c r="J627" s="686"/>
      <c r="K627" s="688"/>
      <c r="L627" s="685"/>
      <c r="M627" s="687"/>
      <c r="N627" s="343"/>
      <c r="O627" s="343"/>
      <c r="P627" s="343"/>
      <c r="Q627" s="343"/>
      <c r="R627" s="343"/>
      <c r="S627" s="681"/>
      <c r="T627" s="686"/>
      <c r="U627" s="686"/>
      <c r="V627" s="688"/>
    </row>
    <row r="628" ht="15.75" customHeight="1">
      <c r="B628" s="687"/>
      <c r="C628" s="343"/>
      <c r="D628" s="343"/>
      <c r="E628" s="343"/>
      <c r="F628" s="343"/>
      <c r="G628" s="343"/>
      <c r="H628" s="681"/>
      <c r="I628" s="686"/>
      <c r="J628" s="686"/>
      <c r="K628" s="688"/>
      <c r="L628" s="685"/>
      <c r="M628" s="687"/>
      <c r="N628" s="343"/>
      <c r="O628" s="343"/>
      <c r="P628" s="343"/>
      <c r="Q628" s="343"/>
      <c r="R628" s="343"/>
      <c r="S628" s="681"/>
      <c r="T628" s="686"/>
      <c r="U628" s="686"/>
      <c r="V628" s="688"/>
    </row>
    <row r="629" ht="15.75" customHeight="1">
      <c r="B629" s="687"/>
      <c r="C629" s="343"/>
      <c r="D629" s="343"/>
      <c r="E629" s="343"/>
      <c r="F629" s="343"/>
      <c r="G629" s="343"/>
      <c r="H629" s="681"/>
      <c r="I629" s="686"/>
      <c r="J629" s="686"/>
      <c r="K629" s="688"/>
      <c r="L629" s="685"/>
      <c r="M629" s="687"/>
      <c r="N629" s="343"/>
      <c r="O629" s="343"/>
      <c r="P629" s="343"/>
      <c r="Q629" s="343"/>
      <c r="R629" s="343"/>
      <c r="S629" s="681"/>
      <c r="T629" s="686"/>
      <c r="U629" s="686"/>
      <c r="V629" s="688"/>
    </row>
    <row r="630" ht="15.75" customHeight="1">
      <c r="B630" s="687"/>
      <c r="C630" s="343"/>
      <c r="D630" s="343"/>
      <c r="E630" s="343"/>
      <c r="F630" s="343"/>
      <c r="G630" s="343"/>
      <c r="H630" s="681"/>
      <c r="I630" s="686"/>
      <c r="J630" s="686"/>
      <c r="K630" s="688"/>
      <c r="L630" s="685"/>
      <c r="M630" s="687"/>
      <c r="N630" s="343"/>
      <c r="O630" s="343"/>
      <c r="P630" s="343"/>
      <c r="Q630" s="343"/>
      <c r="R630" s="343"/>
      <c r="S630" s="681"/>
      <c r="T630" s="686"/>
      <c r="U630" s="686"/>
      <c r="V630" s="688"/>
    </row>
    <row r="631" ht="15.75" customHeight="1">
      <c r="B631" s="687"/>
      <c r="C631" s="343"/>
      <c r="D631" s="343"/>
      <c r="E631" s="343"/>
      <c r="F631" s="343"/>
      <c r="G631" s="343"/>
      <c r="H631" s="681"/>
      <c r="I631" s="686"/>
      <c r="J631" s="686"/>
      <c r="K631" s="688"/>
      <c r="L631" s="685"/>
      <c r="M631" s="687"/>
      <c r="N631" s="343"/>
      <c r="O631" s="343"/>
      <c r="P631" s="343"/>
      <c r="Q631" s="343"/>
      <c r="R631" s="343"/>
      <c r="S631" s="681"/>
      <c r="T631" s="686"/>
      <c r="U631" s="686"/>
      <c r="V631" s="688"/>
    </row>
    <row r="632" ht="15.75" customHeight="1">
      <c r="B632" s="687"/>
      <c r="C632" s="343"/>
      <c r="D632" s="343"/>
      <c r="E632" s="343"/>
      <c r="F632" s="343"/>
      <c r="G632" s="343"/>
      <c r="H632" s="681"/>
      <c r="I632" s="686"/>
      <c r="J632" s="686"/>
      <c r="K632" s="688"/>
      <c r="L632" s="685"/>
      <c r="M632" s="687"/>
      <c r="N632" s="343"/>
      <c r="O632" s="343"/>
      <c r="P632" s="343"/>
      <c r="Q632" s="343"/>
      <c r="R632" s="343"/>
      <c r="S632" s="681"/>
      <c r="T632" s="686"/>
      <c r="U632" s="686"/>
      <c r="V632" s="688"/>
    </row>
    <row r="633" ht="15.75" customHeight="1">
      <c r="B633" s="687"/>
      <c r="C633" s="343"/>
      <c r="D633" s="343"/>
      <c r="E633" s="343"/>
      <c r="F633" s="343"/>
      <c r="G633" s="343"/>
      <c r="H633" s="681"/>
      <c r="I633" s="686"/>
      <c r="J633" s="686"/>
      <c r="K633" s="688"/>
      <c r="L633" s="685"/>
      <c r="M633" s="687"/>
      <c r="N633" s="343"/>
      <c r="O633" s="343"/>
      <c r="P633" s="343"/>
      <c r="Q633" s="343"/>
      <c r="R633" s="343"/>
      <c r="S633" s="681"/>
      <c r="T633" s="686"/>
      <c r="U633" s="686"/>
      <c r="V633" s="688"/>
    </row>
    <row r="634" ht="15.75" customHeight="1">
      <c r="B634" s="687"/>
      <c r="C634" s="343"/>
      <c r="D634" s="343"/>
      <c r="E634" s="343"/>
      <c r="F634" s="343"/>
      <c r="G634" s="343"/>
      <c r="H634" s="681"/>
      <c r="I634" s="686"/>
      <c r="J634" s="686"/>
      <c r="K634" s="688"/>
      <c r="L634" s="685"/>
      <c r="M634" s="687"/>
      <c r="N634" s="343"/>
      <c r="O634" s="343"/>
      <c r="P634" s="343"/>
      <c r="Q634" s="343"/>
      <c r="R634" s="343"/>
      <c r="S634" s="681"/>
      <c r="T634" s="686"/>
      <c r="U634" s="686"/>
      <c r="V634" s="688"/>
    </row>
    <row r="635" ht="15.75" customHeight="1">
      <c r="B635" s="687"/>
      <c r="C635" s="343"/>
      <c r="D635" s="343"/>
      <c r="E635" s="343"/>
      <c r="F635" s="343"/>
      <c r="G635" s="343"/>
      <c r="H635" s="681"/>
      <c r="I635" s="686"/>
      <c r="J635" s="686"/>
      <c r="K635" s="688"/>
      <c r="L635" s="685"/>
      <c r="M635" s="687"/>
      <c r="N635" s="343"/>
      <c r="O635" s="343"/>
      <c r="P635" s="343"/>
      <c r="Q635" s="343"/>
      <c r="R635" s="343"/>
      <c r="S635" s="681"/>
      <c r="T635" s="686"/>
      <c r="U635" s="686"/>
      <c r="V635" s="688"/>
    </row>
    <row r="636" ht="15.75" customHeight="1">
      <c r="B636" s="687"/>
      <c r="C636" s="343"/>
      <c r="D636" s="343"/>
      <c r="E636" s="343"/>
      <c r="F636" s="343"/>
      <c r="G636" s="343"/>
      <c r="H636" s="681"/>
      <c r="I636" s="686"/>
      <c r="J636" s="686"/>
      <c r="K636" s="688"/>
      <c r="L636" s="685"/>
      <c r="M636" s="687"/>
      <c r="N636" s="343"/>
      <c r="O636" s="343"/>
      <c r="P636" s="343"/>
      <c r="Q636" s="343"/>
      <c r="R636" s="343"/>
      <c r="S636" s="681"/>
      <c r="T636" s="686"/>
      <c r="U636" s="686"/>
      <c r="V636" s="688"/>
    </row>
    <row r="637" ht="15.75" customHeight="1">
      <c r="B637" s="687"/>
      <c r="C637" s="343"/>
      <c r="D637" s="343"/>
      <c r="E637" s="343"/>
      <c r="F637" s="343"/>
      <c r="G637" s="343"/>
      <c r="H637" s="681"/>
      <c r="I637" s="686"/>
      <c r="J637" s="686"/>
      <c r="K637" s="688"/>
      <c r="L637" s="685"/>
      <c r="M637" s="687"/>
      <c r="N637" s="343"/>
      <c r="O637" s="343"/>
      <c r="P637" s="343"/>
      <c r="Q637" s="343"/>
      <c r="R637" s="343"/>
      <c r="S637" s="681"/>
      <c r="T637" s="686"/>
      <c r="U637" s="686"/>
      <c r="V637" s="688"/>
    </row>
    <row r="638" ht="15.75" customHeight="1">
      <c r="B638" s="687"/>
      <c r="C638" s="343"/>
      <c r="D638" s="343"/>
      <c r="E638" s="343"/>
      <c r="F638" s="343"/>
      <c r="G638" s="343"/>
      <c r="H638" s="681"/>
      <c r="I638" s="686"/>
      <c r="J638" s="686"/>
      <c r="K638" s="688"/>
      <c r="L638" s="685"/>
      <c r="M638" s="687"/>
      <c r="N638" s="343"/>
      <c r="O638" s="343"/>
      <c r="P638" s="343"/>
      <c r="Q638" s="343"/>
      <c r="R638" s="343"/>
      <c r="S638" s="681"/>
      <c r="T638" s="686"/>
      <c r="U638" s="686"/>
      <c r="V638" s="688"/>
    </row>
    <row r="639" ht="15.75" customHeight="1">
      <c r="B639" s="687"/>
      <c r="C639" s="343"/>
      <c r="D639" s="343"/>
      <c r="E639" s="343"/>
      <c r="F639" s="343"/>
      <c r="G639" s="343"/>
      <c r="H639" s="681"/>
      <c r="I639" s="686"/>
      <c r="J639" s="686"/>
      <c r="K639" s="688"/>
      <c r="L639" s="685"/>
      <c r="M639" s="687"/>
      <c r="N639" s="343"/>
      <c r="O639" s="343"/>
      <c r="P639" s="343"/>
      <c r="Q639" s="343"/>
      <c r="R639" s="343"/>
      <c r="S639" s="681"/>
      <c r="T639" s="686"/>
      <c r="U639" s="686"/>
      <c r="V639" s="688"/>
    </row>
    <row r="640" ht="15.75" customHeight="1">
      <c r="B640" s="687"/>
      <c r="C640" s="343"/>
      <c r="D640" s="343"/>
      <c r="E640" s="343"/>
      <c r="F640" s="343"/>
      <c r="G640" s="343"/>
      <c r="H640" s="681"/>
      <c r="I640" s="686"/>
      <c r="J640" s="686"/>
      <c r="K640" s="688"/>
      <c r="L640" s="685"/>
      <c r="M640" s="687"/>
      <c r="N640" s="343"/>
      <c r="O640" s="343"/>
      <c r="P640" s="343"/>
      <c r="Q640" s="343"/>
      <c r="R640" s="343"/>
      <c r="S640" s="681"/>
      <c r="T640" s="686"/>
      <c r="U640" s="686"/>
      <c r="V640" s="688"/>
    </row>
    <row r="641" ht="15.75" customHeight="1">
      <c r="B641" s="687"/>
      <c r="C641" s="343"/>
      <c r="D641" s="343"/>
      <c r="E641" s="343"/>
      <c r="F641" s="343"/>
      <c r="G641" s="343"/>
      <c r="H641" s="681"/>
      <c r="I641" s="686"/>
      <c r="J641" s="686"/>
      <c r="K641" s="688"/>
      <c r="L641" s="685"/>
      <c r="M641" s="687"/>
      <c r="N641" s="343"/>
      <c r="O641" s="343"/>
      <c r="P641" s="343"/>
      <c r="Q641" s="343"/>
      <c r="R641" s="343"/>
      <c r="S641" s="681"/>
      <c r="T641" s="686"/>
      <c r="U641" s="686"/>
      <c r="V641" s="688"/>
    </row>
    <row r="642" ht="15.75" customHeight="1">
      <c r="B642" s="687"/>
      <c r="C642" s="343"/>
      <c r="D642" s="343"/>
      <c r="E642" s="343"/>
      <c r="F642" s="343"/>
      <c r="G642" s="343"/>
      <c r="H642" s="681"/>
      <c r="I642" s="686"/>
      <c r="J642" s="686"/>
      <c r="K642" s="688"/>
      <c r="L642" s="685"/>
      <c r="M642" s="687"/>
      <c r="N642" s="343"/>
      <c r="O642" s="343"/>
      <c r="P642" s="343"/>
      <c r="Q642" s="343"/>
      <c r="R642" s="343"/>
      <c r="S642" s="681"/>
      <c r="T642" s="686"/>
      <c r="U642" s="686"/>
      <c r="V642" s="688"/>
    </row>
    <row r="643" ht="15.75" customHeight="1">
      <c r="B643" s="687"/>
      <c r="C643" s="343"/>
      <c r="D643" s="343"/>
      <c r="E643" s="343"/>
      <c r="F643" s="343"/>
      <c r="G643" s="343"/>
      <c r="H643" s="681"/>
      <c r="I643" s="686"/>
      <c r="J643" s="686"/>
      <c r="K643" s="688"/>
      <c r="L643" s="685"/>
      <c r="M643" s="687"/>
      <c r="N643" s="343"/>
      <c r="O643" s="343"/>
      <c r="P643" s="343"/>
      <c r="Q643" s="343"/>
      <c r="R643" s="343"/>
      <c r="S643" s="681"/>
      <c r="T643" s="686"/>
      <c r="U643" s="686"/>
      <c r="V643" s="688"/>
    </row>
    <row r="644" ht="15.75" customHeight="1">
      <c r="B644" s="687"/>
      <c r="C644" s="343"/>
      <c r="D644" s="343"/>
      <c r="E644" s="343"/>
      <c r="F644" s="343"/>
      <c r="G644" s="343"/>
      <c r="H644" s="681"/>
      <c r="I644" s="686"/>
      <c r="J644" s="686"/>
      <c r="K644" s="688"/>
      <c r="L644" s="685"/>
      <c r="M644" s="687"/>
      <c r="N644" s="343"/>
      <c r="O644" s="343"/>
      <c r="P644" s="343"/>
      <c r="Q644" s="343"/>
      <c r="R644" s="343"/>
      <c r="S644" s="681"/>
      <c r="T644" s="686"/>
      <c r="U644" s="686"/>
      <c r="V644" s="688"/>
    </row>
    <row r="645" ht="15.75" customHeight="1">
      <c r="B645" s="687"/>
      <c r="C645" s="343"/>
      <c r="D645" s="343"/>
      <c r="E645" s="343"/>
      <c r="F645" s="343"/>
      <c r="G645" s="343"/>
      <c r="H645" s="681"/>
      <c r="I645" s="686"/>
      <c r="J645" s="686"/>
      <c r="K645" s="688"/>
      <c r="L645" s="685"/>
      <c r="M645" s="687"/>
      <c r="N645" s="343"/>
      <c r="O645" s="343"/>
      <c r="P645" s="343"/>
      <c r="Q645" s="343"/>
      <c r="R645" s="343"/>
      <c r="S645" s="681"/>
      <c r="T645" s="686"/>
      <c r="U645" s="686"/>
      <c r="V645" s="688"/>
    </row>
    <row r="646" ht="15.75" customHeight="1">
      <c r="B646" s="687"/>
      <c r="C646" s="343"/>
      <c r="D646" s="343"/>
      <c r="E646" s="343"/>
      <c r="F646" s="343"/>
      <c r="G646" s="343"/>
      <c r="H646" s="681"/>
      <c r="I646" s="686"/>
      <c r="J646" s="686"/>
      <c r="K646" s="688"/>
      <c r="L646" s="685"/>
      <c r="M646" s="687"/>
      <c r="N646" s="343"/>
      <c r="O646" s="343"/>
      <c r="P646" s="343"/>
      <c r="Q646" s="343"/>
      <c r="R646" s="343"/>
      <c r="S646" s="681"/>
      <c r="T646" s="686"/>
      <c r="U646" s="686"/>
      <c r="V646" s="688"/>
    </row>
    <row r="647" ht="15.75" customHeight="1">
      <c r="B647" s="687"/>
      <c r="C647" s="343"/>
      <c r="D647" s="343"/>
      <c r="E647" s="343"/>
      <c r="F647" s="343"/>
      <c r="G647" s="343"/>
      <c r="H647" s="681"/>
      <c r="I647" s="686"/>
      <c r="J647" s="686"/>
      <c r="K647" s="688"/>
      <c r="L647" s="685"/>
      <c r="M647" s="687"/>
      <c r="N647" s="343"/>
      <c r="O647" s="343"/>
      <c r="P647" s="343"/>
      <c r="Q647" s="343"/>
      <c r="R647" s="343"/>
      <c r="S647" s="681"/>
      <c r="T647" s="686"/>
      <c r="U647" s="686"/>
      <c r="V647" s="688"/>
    </row>
    <row r="648" ht="15.75" customHeight="1">
      <c r="B648" s="687"/>
      <c r="C648" s="343"/>
      <c r="D648" s="343"/>
      <c r="E648" s="343"/>
      <c r="F648" s="343"/>
      <c r="G648" s="343"/>
      <c r="H648" s="681"/>
      <c r="I648" s="686"/>
      <c r="J648" s="686"/>
      <c r="K648" s="688"/>
      <c r="L648" s="685"/>
      <c r="M648" s="687"/>
      <c r="N648" s="343"/>
      <c r="O648" s="343"/>
      <c r="P648" s="343"/>
      <c r="Q648" s="343"/>
      <c r="R648" s="343"/>
      <c r="S648" s="681"/>
      <c r="T648" s="686"/>
      <c r="U648" s="686"/>
      <c r="V648" s="688"/>
    </row>
    <row r="649" ht="15.75" customHeight="1">
      <c r="B649" s="687"/>
      <c r="C649" s="343"/>
      <c r="D649" s="343"/>
      <c r="E649" s="343"/>
      <c r="F649" s="343"/>
      <c r="G649" s="343"/>
      <c r="H649" s="681"/>
      <c r="I649" s="686"/>
      <c r="J649" s="686"/>
      <c r="K649" s="688"/>
      <c r="L649" s="685"/>
      <c r="M649" s="687"/>
      <c r="N649" s="343"/>
      <c r="O649" s="343"/>
      <c r="P649" s="343"/>
      <c r="Q649" s="343"/>
      <c r="R649" s="343"/>
      <c r="S649" s="681"/>
      <c r="T649" s="686"/>
      <c r="U649" s="686"/>
      <c r="V649" s="688"/>
    </row>
    <row r="650" ht="15.75" customHeight="1">
      <c r="B650" s="687"/>
      <c r="C650" s="343"/>
      <c r="D650" s="343"/>
      <c r="E650" s="343"/>
      <c r="F650" s="343"/>
      <c r="G650" s="343"/>
      <c r="H650" s="681"/>
      <c r="I650" s="686"/>
      <c r="J650" s="686"/>
      <c r="K650" s="688"/>
      <c r="L650" s="685"/>
      <c r="M650" s="687"/>
      <c r="N650" s="343"/>
      <c r="O650" s="343"/>
      <c r="P650" s="343"/>
      <c r="Q650" s="343"/>
      <c r="R650" s="343"/>
      <c r="S650" s="681"/>
      <c r="T650" s="686"/>
      <c r="U650" s="686"/>
      <c r="V650" s="688"/>
    </row>
    <row r="651" ht="15.75" customHeight="1">
      <c r="B651" s="687"/>
      <c r="C651" s="343"/>
      <c r="D651" s="343"/>
      <c r="E651" s="343"/>
      <c r="F651" s="343"/>
      <c r="G651" s="343"/>
      <c r="H651" s="681"/>
      <c r="I651" s="686"/>
      <c r="J651" s="686"/>
      <c r="K651" s="688"/>
      <c r="L651" s="685"/>
      <c r="M651" s="687"/>
      <c r="N651" s="343"/>
      <c r="O651" s="343"/>
      <c r="P651" s="343"/>
      <c r="Q651" s="343"/>
      <c r="R651" s="343"/>
      <c r="S651" s="681"/>
      <c r="T651" s="686"/>
      <c r="U651" s="686"/>
      <c r="V651" s="688"/>
    </row>
    <row r="652" ht="15.75" customHeight="1">
      <c r="B652" s="687"/>
      <c r="C652" s="343"/>
      <c r="D652" s="343"/>
      <c r="E652" s="343"/>
      <c r="F652" s="343"/>
      <c r="G652" s="343"/>
      <c r="H652" s="681"/>
      <c r="I652" s="686"/>
      <c r="J652" s="686"/>
      <c r="K652" s="688"/>
      <c r="L652" s="685"/>
      <c r="M652" s="687"/>
      <c r="N652" s="343"/>
      <c r="O652" s="343"/>
      <c r="P652" s="343"/>
      <c r="Q652" s="343"/>
      <c r="R652" s="343"/>
      <c r="S652" s="681"/>
      <c r="T652" s="686"/>
      <c r="U652" s="686"/>
      <c r="V652" s="688"/>
    </row>
    <row r="653" ht="15.75" customHeight="1">
      <c r="B653" s="687"/>
      <c r="C653" s="343"/>
      <c r="D653" s="343"/>
      <c r="E653" s="343"/>
      <c r="F653" s="343"/>
      <c r="G653" s="343"/>
      <c r="H653" s="681"/>
      <c r="I653" s="686"/>
      <c r="J653" s="686"/>
      <c r="K653" s="688"/>
      <c r="L653" s="685"/>
      <c r="M653" s="687"/>
      <c r="N653" s="343"/>
      <c r="O653" s="343"/>
      <c r="P653" s="343"/>
      <c r="Q653" s="343"/>
      <c r="R653" s="343"/>
      <c r="S653" s="681"/>
      <c r="T653" s="686"/>
      <c r="U653" s="686"/>
      <c r="V653" s="688"/>
    </row>
    <row r="654" ht="15.75" customHeight="1">
      <c r="B654" s="687"/>
      <c r="C654" s="343"/>
      <c r="D654" s="343"/>
      <c r="E654" s="343"/>
      <c r="F654" s="343"/>
      <c r="G654" s="343"/>
      <c r="H654" s="681"/>
      <c r="I654" s="686"/>
      <c r="J654" s="686"/>
      <c r="K654" s="688"/>
      <c r="L654" s="685"/>
      <c r="M654" s="687"/>
      <c r="N654" s="343"/>
      <c r="O654" s="343"/>
      <c r="P654" s="343"/>
      <c r="Q654" s="343"/>
      <c r="R654" s="343"/>
      <c r="S654" s="681"/>
      <c r="T654" s="686"/>
      <c r="U654" s="686"/>
      <c r="V654" s="688"/>
    </row>
    <row r="655" ht="15.75" customHeight="1">
      <c r="B655" s="687"/>
      <c r="C655" s="343"/>
      <c r="D655" s="343"/>
      <c r="E655" s="343"/>
      <c r="F655" s="343"/>
      <c r="G655" s="343"/>
      <c r="H655" s="681"/>
      <c r="I655" s="686"/>
      <c r="J655" s="686"/>
      <c r="K655" s="688"/>
      <c r="L655" s="685"/>
      <c r="M655" s="687"/>
      <c r="N655" s="343"/>
      <c r="O655" s="343"/>
      <c r="P655" s="343"/>
      <c r="Q655" s="343"/>
      <c r="R655" s="343"/>
      <c r="S655" s="681"/>
      <c r="T655" s="686"/>
      <c r="U655" s="686"/>
      <c r="V655" s="688"/>
    </row>
    <row r="656" ht="15.75" customHeight="1">
      <c r="B656" s="687"/>
      <c r="C656" s="343"/>
      <c r="D656" s="343"/>
      <c r="E656" s="343"/>
      <c r="F656" s="343"/>
      <c r="G656" s="343"/>
      <c r="H656" s="681"/>
      <c r="I656" s="686"/>
      <c r="J656" s="686"/>
      <c r="K656" s="688"/>
      <c r="L656" s="685"/>
      <c r="M656" s="687"/>
      <c r="N656" s="343"/>
      <c r="O656" s="343"/>
      <c r="P656" s="343"/>
      <c r="Q656" s="343"/>
      <c r="R656" s="343"/>
      <c r="S656" s="681"/>
      <c r="T656" s="686"/>
      <c r="U656" s="686"/>
      <c r="V656" s="688"/>
    </row>
    <row r="657" ht="15.75" customHeight="1">
      <c r="B657" s="687"/>
      <c r="C657" s="343"/>
      <c r="D657" s="343"/>
      <c r="E657" s="343"/>
      <c r="F657" s="343"/>
      <c r="G657" s="343"/>
      <c r="H657" s="681"/>
      <c r="I657" s="686"/>
      <c r="J657" s="686"/>
      <c r="K657" s="688"/>
      <c r="L657" s="685"/>
      <c r="M657" s="687"/>
      <c r="N657" s="343"/>
      <c r="O657" s="343"/>
      <c r="P657" s="343"/>
      <c r="Q657" s="343"/>
      <c r="R657" s="343"/>
      <c r="S657" s="681"/>
      <c r="T657" s="686"/>
      <c r="U657" s="686"/>
      <c r="V657" s="688"/>
    </row>
    <row r="658" ht="15.75" customHeight="1">
      <c r="B658" s="687"/>
      <c r="C658" s="343"/>
      <c r="D658" s="343"/>
      <c r="E658" s="343"/>
      <c r="F658" s="343"/>
      <c r="G658" s="343"/>
      <c r="H658" s="681"/>
      <c r="I658" s="686"/>
      <c r="J658" s="686"/>
      <c r="K658" s="688"/>
      <c r="L658" s="685"/>
      <c r="M658" s="687"/>
      <c r="N658" s="343"/>
      <c r="O658" s="343"/>
      <c r="P658" s="343"/>
      <c r="Q658" s="343"/>
      <c r="R658" s="343"/>
      <c r="S658" s="681"/>
      <c r="T658" s="686"/>
      <c r="U658" s="686"/>
      <c r="V658" s="688"/>
    </row>
    <row r="659" ht="15.75" customHeight="1">
      <c r="B659" s="687"/>
      <c r="C659" s="343"/>
      <c r="D659" s="343"/>
      <c r="E659" s="343"/>
      <c r="F659" s="343"/>
      <c r="G659" s="343"/>
      <c r="H659" s="681"/>
      <c r="I659" s="686"/>
      <c r="J659" s="686"/>
      <c r="K659" s="688"/>
      <c r="L659" s="685"/>
      <c r="M659" s="687"/>
      <c r="N659" s="343"/>
      <c r="O659" s="343"/>
      <c r="P659" s="343"/>
      <c r="Q659" s="343"/>
      <c r="R659" s="343"/>
      <c r="S659" s="681"/>
      <c r="T659" s="686"/>
      <c r="U659" s="686"/>
      <c r="V659" s="688"/>
    </row>
    <row r="660" ht="15.75" customHeight="1">
      <c r="B660" s="687"/>
      <c r="C660" s="343"/>
      <c r="D660" s="343"/>
      <c r="E660" s="343"/>
      <c r="F660" s="343"/>
      <c r="G660" s="343"/>
      <c r="H660" s="681"/>
      <c r="I660" s="686"/>
      <c r="J660" s="686"/>
      <c r="K660" s="688"/>
      <c r="L660" s="685"/>
      <c r="M660" s="687"/>
      <c r="N660" s="343"/>
      <c r="O660" s="343"/>
      <c r="P660" s="343"/>
      <c r="Q660" s="343"/>
      <c r="R660" s="343"/>
      <c r="S660" s="681"/>
      <c r="T660" s="686"/>
      <c r="U660" s="686"/>
      <c r="V660" s="688"/>
    </row>
    <row r="661" ht="15.75" customHeight="1">
      <c r="B661" s="687"/>
      <c r="C661" s="343"/>
      <c r="D661" s="343"/>
      <c r="E661" s="343"/>
      <c r="F661" s="343"/>
      <c r="G661" s="343"/>
      <c r="H661" s="681"/>
      <c r="I661" s="686"/>
      <c r="J661" s="686"/>
      <c r="K661" s="688"/>
      <c r="L661" s="685"/>
      <c r="M661" s="687"/>
      <c r="N661" s="343"/>
      <c r="O661" s="343"/>
      <c r="P661" s="343"/>
      <c r="Q661" s="343"/>
      <c r="R661" s="343"/>
      <c r="S661" s="681"/>
      <c r="T661" s="686"/>
      <c r="U661" s="686"/>
      <c r="V661" s="688"/>
    </row>
    <row r="662" ht="15.75" customHeight="1">
      <c r="B662" s="687"/>
      <c r="C662" s="343"/>
      <c r="D662" s="343"/>
      <c r="E662" s="343"/>
      <c r="F662" s="343"/>
      <c r="G662" s="343"/>
      <c r="H662" s="681"/>
      <c r="I662" s="686"/>
      <c r="J662" s="686"/>
      <c r="K662" s="688"/>
      <c r="L662" s="685"/>
      <c r="M662" s="687"/>
      <c r="N662" s="343"/>
      <c r="O662" s="343"/>
      <c r="P662" s="343"/>
      <c r="Q662" s="343"/>
      <c r="R662" s="343"/>
      <c r="S662" s="681"/>
      <c r="T662" s="686"/>
      <c r="U662" s="686"/>
      <c r="V662" s="688"/>
    </row>
    <row r="663" ht="15.75" customHeight="1">
      <c r="B663" s="687"/>
      <c r="C663" s="343"/>
      <c r="D663" s="343"/>
      <c r="E663" s="343"/>
      <c r="F663" s="343"/>
      <c r="G663" s="343"/>
      <c r="H663" s="681"/>
      <c r="I663" s="686"/>
      <c r="J663" s="686"/>
      <c r="K663" s="688"/>
      <c r="L663" s="685"/>
      <c r="M663" s="687"/>
      <c r="N663" s="343"/>
      <c r="O663" s="343"/>
      <c r="P663" s="343"/>
      <c r="Q663" s="343"/>
      <c r="R663" s="343"/>
      <c r="S663" s="681"/>
      <c r="T663" s="686"/>
      <c r="U663" s="686"/>
      <c r="V663" s="688"/>
    </row>
    <row r="664" ht="15.75" customHeight="1">
      <c r="B664" s="687"/>
      <c r="C664" s="343"/>
      <c r="D664" s="343"/>
      <c r="E664" s="343"/>
      <c r="F664" s="343"/>
      <c r="G664" s="343"/>
      <c r="H664" s="681"/>
      <c r="I664" s="686"/>
      <c r="J664" s="686"/>
      <c r="K664" s="688"/>
      <c r="L664" s="685"/>
      <c r="M664" s="687"/>
      <c r="N664" s="343"/>
      <c r="O664" s="343"/>
      <c r="P664" s="343"/>
      <c r="Q664" s="343"/>
      <c r="R664" s="343"/>
      <c r="S664" s="681"/>
      <c r="T664" s="686"/>
      <c r="U664" s="686"/>
      <c r="V664" s="688"/>
    </row>
    <row r="665" ht="15.75" customHeight="1">
      <c r="B665" s="687"/>
      <c r="C665" s="343"/>
      <c r="D665" s="343"/>
      <c r="E665" s="343"/>
      <c r="F665" s="343"/>
      <c r="G665" s="343"/>
      <c r="H665" s="681"/>
      <c r="I665" s="686"/>
      <c r="J665" s="686"/>
      <c r="K665" s="688"/>
      <c r="L665" s="685"/>
      <c r="M665" s="687"/>
      <c r="N665" s="343"/>
      <c r="O665" s="343"/>
      <c r="P665" s="343"/>
      <c r="Q665" s="343"/>
      <c r="R665" s="343"/>
      <c r="S665" s="681"/>
      <c r="T665" s="686"/>
      <c r="U665" s="686"/>
      <c r="V665" s="688"/>
    </row>
    <row r="666" ht="15.75" customHeight="1">
      <c r="B666" s="687"/>
      <c r="C666" s="343"/>
      <c r="D666" s="343"/>
      <c r="E666" s="343"/>
      <c r="F666" s="343"/>
      <c r="G666" s="343"/>
      <c r="H666" s="681"/>
      <c r="I666" s="686"/>
      <c r="J666" s="686"/>
      <c r="K666" s="688"/>
      <c r="L666" s="685"/>
      <c r="M666" s="687"/>
      <c r="N666" s="343"/>
      <c r="O666" s="343"/>
      <c r="P666" s="343"/>
      <c r="Q666" s="343"/>
      <c r="R666" s="343"/>
      <c r="S666" s="681"/>
      <c r="T666" s="686"/>
      <c r="U666" s="686"/>
      <c r="V666" s="688"/>
    </row>
    <row r="667" ht="15.75" customHeight="1">
      <c r="B667" s="687"/>
      <c r="C667" s="343"/>
      <c r="D667" s="343"/>
      <c r="E667" s="343"/>
      <c r="F667" s="343"/>
      <c r="G667" s="343"/>
      <c r="H667" s="681"/>
      <c r="I667" s="686"/>
      <c r="J667" s="686"/>
      <c r="K667" s="688"/>
      <c r="L667" s="685"/>
      <c r="M667" s="687"/>
      <c r="N667" s="343"/>
      <c r="O667" s="343"/>
      <c r="P667" s="343"/>
      <c r="Q667" s="343"/>
      <c r="R667" s="343"/>
      <c r="S667" s="681"/>
      <c r="T667" s="686"/>
      <c r="U667" s="686"/>
      <c r="V667" s="688"/>
    </row>
    <row r="668" ht="15.75" customHeight="1">
      <c r="B668" s="687"/>
      <c r="C668" s="343"/>
      <c r="D668" s="343"/>
      <c r="E668" s="343"/>
      <c r="F668" s="343"/>
      <c r="G668" s="343"/>
      <c r="H668" s="681"/>
      <c r="I668" s="686"/>
      <c r="J668" s="686"/>
      <c r="K668" s="688"/>
      <c r="L668" s="685"/>
      <c r="M668" s="687"/>
      <c r="N668" s="343"/>
      <c r="O668" s="343"/>
      <c r="P668" s="343"/>
      <c r="Q668" s="343"/>
      <c r="R668" s="343"/>
      <c r="S668" s="681"/>
      <c r="T668" s="686"/>
      <c r="U668" s="686"/>
      <c r="V668" s="688"/>
    </row>
    <row r="669" ht="15.75" customHeight="1">
      <c r="B669" s="687"/>
      <c r="C669" s="343"/>
      <c r="D669" s="343"/>
      <c r="E669" s="343"/>
      <c r="F669" s="343"/>
      <c r="G669" s="343"/>
      <c r="H669" s="681"/>
      <c r="I669" s="686"/>
      <c r="J669" s="686"/>
      <c r="K669" s="688"/>
      <c r="L669" s="685"/>
      <c r="M669" s="687"/>
      <c r="N669" s="343"/>
      <c r="O669" s="343"/>
      <c r="P669" s="343"/>
      <c r="Q669" s="343"/>
      <c r="R669" s="343"/>
      <c r="S669" s="681"/>
      <c r="T669" s="686"/>
      <c r="U669" s="686"/>
      <c r="V669" s="688"/>
    </row>
    <row r="670" ht="15.75" customHeight="1">
      <c r="B670" s="687"/>
      <c r="C670" s="343"/>
      <c r="D670" s="343"/>
      <c r="E670" s="343"/>
      <c r="F670" s="343"/>
      <c r="G670" s="343"/>
      <c r="H670" s="681"/>
      <c r="I670" s="686"/>
      <c r="J670" s="686"/>
      <c r="K670" s="688"/>
      <c r="L670" s="685"/>
      <c r="M670" s="687"/>
      <c r="N670" s="343"/>
      <c r="O670" s="343"/>
      <c r="P670" s="343"/>
      <c r="Q670" s="343"/>
      <c r="R670" s="343"/>
      <c r="S670" s="681"/>
      <c r="T670" s="686"/>
      <c r="U670" s="686"/>
      <c r="V670" s="688"/>
    </row>
    <row r="671" ht="15.75" customHeight="1">
      <c r="B671" s="687"/>
      <c r="C671" s="343"/>
      <c r="D671" s="343"/>
      <c r="E671" s="343"/>
      <c r="F671" s="343"/>
      <c r="G671" s="343"/>
      <c r="H671" s="681"/>
      <c r="I671" s="686"/>
      <c r="J671" s="686"/>
      <c r="K671" s="688"/>
      <c r="L671" s="685"/>
      <c r="M671" s="687"/>
      <c r="N671" s="343"/>
      <c r="O671" s="343"/>
      <c r="P671" s="343"/>
      <c r="Q671" s="343"/>
      <c r="R671" s="343"/>
      <c r="S671" s="681"/>
      <c r="T671" s="686"/>
      <c r="U671" s="686"/>
      <c r="V671" s="688"/>
    </row>
    <row r="672" ht="15.75" customHeight="1">
      <c r="B672" s="687"/>
      <c r="C672" s="343"/>
      <c r="D672" s="343"/>
      <c r="E672" s="343"/>
      <c r="F672" s="343"/>
      <c r="G672" s="343"/>
      <c r="H672" s="681"/>
      <c r="I672" s="686"/>
      <c r="J672" s="686"/>
      <c r="K672" s="688"/>
      <c r="L672" s="685"/>
      <c r="M672" s="687"/>
      <c r="N672" s="343"/>
      <c r="O672" s="343"/>
      <c r="P672" s="343"/>
      <c r="Q672" s="343"/>
      <c r="R672" s="343"/>
      <c r="S672" s="681"/>
      <c r="T672" s="686"/>
      <c r="U672" s="686"/>
      <c r="V672" s="688"/>
    </row>
    <row r="673" ht="15.75" customHeight="1">
      <c r="B673" s="687"/>
      <c r="C673" s="343"/>
      <c r="D673" s="343"/>
      <c r="E673" s="343"/>
      <c r="F673" s="343"/>
      <c r="G673" s="343"/>
      <c r="H673" s="681"/>
      <c r="I673" s="686"/>
      <c r="J673" s="686"/>
      <c r="K673" s="688"/>
      <c r="L673" s="685"/>
      <c r="M673" s="687"/>
      <c r="N673" s="343"/>
      <c r="O673" s="343"/>
      <c r="P673" s="343"/>
      <c r="Q673" s="343"/>
      <c r="R673" s="343"/>
      <c r="S673" s="681"/>
      <c r="T673" s="686"/>
      <c r="U673" s="686"/>
      <c r="V673" s="688"/>
    </row>
    <row r="674" ht="15.75" customHeight="1">
      <c r="B674" s="687"/>
      <c r="C674" s="343"/>
      <c r="D674" s="343"/>
      <c r="E674" s="343"/>
      <c r="F674" s="343"/>
      <c r="G674" s="343"/>
      <c r="H674" s="681"/>
      <c r="I674" s="686"/>
      <c r="J674" s="686"/>
      <c r="K674" s="688"/>
      <c r="L674" s="685"/>
      <c r="M674" s="687"/>
      <c r="N674" s="343"/>
      <c r="O674" s="343"/>
      <c r="P674" s="343"/>
      <c r="Q674" s="343"/>
      <c r="R674" s="343"/>
      <c r="S674" s="681"/>
      <c r="T674" s="686"/>
      <c r="U674" s="686"/>
      <c r="V674" s="688"/>
    </row>
    <row r="675" ht="15.75" customHeight="1">
      <c r="B675" s="687"/>
      <c r="C675" s="343"/>
      <c r="D675" s="343"/>
      <c r="E675" s="343"/>
      <c r="F675" s="343"/>
      <c r="G675" s="343"/>
      <c r="H675" s="681"/>
      <c r="I675" s="686"/>
      <c r="J675" s="686"/>
      <c r="K675" s="688"/>
      <c r="L675" s="685"/>
      <c r="M675" s="687"/>
      <c r="N675" s="343"/>
      <c r="O675" s="343"/>
      <c r="P675" s="343"/>
      <c r="Q675" s="343"/>
      <c r="R675" s="343"/>
      <c r="S675" s="681"/>
      <c r="T675" s="686"/>
      <c r="U675" s="686"/>
      <c r="V675" s="688"/>
    </row>
    <row r="676" ht="15.75" customHeight="1">
      <c r="B676" s="687"/>
      <c r="C676" s="343"/>
      <c r="D676" s="343"/>
      <c r="E676" s="343"/>
      <c r="F676" s="343"/>
      <c r="G676" s="343"/>
      <c r="H676" s="681"/>
      <c r="I676" s="686"/>
      <c r="J676" s="686"/>
      <c r="K676" s="688"/>
      <c r="L676" s="685"/>
      <c r="M676" s="687"/>
      <c r="N676" s="343"/>
      <c r="O676" s="343"/>
      <c r="P676" s="343"/>
      <c r="Q676" s="343"/>
      <c r="R676" s="343"/>
      <c r="S676" s="681"/>
      <c r="T676" s="686"/>
      <c r="U676" s="686"/>
      <c r="V676" s="688"/>
    </row>
    <row r="677" ht="15.75" customHeight="1">
      <c r="B677" s="687"/>
      <c r="C677" s="343"/>
      <c r="D677" s="343"/>
      <c r="E677" s="343"/>
      <c r="F677" s="343"/>
      <c r="G677" s="343"/>
      <c r="H677" s="681"/>
      <c r="I677" s="686"/>
      <c r="J677" s="686"/>
      <c r="K677" s="688"/>
      <c r="L677" s="685"/>
      <c r="M677" s="687"/>
      <c r="N677" s="343"/>
      <c r="O677" s="343"/>
      <c r="P677" s="343"/>
      <c r="Q677" s="343"/>
      <c r="R677" s="343"/>
      <c r="S677" s="681"/>
      <c r="T677" s="686"/>
      <c r="U677" s="686"/>
      <c r="V677" s="688"/>
    </row>
    <row r="678" ht="15.75" customHeight="1">
      <c r="B678" s="687"/>
      <c r="C678" s="343"/>
      <c r="D678" s="343"/>
      <c r="E678" s="343"/>
      <c r="F678" s="343"/>
      <c r="G678" s="343"/>
      <c r="H678" s="681"/>
      <c r="I678" s="686"/>
      <c r="J678" s="686"/>
      <c r="K678" s="688"/>
      <c r="L678" s="685"/>
      <c r="M678" s="687"/>
      <c r="N678" s="343"/>
      <c r="O678" s="343"/>
      <c r="P678" s="343"/>
      <c r="Q678" s="343"/>
      <c r="R678" s="343"/>
      <c r="S678" s="681"/>
      <c r="T678" s="686"/>
      <c r="U678" s="686"/>
      <c r="V678" s="688"/>
    </row>
    <row r="679" ht="15.75" customHeight="1">
      <c r="B679" s="687"/>
      <c r="C679" s="343"/>
      <c r="D679" s="343"/>
      <c r="E679" s="343"/>
      <c r="F679" s="343"/>
      <c r="G679" s="343"/>
      <c r="H679" s="681"/>
      <c r="I679" s="686"/>
      <c r="J679" s="686"/>
      <c r="K679" s="688"/>
      <c r="L679" s="685"/>
      <c r="M679" s="687"/>
      <c r="N679" s="343"/>
      <c r="O679" s="343"/>
      <c r="P679" s="343"/>
      <c r="Q679" s="343"/>
      <c r="R679" s="343"/>
      <c r="S679" s="681"/>
      <c r="T679" s="686"/>
      <c r="U679" s="686"/>
      <c r="V679" s="688"/>
    </row>
    <row r="680" ht="15.75" customHeight="1">
      <c r="B680" s="687"/>
      <c r="C680" s="343"/>
      <c r="D680" s="343"/>
      <c r="E680" s="343"/>
      <c r="F680" s="343"/>
      <c r="G680" s="343"/>
      <c r="H680" s="681"/>
      <c r="I680" s="686"/>
      <c r="J680" s="686"/>
      <c r="K680" s="688"/>
      <c r="L680" s="685"/>
      <c r="M680" s="687"/>
      <c r="N680" s="343"/>
      <c r="O680" s="343"/>
      <c r="P680" s="343"/>
      <c r="Q680" s="343"/>
      <c r="R680" s="343"/>
      <c r="S680" s="681"/>
      <c r="T680" s="686"/>
      <c r="U680" s="686"/>
      <c r="V680" s="688"/>
    </row>
    <row r="681" ht="15.75" customHeight="1">
      <c r="B681" s="687"/>
      <c r="C681" s="343"/>
      <c r="D681" s="343"/>
      <c r="E681" s="343"/>
      <c r="F681" s="343"/>
      <c r="G681" s="343"/>
      <c r="H681" s="681"/>
      <c r="I681" s="686"/>
      <c r="J681" s="686"/>
      <c r="K681" s="688"/>
      <c r="L681" s="685"/>
      <c r="M681" s="687"/>
      <c r="N681" s="343"/>
      <c r="O681" s="343"/>
      <c r="P681" s="343"/>
      <c r="Q681" s="343"/>
      <c r="R681" s="343"/>
      <c r="S681" s="681"/>
      <c r="T681" s="686"/>
      <c r="U681" s="686"/>
      <c r="V681" s="688"/>
    </row>
    <row r="682" ht="15.75" customHeight="1">
      <c r="B682" s="687"/>
      <c r="C682" s="343"/>
      <c r="D682" s="343"/>
      <c r="E682" s="343"/>
      <c r="F682" s="343"/>
      <c r="G682" s="343"/>
      <c r="H682" s="681"/>
      <c r="I682" s="686"/>
      <c r="J682" s="686"/>
      <c r="K682" s="688"/>
      <c r="L682" s="685"/>
      <c r="M682" s="687"/>
      <c r="N682" s="343"/>
      <c r="O682" s="343"/>
      <c r="P682" s="343"/>
      <c r="Q682" s="343"/>
      <c r="R682" s="343"/>
      <c r="S682" s="681"/>
      <c r="T682" s="686"/>
      <c r="U682" s="686"/>
      <c r="V682" s="688"/>
    </row>
    <row r="683" ht="15.75" customHeight="1">
      <c r="B683" s="687"/>
      <c r="C683" s="343"/>
      <c r="D683" s="343"/>
      <c r="E683" s="343"/>
      <c r="F683" s="343"/>
      <c r="G683" s="343"/>
      <c r="H683" s="681"/>
      <c r="I683" s="686"/>
      <c r="J683" s="686"/>
      <c r="K683" s="688"/>
      <c r="L683" s="685"/>
      <c r="M683" s="687"/>
      <c r="N683" s="343"/>
      <c r="O683" s="343"/>
      <c r="P683" s="343"/>
      <c r="Q683" s="343"/>
      <c r="R683" s="343"/>
      <c r="S683" s="681"/>
      <c r="T683" s="686"/>
      <c r="U683" s="686"/>
      <c r="V683" s="688"/>
    </row>
    <row r="684" ht="15.75" customHeight="1">
      <c r="B684" s="687"/>
      <c r="C684" s="343"/>
      <c r="D684" s="343"/>
      <c r="E684" s="343"/>
      <c r="F684" s="343"/>
      <c r="G684" s="343"/>
      <c r="H684" s="681"/>
      <c r="I684" s="686"/>
      <c r="J684" s="686"/>
      <c r="K684" s="688"/>
      <c r="L684" s="685"/>
      <c r="M684" s="687"/>
      <c r="N684" s="343"/>
      <c r="O684" s="343"/>
      <c r="P684" s="343"/>
      <c r="Q684" s="343"/>
      <c r="R684" s="343"/>
      <c r="S684" s="681"/>
      <c r="T684" s="686"/>
      <c r="U684" s="686"/>
      <c r="V684" s="688"/>
    </row>
    <row r="685" ht="15.75" customHeight="1">
      <c r="B685" s="687"/>
      <c r="C685" s="343"/>
      <c r="D685" s="343"/>
      <c r="E685" s="343"/>
      <c r="F685" s="343"/>
      <c r="G685" s="343"/>
      <c r="H685" s="681"/>
      <c r="I685" s="686"/>
      <c r="J685" s="686"/>
      <c r="K685" s="688"/>
      <c r="L685" s="685"/>
      <c r="M685" s="687"/>
      <c r="N685" s="343"/>
      <c r="O685" s="343"/>
      <c r="P685" s="343"/>
      <c r="Q685" s="343"/>
      <c r="R685" s="343"/>
      <c r="S685" s="681"/>
      <c r="T685" s="686"/>
      <c r="U685" s="686"/>
      <c r="V685" s="688"/>
    </row>
    <row r="686" ht="15.75" customHeight="1">
      <c r="B686" s="687"/>
      <c r="C686" s="343"/>
      <c r="D686" s="343"/>
      <c r="E686" s="343"/>
      <c r="F686" s="343"/>
      <c r="G686" s="343"/>
      <c r="H686" s="681"/>
      <c r="I686" s="686"/>
      <c r="J686" s="686"/>
      <c r="K686" s="688"/>
      <c r="L686" s="685"/>
      <c r="M686" s="687"/>
      <c r="N686" s="343"/>
      <c r="O686" s="343"/>
      <c r="P686" s="343"/>
      <c r="Q686" s="343"/>
      <c r="R686" s="343"/>
      <c r="S686" s="681"/>
      <c r="T686" s="686"/>
      <c r="U686" s="686"/>
      <c r="V686" s="688"/>
    </row>
    <row r="687" ht="15.75" customHeight="1">
      <c r="B687" s="687"/>
      <c r="C687" s="343"/>
      <c r="D687" s="343"/>
      <c r="E687" s="343"/>
      <c r="F687" s="343"/>
      <c r="G687" s="343"/>
      <c r="H687" s="681"/>
      <c r="I687" s="686"/>
      <c r="J687" s="686"/>
      <c r="K687" s="688"/>
      <c r="L687" s="685"/>
      <c r="M687" s="687"/>
      <c r="N687" s="343"/>
      <c r="O687" s="343"/>
      <c r="P687" s="343"/>
      <c r="Q687" s="343"/>
      <c r="R687" s="343"/>
      <c r="S687" s="681"/>
      <c r="T687" s="686"/>
      <c r="U687" s="686"/>
      <c r="V687" s="688"/>
    </row>
    <row r="688" ht="15.75" customHeight="1">
      <c r="B688" s="687"/>
      <c r="C688" s="343"/>
      <c r="D688" s="343"/>
      <c r="E688" s="343"/>
      <c r="F688" s="343"/>
      <c r="G688" s="343"/>
      <c r="H688" s="681"/>
      <c r="I688" s="686"/>
      <c r="J688" s="686"/>
      <c r="K688" s="688"/>
      <c r="L688" s="685"/>
      <c r="M688" s="687"/>
      <c r="N688" s="343"/>
      <c r="O688" s="343"/>
      <c r="P688" s="343"/>
      <c r="Q688" s="343"/>
      <c r="R688" s="343"/>
      <c r="S688" s="681"/>
      <c r="T688" s="686"/>
      <c r="U688" s="686"/>
      <c r="V688" s="688"/>
    </row>
    <row r="689" ht="15.75" customHeight="1">
      <c r="B689" s="687"/>
      <c r="C689" s="343"/>
      <c r="D689" s="343"/>
      <c r="E689" s="343"/>
      <c r="F689" s="343"/>
      <c r="G689" s="343"/>
      <c r="H689" s="681"/>
      <c r="I689" s="686"/>
      <c r="J689" s="686"/>
      <c r="K689" s="688"/>
      <c r="L689" s="685"/>
      <c r="M689" s="687"/>
      <c r="N689" s="343"/>
      <c r="O689" s="343"/>
      <c r="P689" s="343"/>
      <c r="Q689" s="343"/>
      <c r="R689" s="343"/>
      <c r="S689" s="681"/>
      <c r="T689" s="686"/>
      <c r="U689" s="686"/>
      <c r="V689" s="688"/>
    </row>
    <row r="690" ht="15.75" customHeight="1">
      <c r="B690" s="687"/>
      <c r="C690" s="343"/>
      <c r="D690" s="343"/>
      <c r="E690" s="343"/>
      <c r="F690" s="343"/>
      <c r="G690" s="343"/>
      <c r="H690" s="681"/>
      <c r="I690" s="686"/>
      <c r="J690" s="686"/>
      <c r="K690" s="688"/>
      <c r="L690" s="685"/>
      <c r="M690" s="687"/>
      <c r="N690" s="343"/>
      <c r="O690" s="343"/>
      <c r="P690" s="343"/>
      <c r="Q690" s="343"/>
      <c r="R690" s="343"/>
      <c r="S690" s="681"/>
      <c r="T690" s="686"/>
      <c r="U690" s="686"/>
      <c r="V690" s="688"/>
    </row>
    <row r="691" ht="15.75" customHeight="1">
      <c r="B691" s="687"/>
      <c r="C691" s="343"/>
      <c r="D691" s="343"/>
      <c r="E691" s="343"/>
      <c r="F691" s="343"/>
      <c r="G691" s="343"/>
      <c r="H691" s="681"/>
      <c r="I691" s="686"/>
      <c r="J691" s="686"/>
      <c r="K691" s="688"/>
      <c r="L691" s="685"/>
      <c r="M691" s="687"/>
      <c r="N691" s="343"/>
      <c r="O691" s="343"/>
      <c r="P691" s="343"/>
      <c r="Q691" s="343"/>
      <c r="R691" s="343"/>
      <c r="S691" s="681"/>
      <c r="T691" s="686"/>
      <c r="U691" s="686"/>
      <c r="V691" s="688"/>
    </row>
    <row r="692" ht="15.75" customHeight="1">
      <c r="B692" s="687"/>
      <c r="C692" s="343"/>
      <c r="D692" s="343"/>
      <c r="E692" s="343"/>
      <c r="F692" s="343"/>
      <c r="G692" s="343"/>
      <c r="H692" s="681"/>
      <c r="I692" s="686"/>
      <c r="J692" s="686"/>
      <c r="K692" s="688"/>
      <c r="L692" s="685"/>
      <c r="M692" s="687"/>
      <c r="N692" s="343"/>
      <c r="O692" s="343"/>
      <c r="P692" s="343"/>
      <c r="Q692" s="343"/>
      <c r="R692" s="343"/>
      <c r="S692" s="681"/>
      <c r="T692" s="686"/>
      <c r="U692" s="686"/>
      <c r="V692" s="688"/>
    </row>
    <row r="693" ht="15.75" customHeight="1">
      <c r="B693" s="687"/>
      <c r="C693" s="343"/>
      <c r="D693" s="343"/>
      <c r="E693" s="343"/>
      <c r="F693" s="343"/>
      <c r="G693" s="343"/>
      <c r="H693" s="681"/>
      <c r="I693" s="686"/>
      <c r="J693" s="686"/>
      <c r="K693" s="688"/>
      <c r="L693" s="685"/>
      <c r="M693" s="687"/>
      <c r="N693" s="343"/>
      <c r="O693" s="343"/>
      <c r="P693" s="343"/>
      <c r="Q693" s="343"/>
      <c r="R693" s="343"/>
      <c r="S693" s="681"/>
      <c r="T693" s="686"/>
      <c r="U693" s="686"/>
      <c r="V693" s="688"/>
    </row>
    <row r="694" ht="15.75" customHeight="1">
      <c r="B694" s="687"/>
      <c r="C694" s="343"/>
      <c r="D694" s="343"/>
      <c r="E694" s="343"/>
      <c r="F694" s="343"/>
      <c r="G694" s="343"/>
      <c r="H694" s="681"/>
      <c r="I694" s="686"/>
      <c r="J694" s="686"/>
      <c r="K694" s="688"/>
      <c r="L694" s="685"/>
      <c r="M694" s="687"/>
      <c r="N694" s="343"/>
      <c r="O694" s="343"/>
      <c r="P694" s="343"/>
      <c r="Q694" s="343"/>
      <c r="R694" s="343"/>
      <c r="S694" s="681"/>
      <c r="T694" s="686"/>
      <c r="U694" s="686"/>
      <c r="V694" s="688"/>
    </row>
    <row r="695" ht="15.75" customHeight="1">
      <c r="B695" s="687"/>
      <c r="C695" s="343"/>
      <c r="D695" s="343"/>
      <c r="E695" s="343"/>
      <c r="F695" s="343"/>
      <c r="G695" s="343"/>
      <c r="H695" s="681"/>
      <c r="I695" s="686"/>
      <c r="J695" s="686"/>
      <c r="K695" s="688"/>
      <c r="L695" s="685"/>
      <c r="M695" s="687"/>
      <c r="N695" s="343"/>
      <c r="O695" s="343"/>
      <c r="P695" s="343"/>
      <c r="Q695" s="343"/>
      <c r="R695" s="343"/>
      <c r="S695" s="681"/>
      <c r="T695" s="686"/>
      <c r="U695" s="686"/>
      <c r="V695" s="688"/>
    </row>
    <row r="696" ht="15.75" customHeight="1">
      <c r="B696" s="687"/>
      <c r="C696" s="343"/>
      <c r="D696" s="343"/>
      <c r="E696" s="343"/>
      <c r="F696" s="343"/>
      <c r="G696" s="343"/>
      <c r="H696" s="681"/>
      <c r="I696" s="686"/>
      <c r="J696" s="686"/>
      <c r="K696" s="688"/>
      <c r="L696" s="685"/>
      <c r="M696" s="687"/>
      <c r="N696" s="343"/>
      <c r="O696" s="343"/>
      <c r="P696" s="343"/>
      <c r="Q696" s="343"/>
      <c r="R696" s="343"/>
      <c r="S696" s="681"/>
      <c r="T696" s="686"/>
      <c r="U696" s="686"/>
      <c r="V696" s="688"/>
    </row>
    <row r="697" ht="15.75" customHeight="1">
      <c r="B697" s="687"/>
      <c r="C697" s="343"/>
      <c r="D697" s="343"/>
      <c r="E697" s="343"/>
      <c r="F697" s="343"/>
      <c r="G697" s="343"/>
      <c r="H697" s="681"/>
      <c r="I697" s="686"/>
      <c r="J697" s="686"/>
      <c r="K697" s="688"/>
      <c r="L697" s="685"/>
      <c r="M697" s="687"/>
      <c r="N697" s="343"/>
      <c r="O697" s="343"/>
      <c r="P697" s="343"/>
      <c r="Q697" s="343"/>
      <c r="R697" s="343"/>
      <c r="S697" s="681"/>
      <c r="T697" s="686"/>
      <c r="U697" s="686"/>
      <c r="V697" s="688"/>
    </row>
    <row r="698" ht="15.75" customHeight="1">
      <c r="B698" s="687"/>
      <c r="C698" s="343"/>
      <c r="D698" s="343"/>
      <c r="E698" s="343"/>
      <c r="F698" s="343"/>
      <c r="G698" s="343"/>
      <c r="H698" s="681"/>
      <c r="I698" s="686"/>
      <c r="J698" s="686"/>
      <c r="K698" s="688"/>
      <c r="L698" s="685"/>
      <c r="M698" s="687"/>
      <c r="N698" s="343"/>
      <c r="O698" s="343"/>
      <c r="P698" s="343"/>
      <c r="Q698" s="343"/>
      <c r="R698" s="343"/>
      <c r="S698" s="681"/>
      <c r="T698" s="686"/>
      <c r="U698" s="686"/>
      <c r="V698" s="688"/>
    </row>
    <row r="699" ht="15.75" customHeight="1">
      <c r="B699" s="687"/>
      <c r="C699" s="343"/>
      <c r="D699" s="343"/>
      <c r="E699" s="343"/>
      <c r="F699" s="343"/>
      <c r="G699" s="343"/>
      <c r="H699" s="681"/>
      <c r="I699" s="686"/>
      <c r="J699" s="686"/>
      <c r="K699" s="688"/>
      <c r="L699" s="685"/>
      <c r="M699" s="687"/>
      <c r="N699" s="343"/>
      <c r="O699" s="343"/>
      <c r="P699" s="343"/>
      <c r="Q699" s="343"/>
      <c r="R699" s="343"/>
      <c r="S699" s="681"/>
      <c r="T699" s="686"/>
      <c r="U699" s="686"/>
      <c r="V699" s="688"/>
    </row>
    <row r="700" ht="15.75" customHeight="1">
      <c r="B700" s="687"/>
      <c r="C700" s="343"/>
      <c r="D700" s="343"/>
      <c r="E700" s="343"/>
      <c r="F700" s="343"/>
      <c r="G700" s="343"/>
      <c r="H700" s="681"/>
      <c r="I700" s="686"/>
      <c r="J700" s="686"/>
      <c r="K700" s="688"/>
      <c r="L700" s="685"/>
      <c r="M700" s="687"/>
      <c r="N700" s="343"/>
      <c r="O700" s="343"/>
      <c r="P700" s="343"/>
      <c r="Q700" s="343"/>
      <c r="R700" s="343"/>
      <c r="S700" s="681"/>
      <c r="T700" s="686"/>
      <c r="U700" s="686"/>
      <c r="V700" s="688"/>
    </row>
    <row r="701" ht="15.75" customHeight="1">
      <c r="B701" s="687"/>
      <c r="C701" s="343"/>
      <c r="D701" s="343"/>
      <c r="E701" s="343"/>
      <c r="F701" s="343"/>
      <c r="G701" s="343"/>
      <c r="H701" s="681"/>
      <c r="I701" s="686"/>
      <c r="J701" s="686"/>
      <c r="K701" s="688"/>
      <c r="L701" s="685"/>
      <c r="M701" s="687"/>
      <c r="N701" s="343"/>
      <c r="O701" s="343"/>
      <c r="P701" s="343"/>
      <c r="Q701" s="343"/>
      <c r="R701" s="343"/>
      <c r="S701" s="681"/>
      <c r="T701" s="686"/>
      <c r="U701" s="686"/>
      <c r="V701" s="688"/>
    </row>
    <row r="702" ht="15.75" customHeight="1">
      <c r="B702" s="687"/>
      <c r="C702" s="343"/>
      <c r="D702" s="343"/>
      <c r="E702" s="343"/>
      <c r="F702" s="343"/>
      <c r="G702" s="343"/>
      <c r="H702" s="681"/>
      <c r="I702" s="686"/>
      <c r="J702" s="686"/>
      <c r="K702" s="688"/>
      <c r="L702" s="685"/>
      <c r="M702" s="687"/>
      <c r="N702" s="343"/>
      <c r="O702" s="343"/>
      <c r="P702" s="343"/>
      <c r="Q702" s="343"/>
      <c r="R702" s="343"/>
      <c r="S702" s="681"/>
      <c r="T702" s="686"/>
      <c r="U702" s="686"/>
      <c r="V702" s="688"/>
    </row>
    <row r="703" ht="15.75" customHeight="1">
      <c r="B703" s="687"/>
      <c r="C703" s="343"/>
      <c r="D703" s="343"/>
      <c r="E703" s="343"/>
      <c r="F703" s="343"/>
      <c r="G703" s="343"/>
      <c r="H703" s="681"/>
      <c r="I703" s="686"/>
      <c r="J703" s="686"/>
      <c r="K703" s="688"/>
      <c r="L703" s="685"/>
      <c r="M703" s="687"/>
      <c r="N703" s="343"/>
      <c r="O703" s="343"/>
      <c r="P703" s="343"/>
      <c r="Q703" s="343"/>
      <c r="R703" s="343"/>
      <c r="S703" s="681"/>
      <c r="T703" s="686"/>
      <c r="U703" s="686"/>
      <c r="V703" s="688"/>
    </row>
    <row r="704" ht="15.75" customHeight="1">
      <c r="B704" s="687"/>
      <c r="C704" s="343"/>
      <c r="D704" s="343"/>
      <c r="E704" s="343"/>
      <c r="F704" s="343"/>
      <c r="G704" s="343"/>
      <c r="H704" s="681"/>
      <c r="I704" s="686"/>
      <c r="J704" s="686"/>
      <c r="K704" s="688"/>
      <c r="L704" s="685"/>
      <c r="M704" s="687"/>
      <c r="N704" s="343"/>
      <c r="O704" s="343"/>
      <c r="P704" s="343"/>
      <c r="Q704" s="343"/>
      <c r="R704" s="343"/>
      <c r="S704" s="681"/>
      <c r="T704" s="686"/>
      <c r="U704" s="686"/>
      <c r="V704" s="688"/>
    </row>
    <row r="705" ht="15.75" customHeight="1">
      <c r="B705" s="687"/>
      <c r="C705" s="343"/>
      <c r="D705" s="343"/>
      <c r="E705" s="343"/>
      <c r="F705" s="343"/>
      <c r="G705" s="343"/>
      <c r="H705" s="681"/>
      <c r="I705" s="686"/>
      <c r="J705" s="686"/>
      <c r="K705" s="688"/>
      <c r="L705" s="685"/>
      <c r="M705" s="687"/>
      <c r="N705" s="343"/>
      <c r="O705" s="343"/>
      <c r="P705" s="343"/>
      <c r="Q705" s="343"/>
      <c r="R705" s="343"/>
      <c r="S705" s="681"/>
      <c r="T705" s="686"/>
      <c r="U705" s="686"/>
      <c r="V705" s="688"/>
    </row>
    <row r="706" ht="15.75" customHeight="1">
      <c r="B706" s="687"/>
      <c r="C706" s="343"/>
      <c r="D706" s="343"/>
      <c r="E706" s="343"/>
      <c r="F706" s="343"/>
      <c r="G706" s="343"/>
      <c r="H706" s="681"/>
      <c r="I706" s="686"/>
      <c r="J706" s="686"/>
      <c r="K706" s="688"/>
      <c r="L706" s="685"/>
      <c r="M706" s="687"/>
      <c r="N706" s="343"/>
      <c r="O706" s="343"/>
      <c r="P706" s="343"/>
      <c r="Q706" s="343"/>
      <c r="R706" s="343"/>
      <c r="S706" s="681"/>
      <c r="T706" s="686"/>
      <c r="U706" s="686"/>
      <c r="V706" s="688"/>
    </row>
    <row r="707" ht="15.75" customHeight="1">
      <c r="B707" s="687"/>
      <c r="C707" s="343"/>
      <c r="D707" s="343"/>
      <c r="E707" s="343"/>
      <c r="F707" s="343"/>
      <c r="G707" s="343"/>
      <c r="H707" s="681"/>
      <c r="I707" s="686"/>
      <c r="J707" s="686"/>
      <c r="K707" s="688"/>
      <c r="L707" s="685"/>
      <c r="M707" s="687"/>
      <c r="N707" s="343"/>
      <c r="O707" s="343"/>
      <c r="P707" s="343"/>
      <c r="Q707" s="343"/>
      <c r="R707" s="343"/>
      <c r="S707" s="681"/>
      <c r="T707" s="686"/>
      <c r="U707" s="686"/>
      <c r="V707" s="688"/>
    </row>
    <row r="708" ht="15.75" customHeight="1">
      <c r="B708" s="687"/>
      <c r="C708" s="343"/>
      <c r="D708" s="343"/>
      <c r="E708" s="343"/>
      <c r="F708" s="343"/>
      <c r="G708" s="343"/>
      <c r="H708" s="681"/>
      <c r="I708" s="686"/>
      <c r="J708" s="686"/>
      <c r="K708" s="688"/>
      <c r="L708" s="685"/>
      <c r="M708" s="687"/>
      <c r="N708" s="343"/>
      <c r="O708" s="343"/>
      <c r="P708" s="343"/>
      <c r="Q708" s="343"/>
      <c r="R708" s="343"/>
      <c r="S708" s="681"/>
      <c r="T708" s="686"/>
      <c r="U708" s="686"/>
      <c r="V708" s="688"/>
    </row>
    <row r="709" ht="15.75" customHeight="1">
      <c r="B709" s="687"/>
      <c r="C709" s="343"/>
      <c r="D709" s="343"/>
      <c r="E709" s="343"/>
      <c r="F709" s="343"/>
      <c r="G709" s="343"/>
      <c r="H709" s="681"/>
      <c r="I709" s="686"/>
      <c r="J709" s="686"/>
      <c r="K709" s="688"/>
      <c r="L709" s="685"/>
      <c r="M709" s="687"/>
      <c r="N709" s="343"/>
      <c r="O709" s="343"/>
      <c r="P709" s="343"/>
      <c r="Q709" s="343"/>
      <c r="R709" s="343"/>
      <c r="S709" s="681"/>
      <c r="T709" s="686"/>
      <c r="U709" s="686"/>
      <c r="V709" s="688"/>
    </row>
    <row r="710" ht="15.75" customHeight="1">
      <c r="B710" s="687"/>
      <c r="C710" s="343"/>
      <c r="D710" s="343"/>
      <c r="E710" s="343"/>
      <c r="F710" s="343"/>
      <c r="G710" s="343"/>
      <c r="H710" s="681"/>
      <c r="I710" s="686"/>
      <c r="J710" s="686"/>
      <c r="K710" s="688"/>
      <c r="L710" s="685"/>
      <c r="M710" s="687"/>
      <c r="N710" s="343"/>
      <c r="O710" s="343"/>
      <c r="P710" s="343"/>
      <c r="Q710" s="343"/>
      <c r="R710" s="343"/>
      <c r="S710" s="681"/>
      <c r="T710" s="686"/>
      <c r="U710" s="686"/>
      <c r="V710" s="688"/>
    </row>
    <row r="711" ht="15.75" customHeight="1">
      <c r="B711" s="687"/>
      <c r="C711" s="343"/>
      <c r="D711" s="343"/>
      <c r="E711" s="343"/>
      <c r="F711" s="343"/>
      <c r="G711" s="343"/>
      <c r="H711" s="681"/>
      <c r="I711" s="686"/>
      <c r="J711" s="686"/>
      <c r="K711" s="688"/>
      <c r="L711" s="685"/>
      <c r="M711" s="687"/>
      <c r="N711" s="343"/>
      <c r="O711" s="343"/>
      <c r="P711" s="343"/>
      <c r="Q711" s="343"/>
      <c r="R711" s="343"/>
      <c r="S711" s="681"/>
      <c r="T711" s="686"/>
      <c r="U711" s="686"/>
      <c r="V711" s="688"/>
    </row>
    <row r="712" ht="15.75" customHeight="1">
      <c r="B712" s="687"/>
      <c r="C712" s="343"/>
      <c r="D712" s="343"/>
      <c r="E712" s="343"/>
      <c r="F712" s="343"/>
      <c r="G712" s="343"/>
      <c r="H712" s="681"/>
      <c r="I712" s="686"/>
      <c r="J712" s="686"/>
      <c r="K712" s="688"/>
      <c r="L712" s="685"/>
      <c r="M712" s="687"/>
      <c r="N712" s="343"/>
      <c r="O712" s="343"/>
      <c r="P712" s="343"/>
      <c r="Q712" s="343"/>
      <c r="R712" s="343"/>
      <c r="S712" s="681"/>
      <c r="T712" s="686"/>
      <c r="U712" s="686"/>
      <c r="V712" s="688"/>
    </row>
    <row r="713" ht="15.75" customHeight="1">
      <c r="B713" s="687"/>
      <c r="C713" s="343"/>
      <c r="D713" s="343"/>
      <c r="E713" s="343"/>
      <c r="F713" s="343"/>
      <c r="G713" s="343"/>
      <c r="H713" s="681"/>
      <c r="I713" s="686"/>
      <c r="J713" s="686"/>
      <c r="K713" s="688"/>
      <c r="L713" s="685"/>
      <c r="M713" s="687"/>
      <c r="N713" s="343"/>
      <c r="O713" s="343"/>
      <c r="P713" s="343"/>
      <c r="Q713" s="343"/>
      <c r="R713" s="343"/>
      <c r="S713" s="681"/>
      <c r="T713" s="686"/>
      <c r="U713" s="686"/>
      <c r="V713" s="688"/>
    </row>
    <row r="714" ht="15.75" customHeight="1">
      <c r="B714" s="687"/>
      <c r="C714" s="343"/>
      <c r="D714" s="343"/>
      <c r="E714" s="343"/>
      <c r="F714" s="343"/>
      <c r="G714" s="343"/>
      <c r="H714" s="681"/>
      <c r="I714" s="686"/>
      <c r="J714" s="686"/>
      <c r="K714" s="688"/>
      <c r="L714" s="685"/>
      <c r="M714" s="687"/>
      <c r="N714" s="343"/>
      <c r="O714" s="343"/>
      <c r="P714" s="343"/>
      <c r="Q714" s="343"/>
      <c r="R714" s="343"/>
      <c r="S714" s="681"/>
      <c r="T714" s="686"/>
      <c r="U714" s="686"/>
      <c r="V714" s="688"/>
    </row>
    <row r="715" ht="15.75" customHeight="1">
      <c r="B715" s="687"/>
      <c r="C715" s="343"/>
      <c r="D715" s="343"/>
      <c r="E715" s="343"/>
      <c r="F715" s="343"/>
      <c r="G715" s="343"/>
      <c r="H715" s="681"/>
      <c r="I715" s="686"/>
      <c r="J715" s="686"/>
      <c r="K715" s="688"/>
      <c r="L715" s="685"/>
      <c r="M715" s="687"/>
      <c r="N715" s="343"/>
      <c r="O715" s="343"/>
      <c r="P715" s="343"/>
      <c r="Q715" s="343"/>
      <c r="R715" s="343"/>
      <c r="S715" s="681"/>
      <c r="T715" s="686"/>
      <c r="U715" s="686"/>
      <c r="V715" s="688"/>
    </row>
    <row r="716" ht="15.75" customHeight="1">
      <c r="B716" s="687"/>
      <c r="C716" s="343"/>
      <c r="D716" s="343"/>
      <c r="E716" s="343"/>
      <c r="F716" s="343"/>
      <c r="G716" s="343"/>
      <c r="H716" s="681"/>
      <c r="I716" s="686"/>
      <c r="J716" s="686"/>
      <c r="K716" s="688"/>
      <c r="L716" s="685"/>
      <c r="M716" s="687"/>
      <c r="N716" s="343"/>
      <c r="O716" s="343"/>
      <c r="P716" s="343"/>
      <c r="Q716" s="343"/>
      <c r="R716" s="343"/>
      <c r="S716" s="681"/>
      <c r="T716" s="686"/>
      <c r="U716" s="686"/>
      <c r="V716" s="688"/>
    </row>
    <row r="717" ht="15.75" customHeight="1">
      <c r="B717" s="687"/>
      <c r="C717" s="343"/>
      <c r="D717" s="343"/>
      <c r="E717" s="343"/>
      <c r="F717" s="343"/>
      <c r="G717" s="343"/>
      <c r="H717" s="681"/>
      <c r="I717" s="686"/>
      <c r="J717" s="686"/>
      <c r="K717" s="688"/>
      <c r="L717" s="685"/>
      <c r="M717" s="687"/>
      <c r="N717" s="343"/>
      <c r="O717" s="343"/>
      <c r="P717" s="343"/>
      <c r="Q717" s="343"/>
      <c r="R717" s="343"/>
      <c r="S717" s="681"/>
      <c r="T717" s="686"/>
      <c r="U717" s="686"/>
      <c r="V717" s="688"/>
    </row>
    <row r="718" ht="15.75" customHeight="1">
      <c r="B718" s="687"/>
      <c r="C718" s="343"/>
      <c r="D718" s="343"/>
      <c r="E718" s="343"/>
      <c r="F718" s="343"/>
      <c r="G718" s="343"/>
      <c r="H718" s="681"/>
      <c r="I718" s="686"/>
      <c r="J718" s="686"/>
      <c r="K718" s="688"/>
      <c r="L718" s="685"/>
      <c r="M718" s="687"/>
      <c r="N718" s="343"/>
      <c r="O718" s="343"/>
      <c r="P718" s="343"/>
      <c r="Q718" s="343"/>
      <c r="R718" s="343"/>
      <c r="S718" s="681"/>
      <c r="T718" s="686"/>
      <c r="U718" s="686"/>
      <c r="V718" s="688"/>
    </row>
    <row r="719" ht="15.75" customHeight="1">
      <c r="B719" s="687"/>
      <c r="C719" s="343"/>
      <c r="D719" s="343"/>
      <c r="E719" s="343"/>
      <c r="F719" s="343"/>
      <c r="G719" s="343"/>
      <c r="H719" s="681"/>
      <c r="I719" s="686"/>
      <c r="J719" s="686"/>
      <c r="K719" s="688"/>
      <c r="L719" s="685"/>
      <c r="M719" s="687"/>
      <c r="N719" s="343"/>
      <c r="O719" s="343"/>
      <c r="P719" s="343"/>
      <c r="Q719" s="343"/>
      <c r="R719" s="343"/>
      <c r="S719" s="681"/>
      <c r="T719" s="686"/>
      <c r="U719" s="686"/>
      <c r="V719" s="688"/>
    </row>
    <row r="720" ht="15.75" customHeight="1">
      <c r="B720" s="687"/>
      <c r="C720" s="343"/>
      <c r="D720" s="343"/>
      <c r="E720" s="343"/>
      <c r="F720" s="343"/>
      <c r="G720" s="343"/>
      <c r="H720" s="681"/>
      <c r="I720" s="686"/>
      <c r="J720" s="686"/>
      <c r="K720" s="688"/>
      <c r="L720" s="685"/>
      <c r="M720" s="687"/>
      <c r="N720" s="343"/>
      <c r="O720" s="343"/>
      <c r="P720" s="343"/>
      <c r="Q720" s="343"/>
      <c r="R720" s="343"/>
      <c r="S720" s="681"/>
      <c r="T720" s="686"/>
      <c r="U720" s="686"/>
      <c r="V720" s="688"/>
    </row>
    <row r="721" ht="15.75" customHeight="1">
      <c r="B721" s="687"/>
      <c r="C721" s="343"/>
      <c r="D721" s="343"/>
      <c r="E721" s="343"/>
      <c r="F721" s="343"/>
      <c r="G721" s="343"/>
      <c r="H721" s="681"/>
      <c r="I721" s="686"/>
      <c r="J721" s="686"/>
      <c r="K721" s="688"/>
      <c r="L721" s="685"/>
      <c r="M721" s="687"/>
      <c r="N721" s="343"/>
      <c r="O721" s="343"/>
      <c r="P721" s="343"/>
      <c r="Q721" s="343"/>
      <c r="R721" s="343"/>
      <c r="S721" s="681"/>
      <c r="T721" s="686"/>
      <c r="U721" s="686"/>
      <c r="V721" s="688"/>
    </row>
    <row r="722" ht="15.75" customHeight="1">
      <c r="B722" s="687"/>
      <c r="C722" s="343"/>
      <c r="D722" s="343"/>
      <c r="E722" s="343"/>
      <c r="F722" s="343"/>
      <c r="G722" s="343"/>
      <c r="H722" s="681"/>
      <c r="I722" s="686"/>
      <c r="J722" s="686"/>
      <c r="K722" s="688"/>
      <c r="L722" s="685"/>
      <c r="M722" s="687"/>
      <c r="N722" s="343"/>
      <c r="O722" s="343"/>
      <c r="P722" s="343"/>
      <c r="Q722" s="343"/>
      <c r="R722" s="343"/>
      <c r="S722" s="681"/>
      <c r="T722" s="686"/>
      <c r="U722" s="686"/>
      <c r="V722" s="688"/>
    </row>
    <row r="723" ht="15.75" customHeight="1">
      <c r="B723" s="687"/>
      <c r="C723" s="343"/>
      <c r="D723" s="343"/>
      <c r="E723" s="343"/>
      <c r="F723" s="343"/>
      <c r="G723" s="343"/>
      <c r="H723" s="681"/>
      <c r="I723" s="686"/>
      <c r="J723" s="686"/>
      <c r="K723" s="688"/>
      <c r="L723" s="685"/>
      <c r="M723" s="687"/>
      <c r="N723" s="343"/>
      <c r="O723" s="343"/>
      <c r="P723" s="343"/>
      <c r="Q723" s="343"/>
      <c r="R723" s="343"/>
      <c r="S723" s="681"/>
      <c r="T723" s="686"/>
      <c r="U723" s="686"/>
      <c r="V723" s="688"/>
    </row>
    <row r="724" ht="15.75" customHeight="1">
      <c r="B724" s="687"/>
      <c r="C724" s="343"/>
      <c r="D724" s="343"/>
      <c r="E724" s="343"/>
      <c r="F724" s="343"/>
      <c r="G724" s="343"/>
      <c r="H724" s="681"/>
      <c r="I724" s="686"/>
      <c r="J724" s="686"/>
      <c r="K724" s="688"/>
      <c r="L724" s="685"/>
      <c r="M724" s="687"/>
      <c r="N724" s="343"/>
      <c r="O724" s="343"/>
      <c r="P724" s="343"/>
      <c r="Q724" s="343"/>
      <c r="R724" s="343"/>
      <c r="S724" s="681"/>
      <c r="T724" s="686"/>
      <c r="U724" s="686"/>
      <c r="V724" s="688"/>
    </row>
    <row r="725" ht="15.75" customHeight="1">
      <c r="B725" s="687"/>
      <c r="C725" s="343"/>
      <c r="D725" s="343"/>
      <c r="E725" s="343"/>
      <c r="F725" s="343"/>
      <c r="G725" s="343"/>
      <c r="H725" s="681"/>
      <c r="I725" s="686"/>
      <c r="J725" s="686"/>
      <c r="K725" s="688"/>
      <c r="L725" s="685"/>
      <c r="M725" s="687"/>
      <c r="N725" s="343"/>
      <c r="O725" s="343"/>
      <c r="P725" s="343"/>
      <c r="Q725" s="343"/>
      <c r="R725" s="343"/>
      <c r="S725" s="681"/>
      <c r="T725" s="686"/>
      <c r="U725" s="686"/>
      <c r="V725" s="688"/>
    </row>
    <row r="726" ht="15.75" customHeight="1">
      <c r="B726" s="687"/>
      <c r="C726" s="343"/>
      <c r="D726" s="343"/>
      <c r="E726" s="343"/>
      <c r="F726" s="343"/>
      <c r="G726" s="343"/>
      <c r="H726" s="681"/>
      <c r="I726" s="686"/>
      <c r="J726" s="686"/>
      <c r="K726" s="688"/>
      <c r="L726" s="685"/>
      <c r="M726" s="687"/>
      <c r="N726" s="343"/>
      <c r="O726" s="343"/>
      <c r="P726" s="343"/>
      <c r="Q726" s="343"/>
      <c r="R726" s="343"/>
      <c r="S726" s="681"/>
      <c r="T726" s="686"/>
      <c r="U726" s="686"/>
      <c r="V726" s="688"/>
    </row>
    <row r="727" ht="15.75" customHeight="1">
      <c r="B727" s="687"/>
      <c r="C727" s="343"/>
      <c r="D727" s="343"/>
      <c r="E727" s="343"/>
      <c r="F727" s="343"/>
      <c r="G727" s="343"/>
      <c r="H727" s="681"/>
      <c r="I727" s="686"/>
      <c r="J727" s="686"/>
      <c r="K727" s="688"/>
      <c r="L727" s="685"/>
      <c r="M727" s="687"/>
      <c r="N727" s="343"/>
      <c r="O727" s="343"/>
      <c r="P727" s="343"/>
      <c r="Q727" s="343"/>
      <c r="R727" s="343"/>
      <c r="S727" s="681"/>
      <c r="T727" s="686"/>
      <c r="U727" s="686"/>
      <c r="V727" s="688"/>
    </row>
    <row r="728" ht="15.75" customHeight="1">
      <c r="B728" s="687"/>
      <c r="C728" s="343"/>
      <c r="D728" s="343"/>
      <c r="E728" s="343"/>
      <c r="F728" s="343"/>
      <c r="G728" s="343"/>
      <c r="H728" s="681"/>
      <c r="I728" s="686"/>
      <c r="J728" s="686"/>
      <c r="K728" s="688"/>
      <c r="L728" s="685"/>
      <c r="M728" s="687"/>
      <c r="N728" s="343"/>
      <c r="O728" s="343"/>
      <c r="P728" s="343"/>
      <c r="Q728" s="343"/>
      <c r="R728" s="343"/>
      <c r="S728" s="681"/>
      <c r="T728" s="686"/>
      <c r="U728" s="686"/>
      <c r="V728" s="688"/>
    </row>
    <row r="729" ht="15.75" customHeight="1">
      <c r="B729" s="687"/>
      <c r="C729" s="343"/>
      <c r="D729" s="343"/>
      <c r="E729" s="343"/>
      <c r="F729" s="343"/>
      <c r="G729" s="343"/>
      <c r="H729" s="681"/>
      <c r="I729" s="686"/>
      <c r="J729" s="686"/>
      <c r="K729" s="688"/>
      <c r="L729" s="685"/>
      <c r="M729" s="687"/>
      <c r="N729" s="343"/>
      <c r="O729" s="343"/>
      <c r="P729" s="343"/>
      <c r="Q729" s="343"/>
      <c r="R729" s="343"/>
      <c r="S729" s="681"/>
      <c r="T729" s="686"/>
      <c r="U729" s="686"/>
      <c r="V729" s="688"/>
    </row>
    <row r="730" ht="15.75" customHeight="1">
      <c r="B730" s="687"/>
      <c r="C730" s="343"/>
      <c r="D730" s="343"/>
      <c r="E730" s="343"/>
      <c r="F730" s="343"/>
      <c r="G730" s="343"/>
      <c r="H730" s="681"/>
      <c r="I730" s="686"/>
      <c r="J730" s="686"/>
      <c r="K730" s="688"/>
      <c r="L730" s="685"/>
      <c r="M730" s="687"/>
      <c r="N730" s="343"/>
      <c r="O730" s="343"/>
      <c r="P730" s="343"/>
      <c r="Q730" s="343"/>
      <c r="R730" s="343"/>
      <c r="S730" s="681"/>
      <c r="T730" s="686"/>
      <c r="U730" s="686"/>
      <c r="V730" s="688"/>
    </row>
    <row r="731" ht="15.75" customHeight="1">
      <c r="B731" s="687"/>
      <c r="C731" s="343"/>
      <c r="D731" s="343"/>
      <c r="E731" s="343"/>
      <c r="F731" s="343"/>
      <c r="G731" s="343"/>
      <c r="H731" s="681"/>
      <c r="I731" s="686"/>
      <c r="J731" s="686"/>
      <c r="K731" s="688"/>
      <c r="L731" s="685"/>
      <c r="M731" s="687"/>
      <c r="N731" s="343"/>
      <c r="O731" s="343"/>
      <c r="P731" s="343"/>
      <c r="Q731" s="343"/>
      <c r="R731" s="343"/>
      <c r="S731" s="681"/>
      <c r="T731" s="686"/>
      <c r="U731" s="686"/>
      <c r="V731" s="688"/>
    </row>
    <row r="732" ht="15.75" customHeight="1">
      <c r="B732" s="687"/>
      <c r="C732" s="343"/>
      <c r="D732" s="343"/>
      <c r="E732" s="343"/>
      <c r="F732" s="343"/>
      <c r="G732" s="343"/>
      <c r="H732" s="681"/>
      <c r="I732" s="686"/>
      <c r="J732" s="686"/>
      <c r="K732" s="688"/>
      <c r="L732" s="685"/>
      <c r="M732" s="687"/>
      <c r="N732" s="343"/>
      <c r="O732" s="343"/>
      <c r="P732" s="343"/>
      <c r="Q732" s="343"/>
      <c r="R732" s="343"/>
      <c r="S732" s="681"/>
      <c r="T732" s="686"/>
      <c r="U732" s="686"/>
      <c r="V732" s="688"/>
    </row>
    <row r="733" ht="15.75" customHeight="1">
      <c r="B733" s="687"/>
      <c r="C733" s="343"/>
      <c r="D733" s="343"/>
      <c r="E733" s="343"/>
      <c r="F733" s="343"/>
      <c r="G733" s="343"/>
      <c r="H733" s="681"/>
      <c r="I733" s="686"/>
      <c r="J733" s="686"/>
      <c r="K733" s="688"/>
      <c r="L733" s="685"/>
      <c r="M733" s="687"/>
      <c r="N733" s="343"/>
      <c r="O733" s="343"/>
      <c r="P733" s="343"/>
      <c r="Q733" s="343"/>
      <c r="R733" s="343"/>
      <c r="S733" s="681"/>
      <c r="T733" s="686"/>
      <c r="U733" s="686"/>
      <c r="V733" s="688"/>
    </row>
    <row r="734" ht="15.75" customHeight="1">
      <c r="B734" s="687"/>
      <c r="C734" s="343"/>
      <c r="D734" s="343"/>
      <c r="E734" s="343"/>
      <c r="F734" s="343"/>
      <c r="G734" s="343"/>
      <c r="H734" s="681"/>
      <c r="I734" s="686"/>
      <c r="J734" s="686"/>
      <c r="K734" s="688"/>
      <c r="L734" s="685"/>
      <c r="M734" s="687"/>
      <c r="N734" s="343"/>
      <c r="O734" s="343"/>
      <c r="P734" s="343"/>
      <c r="Q734" s="343"/>
      <c r="R734" s="343"/>
      <c r="S734" s="681"/>
      <c r="T734" s="686"/>
      <c r="U734" s="686"/>
      <c r="V734" s="688"/>
    </row>
    <row r="735" ht="15.75" customHeight="1">
      <c r="B735" s="687"/>
      <c r="C735" s="343"/>
      <c r="D735" s="343"/>
      <c r="E735" s="343"/>
      <c r="F735" s="343"/>
      <c r="G735" s="343"/>
      <c r="H735" s="681"/>
      <c r="I735" s="686"/>
      <c r="J735" s="686"/>
      <c r="K735" s="688"/>
      <c r="L735" s="685"/>
      <c r="M735" s="687"/>
      <c r="N735" s="343"/>
      <c r="O735" s="343"/>
      <c r="P735" s="343"/>
      <c r="Q735" s="343"/>
      <c r="R735" s="343"/>
      <c r="S735" s="681"/>
      <c r="T735" s="686"/>
      <c r="U735" s="686"/>
      <c r="V735" s="688"/>
    </row>
    <row r="736" ht="15.75" customHeight="1">
      <c r="B736" s="687"/>
      <c r="C736" s="343"/>
      <c r="D736" s="343"/>
      <c r="E736" s="343"/>
      <c r="F736" s="343"/>
      <c r="G736" s="343"/>
      <c r="H736" s="681"/>
      <c r="I736" s="686"/>
      <c r="J736" s="686"/>
      <c r="K736" s="688"/>
      <c r="L736" s="685"/>
      <c r="M736" s="687"/>
      <c r="N736" s="343"/>
      <c r="O736" s="343"/>
      <c r="P736" s="343"/>
      <c r="Q736" s="343"/>
      <c r="R736" s="343"/>
      <c r="S736" s="681"/>
      <c r="T736" s="686"/>
      <c r="U736" s="686"/>
      <c r="V736" s="688"/>
    </row>
    <row r="737" ht="15.75" customHeight="1">
      <c r="B737" s="687"/>
      <c r="C737" s="343"/>
      <c r="D737" s="343"/>
      <c r="E737" s="343"/>
      <c r="F737" s="343"/>
      <c r="G737" s="343"/>
      <c r="H737" s="681"/>
      <c r="I737" s="686"/>
      <c r="J737" s="686"/>
      <c r="K737" s="688"/>
      <c r="L737" s="685"/>
      <c r="M737" s="687"/>
      <c r="N737" s="343"/>
      <c r="O737" s="343"/>
      <c r="P737" s="343"/>
      <c r="Q737" s="343"/>
      <c r="R737" s="343"/>
      <c r="S737" s="681"/>
      <c r="T737" s="686"/>
      <c r="U737" s="686"/>
      <c r="V737" s="688"/>
    </row>
    <row r="738" ht="15.75" customHeight="1">
      <c r="B738" s="687"/>
      <c r="C738" s="343"/>
      <c r="D738" s="343"/>
      <c r="E738" s="343"/>
      <c r="F738" s="343"/>
      <c r="G738" s="343"/>
      <c r="H738" s="681"/>
      <c r="I738" s="686"/>
      <c r="J738" s="686"/>
      <c r="K738" s="688"/>
      <c r="L738" s="685"/>
      <c r="M738" s="687"/>
      <c r="N738" s="343"/>
      <c r="O738" s="343"/>
      <c r="P738" s="343"/>
      <c r="Q738" s="343"/>
      <c r="R738" s="343"/>
      <c r="S738" s="681"/>
      <c r="T738" s="686"/>
      <c r="U738" s="686"/>
      <c r="V738" s="688"/>
    </row>
    <row r="739" ht="15.75" customHeight="1">
      <c r="B739" s="687"/>
      <c r="C739" s="343"/>
      <c r="D739" s="343"/>
      <c r="E739" s="343"/>
      <c r="F739" s="343"/>
      <c r="G739" s="343"/>
      <c r="H739" s="681"/>
      <c r="I739" s="686"/>
      <c r="J739" s="686"/>
      <c r="K739" s="688"/>
      <c r="L739" s="685"/>
      <c r="M739" s="687"/>
      <c r="N739" s="343"/>
      <c r="O739" s="343"/>
      <c r="P739" s="343"/>
      <c r="Q739" s="343"/>
      <c r="R739" s="343"/>
      <c r="S739" s="681"/>
      <c r="T739" s="686"/>
      <c r="U739" s="686"/>
      <c r="V739" s="688"/>
    </row>
    <row r="740" ht="15.75" customHeight="1">
      <c r="B740" s="687"/>
      <c r="C740" s="343"/>
      <c r="D740" s="343"/>
      <c r="E740" s="343"/>
      <c r="F740" s="343"/>
      <c r="G740" s="343"/>
      <c r="H740" s="681"/>
      <c r="I740" s="686"/>
      <c r="J740" s="686"/>
      <c r="K740" s="688"/>
      <c r="L740" s="685"/>
      <c r="M740" s="687"/>
      <c r="N740" s="343"/>
      <c r="O740" s="343"/>
      <c r="P740" s="343"/>
      <c r="Q740" s="343"/>
      <c r="R740" s="343"/>
      <c r="S740" s="681"/>
      <c r="T740" s="686"/>
      <c r="U740" s="686"/>
      <c r="V740" s="688"/>
    </row>
    <row r="741" ht="15.75" customHeight="1">
      <c r="B741" s="687"/>
      <c r="C741" s="343"/>
      <c r="D741" s="343"/>
      <c r="E741" s="343"/>
      <c r="F741" s="343"/>
      <c r="G741" s="343"/>
      <c r="H741" s="681"/>
      <c r="I741" s="686"/>
      <c r="J741" s="686"/>
      <c r="K741" s="688"/>
      <c r="L741" s="685"/>
      <c r="M741" s="687"/>
      <c r="N741" s="343"/>
      <c r="O741" s="343"/>
      <c r="P741" s="343"/>
      <c r="Q741" s="343"/>
      <c r="R741" s="343"/>
      <c r="S741" s="681"/>
      <c r="T741" s="686"/>
      <c r="U741" s="686"/>
      <c r="V741" s="688"/>
    </row>
    <row r="742" ht="15.75" customHeight="1">
      <c r="B742" s="687"/>
      <c r="C742" s="343"/>
      <c r="D742" s="343"/>
      <c r="E742" s="343"/>
      <c r="F742" s="343"/>
      <c r="G742" s="343"/>
      <c r="H742" s="681"/>
      <c r="I742" s="686"/>
      <c r="J742" s="686"/>
      <c r="K742" s="688"/>
      <c r="L742" s="685"/>
      <c r="M742" s="687"/>
      <c r="N742" s="343"/>
      <c r="O742" s="343"/>
      <c r="P742" s="343"/>
      <c r="Q742" s="343"/>
      <c r="R742" s="343"/>
      <c r="S742" s="681"/>
      <c r="T742" s="686"/>
      <c r="U742" s="686"/>
      <c r="V742" s="688"/>
    </row>
    <row r="743" ht="15.75" customHeight="1">
      <c r="B743" s="687"/>
      <c r="C743" s="343"/>
      <c r="D743" s="343"/>
      <c r="E743" s="343"/>
      <c r="F743" s="343"/>
      <c r="G743" s="343"/>
      <c r="H743" s="681"/>
      <c r="I743" s="686"/>
      <c r="J743" s="686"/>
      <c r="K743" s="688"/>
      <c r="L743" s="685"/>
      <c r="M743" s="687"/>
      <c r="N743" s="343"/>
      <c r="O743" s="343"/>
      <c r="P743" s="343"/>
      <c r="Q743" s="343"/>
      <c r="R743" s="343"/>
      <c r="S743" s="681"/>
      <c r="T743" s="686"/>
      <c r="U743" s="686"/>
      <c r="V743" s="688"/>
    </row>
    <row r="744" ht="15.75" customHeight="1">
      <c r="B744" s="687"/>
      <c r="C744" s="343"/>
      <c r="D744" s="343"/>
      <c r="E744" s="343"/>
      <c r="F744" s="343"/>
      <c r="G744" s="343"/>
      <c r="H744" s="681"/>
      <c r="I744" s="686"/>
      <c r="J744" s="686"/>
      <c r="K744" s="688"/>
      <c r="L744" s="685"/>
      <c r="M744" s="687"/>
      <c r="N744" s="343"/>
      <c r="O744" s="343"/>
      <c r="P744" s="343"/>
      <c r="Q744" s="343"/>
      <c r="R744" s="343"/>
      <c r="S744" s="681"/>
      <c r="T744" s="686"/>
      <c r="U744" s="686"/>
      <c r="V744" s="688"/>
    </row>
    <row r="745" ht="15.75" customHeight="1">
      <c r="B745" s="687"/>
      <c r="C745" s="343"/>
      <c r="D745" s="343"/>
      <c r="E745" s="343"/>
      <c r="F745" s="343"/>
      <c r="G745" s="343"/>
      <c r="H745" s="681"/>
      <c r="I745" s="686"/>
      <c r="J745" s="686"/>
      <c r="K745" s="688"/>
      <c r="L745" s="685"/>
      <c r="M745" s="687"/>
      <c r="N745" s="343"/>
      <c r="O745" s="343"/>
      <c r="P745" s="343"/>
      <c r="Q745" s="343"/>
      <c r="R745" s="343"/>
      <c r="S745" s="681"/>
      <c r="T745" s="686"/>
      <c r="U745" s="686"/>
      <c r="V745" s="688"/>
    </row>
    <row r="746" ht="15.75" customHeight="1">
      <c r="B746" s="687"/>
      <c r="C746" s="343"/>
      <c r="D746" s="343"/>
      <c r="E746" s="343"/>
      <c r="F746" s="343"/>
      <c r="G746" s="343"/>
      <c r="H746" s="681"/>
      <c r="I746" s="686"/>
      <c r="J746" s="686"/>
      <c r="K746" s="688"/>
      <c r="L746" s="685"/>
      <c r="M746" s="687"/>
      <c r="N746" s="343"/>
      <c r="O746" s="343"/>
      <c r="P746" s="343"/>
      <c r="Q746" s="343"/>
      <c r="R746" s="343"/>
      <c r="S746" s="681"/>
      <c r="T746" s="686"/>
      <c r="U746" s="686"/>
      <c r="V746" s="688"/>
    </row>
    <row r="747" ht="15.75" customHeight="1">
      <c r="B747" s="687"/>
      <c r="C747" s="343"/>
      <c r="D747" s="343"/>
      <c r="E747" s="343"/>
      <c r="F747" s="343"/>
      <c r="G747" s="343"/>
      <c r="H747" s="681"/>
      <c r="I747" s="686"/>
      <c r="J747" s="686"/>
      <c r="K747" s="688"/>
      <c r="L747" s="685"/>
      <c r="M747" s="687"/>
      <c r="N747" s="343"/>
      <c r="O747" s="343"/>
      <c r="P747" s="343"/>
      <c r="Q747" s="343"/>
      <c r="R747" s="343"/>
      <c r="S747" s="681"/>
      <c r="T747" s="686"/>
      <c r="U747" s="686"/>
      <c r="V747" s="688"/>
    </row>
    <row r="748" ht="15.75" customHeight="1">
      <c r="B748" s="687"/>
      <c r="C748" s="343"/>
      <c r="D748" s="343"/>
      <c r="E748" s="343"/>
      <c r="F748" s="343"/>
      <c r="G748" s="343"/>
      <c r="H748" s="681"/>
      <c r="I748" s="686"/>
      <c r="J748" s="686"/>
      <c r="K748" s="688"/>
      <c r="L748" s="685"/>
      <c r="M748" s="687"/>
      <c r="N748" s="343"/>
      <c r="O748" s="343"/>
      <c r="P748" s="343"/>
      <c r="Q748" s="343"/>
      <c r="R748" s="343"/>
      <c r="S748" s="681"/>
      <c r="T748" s="686"/>
      <c r="U748" s="686"/>
      <c r="V748" s="688"/>
    </row>
    <row r="749" ht="15.75" customHeight="1">
      <c r="B749" s="687"/>
      <c r="C749" s="343"/>
      <c r="D749" s="343"/>
      <c r="E749" s="343"/>
      <c r="F749" s="343"/>
      <c r="G749" s="343"/>
      <c r="H749" s="681"/>
      <c r="I749" s="686"/>
      <c r="J749" s="686"/>
      <c r="K749" s="688"/>
      <c r="L749" s="685"/>
      <c r="M749" s="687"/>
      <c r="N749" s="343"/>
      <c r="O749" s="343"/>
      <c r="P749" s="343"/>
      <c r="Q749" s="343"/>
      <c r="R749" s="343"/>
      <c r="S749" s="681"/>
      <c r="T749" s="686"/>
      <c r="U749" s="686"/>
      <c r="V749" s="688"/>
    </row>
    <row r="750" ht="15.75" customHeight="1">
      <c r="B750" s="687"/>
      <c r="C750" s="343"/>
      <c r="D750" s="343"/>
      <c r="E750" s="343"/>
      <c r="F750" s="343"/>
      <c r="G750" s="343"/>
      <c r="H750" s="681"/>
      <c r="I750" s="686"/>
      <c r="J750" s="686"/>
      <c r="K750" s="688"/>
      <c r="L750" s="685"/>
      <c r="M750" s="687"/>
      <c r="N750" s="343"/>
      <c r="O750" s="343"/>
      <c r="P750" s="343"/>
      <c r="Q750" s="343"/>
      <c r="R750" s="343"/>
      <c r="S750" s="681"/>
      <c r="T750" s="686"/>
      <c r="U750" s="686"/>
      <c r="V750" s="688"/>
    </row>
    <row r="751" ht="15.75" customHeight="1">
      <c r="B751" s="687"/>
      <c r="C751" s="343"/>
      <c r="D751" s="343"/>
      <c r="E751" s="343"/>
      <c r="F751" s="343"/>
      <c r="G751" s="343"/>
      <c r="H751" s="681"/>
      <c r="I751" s="686"/>
      <c r="J751" s="686"/>
      <c r="K751" s="688"/>
      <c r="L751" s="685"/>
      <c r="M751" s="687"/>
      <c r="N751" s="343"/>
      <c r="O751" s="343"/>
      <c r="P751" s="343"/>
      <c r="Q751" s="343"/>
      <c r="R751" s="343"/>
      <c r="S751" s="681"/>
      <c r="T751" s="686"/>
      <c r="U751" s="686"/>
      <c r="V751" s="688"/>
    </row>
    <row r="752" ht="15.75" customHeight="1">
      <c r="B752" s="687"/>
      <c r="C752" s="343"/>
      <c r="D752" s="343"/>
      <c r="E752" s="343"/>
      <c r="F752" s="343"/>
      <c r="G752" s="343"/>
      <c r="H752" s="681"/>
      <c r="I752" s="686"/>
      <c r="J752" s="686"/>
      <c r="K752" s="688"/>
      <c r="L752" s="685"/>
      <c r="M752" s="687"/>
      <c r="N752" s="343"/>
      <c r="O752" s="343"/>
      <c r="P752" s="343"/>
      <c r="Q752" s="343"/>
      <c r="R752" s="343"/>
      <c r="S752" s="681"/>
      <c r="T752" s="686"/>
      <c r="U752" s="686"/>
      <c r="V752" s="688"/>
    </row>
    <row r="753" ht="15.75" customHeight="1">
      <c r="B753" s="687"/>
      <c r="C753" s="343"/>
      <c r="D753" s="343"/>
      <c r="E753" s="343"/>
      <c r="F753" s="343"/>
      <c r="G753" s="343"/>
      <c r="H753" s="681"/>
      <c r="I753" s="686"/>
      <c r="J753" s="686"/>
      <c r="K753" s="688"/>
      <c r="L753" s="685"/>
      <c r="M753" s="687"/>
      <c r="N753" s="343"/>
      <c r="O753" s="343"/>
      <c r="P753" s="343"/>
      <c r="Q753" s="343"/>
      <c r="R753" s="343"/>
      <c r="S753" s="681"/>
      <c r="T753" s="686"/>
      <c r="U753" s="686"/>
      <c r="V753" s="688"/>
    </row>
    <row r="754" ht="15.75" customHeight="1">
      <c r="B754" s="687"/>
      <c r="C754" s="343"/>
      <c r="D754" s="343"/>
      <c r="E754" s="343"/>
      <c r="F754" s="343"/>
      <c r="G754" s="343"/>
      <c r="H754" s="681"/>
      <c r="I754" s="686"/>
      <c r="J754" s="686"/>
      <c r="K754" s="688"/>
      <c r="L754" s="685"/>
      <c r="M754" s="687"/>
      <c r="N754" s="343"/>
      <c r="O754" s="343"/>
      <c r="P754" s="343"/>
      <c r="Q754" s="343"/>
      <c r="R754" s="343"/>
      <c r="S754" s="681"/>
      <c r="T754" s="686"/>
      <c r="U754" s="686"/>
      <c r="V754" s="688"/>
    </row>
    <row r="755" ht="15.75" customHeight="1">
      <c r="B755" s="687"/>
      <c r="C755" s="343"/>
      <c r="D755" s="343"/>
      <c r="E755" s="343"/>
      <c r="F755" s="343"/>
      <c r="G755" s="343"/>
      <c r="H755" s="681"/>
      <c r="I755" s="686"/>
      <c r="J755" s="686"/>
      <c r="K755" s="688"/>
      <c r="L755" s="685"/>
      <c r="M755" s="687"/>
      <c r="N755" s="343"/>
      <c r="O755" s="343"/>
      <c r="P755" s="343"/>
      <c r="Q755" s="343"/>
      <c r="R755" s="343"/>
      <c r="S755" s="681"/>
      <c r="T755" s="686"/>
      <c r="U755" s="686"/>
      <c r="V755" s="688"/>
    </row>
    <row r="756" ht="15.75" customHeight="1">
      <c r="B756" s="687"/>
      <c r="C756" s="343"/>
      <c r="D756" s="343"/>
      <c r="E756" s="343"/>
      <c r="F756" s="343"/>
      <c r="G756" s="343"/>
      <c r="H756" s="681"/>
      <c r="I756" s="686"/>
      <c r="J756" s="686"/>
      <c r="K756" s="688"/>
      <c r="L756" s="685"/>
      <c r="M756" s="687"/>
      <c r="N756" s="343"/>
      <c r="O756" s="343"/>
      <c r="P756" s="343"/>
      <c r="Q756" s="343"/>
      <c r="R756" s="343"/>
      <c r="S756" s="681"/>
      <c r="T756" s="686"/>
      <c r="U756" s="686"/>
      <c r="V756" s="688"/>
    </row>
    <row r="757" ht="15.75" customHeight="1">
      <c r="B757" s="687"/>
      <c r="C757" s="343"/>
      <c r="D757" s="343"/>
      <c r="E757" s="343"/>
      <c r="F757" s="343"/>
      <c r="G757" s="343"/>
      <c r="H757" s="681"/>
      <c r="I757" s="686"/>
      <c r="J757" s="686"/>
      <c r="K757" s="688"/>
      <c r="L757" s="685"/>
      <c r="M757" s="687"/>
      <c r="N757" s="343"/>
      <c r="O757" s="343"/>
      <c r="P757" s="343"/>
      <c r="Q757" s="343"/>
      <c r="R757" s="343"/>
      <c r="S757" s="681"/>
      <c r="T757" s="686"/>
      <c r="U757" s="686"/>
      <c r="V757" s="688"/>
    </row>
    <row r="758" ht="15.75" customHeight="1">
      <c r="B758" s="687"/>
      <c r="C758" s="343"/>
      <c r="D758" s="343"/>
      <c r="E758" s="343"/>
      <c r="F758" s="343"/>
      <c r="G758" s="343"/>
      <c r="H758" s="681"/>
      <c r="I758" s="686"/>
      <c r="J758" s="686"/>
      <c r="K758" s="688"/>
      <c r="L758" s="685"/>
      <c r="M758" s="687"/>
      <c r="N758" s="343"/>
      <c r="O758" s="343"/>
      <c r="P758" s="343"/>
      <c r="Q758" s="343"/>
      <c r="R758" s="343"/>
      <c r="S758" s="681"/>
      <c r="T758" s="686"/>
      <c r="U758" s="686"/>
      <c r="V758" s="688"/>
    </row>
    <row r="759" ht="15.75" customHeight="1">
      <c r="B759" s="687"/>
      <c r="C759" s="343"/>
      <c r="D759" s="343"/>
      <c r="E759" s="343"/>
      <c r="F759" s="343"/>
      <c r="G759" s="343"/>
      <c r="H759" s="681"/>
      <c r="I759" s="686"/>
      <c r="J759" s="686"/>
      <c r="K759" s="688"/>
      <c r="L759" s="685"/>
      <c r="M759" s="687"/>
      <c r="N759" s="343"/>
      <c r="O759" s="343"/>
      <c r="P759" s="343"/>
      <c r="Q759" s="343"/>
      <c r="R759" s="343"/>
      <c r="S759" s="681"/>
      <c r="T759" s="686"/>
      <c r="U759" s="686"/>
      <c r="V759" s="688"/>
    </row>
    <row r="760" ht="15.75" customHeight="1">
      <c r="B760" s="687"/>
      <c r="C760" s="343"/>
      <c r="D760" s="343"/>
      <c r="E760" s="343"/>
      <c r="F760" s="343"/>
      <c r="G760" s="343"/>
      <c r="H760" s="681"/>
      <c r="I760" s="686"/>
      <c r="J760" s="686"/>
      <c r="K760" s="688"/>
      <c r="L760" s="685"/>
      <c r="M760" s="687"/>
      <c r="N760" s="343"/>
      <c r="O760" s="343"/>
      <c r="P760" s="343"/>
      <c r="Q760" s="343"/>
      <c r="R760" s="343"/>
      <c r="S760" s="681"/>
      <c r="T760" s="686"/>
      <c r="U760" s="686"/>
      <c r="V760" s="688"/>
    </row>
    <row r="761" ht="15.75" customHeight="1">
      <c r="B761" s="687"/>
      <c r="C761" s="343"/>
      <c r="D761" s="343"/>
      <c r="E761" s="343"/>
      <c r="F761" s="343"/>
      <c r="G761" s="343"/>
      <c r="H761" s="681"/>
      <c r="I761" s="686"/>
      <c r="J761" s="686"/>
      <c r="K761" s="688"/>
      <c r="L761" s="685"/>
      <c r="M761" s="687"/>
      <c r="N761" s="343"/>
      <c r="O761" s="343"/>
      <c r="P761" s="343"/>
      <c r="Q761" s="343"/>
      <c r="R761" s="343"/>
      <c r="S761" s="681"/>
      <c r="T761" s="686"/>
      <c r="U761" s="686"/>
      <c r="V761" s="688"/>
    </row>
    <row r="762" ht="15.75" customHeight="1">
      <c r="B762" s="687"/>
      <c r="C762" s="343"/>
      <c r="D762" s="343"/>
      <c r="E762" s="343"/>
      <c r="F762" s="343"/>
      <c r="G762" s="343"/>
      <c r="H762" s="681"/>
      <c r="I762" s="686"/>
      <c r="J762" s="686"/>
      <c r="K762" s="688"/>
      <c r="L762" s="685"/>
      <c r="M762" s="687"/>
      <c r="N762" s="343"/>
      <c r="O762" s="343"/>
      <c r="P762" s="343"/>
      <c r="Q762" s="343"/>
      <c r="R762" s="343"/>
      <c r="S762" s="681"/>
      <c r="T762" s="686"/>
      <c r="U762" s="686"/>
      <c r="V762" s="688"/>
    </row>
    <row r="763" ht="15.75" customHeight="1">
      <c r="B763" s="687"/>
      <c r="C763" s="343"/>
      <c r="D763" s="343"/>
      <c r="E763" s="343"/>
      <c r="F763" s="343"/>
      <c r="G763" s="343"/>
      <c r="H763" s="681"/>
      <c r="I763" s="686"/>
      <c r="J763" s="686"/>
      <c r="K763" s="688"/>
      <c r="L763" s="685"/>
      <c r="M763" s="687"/>
      <c r="N763" s="343"/>
      <c r="O763" s="343"/>
      <c r="P763" s="343"/>
      <c r="Q763" s="343"/>
      <c r="R763" s="343"/>
      <c r="S763" s="681"/>
      <c r="T763" s="686"/>
      <c r="U763" s="686"/>
      <c r="V763" s="688"/>
    </row>
    <row r="764" ht="15.75" customHeight="1">
      <c r="B764" s="687"/>
      <c r="C764" s="343"/>
      <c r="D764" s="343"/>
      <c r="E764" s="343"/>
      <c r="F764" s="343"/>
      <c r="G764" s="343"/>
      <c r="H764" s="681"/>
      <c r="I764" s="686"/>
      <c r="J764" s="686"/>
      <c r="K764" s="688"/>
      <c r="L764" s="685"/>
      <c r="M764" s="687"/>
      <c r="N764" s="343"/>
      <c r="O764" s="343"/>
      <c r="P764" s="343"/>
      <c r="Q764" s="343"/>
      <c r="R764" s="343"/>
      <c r="S764" s="681"/>
      <c r="T764" s="686"/>
      <c r="U764" s="686"/>
      <c r="V764" s="688"/>
    </row>
    <row r="765" ht="15.75" customHeight="1">
      <c r="B765" s="687"/>
      <c r="C765" s="343"/>
      <c r="D765" s="343"/>
      <c r="E765" s="343"/>
      <c r="F765" s="343"/>
      <c r="G765" s="343"/>
      <c r="H765" s="681"/>
      <c r="I765" s="686"/>
      <c r="J765" s="686"/>
      <c r="K765" s="688"/>
      <c r="L765" s="685"/>
      <c r="M765" s="687"/>
      <c r="N765" s="343"/>
      <c r="O765" s="343"/>
      <c r="P765" s="343"/>
      <c r="Q765" s="343"/>
      <c r="R765" s="343"/>
      <c r="S765" s="681"/>
      <c r="T765" s="686"/>
      <c r="U765" s="686"/>
      <c r="V765" s="688"/>
    </row>
    <row r="766" ht="15.75" customHeight="1">
      <c r="B766" s="687"/>
      <c r="C766" s="343"/>
      <c r="D766" s="343"/>
      <c r="E766" s="343"/>
      <c r="F766" s="343"/>
      <c r="G766" s="343"/>
      <c r="H766" s="681"/>
      <c r="I766" s="686"/>
      <c r="J766" s="686"/>
      <c r="K766" s="688"/>
      <c r="L766" s="685"/>
      <c r="M766" s="687"/>
      <c r="N766" s="343"/>
      <c r="O766" s="343"/>
      <c r="P766" s="343"/>
      <c r="Q766" s="343"/>
      <c r="R766" s="343"/>
      <c r="S766" s="681"/>
      <c r="T766" s="686"/>
      <c r="U766" s="686"/>
      <c r="V766" s="688"/>
    </row>
    <row r="767" ht="15.75" customHeight="1">
      <c r="B767" s="687"/>
      <c r="C767" s="343"/>
      <c r="D767" s="343"/>
      <c r="E767" s="343"/>
      <c r="F767" s="343"/>
      <c r="G767" s="343"/>
      <c r="H767" s="681"/>
      <c r="I767" s="686"/>
      <c r="J767" s="686"/>
      <c r="K767" s="688"/>
      <c r="L767" s="685"/>
      <c r="M767" s="687"/>
      <c r="N767" s="343"/>
      <c r="O767" s="343"/>
      <c r="P767" s="343"/>
      <c r="Q767" s="343"/>
      <c r="R767" s="343"/>
      <c r="S767" s="681"/>
      <c r="T767" s="686"/>
      <c r="U767" s="686"/>
      <c r="V767" s="688"/>
    </row>
    <row r="768" ht="15.75" customHeight="1">
      <c r="B768" s="687"/>
      <c r="C768" s="343"/>
      <c r="D768" s="343"/>
      <c r="E768" s="343"/>
      <c r="F768" s="343"/>
      <c r="G768" s="343"/>
      <c r="H768" s="681"/>
      <c r="I768" s="686"/>
      <c r="J768" s="686"/>
      <c r="K768" s="688"/>
      <c r="L768" s="685"/>
      <c r="M768" s="687"/>
      <c r="N768" s="343"/>
      <c r="O768" s="343"/>
      <c r="P768" s="343"/>
      <c r="Q768" s="343"/>
      <c r="R768" s="343"/>
      <c r="S768" s="681"/>
      <c r="T768" s="686"/>
      <c r="U768" s="686"/>
      <c r="V768" s="688"/>
    </row>
    <row r="769" ht="15.75" customHeight="1">
      <c r="B769" s="687"/>
      <c r="C769" s="343"/>
      <c r="D769" s="343"/>
      <c r="E769" s="343"/>
      <c r="F769" s="343"/>
      <c r="G769" s="343"/>
      <c r="H769" s="681"/>
      <c r="I769" s="686"/>
      <c r="J769" s="686"/>
      <c r="K769" s="688"/>
      <c r="L769" s="685"/>
      <c r="M769" s="687"/>
      <c r="N769" s="343"/>
      <c r="O769" s="343"/>
      <c r="P769" s="343"/>
      <c r="Q769" s="343"/>
      <c r="R769" s="343"/>
      <c r="S769" s="681"/>
      <c r="T769" s="686"/>
      <c r="U769" s="686"/>
      <c r="V769" s="688"/>
    </row>
    <row r="770" ht="15.75" customHeight="1">
      <c r="B770" s="687"/>
      <c r="C770" s="343"/>
      <c r="D770" s="343"/>
      <c r="E770" s="343"/>
      <c r="F770" s="343"/>
      <c r="G770" s="343"/>
      <c r="H770" s="681"/>
      <c r="I770" s="686"/>
      <c r="J770" s="686"/>
      <c r="K770" s="688"/>
      <c r="L770" s="685"/>
      <c r="M770" s="687"/>
      <c r="N770" s="343"/>
      <c r="O770" s="343"/>
      <c r="P770" s="343"/>
      <c r="Q770" s="343"/>
      <c r="R770" s="343"/>
      <c r="S770" s="681"/>
      <c r="T770" s="686"/>
      <c r="U770" s="686"/>
      <c r="V770" s="688"/>
    </row>
    <row r="771" ht="15.75" customHeight="1">
      <c r="B771" s="687"/>
      <c r="C771" s="343"/>
      <c r="D771" s="343"/>
      <c r="E771" s="343"/>
      <c r="F771" s="343"/>
      <c r="G771" s="343"/>
      <c r="H771" s="681"/>
      <c r="I771" s="686"/>
      <c r="J771" s="686"/>
      <c r="K771" s="688"/>
      <c r="L771" s="685"/>
      <c r="M771" s="687"/>
      <c r="N771" s="343"/>
      <c r="O771" s="343"/>
      <c r="P771" s="343"/>
      <c r="Q771" s="343"/>
      <c r="R771" s="343"/>
      <c r="S771" s="681"/>
      <c r="T771" s="686"/>
      <c r="U771" s="686"/>
      <c r="V771" s="688"/>
    </row>
    <row r="772" ht="15.75" customHeight="1">
      <c r="B772" s="687"/>
      <c r="C772" s="343"/>
      <c r="D772" s="343"/>
      <c r="E772" s="343"/>
      <c r="F772" s="343"/>
      <c r="G772" s="343"/>
      <c r="H772" s="681"/>
      <c r="I772" s="686"/>
      <c r="J772" s="686"/>
      <c r="K772" s="688"/>
      <c r="L772" s="685"/>
      <c r="M772" s="687"/>
      <c r="N772" s="343"/>
      <c r="O772" s="343"/>
      <c r="P772" s="343"/>
      <c r="Q772" s="343"/>
      <c r="R772" s="343"/>
      <c r="S772" s="681"/>
      <c r="T772" s="686"/>
      <c r="U772" s="686"/>
      <c r="V772" s="688"/>
    </row>
    <row r="773" ht="15.75" customHeight="1">
      <c r="B773" s="687"/>
      <c r="C773" s="343"/>
      <c r="D773" s="343"/>
      <c r="E773" s="343"/>
      <c r="F773" s="343"/>
      <c r="G773" s="343"/>
      <c r="H773" s="681"/>
      <c r="I773" s="686"/>
      <c r="J773" s="686"/>
      <c r="K773" s="688"/>
      <c r="L773" s="685"/>
      <c r="M773" s="687"/>
      <c r="N773" s="343"/>
      <c r="O773" s="343"/>
      <c r="P773" s="343"/>
      <c r="Q773" s="343"/>
      <c r="R773" s="343"/>
      <c r="S773" s="681"/>
      <c r="T773" s="686"/>
      <c r="U773" s="686"/>
      <c r="V773" s="688"/>
    </row>
    <row r="774" ht="15.75" customHeight="1">
      <c r="B774" s="687"/>
      <c r="C774" s="343"/>
      <c r="D774" s="343"/>
      <c r="E774" s="343"/>
      <c r="F774" s="343"/>
      <c r="G774" s="343"/>
      <c r="H774" s="681"/>
      <c r="I774" s="686"/>
      <c r="J774" s="686"/>
      <c r="K774" s="688"/>
      <c r="L774" s="685"/>
      <c r="M774" s="687"/>
      <c r="N774" s="343"/>
      <c r="O774" s="343"/>
      <c r="P774" s="343"/>
      <c r="Q774" s="343"/>
      <c r="R774" s="343"/>
      <c r="S774" s="681"/>
      <c r="T774" s="686"/>
      <c r="U774" s="686"/>
      <c r="V774" s="688"/>
    </row>
    <row r="775" ht="15.75" customHeight="1">
      <c r="B775" s="687"/>
      <c r="C775" s="343"/>
      <c r="D775" s="343"/>
      <c r="E775" s="343"/>
      <c r="F775" s="343"/>
      <c r="G775" s="343"/>
      <c r="H775" s="681"/>
      <c r="I775" s="686"/>
      <c r="J775" s="686"/>
      <c r="K775" s="688"/>
      <c r="L775" s="685"/>
      <c r="M775" s="687"/>
      <c r="N775" s="343"/>
      <c r="O775" s="343"/>
      <c r="P775" s="343"/>
      <c r="Q775" s="343"/>
      <c r="R775" s="343"/>
      <c r="S775" s="681"/>
      <c r="T775" s="686"/>
      <c r="U775" s="686"/>
      <c r="V775" s="688"/>
    </row>
    <row r="776" ht="15.75" customHeight="1">
      <c r="B776" s="687"/>
      <c r="C776" s="343"/>
      <c r="D776" s="343"/>
      <c r="E776" s="343"/>
      <c r="F776" s="343"/>
      <c r="G776" s="343"/>
      <c r="H776" s="681"/>
      <c r="I776" s="686"/>
      <c r="J776" s="686"/>
      <c r="K776" s="688"/>
      <c r="L776" s="685"/>
      <c r="M776" s="687"/>
      <c r="N776" s="343"/>
      <c r="O776" s="343"/>
      <c r="P776" s="343"/>
      <c r="Q776" s="343"/>
      <c r="R776" s="343"/>
      <c r="S776" s="681"/>
      <c r="T776" s="686"/>
      <c r="U776" s="686"/>
      <c r="V776" s="688"/>
    </row>
    <row r="777" ht="15.75" customHeight="1">
      <c r="B777" s="687"/>
      <c r="C777" s="343"/>
      <c r="D777" s="343"/>
      <c r="E777" s="343"/>
      <c r="F777" s="343"/>
      <c r="G777" s="343"/>
      <c r="H777" s="681"/>
      <c r="I777" s="686"/>
      <c r="J777" s="686"/>
      <c r="K777" s="688"/>
      <c r="L777" s="685"/>
      <c r="M777" s="687"/>
      <c r="N777" s="343"/>
      <c r="O777" s="343"/>
      <c r="P777" s="343"/>
      <c r="Q777" s="343"/>
      <c r="R777" s="343"/>
      <c r="S777" s="681"/>
      <c r="T777" s="686"/>
      <c r="U777" s="686"/>
      <c r="V777" s="688"/>
    </row>
    <row r="778" ht="15.75" customHeight="1">
      <c r="B778" s="687"/>
      <c r="C778" s="343"/>
      <c r="D778" s="343"/>
      <c r="E778" s="343"/>
      <c r="F778" s="343"/>
      <c r="G778" s="343"/>
      <c r="H778" s="681"/>
      <c r="I778" s="686"/>
      <c r="J778" s="686"/>
      <c r="K778" s="688"/>
      <c r="L778" s="685"/>
      <c r="M778" s="687"/>
      <c r="N778" s="343"/>
      <c r="O778" s="343"/>
      <c r="P778" s="343"/>
      <c r="Q778" s="343"/>
      <c r="R778" s="343"/>
      <c r="S778" s="681"/>
      <c r="T778" s="686"/>
      <c r="U778" s="686"/>
      <c r="V778" s="688"/>
    </row>
    <row r="779" ht="15.75" customHeight="1">
      <c r="B779" s="687"/>
      <c r="C779" s="343"/>
      <c r="D779" s="343"/>
      <c r="E779" s="343"/>
      <c r="F779" s="343"/>
      <c r="G779" s="343"/>
      <c r="H779" s="681"/>
      <c r="I779" s="686"/>
      <c r="J779" s="686"/>
      <c r="K779" s="688"/>
      <c r="L779" s="685"/>
      <c r="M779" s="687"/>
      <c r="N779" s="343"/>
      <c r="O779" s="343"/>
      <c r="P779" s="343"/>
      <c r="Q779" s="343"/>
      <c r="R779" s="343"/>
      <c r="S779" s="681"/>
      <c r="T779" s="686"/>
      <c r="U779" s="686"/>
      <c r="V779" s="688"/>
    </row>
    <row r="780" ht="15.75" customHeight="1">
      <c r="B780" s="687"/>
      <c r="C780" s="343"/>
      <c r="D780" s="343"/>
      <c r="E780" s="343"/>
      <c r="F780" s="343"/>
      <c r="G780" s="343"/>
      <c r="H780" s="681"/>
      <c r="I780" s="686"/>
      <c r="J780" s="686"/>
      <c r="K780" s="688"/>
      <c r="L780" s="685"/>
      <c r="M780" s="687"/>
      <c r="N780" s="343"/>
      <c r="O780" s="343"/>
      <c r="P780" s="343"/>
      <c r="Q780" s="343"/>
      <c r="R780" s="343"/>
      <c r="S780" s="681"/>
      <c r="T780" s="686"/>
      <c r="U780" s="686"/>
      <c r="V780" s="688"/>
    </row>
    <row r="781" ht="15.75" customHeight="1">
      <c r="B781" s="687"/>
      <c r="C781" s="343"/>
      <c r="D781" s="343"/>
      <c r="E781" s="343"/>
      <c r="F781" s="343"/>
      <c r="G781" s="343"/>
      <c r="H781" s="681"/>
      <c r="I781" s="686"/>
      <c r="J781" s="686"/>
      <c r="K781" s="688"/>
      <c r="L781" s="685"/>
      <c r="M781" s="687"/>
      <c r="N781" s="343"/>
      <c r="O781" s="343"/>
      <c r="P781" s="343"/>
      <c r="Q781" s="343"/>
      <c r="R781" s="343"/>
      <c r="S781" s="681"/>
      <c r="T781" s="686"/>
      <c r="U781" s="686"/>
      <c r="V781" s="688"/>
    </row>
    <row r="782" ht="15.75" customHeight="1">
      <c r="B782" s="687"/>
      <c r="C782" s="343"/>
      <c r="D782" s="343"/>
      <c r="E782" s="343"/>
      <c r="F782" s="343"/>
      <c r="G782" s="343"/>
      <c r="H782" s="681"/>
      <c r="I782" s="686"/>
      <c r="J782" s="686"/>
      <c r="K782" s="688"/>
      <c r="L782" s="685"/>
      <c r="M782" s="687"/>
      <c r="N782" s="343"/>
      <c r="O782" s="343"/>
      <c r="P782" s="343"/>
      <c r="Q782" s="343"/>
      <c r="R782" s="343"/>
      <c r="S782" s="681"/>
      <c r="T782" s="686"/>
      <c r="U782" s="686"/>
      <c r="V782" s="688"/>
    </row>
    <row r="783" ht="15.75" customHeight="1">
      <c r="B783" s="687"/>
      <c r="C783" s="343"/>
      <c r="D783" s="343"/>
      <c r="E783" s="343"/>
      <c r="F783" s="343"/>
      <c r="G783" s="343"/>
      <c r="H783" s="681"/>
      <c r="I783" s="686"/>
      <c r="J783" s="686"/>
      <c r="K783" s="688"/>
      <c r="L783" s="685"/>
      <c r="M783" s="687"/>
      <c r="N783" s="343"/>
      <c r="O783" s="343"/>
      <c r="P783" s="343"/>
      <c r="Q783" s="343"/>
      <c r="R783" s="343"/>
      <c r="S783" s="681"/>
      <c r="T783" s="686"/>
      <c r="U783" s="686"/>
      <c r="V783" s="688"/>
    </row>
    <row r="784" ht="15.75" customHeight="1">
      <c r="B784" s="687"/>
      <c r="C784" s="343"/>
      <c r="D784" s="343"/>
      <c r="E784" s="343"/>
      <c r="F784" s="343"/>
      <c r="G784" s="343"/>
      <c r="H784" s="681"/>
      <c r="I784" s="686"/>
      <c r="J784" s="686"/>
      <c r="K784" s="688"/>
      <c r="L784" s="685"/>
      <c r="M784" s="687"/>
      <c r="N784" s="343"/>
      <c r="O784" s="343"/>
      <c r="P784" s="343"/>
      <c r="Q784" s="343"/>
      <c r="R784" s="343"/>
      <c r="S784" s="681"/>
      <c r="T784" s="686"/>
      <c r="U784" s="686"/>
      <c r="V784" s="688"/>
    </row>
    <row r="785" ht="15.75" customHeight="1">
      <c r="B785" s="687"/>
      <c r="C785" s="343"/>
      <c r="D785" s="343"/>
      <c r="E785" s="343"/>
      <c r="F785" s="343"/>
      <c r="G785" s="343"/>
      <c r="H785" s="681"/>
      <c r="I785" s="686"/>
      <c r="J785" s="686"/>
      <c r="K785" s="688"/>
      <c r="L785" s="685"/>
      <c r="M785" s="687"/>
      <c r="N785" s="343"/>
      <c r="O785" s="343"/>
      <c r="P785" s="343"/>
      <c r="Q785" s="343"/>
      <c r="R785" s="343"/>
      <c r="S785" s="681"/>
      <c r="T785" s="686"/>
      <c r="U785" s="686"/>
      <c r="V785" s="688"/>
    </row>
    <row r="786" ht="15.75" customHeight="1">
      <c r="B786" s="687"/>
      <c r="C786" s="343"/>
      <c r="D786" s="343"/>
      <c r="E786" s="343"/>
      <c r="F786" s="343"/>
      <c r="G786" s="343"/>
      <c r="H786" s="681"/>
      <c r="I786" s="686"/>
      <c r="J786" s="686"/>
      <c r="K786" s="688"/>
      <c r="L786" s="685"/>
      <c r="M786" s="687"/>
      <c r="N786" s="343"/>
      <c r="O786" s="343"/>
      <c r="P786" s="343"/>
      <c r="Q786" s="343"/>
      <c r="R786" s="343"/>
      <c r="S786" s="681"/>
      <c r="T786" s="686"/>
      <c r="U786" s="686"/>
      <c r="V786" s="688"/>
    </row>
    <row r="787" ht="15.75" customHeight="1">
      <c r="B787" s="687"/>
      <c r="C787" s="343"/>
      <c r="D787" s="343"/>
      <c r="E787" s="343"/>
      <c r="F787" s="343"/>
      <c r="G787" s="343"/>
      <c r="H787" s="681"/>
      <c r="I787" s="686"/>
      <c r="J787" s="686"/>
      <c r="K787" s="688"/>
      <c r="L787" s="685"/>
      <c r="M787" s="687"/>
      <c r="N787" s="343"/>
      <c r="O787" s="343"/>
      <c r="P787" s="343"/>
      <c r="Q787" s="343"/>
      <c r="R787" s="343"/>
      <c r="S787" s="681"/>
      <c r="T787" s="686"/>
      <c r="U787" s="686"/>
      <c r="V787" s="688"/>
    </row>
    <row r="788" ht="15.75" customHeight="1">
      <c r="B788" s="687"/>
      <c r="C788" s="343"/>
      <c r="D788" s="343"/>
      <c r="E788" s="343"/>
      <c r="F788" s="343"/>
      <c r="G788" s="343"/>
      <c r="H788" s="681"/>
      <c r="I788" s="689"/>
      <c r="J788" s="686"/>
      <c r="K788" s="688"/>
      <c r="L788" s="685"/>
      <c r="M788" s="687"/>
      <c r="N788" s="343"/>
      <c r="O788" s="343"/>
      <c r="P788" s="343"/>
      <c r="Q788" s="343"/>
      <c r="R788" s="343"/>
      <c r="S788" s="681"/>
      <c r="T788" s="686"/>
      <c r="U788" s="686"/>
      <c r="V788" s="688"/>
    </row>
    <row r="789" ht="15.75" customHeight="1">
      <c r="B789" s="687"/>
      <c r="C789" s="343"/>
      <c r="D789" s="343"/>
      <c r="E789" s="343"/>
      <c r="F789" s="343"/>
      <c r="G789" s="343"/>
      <c r="H789" s="681"/>
      <c r="I789" s="682"/>
      <c r="J789" s="686"/>
      <c r="K789" s="688"/>
      <c r="L789" s="685"/>
      <c r="M789" s="687"/>
      <c r="N789" s="343"/>
      <c r="O789" s="343"/>
      <c r="P789" s="343"/>
      <c r="Q789" s="343"/>
      <c r="R789" s="343"/>
      <c r="S789" s="681"/>
      <c r="T789" s="686"/>
      <c r="U789" s="686"/>
      <c r="V789" s="688"/>
    </row>
    <row r="790" ht="15.75" customHeight="1">
      <c r="B790" s="687"/>
      <c r="C790" s="343"/>
      <c r="D790" s="343"/>
      <c r="E790" s="343"/>
      <c r="F790" s="343"/>
      <c r="G790" s="343"/>
      <c r="H790" s="681"/>
      <c r="I790" s="682"/>
      <c r="J790" s="686"/>
      <c r="K790" s="688"/>
      <c r="L790" s="685"/>
      <c r="M790" s="687"/>
      <c r="N790" s="343"/>
      <c r="O790" s="343"/>
      <c r="P790" s="343"/>
      <c r="Q790" s="343"/>
      <c r="R790" s="343"/>
      <c r="S790" s="681"/>
      <c r="T790" s="686"/>
      <c r="U790" s="686"/>
      <c r="V790" s="688"/>
    </row>
    <row r="791" ht="15.75" customHeight="1">
      <c r="B791" s="687"/>
      <c r="C791" s="343"/>
      <c r="D791" s="343"/>
      <c r="E791" s="343"/>
      <c r="F791" s="343"/>
      <c r="G791" s="343"/>
      <c r="H791" s="681"/>
      <c r="I791" s="682"/>
      <c r="J791" s="686"/>
      <c r="K791" s="688"/>
      <c r="L791" s="685"/>
      <c r="M791" s="687"/>
      <c r="N791" s="343"/>
      <c r="O791" s="343"/>
      <c r="P791" s="343"/>
      <c r="Q791" s="343"/>
      <c r="R791" s="343"/>
      <c r="S791" s="681"/>
      <c r="T791" s="686"/>
      <c r="U791" s="686"/>
      <c r="V791" s="688"/>
    </row>
    <row r="792" ht="15.75" customHeight="1">
      <c r="B792" s="687"/>
      <c r="C792" s="343"/>
      <c r="D792" s="343"/>
      <c r="E792" s="343"/>
      <c r="F792" s="343"/>
      <c r="G792" s="343"/>
      <c r="H792" s="681"/>
      <c r="I792" s="686"/>
      <c r="J792" s="686"/>
      <c r="K792" s="688"/>
      <c r="L792" s="685"/>
      <c r="M792" s="687"/>
      <c r="N792" s="343"/>
      <c r="O792" s="343"/>
      <c r="P792" s="343"/>
      <c r="Q792" s="343"/>
      <c r="R792" s="343"/>
      <c r="S792" s="681"/>
      <c r="T792" s="686"/>
      <c r="U792" s="686"/>
      <c r="V792" s="688"/>
    </row>
    <row r="793" ht="15.75" customHeight="1">
      <c r="B793" s="687"/>
      <c r="C793" s="343"/>
      <c r="D793" s="343"/>
      <c r="E793" s="343"/>
      <c r="F793" s="343"/>
      <c r="G793" s="343"/>
      <c r="H793" s="681"/>
      <c r="I793" s="686"/>
      <c r="J793" s="686"/>
      <c r="K793" s="688"/>
      <c r="L793" s="685"/>
      <c r="M793" s="687"/>
      <c r="N793" s="343"/>
      <c r="O793" s="343"/>
      <c r="P793" s="343"/>
      <c r="Q793" s="343"/>
      <c r="R793" s="343"/>
      <c r="S793" s="681"/>
      <c r="T793" s="686"/>
      <c r="U793" s="686"/>
      <c r="V793" s="688"/>
    </row>
    <row r="794" ht="15.75" customHeight="1">
      <c r="B794" s="687"/>
      <c r="C794" s="343"/>
      <c r="D794" s="343"/>
      <c r="E794" s="343"/>
      <c r="F794" s="343"/>
      <c r="G794" s="343"/>
      <c r="H794" s="681"/>
      <c r="I794" s="686"/>
      <c r="J794" s="686"/>
      <c r="K794" s="688"/>
      <c r="L794" s="685"/>
      <c r="M794" s="687"/>
      <c r="N794" s="343"/>
      <c r="O794" s="343"/>
      <c r="P794" s="343"/>
      <c r="Q794" s="343"/>
      <c r="R794" s="343"/>
      <c r="S794" s="681"/>
      <c r="T794" s="686"/>
      <c r="U794" s="686"/>
      <c r="V794" s="688"/>
    </row>
    <row r="795" ht="15.75" customHeight="1">
      <c r="B795" s="687"/>
      <c r="C795" s="343"/>
      <c r="D795" s="343"/>
      <c r="E795" s="343"/>
      <c r="F795" s="343"/>
      <c r="G795" s="343"/>
      <c r="H795" s="681"/>
      <c r="I795" s="686"/>
      <c r="J795" s="686"/>
      <c r="K795" s="688"/>
      <c r="L795" s="685"/>
      <c r="M795" s="687"/>
      <c r="N795" s="343"/>
      <c r="O795" s="343"/>
      <c r="P795" s="343"/>
      <c r="Q795" s="343"/>
      <c r="R795" s="343"/>
      <c r="S795" s="681"/>
      <c r="T795" s="686"/>
      <c r="U795" s="686"/>
      <c r="V795" s="688"/>
    </row>
    <row r="796" ht="15.75" customHeight="1">
      <c r="B796" s="687"/>
      <c r="C796" s="343"/>
      <c r="D796" s="343"/>
      <c r="E796" s="343"/>
      <c r="F796" s="343"/>
      <c r="G796" s="343"/>
      <c r="H796" s="681"/>
      <c r="I796" s="686"/>
      <c r="J796" s="686"/>
      <c r="K796" s="688"/>
      <c r="L796" s="685"/>
      <c r="M796" s="690"/>
      <c r="N796" s="343"/>
      <c r="O796" s="343"/>
      <c r="P796" s="343"/>
      <c r="Q796" s="343"/>
      <c r="R796" s="343"/>
      <c r="S796" s="681"/>
      <c r="T796" s="686"/>
      <c r="U796" s="686"/>
      <c r="V796" s="688"/>
    </row>
    <row r="797" ht="15.75" customHeight="1">
      <c r="B797" s="687"/>
      <c r="C797" s="343"/>
      <c r="D797" s="343"/>
      <c r="E797" s="343"/>
      <c r="F797" s="343"/>
      <c r="G797" s="343"/>
      <c r="H797" s="681"/>
      <c r="I797" s="686"/>
      <c r="J797" s="686"/>
      <c r="K797" s="688"/>
      <c r="L797" s="685"/>
      <c r="M797" s="687"/>
      <c r="N797" s="343"/>
      <c r="O797" s="343"/>
      <c r="P797" s="343"/>
      <c r="Q797" s="343"/>
      <c r="R797" s="343"/>
      <c r="S797" s="681"/>
      <c r="T797" s="686"/>
      <c r="U797" s="686"/>
      <c r="V797" s="688"/>
    </row>
    <row r="798" ht="15.75" customHeight="1">
      <c r="B798" s="687"/>
      <c r="C798" s="343"/>
      <c r="D798" s="343"/>
      <c r="E798" s="343"/>
      <c r="F798" s="343"/>
      <c r="G798" s="343"/>
      <c r="H798" s="681"/>
      <c r="I798" s="686"/>
      <c r="J798" s="686"/>
      <c r="K798" s="688"/>
      <c r="L798" s="685"/>
      <c r="M798" s="687"/>
      <c r="N798" s="343"/>
      <c r="O798" s="343"/>
      <c r="P798" s="343"/>
      <c r="Q798" s="343"/>
      <c r="R798" s="343"/>
      <c r="S798" s="681"/>
      <c r="T798" s="686"/>
      <c r="U798" s="686"/>
      <c r="V798" s="688"/>
    </row>
    <row r="799" ht="15.75" customHeight="1">
      <c r="B799" s="687"/>
      <c r="C799" s="343"/>
      <c r="D799" s="343"/>
      <c r="E799" s="343"/>
      <c r="F799" s="343"/>
      <c r="G799" s="343"/>
      <c r="H799" s="681"/>
      <c r="I799" s="686"/>
      <c r="J799" s="686"/>
      <c r="K799" s="688"/>
      <c r="L799" s="685"/>
      <c r="M799" s="687"/>
      <c r="N799" s="343"/>
      <c r="O799" s="343"/>
      <c r="P799" s="343"/>
      <c r="Q799" s="343"/>
      <c r="R799" s="343"/>
      <c r="S799" s="681"/>
      <c r="T799" s="686"/>
      <c r="U799" s="686"/>
      <c r="V799" s="688"/>
    </row>
    <row r="800" ht="15.75" customHeight="1">
      <c r="B800" s="687"/>
      <c r="C800" s="343"/>
      <c r="D800" s="343"/>
      <c r="E800" s="343"/>
      <c r="F800" s="343"/>
      <c r="G800" s="343"/>
      <c r="H800" s="681"/>
      <c r="I800" s="686"/>
      <c r="J800" s="686"/>
      <c r="K800" s="688"/>
      <c r="L800" s="685"/>
      <c r="M800" s="687"/>
      <c r="N800" s="343"/>
      <c r="O800" s="343"/>
      <c r="P800" s="343"/>
      <c r="Q800" s="343"/>
      <c r="R800" s="343"/>
      <c r="S800" s="681"/>
      <c r="T800" s="686"/>
      <c r="U800" s="686"/>
      <c r="V800" s="688"/>
    </row>
    <row r="801" ht="15.75" customHeight="1">
      <c r="B801" s="687"/>
      <c r="C801" s="343"/>
      <c r="D801" s="343"/>
      <c r="E801" s="343"/>
      <c r="F801" s="343"/>
      <c r="G801" s="343"/>
      <c r="H801" s="681"/>
      <c r="I801" s="686"/>
      <c r="J801" s="686"/>
      <c r="K801" s="688"/>
      <c r="L801" s="685"/>
      <c r="M801" s="687"/>
      <c r="N801" s="343"/>
      <c r="O801" s="343"/>
      <c r="P801" s="343"/>
      <c r="Q801" s="343"/>
      <c r="R801" s="343"/>
      <c r="S801" s="681"/>
      <c r="T801" s="686"/>
      <c r="U801" s="686"/>
      <c r="V801" s="688"/>
    </row>
    <row r="802" ht="15.75" customHeight="1">
      <c r="B802" s="687"/>
      <c r="C802" s="343"/>
      <c r="D802" s="343"/>
      <c r="E802" s="343"/>
      <c r="F802" s="343"/>
      <c r="G802" s="343"/>
      <c r="H802" s="681"/>
      <c r="I802" s="686"/>
      <c r="J802" s="686"/>
      <c r="K802" s="688"/>
      <c r="L802" s="685"/>
      <c r="M802" s="687"/>
      <c r="N802" s="343"/>
      <c r="O802" s="343"/>
      <c r="P802" s="343"/>
      <c r="Q802" s="343"/>
      <c r="R802" s="343"/>
      <c r="S802" s="681"/>
      <c r="T802" s="686"/>
      <c r="U802" s="686"/>
      <c r="V802" s="688"/>
    </row>
    <row r="803" ht="15.75" customHeight="1">
      <c r="B803" s="687"/>
      <c r="C803" s="343"/>
      <c r="D803" s="343"/>
      <c r="E803" s="343"/>
      <c r="F803" s="343"/>
      <c r="G803" s="343"/>
      <c r="H803" s="681"/>
      <c r="I803" s="686"/>
      <c r="J803" s="686"/>
      <c r="K803" s="688"/>
      <c r="L803" s="685"/>
      <c r="M803" s="687"/>
      <c r="N803" s="343"/>
      <c r="O803" s="343"/>
      <c r="P803" s="343"/>
      <c r="Q803" s="343"/>
      <c r="R803" s="343"/>
      <c r="S803" s="681"/>
      <c r="T803" s="686"/>
      <c r="U803" s="686"/>
      <c r="V803" s="688"/>
    </row>
    <row r="804" ht="15.75" customHeight="1">
      <c r="B804" s="687"/>
      <c r="C804" s="343"/>
      <c r="D804" s="343"/>
      <c r="E804" s="343"/>
      <c r="F804" s="343"/>
      <c r="G804" s="343"/>
      <c r="H804" s="681"/>
      <c r="I804" s="686"/>
      <c r="J804" s="686"/>
      <c r="K804" s="688"/>
      <c r="L804" s="685"/>
      <c r="M804" s="687"/>
      <c r="N804" s="343"/>
      <c r="O804" s="343"/>
      <c r="P804" s="343"/>
      <c r="Q804" s="343"/>
      <c r="R804" s="343"/>
      <c r="S804" s="681"/>
      <c r="T804" s="686"/>
      <c r="U804" s="686"/>
      <c r="V804" s="688"/>
    </row>
    <row r="805" ht="15.75" customHeight="1">
      <c r="B805" s="687"/>
      <c r="C805" s="343"/>
      <c r="D805" s="343"/>
      <c r="E805" s="343"/>
      <c r="F805" s="343"/>
      <c r="G805" s="343"/>
      <c r="H805" s="681"/>
      <c r="I805" s="686"/>
      <c r="J805" s="686"/>
      <c r="K805" s="688"/>
      <c r="L805" s="685"/>
      <c r="M805" s="687"/>
      <c r="N805" s="343"/>
      <c r="O805" s="343"/>
      <c r="P805" s="343"/>
      <c r="Q805" s="343"/>
      <c r="R805" s="343"/>
      <c r="S805" s="681"/>
      <c r="T805" s="686"/>
      <c r="U805" s="686"/>
      <c r="V805" s="688"/>
    </row>
    <row r="806" ht="15.75" customHeight="1">
      <c r="B806" s="687"/>
      <c r="C806" s="343"/>
      <c r="D806" s="343"/>
      <c r="E806" s="343"/>
      <c r="F806" s="343"/>
      <c r="G806" s="343"/>
      <c r="H806" s="681"/>
      <c r="I806" s="686"/>
      <c r="J806" s="686"/>
      <c r="K806" s="688"/>
      <c r="L806" s="685"/>
      <c r="M806" s="687"/>
      <c r="N806" s="343"/>
      <c r="O806" s="343"/>
      <c r="P806" s="343"/>
      <c r="Q806" s="343"/>
      <c r="R806" s="343"/>
      <c r="S806" s="681"/>
      <c r="T806" s="686"/>
      <c r="U806" s="686"/>
      <c r="V806" s="688"/>
    </row>
    <row r="807" ht="15.75" customHeight="1">
      <c r="B807" s="687"/>
      <c r="C807" s="343"/>
      <c r="D807" s="343"/>
      <c r="E807" s="343"/>
      <c r="F807" s="343"/>
      <c r="G807" s="343"/>
      <c r="H807" s="681"/>
      <c r="I807" s="686"/>
      <c r="J807" s="686"/>
      <c r="K807" s="688"/>
      <c r="L807" s="685"/>
      <c r="M807" s="687"/>
      <c r="N807" s="343"/>
      <c r="O807" s="343"/>
      <c r="P807" s="343"/>
      <c r="Q807" s="343"/>
      <c r="R807" s="343"/>
      <c r="S807" s="681"/>
      <c r="T807" s="686"/>
      <c r="U807" s="686"/>
      <c r="V807" s="688"/>
    </row>
    <row r="808" ht="15.75" customHeight="1">
      <c r="B808" s="687"/>
      <c r="C808" s="343"/>
      <c r="D808" s="343"/>
      <c r="E808" s="343"/>
      <c r="F808" s="343"/>
      <c r="G808" s="343"/>
      <c r="H808" s="681"/>
      <c r="I808" s="686"/>
      <c r="J808" s="686"/>
      <c r="K808" s="688"/>
      <c r="L808" s="685"/>
      <c r="M808" s="687"/>
      <c r="N808" s="343"/>
      <c r="O808" s="343"/>
      <c r="P808" s="343"/>
      <c r="Q808" s="343"/>
      <c r="R808" s="343"/>
      <c r="S808" s="681"/>
      <c r="T808" s="686"/>
      <c r="U808" s="686"/>
      <c r="V808" s="688"/>
    </row>
    <row r="809" ht="15.75" customHeight="1">
      <c r="B809" s="687"/>
      <c r="C809" s="343"/>
      <c r="D809" s="343"/>
      <c r="E809" s="343"/>
      <c r="F809" s="343"/>
      <c r="G809" s="343"/>
      <c r="H809" s="681"/>
      <c r="I809" s="686"/>
      <c r="J809" s="686"/>
      <c r="K809" s="688"/>
      <c r="L809" s="685"/>
      <c r="M809" s="687"/>
      <c r="N809" s="343"/>
      <c r="O809" s="343"/>
      <c r="P809" s="343"/>
      <c r="Q809" s="343"/>
      <c r="R809" s="343"/>
      <c r="S809" s="681"/>
      <c r="T809" s="686"/>
      <c r="U809" s="686"/>
      <c r="V809" s="688"/>
    </row>
    <row r="810" ht="15.75" customHeight="1">
      <c r="B810" s="687"/>
      <c r="C810" s="343"/>
      <c r="D810" s="343"/>
      <c r="E810" s="343"/>
      <c r="F810" s="343"/>
      <c r="G810" s="343"/>
      <c r="H810" s="681"/>
      <c r="I810" s="686"/>
      <c r="J810" s="686"/>
      <c r="K810" s="688"/>
      <c r="L810" s="685"/>
      <c r="M810" s="687"/>
      <c r="N810" s="343"/>
      <c r="O810" s="343"/>
      <c r="P810" s="343"/>
      <c r="Q810" s="343"/>
      <c r="R810" s="343"/>
      <c r="S810" s="681"/>
      <c r="T810" s="686"/>
      <c r="U810" s="686"/>
      <c r="V810" s="688"/>
    </row>
    <row r="811" ht="15.75" customHeight="1">
      <c r="B811" s="687"/>
      <c r="C811" s="343"/>
      <c r="D811" s="343"/>
      <c r="E811" s="343"/>
      <c r="F811" s="343"/>
      <c r="G811" s="343"/>
      <c r="H811" s="681"/>
      <c r="I811" s="686"/>
      <c r="J811" s="686"/>
      <c r="K811" s="688"/>
      <c r="L811" s="685"/>
      <c r="M811" s="687"/>
      <c r="N811" s="343"/>
      <c r="O811" s="343"/>
      <c r="P811" s="343"/>
      <c r="Q811" s="343"/>
      <c r="R811" s="343"/>
      <c r="S811" s="681"/>
      <c r="T811" s="686"/>
      <c r="U811" s="686"/>
      <c r="V811" s="688"/>
    </row>
    <row r="812" ht="15.75" customHeight="1">
      <c r="B812" s="687"/>
      <c r="C812" s="343"/>
      <c r="D812" s="343"/>
      <c r="E812" s="343"/>
      <c r="F812" s="343"/>
      <c r="G812" s="343"/>
      <c r="H812" s="681"/>
      <c r="I812" s="686"/>
      <c r="J812" s="686"/>
      <c r="K812" s="688"/>
      <c r="L812" s="685"/>
      <c r="M812" s="687"/>
      <c r="N812" s="343"/>
      <c r="O812" s="343"/>
      <c r="P812" s="343"/>
      <c r="Q812" s="343"/>
      <c r="R812" s="343"/>
      <c r="S812" s="681"/>
      <c r="T812" s="686"/>
      <c r="U812" s="686"/>
      <c r="V812" s="688"/>
    </row>
    <row r="813" ht="15.75" customHeight="1">
      <c r="B813" s="687"/>
      <c r="C813" s="343"/>
      <c r="D813" s="343"/>
      <c r="E813" s="343"/>
      <c r="F813" s="343"/>
      <c r="G813" s="343"/>
      <c r="H813" s="681"/>
      <c r="I813" s="686"/>
      <c r="J813" s="686"/>
      <c r="K813" s="688"/>
      <c r="L813" s="685"/>
      <c r="M813" s="687"/>
      <c r="N813" s="343"/>
      <c r="O813" s="343"/>
      <c r="P813" s="343"/>
      <c r="Q813" s="343"/>
      <c r="R813" s="343"/>
      <c r="S813" s="681"/>
      <c r="T813" s="686"/>
      <c r="U813" s="686"/>
      <c r="V813" s="688"/>
    </row>
    <row r="814" ht="15.75" customHeight="1">
      <c r="B814" s="687"/>
      <c r="C814" s="343"/>
      <c r="D814" s="343"/>
      <c r="E814" s="343"/>
      <c r="F814" s="343"/>
      <c r="G814" s="343"/>
      <c r="H814" s="681"/>
      <c r="I814" s="686"/>
      <c r="J814" s="686"/>
      <c r="K814" s="688"/>
      <c r="L814" s="685"/>
      <c r="M814" s="687"/>
      <c r="N814" s="343"/>
      <c r="O814" s="343"/>
      <c r="P814" s="343"/>
      <c r="Q814" s="343"/>
      <c r="R814" s="343"/>
      <c r="S814" s="681"/>
      <c r="T814" s="686"/>
      <c r="U814" s="686"/>
      <c r="V814" s="688"/>
    </row>
    <row r="815" ht="15.75" customHeight="1">
      <c r="B815" s="687"/>
      <c r="C815" s="343"/>
      <c r="D815" s="343"/>
      <c r="E815" s="343"/>
      <c r="F815" s="343"/>
      <c r="G815" s="343"/>
      <c r="H815" s="681"/>
      <c r="I815" s="686"/>
      <c r="J815" s="686"/>
      <c r="K815" s="688"/>
      <c r="L815" s="685"/>
      <c r="M815" s="687"/>
      <c r="N815" s="343"/>
      <c r="O815" s="343"/>
      <c r="P815" s="343"/>
      <c r="Q815" s="343"/>
      <c r="R815" s="343"/>
      <c r="S815" s="681"/>
      <c r="T815" s="686"/>
      <c r="U815" s="686"/>
      <c r="V815" s="688"/>
    </row>
    <row r="816" ht="15.75" customHeight="1">
      <c r="B816" s="687"/>
      <c r="C816" s="343"/>
      <c r="D816" s="343"/>
      <c r="E816" s="343"/>
      <c r="F816" s="343"/>
      <c r="G816" s="343"/>
      <c r="H816" s="681"/>
      <c r="I816" s="686"/>
      <c r="J816" s="686"/>
      <c r="K816" s="688"/>
      <c r="L816" s="685"/>
      <c r="M816" s="687"/>
      <c r="N816" s="343"/>
      <c r="O816" s="343"/>
      <c r="P816" s="343"/>
      <c r="Q816" s="343"/>
      <c r="R816" s="343"/>
      <c r="S816" s="681"/>
      <c r="T816" s="686"/>
      <c r="U816" s="686"/>
      <c r="V816" s="688"/>
    </row>
    <row r="817" ht="15.75" customHeight="1">
      <c r="B817" s="687"/>
      <c r="C817" s="343"/>
      <c r="D817" s="343"/>
      <c r="E817" s="343"/>
      <c r="F817" s="343"/>
      <c r="G817" s="343"/>
      <c r="H817" s="681"/>
      <c r="I817" s="686"/>
      <c r="J817" s="686"/>
      <c r="K817" s="688"/>
      <c r="L817" s="685"/>
      <c r="M817" s="687"/>
      <c r="N817" s="343"/>
      <c r="O817" s="343"/>
      <c r="P817" s="343"/>
      <c r="Q817" s="343"/>
      <c r="R817" s="343"/>
      <c r="S817" s="681"/>
      <c r="T817" s="686"/>
      <c r="U817" s="686"/>
      <c r="V817" s="688"/>
    </row>
    <row r="818" ht="15.75" customHeight="1">
      <c r="B818" s="687"/>
      <c r="C818" s="343"/>
      <c r="D818" s="343"/>
      <c r="E818" s="343"/>
      <c r="F818" s="343"/>
      <c r="G818" s="343"/>
      <c r="H818" s="681"/>
      <c r="I818" s="686"/>
      <c r="J818" s="686"/>
      <c r="K818" s="688"/>
      <c r="L818" s="685"/>
      <c r="M818" s="687"/>
      <c r="N818" s="343"/>
      <c r="O818" s="343"/>
      <c r="P818" s="343"/>
      <c r="Q818" s="343"/>
      <c r="R818" s="343"/>
      <c r="S818" s="681"/>
      <c r="T818" s="686"/>
      <c r="U818" s="686"/>
      <c r="V818" s="688"/>
    </row>
    <row r="819" ht="15.75" customHeight="1">
      <c r="B819" s="687"/>
      <c r="C819" s="343"/>
      <c r="D819" s="343"/>
      <c r="E819" s="343"/>
      <c r="F819" s="343"/>
      <c r="G819" s="343"/>
      <c r="H819" s="681"/>
      <c r="I819" s="686"/>
      <c r="J819" s="686"/>
      <c r="K819" s="688"/>
      <c r="L819" s="685"/>
      <c r="M819" s="687"/>
      <c r="N819" s="343"/>
      <c r="O819" s="343"/>
      <c r="P819" s="343"/>
      <c r="Q819" s="343"/>
      <c r="R819" s="343"/>
      <c r="S819" s="681"/>
      <c r="T819" s="686"/>
      <c r="U819" s="686"/>
      <c r="V819" s="688"/>
    </row>
    <row r="820" ht="15.75" customHeight="1">
      <c r="B820" s="687"/>
      <c r="C820" s="343"/>
      <c r="D820" s="343"/>
      <c r="E820" s="343"/>
      <c r="F820" s="343"/>
      <c r="G820" s="343"/>
      <c r="H820" s="681"/>
      <c r="I820" s="686"/>
      <c r="J820" s="686"/>
      <c r="K820" s="688"/>
      <c r="L820" s="685"/>
      <c r="M820" s="687"/>
      <c r="N820" s="343"/>
      <c r="O820" s="343"/>
      <c r="P820" s="343"/>
      <c r="Q820" s="343"/>
      <c r="R820" s="343"/>
      <c r="S820" s="681"/>
      <c r="T820" s="686"/>
      <c r="U820" s="686"/>
      <c r="V820" s="688"/>
    </row>
    <row r="821" ht="15.75" customHeight="1">
      <c r="B821" s="687"/>
      <c r="C821" s="343"/>
      <c r="D821" s="343"/>
      <c r="E821" s="343"/>
      <c r="F821" s="343"/>
      <c r="G821" s="343"/>
      <c r="H821" s="681"/>
      <c r="I821" s="686"/>
      <c r="J821" s="686"/>
      <c r="K821" s="688"/>
      <c r="L821" s="685"/>
      <c r="M821" s="687"/>
      <c r="N821" s="343"/>
      <c r="O821" s="343"/>
      <c r="P821" s="343"/>
      <c r="Q821" s="343"/>
      <c r="R821" s="343"/>
      <c r="S821" s="681"/>
      <c r="T821" s="686"/>
      <c r="U821" s="686"/>
      <c r="V821" s="688"/>
    </row>
    <row r="822" ht="15.75" customHeight="1">
      <c r="B822" s="687"/>
      <c r="C822" s="343"/>
      <c r="D822" s="343"/>
      <c r="E822" s="343"/>
      <c r="F822" s="343"/>
      <c r="G822" s="343"/>
      <c r="H822" s="681"/>
      <c r="I822" s="686"/>
      <c r="J822" s="686"/>
      <c r="K822" s="688"/>
      <c r="L822" s="685"/>
      <c r="M822" s="687"/>
      <c r="N822" s="343"/>
      <c r="O822" s="343"/>
      <c r="P822" s="343"/>
      <c r="Q822" s="343"/>
      <c r="R822" s="343"/>
      <c r="S822" s="681"/>
      <c r="T822" s="686"/>
      <c r="U822" s="686"/>
      <c r="V822" s="688"/>
    </row>
    <row r="823" ht="15.75" customHeight="1">
      <c r="B823" s="687"/>
      <c r="C823" s="343"/>
      <c r="D823" s="343"/>
      <c r="E823" s="343"/>
      <c r="F823" s="343"/>
      <c r="G823" s="343"/>
      <c r="H823" s="681"/>
      <c r="I823" s="686"/>
      <c r="J823" s="686"/>
      <c r="K823" s="688"/>
      <c r="L823" s="685"/>
      <c r="M823" s="687"/>
      <c r="N823" s="343"/>
      <c r="O823" s="343"/>
      <c r="P823" s="343"/>
      <c r="Q823" s="343"/>
      <c r="R823" s="343"/>
      <c r="S823" s="681"/>
      <c r="T823" s="686"/>
      <c r="U823" s="686"/>
      <c r="V823" s="688"/>
    </row>
    <row r="824" ht="15.75" customHeight="1">
      <c r="B824" s="687"/>
      <c r="C824" s="343"/>
      <c r="D824" s="343"/>
      <c r="E824" s="343"/>
      <c r="F824" s="343"/>
      <c r="G824" s="343"/>
      <c r="H824" s="681"/>
      <c r="I824" s="686"/>
      <c r="J824" s="686"/>
      <c r="K824" s="688"/>
      <c r="L824" s="685"/>
      <c r="M824" s="687"/>
      <c r="N824" s="343"/>
      <c r="O824" s="343"/>
      <c r="P824" s="343"/>
      <c r="Q824" s="343"/>
      <c r="R824" s="343"/>
      <c r="S824" s="681"/>
      <c r="T824" s="686"/>
      <c r="U824" s="686"/>
      <c r="V824" s="688"/>
    </row>
    <row r="825" ht="15.75" customHeight="1">
      <c r="B825" s="687"/>
      <c r="C825" s="343"/>
      <c r="D825" s="343"/>
      <c r="E825" s="343"/>
      <c r="F825" s="343"/>
      <c r="G825" s="343"/>
      <c r="H825" s="681"/>
      <c r="I825" s="686"/>
      <c r="J825" s="686"/>
      <c r="K825" s="688"/>
      <c r="L825" s="685"/>
      <c r="M825" s="687"/>
      <c r="N825" s="343"/>
      <c r="O825" s="343"/>
      <c r="P825" s="343"/>
      <c r="Q825" s="343"/>
      <c r="R825" s="343"/>
      <c r="S825" s="681"/>
      <c r="T825" s="686"/>
      <c r="U825" s="686"/>
      <c r="V825" s="688"/>
    </row>
    <row r="826" ht="15.75" customHeight="1">
      <c r="B826" s="687"/>
      <c r="C826" s="343"/>
      <c r="D826" s="343"/>
      <c r="E826" s="343"/>
      <c r="F826" s="343"/>
      <c r="G826" s="343"/>
      <c r="H826" s="681"/>
      <c r="I826" s="686"/>
      <c r="J826" s="686"/>
      <c r="K826" s="688"/>
      <c r="L826" s="685"/>
      <c r="M826" s="687"/>
      <c r="N826" s="343"/>
      <c r="O826" s="343"/>
      <c r="P826" s="343"/>
      <c r="Q826" s="343"/>
      <c r="R826" s="343"/>
      <c r="S826" s="681"/>
      <c r="T826" s="686"/>
      <c r="U826" s="686"/>
      <c r="V826" s="688"/>
    </row>
    <row r="827" ht="15.75" customHeight="1">
      <c r="B827" s="687"/>
      <c r="C827" s="343"/>
      <c r="D827" s="343"/>
      <c r="E827" s="343"/>
      <c r="F827" s="343"/>
      <c r="G827" s="343"/>
      <c r="H827" s="681"/>
      <c r="I827" s="686"/>
      <c r="J827" s="686"/>
      <c r="K827" s="688"/>
      <c r="L827" s="685"/>
      <c r="M827" s="687"/>
      <c r="N827" s="343"/>
      <c r="O827" s="343"/>
      <c r="P827" s="343"/>
      <c r="Q827" s="343"/>
      <c r="R827" s="343"/>
      <c r="S827" s="681"/>
      <c r="T827" s="686"/>
      <c r="U827" s="686"/>
      <c r="V827" s="688"/>
    </row>
    <row r="828" ht="15.75" customHeight="1">
      <c r="B828" s="687"/>
      <c r="C828" s="343"/>
      <c r="D828" s="343"/>
      <c r="E828" s="343"/>
      <c r="F828" s="343"/>
      <c r="G828" s="343"/>
      <c r="H828" s="681"/>
      <c r="I828" s="686"/>
      <c r="J828" s="686"/>
      <c r="K828" s="688"/>
      <c r="L828" s="685"/>
      <c r="M828" s="687"/>
      <c r="N828" s="343"/>
      <c r="O828" s="343"/>
      <c r="P828" s="343"/>
      <c r="Q828" s="343"/>
      <c r="R828" s="343"/>
      <c r="S828" s="681"/>
      <c r="T828" s="686"/>
      <c r="U828" s="686"/>
      <c r="V828" s="688"/>
    </row>
    <row r="829" ht="15.75" customHeight="1">
      <c r="B829" s="687"/>
      <c r="C829" s="343"/>
      <c r="D829" s="343"/>
      <c r="E829" s="343"/>
      <c r="F829" s="343"/>
      <c r="G829" s="343"/>
      <c r="H829" s="681"/>
      <c r="I829" s="686"/>
      <c r="J829" s="686"/>
      <c r="K829" s="688"/>
      <c r="L829" s="685"/>
      <c r="M829" s="687"/>
      <c r="N829" s="343"/>
      <c r="O829" s="343"/>
      <c r="P829" s="343"/>
      <c r="Q829" s="343"/>
      <c r="R829" s="343"/>
      <c r="S829" s="681"/>
      <c r="T829" s="686"/>
      <c r="U829" s="686"/>
      <c r="V829" s="688"/>
    </row>
    <row r="830" ht="15.75" customHeight="1">
      <c r="B830" s="687"/>
      <c r="C830" s="343"/>
      <c r="D830" s="343"/>
      <c r="E830" s="343"/>
      <c r="F830" s="343"/>
      <c r="G830" s="343"/>
      <c r="H830" s="681"/>
      <c r="I830" s="686"/>
      <c r="J830" s="686"/>
      <c r="K830" s="688"/>
      <c r="L830" s="685"/>
      <c r="M830" s="687"/>
      <c r="N830" s="343"/>
      <c r="O830" s="343"/>
      <c r="P830" s="343"/>
      <c r="Q830" s="343"/>
      <c r="R830" s="343"/>
      <c r="S830" s="681"/>
      <c r="T830" s="686"/>
      <c r="U830" s="686"/>
      <c r="V830" s="688"/>
    </row>
    <row r="831" ht="15.75" customHeight="1">
      <c r="B831" s="687"/>
      <c r="C831" s="343"/>
      <c r="D831" s="343"/>
      <c r="E831" s="343"/>
      <c r="F831" s="343"/>
      <c r="G831" s="343"/>
      <c r="H831" s="681"/>
      <c r="I831" s="686"/>
      <c r="J831" s="686"/>
      <c r="K831" s="688"/>
      <c r="L831" s="685"/>
      <c r="M831" s="687"/>
      <c r="N831" s="343"/>
      <c r="O831" s="343"/>
      <c r="P831" s="343"/>
      <c r="Q831" s="343"/>
      <c r="R831" s="343"/>
      <c r="S831" s="681"/>
      <c r="T831" s="686"/>
      <c r="U831" s="686"/>
      <c r="V831" s="688"/>
    </row>
    <row r="832" ht="15.75" customHeight="1">
      <c r="B832" s="687"/>
      <c r="C832" s="343"/>
      <c r="D832" s="343"/>
      <c r="E832" s="343"/>
      <c r="F832" s="343"/>
      <c r="G832" s="343"/>
      <c r="H832" s="681"/>
      <c r="I832" s="686"/>
      <c r="J832" s="686"/>
      <c r="K832" s="688"/>
      <c r="L832" s="685"/>
      <c r="M832" s="687"/>
      <c r="N832" s="343"/>
      <c r="O832" s="343"/>
      <c r="P832" s="343"/>
      <c r="Q832" s="343"/>
      <c r="R832" s="343"/>
      <c r="S832" s="681"/>
      <c r="T832" s="686"/>
      <c r="U832" s="686"/>
      <c r="V832" s="688"/>
    </row>
    <row r="833" ht="15.75" customHeight="1">
      <c r="B833" s="687"/>
      <c r="C833" s="343"/>
      <c r="D833" s="343"/>
      <c r="E833" s="343"/>
      <c r="F833" s="343"/>
      <c r="G833" s="343"/>
      <c r="H833" s="681"/>
      <c r="I833" s="686"/>
      <c r="J833" s="686"/>
      <c r="K833" s="688"/>
      <c r="L833" s="685"/>
      <c r="M833" s="687"/>
      <c r="N833" s="343"/>
      <c r="O833" s="343"/>
      <c r="P833" s="343"/>
      <c r="Q833" s="343"/>
      <c r="R833" s="343"/>
      <c r="S833" s="681"/>
      <c r="T833" s="686"/>
      <c r="U833" s="686"/>
      <c r="V833" s="688"/>
    </row>
    <row r="834" ht="15.75" customHeight="1">
      <c r="B834" s="687"/>
      <c r="C834" s="343"/>
      <c r="D834" s="343"/>
      <c r="E834" s="343"/>
      <c r="F834" s="343"/>
      <c r="G834" s="343"/>
      <c r="H834" s="681"/>
      <c r="I834" s="686"/>
      <c r="J834" s="686"/>
      <c r="K834" s="688"/>
      <c r="L834" s="685"/>
      <c r="M834" s="687"/>
      <c r="N834" s="343"/>
      <c r="O834" s="343"/>
      <c r="P834" s="343"/>
      <c r="Q834" s="343"/>
      <c r="R834" s="343"/>
      <c r="S834" s="681"/>
      <c r="T834" s="686"/>
      <c r="U834" s="686"/>
      <c r="V834" s="688"/>
    </row>
    <row r="835" ht="15.75" customHeight="1">
      <c r="B835" s="687"/>
      <c r="C835" s="343"/>
      <c r="D835" s="343"/>
      <c r="E835" s="343"/>
      <c r="F835" s="343"/>
      <c r="G835" s="343"/>
      <c r="H835" s="681"/>
      <c r="I835" s="686"/>
      <c r="J835" s="686"/>
      <c r="K835" s="688"/>
      <c r="L835" s="685"/>
      <c r="M835" s="687"/>
      <c r="N835" s="343"/>
      <c r="O835" s="343"/>
      <c r="P835" s="343"/>
      <c r="Q835" s="343"/>
      <c r="R835" s="343"/>
      <c r="S835" s="681"/>
      <c r="T835" s="686"/>
      <c r="U835" s="686"/>
      <c r="V835" s="688"/>
    </row>
    <row r="836" ht="15.75" customHeight="1">
      <c r="B836" s="687"/>
      <c r="C836" s="343"/>
      <c r="D836" s="343"/>
      <c r="E836" s="343"/>
      <c r="F836" s="343"/>
      <c r="G836" s="343"/>
      <c r="H836" s="681"/>
      <c r="I836" s="686"/>
      <c r="J836" s="686"/>
      <c r="K836" s="688"/>
      <c r="L836" s="685"/>
      <c r="M836" s="687"/>
      <c r="N836" s="343"/>
      <c r="O836" s="343"/>
      <c r="P836" s="343"/>
      <c r="Q836" s="343"/>
      <c r="R836" s="343"/>
      <c r="S836" s="681"/>
      <c r="T836" s="686"/>
      <c r="U836" s="686"/>
      <c r="V836" s="688"/>
    </row>
    <row r="837" ht="15.75" customHeight="1">
      <c r="B837" s="687"/>
      <c r="C837" s="343"/>
      <c r="D837" s="343"/>
      <c r="E837" s="343"/>
      <c r="F837" s="343"/>
      <c r="G837" s="343"/>
      <c r="H837" s="681"/>
      <c r="I837" s="686"/>
      <c r="J837" s="686"/>
      <c r="K837" s="688"/>
      <c r="L837" s="685"/>
      <c r="M837" s="687"/>
      <c r="N837" s="343"/>
      <c r="O837" s="343"/>
      <c r="P837" s="343"/>
      <c r="Q837" s="343"/>
      <c r="R837" s="343"/>
      <c r="S837" s="681"/>
      <c r="T837" s="686"/>
      <c r="U837" s="686"/>
      <c r="V837" s="688"/>
    </row>
    <row r="838" ht="15.75" customHeight="1">
      <c r="B838" s="687"/>
      <c r="C838" s="343"/>
      <c r="D838" s="343"/>
      <c r="E838" s="343"/>
      <c r="F838" s="343"/>
      <c r="G838" s="343"/>
      <c r="H838" s="681"/>
      <c r="I838" s="686"/>
      <c r="J838" s="686"/>
      <c r="K838" s="688"/>
      <c r="L838" s="685"/>
      <c r="M838" s="687"/>
      <c r="N838" s="343"/>
      <c r="O838" s="343"/>
      <c r="P838" s="343"/>
      <c r="Q838" s="343"/>
      <c r="R838" s="343"/>
      <c r="S838" s="681"/>
      <c r="T838" s="686"/>
      <c r="U838" s="686"/>
      <c r="V838" s="688"/>
    </row>
    <row r="839" ht="15.75" customHeight="1">
      <c r="B839" s="687"/>
      <c r="C839" s="343"/>
      <c r="D839" s="343"/>
      <c r="E839" s="343"/>
      <c r="F839" s="343"/>
      <c r="G839" s="343"/>
      <c r="H839" s="681"/>
      <c r="I839" s="686"/>
      <c r="J839" s="686"/>
      <c r="K839" s="688"/>
      <c r="L839" s="685"/>
      <c r="M839" s="687"/>
      <c r="N839" s="343"/>
      <c r="O839" s="343"/>
      <c r="P839" s="343"/>
      <c r="Q839" s="343"/>
      <c r="R839" s="343"/>
      <c r="S839" s="681"/>
      <c r="T839" s="686"/>
      <c r="U839" s="686"/>
      <c r="V839" s="688"/>
    </row>
    <row r="840" ht="15.75" customHeight="1">
      <c r="B840" s="687"/>
      <c r="C840" s="343"/>
      <c r="D840" s="343"/>
      <c r="E840" s="343"/>
      <c r="F840" s="343"/>
      <c r="G840" s="343"/>
      <c r="H840" s="681"/>
      <c r="I840" s="686"/>
      <c r="J840" s="686"/>
      <c r="K840" s="688"/>
      <c r="L840" s="685"/>
      <c r="M840" s="687"/>
      <c r="N840" s="343"/>
      <c r="O840" s="343"/>
      <c r="P840" s="343"/>
      <c r="Q840" s="343"/>
      <c r="R840" s="343"/>
      <c r="S840" s="681"/>
      <c r="T840" s="686"/>
      <c r="U840" s="686"/>
      <c r="V840" s="688"/>
    </row>
    <row r="841" ht="15.75" customHeight="1">
      <c r="B841" s="687"/>
      <c r="C841" s="343"/>
      <c r="D841" s="343"/>
      <c r="E841" s="343"/>
      <c r="F841" s="343"/>
      <c r="G841" s="343"/>
      <c r="H841" s="681"/>
      <c r="I841" s="686"/>
      <c r="J841" s="686"/>
      <c r="K841" s="688"/>
      <c r="L841" s="685"/>
      <c r="M841" s="687"/>
      <c r="N841" s="343"/>
      <c r="O841" s="343"/>
      <c r="P841" s="343"/>
      <c r="Q841" s="343"/>
      <c r="R841" s="343"/>
      <c r="S841" s="681"/>
      <c r="T841" s="686"/>
      <c r="U841" s="686"/>
      <c r="V841" s="688"/>
    </row>
    <row r="842" ht="15.75" customHeight="1">
      <c r="B842" s="687"/>
      <c r="C842" s="343"/>
      <c r="D842" s="343"/>
      <c r="E842" s="343"/>
      <c r="F842" s="343"/>
      <c r="G842" s="343"/>
      <c r="H842" s="681"/>
      <c r="I842" s="686"/>
      <c r="J842" s="686"/>
      <c r="K842" s="688"/>
      <c r="L842" s="685"/>
      <c r="M842" s="687"/>
      <c r="N842" s="343"/>
      <c r="O842" s="343"/>
      <c r="P842" s="343"/>
      <c r="Q842" s="343"/>
      <c r="R842" s="343"/>
      <c r="S842" s="681"/>
      <c r="T842" s="686"/>
      <c r="U842" s="686"/>
      <c r="V842" s="688"/>
    </row>
    <row r="843" ht="15.75" customHeight="1">
      <c r="B843" s="687"/>
      <c r="C843" s="343"/>
      <c r="D843" s="343"/>
      <c r="E843" s="343"/>
      <c r="F843" s="343"/>
      <c r="G843" s="343"/>
      <c r="H843" s="681"/>
      <c r="I843" s="686"/>
      <c r="J843" s="686"/>
      <c r="K843" s="688"/>
      <c r="L843" s="685"/>
      <c r="M843" s="687"/>
      <c r="N843" s="343"/>
      <c r="O843" s="343"/>
      <c r="P843" s="343"/>
      <c r="Q843" s="343"/>
      <c r="R843" s="343"/>
      <c r="S843" s="681"/>
      <c r="T843" s="686"/>
      <c r="U843" s="686"/>
      <c r="V843" s="688"/>
    </row>
    <row r="844" ht="15.75" customHeight="1">
      <c r="B844" s="687"/>
      <c r="C844" s="343"/>
      <c r="D844" s="343"/>
      <c r="E844" s="343"/>
      <c r="F844" s="343"/>
      <c r="G844" s="343"/>
      <c r="H844" s="681"/>
      <c r="I844" s="686"/>
      <c r="J844" s="686"/>
      <c r="K844" s="688"/>
      <c r="L844" s="685"/>
      <c r="M844" s="687"/>
      <c r="N844" s="343"/>
      <c r="O844" s="343"/>
      <c r="P844" s="343"/>
      <c r="Q844" s="343"/>
      <c r="R844" s="343"/>
      <c r="S844" s="681"/>
      <c r="T844" s="686"/>
      <c r="U844" s="686"/>
      <c r="V844" s="688"/>
    </row>
    <row r="845" ht="15.75" customHeight="1">
      <c r="B845" s="687"/>
      <c r="C845" s="343"/>
      <c r="D845" s="343"/>
      <c r="E845" s="343"/>
      <c r="F845" s="343"/>
      <c r="G845" s="343"/>
      <c r="H845" s="681"/>
      <c r="I845" s="686"/>
      <c r="J845" s="686"/>
      <c r="K845" s="688"/>
      <c r="L845" s="685"/>
      <c r="M845" s="687"/>
      <c r="N845" s="343"/>
      <c r="O845" s="343"/>
      <c r="P845" s="343"/>
      <c r="Q845" s="343"/>
      <c r="R845" s="343"/>
      <c r="S845" s="681"/>
      <c r="T845" s="686"/>
      <c r="U845" s="686"/>
      <c r="V845" s="688"/>
    </row>
    <row r="846" ht="15.75" customHeight="1">
      <c r="B846" s="687"/>
      <c r="C846" s="343"/>
      <c r="D846" s="343"/>
      <c r="E846" s="343"/>
      <c r="F846" s="343"/>
      <c r="G846" s="343"/>
      <c r="H846" s="681"/>
      <c r="I846" s="686"/>
      <c r="J846" s="686"/>
      <c r="K846" s="688"/>
      <c r="L846" s="685"/>
      <c r="M846" s="687"/>
      <c r="N846" s="343"/>
      <c r="O846" s="343"/>
      <c r="P846" s="343"/>
      <c r="Q846" s="343"/>
      <c r="R846" s="343"/>
      <c r="S846" s="681"/>
      <c r="T846" s="686"/>
      <c r="U846" s="686"/>
      <c r="V846" s="688"/>
    </row>
    <row r="847" ht="15.75" customHeight="1">
      <c r="B847" s="687"/>
      <c r="C847" s="343"/>
      <c r="D847" s="343"/>
      <c r="E847" s="343"/>
      <c r="F847" s="343"/>
      <c r="G847" s="343"/>
      <c r="H847" s="681"/>
      <c r="I847" s="686"/>
      <c r="J847" s="686"/>
      <c r="K847" s="688"/>
      <c r="L847" s="685"/>
      <c r="M847" s="687"/>
      <c r="N847" s="343"/>
      <c r="O847" s="343"/>
      <c r="P847" s="343"/>
      <c r="Q847" s="343"/>
      <c r="R847" s="343"/>
      <c r="S847" s="681"/>
      <c r="T847" s="686"/>
      <c r="U847" s="686"/>
      <c r="V847" s="688"/>
    </row>
    <row r="848" ht="15.75" customHeight="1">
      <c r="B848" s="687"/>
      <c r="C848" s="343"/>
      <c r="D848" s="343"/>
      <c r="E848" s="343"/>
      <c r="F848" s="343"/>
      <c r="G848" s="343"/>
      <c r="H848" s="681"/>
      <c r="I848" s="686"/>
      <c r="J848" s="686"/>
      <c r="K848" s="688"/>
      <c r="L848" s="685"/>
      <c r="M848" s="687"/>
      <c r="N848" s="343"/>
      <c r="O848" s="343"/>
      <c r="P848" s="343"/>
      <c r="Q848" s="343"/>
      <c r="R848" s="343"/>
      <c r="S848" s="681"/>
      <c r="T848" s="686"/>
      <c r="U848" s="686"/>
      <c r="V848" s="688"/>
    </row>
    <row r="849" ht="15.75" customHeight="1">
      <c r="B849" s="687"/>
      <c r="C849" s="343"/>
      <c r="D849" s="343"/>
      <c r="E849" s="343"/>
      <c r="F849" s="343"/>
      <c r="G849" s="343"/>
      <c r="H849" s="681"/>
      <c r="I849" s="686"/>
      <c r="J849" s="686"/>
      <c r="K849" s="688"/>
      <c r="L849" s="685"/>
      <c r="M849" s="687"/>
      <c r="N849" s="343"/>
      <c r="O849" s="343"/>
      <c r="P849" s="343"/>
      <c r="Q849" s="343"/>
      <c r="R849" s="343"/>
      <c r="S849" s="681"/>
      <c r="T849" s="686"/>
      <c r="U849" s="686"/>
      <c r="V849" s="688"/>
    </row>
    <row r="850" ht="15.75" customHeight="1">
      <c r="B850" s="687"/>
      <c r="C850" s="343"/>
      <c r="D850" s="343"/>
      <c r="E850" s="343"/>
      <c r="F850" s="343"/>
      <c r="G850" s="343"/>
      <c r="H850" s="681"/>
      <c r="I850" s="686"/>
      <c r="J850" s="686"/>
      <c r="K850" s="688"/>
      <c r="L850" s="685"/>
      <c r="M850" s="687"/>
      <c r="N850" s="343"/>
      <c r="O850" s="343"/>
      <c r="P850" s="343"/>
      <c r="Q850" s="343"/>
      <c r="R850" s="343"/>
      <c r="S850" s="681"/>
      <c r="T850" s="686"/>
      <c r="U850" s="686"/>
      <c r="V850" s="688"/>
    </row>
    <row r="851" ht="15.75" customHeight="1">
      <c r="B851" s="687"/>
      <c r="C851" s="343"/>
      <c r="D851" s="343"/>
      <c r="E851" s="343"/>
      <c r="F851" s="343"/>
      <c r="G851" s="343"/>
      <c r="H851" s="681"/>
      <c r="I851" s="686"/>
      <c r="J851" s="686"/>
      <c r="K851" s="688"/>
      <c r="L851" s="685"/>
      <c r="M851" s="687"/>
      <c r="N851" s="343"/>
      <c r="O851" s="343"/>
      <c r="P851" s="343"/>
      <c r="Q851" s="343"/>
      <c r="R851" s="343"/>
      <c r="S851" s="681"/>
      <c r="T851" s="686"/>
      <c r="U851" s="686"/>
      <c r="V851" s="688"/>
    </row>
    <row r="852" ht="15.75" customHeight="1">
      <c r="B852" s="687"/>
      <c r="C852" s="343"/>
      <c r="D852" s="343"/>
      <c r="E852" s="343"/>
      <c r="F852" s="343"/>
      <c r="G852" s="343"/>
      <c r="H852" s="681"/>
      <c r="I852" s="686"/>
      <c r="J852" s="686"/>
      <c r="K852" s="688"/>
      <c r="L852" s="685"/>
      <c r="M852" s="687"/>
      <c r="N852" s="343"/>
      <c r="O852" s="343"/>
      <c r="P852" s="343"/>
      <c r="Q852" s="343"/>
      <c r="R852" s="343"/>
      <c r="S852" s="681"/>
      <c r="T852" s="686"/>
      <c r="U852" s="686"/>
      <c r="V852" s="688"/>
    </row>
    <row r="853" ht="15.75" customHeight="1">
      <c r="B853" s="687"/>
      <c r="C853" s="343"/>
      <c r="D853" s="343"/>
      <c r="E853" s="343"/>
      <c r="F853" s="343"/>
      <c r="G853" s="343"/>
      <c r="H853" s="681"/>
      <c r="I853" s="686"/>
      <c r="J853" s="686"/>
      <c r="K853" s="688"/>
      <c r="L853" s="685"/>
      <c r="M853" s="687"/>
      <c r="N853" s="343"/>
      <c r="O853" s="343"/>
      <c r="P853" s="343"/>
      <c r="Q853" s="343"/>
      <c r="R853" s="343"/>
      <c r="S853" s="681"/>
      <c r="T853" s="686"/>
      <c r="U853" s="686"/>
      <c r="V853" s="688"/>
    </row>
    <row r="854" ht="15.75" customHeight="1">
      <c r="B854" s="687"/>
      <c r="C854" s="343"/>
      <c r="D854" s="343"/>
      <c r="E854" s="343"/>
      <c r="F854" s="343"/>
      <c r="G854" s="343"/>
      <c r="H854" s="681"/>
      <c r="I854" s="686"/>
      <c r="J854" s="686"/>
      <c r="K854" s="688"/>
      <c r="L854" s="685"/>
      <c r="M854" s="687"/>
      <c r="N854" s="343"/>
      <c r="O854" s="343"/>
      <c r="P854" s="343"/>
      <c r="Q854" s="343"/>
      <c r="R854" s="343"/>
      <c r="S854" s="681"/>
      <c r="T854" s="686"/>
      <c r="U854" s="686"/>
      <c r="V854" s="688"/>
    </row>
    <row r="855" ht="15.75" customHeight="1">
      <c r="B855" s="687"/>
      <c r="C855" s="343"/>
      <c r="D855" s="343"/>
      <c r="E855" s="343"/>
      <c r="F855" s="343"/>
      <c r="G855" s="343"/>
      <c r="H855" s="681"/>
      <c r="I855" s="686"/>
      <c r="J855" s="686"/>
      <c r="K855" s="688"/>
      <c r="L855" s="685"/>
      <c r="M855" s="687"/>
      <c r="N855" s="343"/>
      <c r="O855" s="343"/>
      <c r="P855" s="343"/>
      <c r="Q855" s="343"/>
      <c r="R855" s="343"/>
      <c r="S855" s="681"/>
      <c r="T855" s="686"/>
      <c r="U855" s="686"/>
      <c r="V855" s="688"/>
    </row>
    <row r="856" ht="15.75" customHeight="1">
      <c r="B856" s="687"/>
      <c r="C856" s="343"/>
      <c r="D856" s="343"/>
      <c r="E856" s="343"/>
      <c r="F856" s="343"/>
      <c r="G856" s="343"/>
      <c r="H856" s="681"/>
      <c r="I856" s="686"/>
      <c r="J856" s="686"/>
      <c r="K856" s="688"/>
      <c r="L856" s="685"/>
      <c r="M856" s="687"/>
      <c r="N856" s="343"/>
      <c r="O856" s="343"/>
      <c r="P856" s="343"/>
      <c r="Q856" s="343"/>
      <c r="R856" s="343"/>
      <c r="S856" s="681"/>
      <c r="T856" s="686"/>
      <c r="U856" s="686"/>
      <c r="V856" s="688"/>
    </row>
    <row r="857" ht="15.75" customHeight="1">
      <c r="B857" s="687"/>
      <c r="C857" s="343"/>
      <c r="D857" s="343"/>
      <c r="E857" s="343"/>
      <c r="F857" s="343"/>
      <c r="G857" s="343"/>
      <c r="H857" s="681"/>
      <c r="I857" s="686"/>
      <c r="J857" s="686"/>
      <c r="K857" s="688"/>
      <c r="L857" s="685"/>
      <c r="M857" s="687"/>
      <c r="N857" s="343"/>
      <c r="O857" s="343"/>
      <c r="P857" s="343"/>
      <c r="Q857" s="343"/>
      <c r="R857" s="343"/>
      <c r="S857" s="681"/>
      <c r="T857" s="686"/>
      <c r="U857" s="686"/>
      <c r="V857" s="688"/>
    </row>
    <row r="858" ht="15.75" customHeight="1">
      <c r="B858" s="687"/>
      <c r="C858" s="343"/>
      <c r="D858" s="343"/>
      <c r="E858" s="343"/>
      <c r="F858" s="343"/>
      <c r="G858" s="343"/>
      <c r="H858" s="681"/>
      <c r="I858" s="686"/>
      <c r="J858" s="686"/>
      <c r="K858" s="688"/>
      <c r="L858" s="685"/>
      <c r="M858" s="687"/>
      <c r="N858" s="343"/>
      <c r="O858" s="343"/>
      <c r="P858" s="343"/>
      <c r="Q858" s="343"/>
      <c r="R858" s="343"/>
      <c r="S858" s="681"/>
      <c r="T858" s="686"/>
      <c r="U858" s="686"/>
      <c r="V858" s="688"/>
    </row>
    <row r="859" ht="15.75" customHeight="1">
      <c r="B859" s="687"/>
      <c r="C859" s="343"/>
      <c r="D859" s="343"/>
      <c r="E859" s="343"/>
      <c r="F859" s="343"/>
      <c r="G859" s="343"/>
      <c r="H859" s="681"/>
      <c r="I859" s="686"/>
      <c r="J859" s="686"/>
      <c r="K859" s="688"/>
      <c r="L859" s="685"/>
      <c r="M859" s="687"/>
      <c r="N859" s="343"/>
      <c r="O859" s="343"/>
      <c r="P859" s="343"/>
      <c r="Q859" s="343"/>
      <c r="R859" s="343"/>
      <c r="S859" s="681"/>
      <c r="T859" s="686"/>
      <c r="U859" s="686"/>
      <c r="V859" s="688"/>
    </row>
    <row r="860" ht="15.75" customHeight="1">
      <c r="B860" s="687"/>
      <c r="C860" s="343"/>
      <c r="D860" s="343"/>
      <c r="E860" s="343"/>
      <c r="F860" s="343"/>
      <c r="G860" s="343"/>
      <c r="H860" s="681"/>
      <c r="I860" s="686"/>
      <c r="J860" s="686"/>
      <c r="K860" s="688"/>
      <c r="L860" s="685"/>
      <c r="M860" s="687"/>
      <c r="N860" s="343"/>
      <c r="O860" s="343"/>
      <c r="P860" s="343"/>
      <c r="Q860" s="343"/>
      <c r="R860" s="343"/>
      <c r="S860" s="681"/>
      <c r="T860" s="686"/>
      <c r="U860" s="686"/>
      <c r="V860" s="688"/>
    </row>
    <row r="861" ht="15.75" customHeight="1">
      <c r="B861" s="687"/>
      <c r="C861" s="343"/>
      <c r="D861" s="343"/>
      <c r="E861" s="343"/>
      <c r="F861" s="343"/>
      <c r="G861" s="343"/>
      <c r="H861" s="681"/>
      <c r="I861" s="686"/>
      <c r="J861" s="686"/>
      <c r="K861" s="688"/>
      <c r="L861" s="685"/>
      <c r="M861" s="687"/>
      <c r="N861" s="343"/>
      <c r="O861" s="343"/>
      <c r="P861" s="343"/>
      <c r="Q861" s="343"/>
      <c r="R861" s="343"/>
      <c r="S861" s="681"/>
      <c r="T861" s="686"/>
      <c r="U861" s="686"/>
      <c r="V861" s="688"/>
    </row>
    <row r="862" ht="15.75" customHeight="1">
      <c r="B862" s="687"/>
      <c r="C862" s="343"/>
      <c r="D862" s="343"/>
      <c r="E862" s="343"/>
      <c r="F862" s="343"/>
      <c r="G862" s="343"/>
      <c r="H862" s="681"/>
      <c r="I862" s="686"/>
      <c r="J862" s="686"/>
      <c r="K862" s="688"/>
      <c r="L862" s="685"/>
      <c r="M862" s="687"/>
      <c r="N862" s="343"/>
      <c r="O862" s="343"/>
      <c r="P862" s="343"/>
      <c r="Q862" s="343"/>
      <c r="R862" s="343"/>
      <c r="S862" s="681"/>
      <c r="T862" s="686"/>
      <c r="U862" s="686"/>
      <c r="V862" s="688"/>
    </row>
    <row r="863" ht="15.75" customHeight="1">
      <c r="B863" s="687"/>
      <c r="C863" s="343"/>
      <c r="D863" s="343"/>
      <c r="E863" s="343"/>
      <c r="F863" s="343"/>
      <c r="G863" s="343"/>
      <c r="H863" s="681"/>
      <c r="I863" s="686"/>
      <c r="J863" s="686"/>
      <c r="K863" s="688"/>
      <c r="L863" s="685"/>
      <c r="M863" s="687"/>
      <c r="N863" s="343"/>
      <c r="O863" s="343"/>
      <c r="P863" s="343"/>
      <c r="Q863" s="343"/>
      <c r="R863" s="343"/>
      <c r="S863" s="681"/>
      <c r="T863" s="686"/>
      <c r="U863" s="686"/>
      <c r="V863" s="688"/>
    </row>
    <row r="864" ht="15.75" customHeight="1">
      <c r="B864" s="687"/>
      <c r="C864" s="343"/>
      <c r="D864" s="343"/>
      <c r="E864" s="343"/>
      <c r="F864" s="343"/>
      <c r="G864" s="343"/>
      <c r="H864" s="681"/>
      <c r="I864" s="686"/>
      <c r="J864" s="686"/>
      <c r="K864" s="688"/>
      <c r="L864" s="685"/>
      <c r="M864" s="687"/>
      <c r="N864" s="343"/>
      <c r="O864" s="343"/>
      <c r="P864" s="343"/>
      <c r="Q864" s="343"/>
      <c r="R864" s="343"/>
      <c r="S864" s="681"/>
      <c r="T864" s="686"/>
      <c r="U864" s="686"/>
      <c r="V864" s="688"/>
    </row>
    <row r="865" ht="15.75" customHeight="1">
      <c r="B865" s="687"/>
      <c r="C865" s="343"/>
      <c r="D865" s="343"/>
      <c r="E865" s="343"/>
      <c r="F865" s="343"/>
      <c r="G865" s="343"/>
      <c r="H865" s="681"/>
      <c r="I865" s="686"/>
      <c r="J865" s="686"/>
      <c r="K865" s="688"/>
      <c r="L865" s="685"/>
      <c r="M865" s="687"/>
      <c r="N865" s="343"/>
      <c r="O865" s="343"/>
      <c r="P865" s="343"/>
      <c r="Q865" s="343"/>
      <c r="R865" s="343"/>
      <c r="S865" s="681"/>
      <c r="T865" s="686"/>
      <c r="U865" s="686"/>
      <c r="V865" s="688"/>
    </row>
    <row r="866" ht="15.75" customHeight="1">
      <c r="B866" s="687"/>
      <c r="C866" s="343"/>
      <c r="D866" s="343"/>
      <c r="E866" s="343"/>
      <c r="F866" s="343"/>
      <c r="G866" s="343"/>
      <c r="H866" s="681"/>
      <c r="I866" s="686"/>
      <c r="J866" s="686"/>
      <c r="K866" s="688"/>
      <c r="L866" s="685"/>
      <c r="M866" s="687"/>
      <c r="N866" s="343"/>
      <c r="O866" s="343"/>
      <c r="P866" s="343"/>
      <c r="Q866" s="343"/>
      <c r="R866" s="343"/>
      <c r="S866" s="681"/>
      <c r="T866" s="686"/>
      <c r="U866" s="686"/>
      <c r="V866" s="688"/>
    </row>
    <row r="867" ht="15.75" customHeight="1">
      <c r="B867" s="687"/>
      <c r="C867" s="343"/>
      <c r="D867" s="343"/>
      <c r="E867" s="343"/>
      <c r="F867" s="343"/>
      <c r="G867" s="343"/>
      <c r="H867" s="681"/>
      <c r="I867" s="686"/>
      <c r="J867" s="686"/>
      <c r="K867" s="688"/>
      <c r="L867" s="685"/>
      <c r="M867" s="687"/>
      <c r="N867" s="343"/>
      <c r="O867" s="343"/>
      <c r="P867" s="343"/>
      <c r="Q867" s="343"/>
      <c r="R867" s="343"/>
      <c r="S867" s="681"/>
      <c r="T867" s="686"/>
      <c r="U867" s="686"/>
      <c r="V867" s="688"/>
    </row>
    <row r="868" ht="15.75" customHeight="1">
      <c r="B868" s="687"/>
      <c r="C868" s="343"/>
      <c r="D868" s="343"/>
      <c r="E868" s="343"/>
      <c r="F868" s="343"/>
      <c r="G868" s="343"/>
      <c r="H868" s="681"/>
      <c r="I868" s="686"/>
      <c r="J868" s="686"/>
      <c r="K868" s="688"/>
      <c r="L868" s="685"/>
      <c r="M868" s="687"/>
      <c r="N868" s="343"/>
      <c r="O868" s="343"/>
      <c r="P868" s="343"/>
      <c r="Q868" s="343"/>
      <c r="R868" s="343"/>
      <c r="S868" s="681"/>
      <c r="T868" s="686"/>
      <c r="U868" s="686"/>
      <c r="V868" s="688"/>
    </row>
    <row r="869" ht="15.75" customHeight="1">
      <c r="B869" s="687"/>
      <c r="C869" s="343"/>
      <c r="D869" s="343"/>
      <c r="E869" s="343"/>
      <c r="F869" s="343"/>
      <c r="G869" s="343"/>
      <c r="H869" s="681"/>
      <c r="I869" s="686"/>
      <c r="J869" s="686"/>
      <c r="K869" s="688"/>
      <c r="L869" s="685"/>
      <c r="M869" s="687"/>
      <c r="N869" s="343"/>
      <c r="O869" s="343"/>
      <c r="P869" s="343"/>
      <c r="Q869" s="343"/>
      <c r="R869" s="343"/>
      <c r="S869" s="681"/>
      <c r="T869" s="686"/>
      <c r="U869" s="686"/>
      <c r="V869" s="688"/>
    </row>
    <row r="870" ht="15.75" customHeight="1">
      <c r="B870" s="687"/>
      <c r="C870" s="343"/>
      <c r="D870" s="343"/>
      <c r="E870" s="343"/>
      <c r="F870" s="343"/>
      <c r="G870" s="343"/>
      <c r="H870" s="681"/>
      <c r="I870" s="686"/>
      <c r="J870" s="686"/>
      <c r="K870" s="688"/>
      <c r="L870" s="685"/>
      <c r="M870" s="687"/>
      <c r="N870" s="343"/>
      <c r="O870" s="343"/>
      <c r="P870" s="343"/>
      <c r="Q870" s="343"/>
      <c r="R870" s="343"/>
      <c r="S870" s="681"/>
      <c r="T870" s="686"/>
      <c r="U870" s="686"/>
      <c r="V870" s="688"/>
    </row>
    <row r="871" ht="15.75" customHeight="1">
      <c r="B871" s="687"/>
      <c r="C871" s="343"/>
      <c r="D871" s="343"/>
      <c r="E871" s="343"/>
      <c r="F871" s="343"/>
      <c r="G871" s="343"/>
      <c r="H871" s="681"/>
      <c r="I871" s="686"/>
      <c r="J871" s="686"/>
      <c r="K871" s="688"/>
      <c r="L871" s="685"/>
      <c r="M871" s="687"/>
      <c r="N871" s="343"/>
      <c r="O871" s="343"/>
      <c r="P871" s="343"/>
      <c r="Q871" s="343"/>
      <c r="R871" s="343"/>
      <c r="S871" s="681"/>
      <c r="T871" s="686"/>
      <c r="U871" s="686"/>
      <c r="V871" s="688"/>
    </row>
    <row r="872" ht="15.75" customHeight="1">
      <c r="B872" s="687"/>
      <c r="C872" s="343"/>
      <c r="D872" s="343"/>
      <c r="E872" s="343"/>
      <c r="F872" s="343"/>
      <c r="G872" s="343"/>
      <c r="H872" s="681"/>
      <c r="I872" s="686"/>
      <c r="J872" s="686"/>
      <c r="K872" s="688"/>
      <c r="L872" s="685"/>
      <c r="M872" s="687"/>
      <c r="N872" s="343"/>
      <c r="O872" s="343"/>
      <c r="P872" s="343"/>
      <c r="Q872" s="343"/>
      <c r="R872" s="343"/>
      <c r="S872" s="681"/>
      <c r="T872" s="686"/>
      <c r="U872" s="686"/>
      <c r="V872" s="688"/>
    </row>
    <row r="873" ht="15.75" customHeight="1">
      <c r="B873" s="687"/>
      <c r="C873" s="343"/>
      <c r="D873" s="343"/>
      <c r="E873" s="343"/>
      <c r="F873" s="343"/>
      <c r="G873" s="343"/>
      <c r="H873" s="681"/>
      <c r="I873" s="686"/>
      <c r="J873" s="686"/>
      <c r="K873" s="688"/>
      <c r="L873" s="685"/>
      <c r="M873" s="687"/>
      <c r="N873" s="343"/>
      <c r="O873" s="343"/>
      <c r="P873" s="343"/>
      <c r="Q873" s="343"/>
      <c r="R873" s="343"/>
      <c r="S873" s="681"/>
      <c r="T873" s="686"/>
      <c r="U873" s="686"/>
      <c r="V873" s="688"/>
    </row>
    <row r="874" ht="15.75" customHeight="1">
      <c r="B874" s="687"/>
      <c r="C874" s="343"/>
      <c r="D874" s="343"/>
      <c r="E874" s="343"/>
      <c r="F874" s="343"/>
      <c r="G874" s="343"/>
      <c r="H874" s="681"/>
      <c r="I874" s="686"/>
      <c r="J874" s="686"/>
      <c r="K874" s="688"/>
      <c r="L874" s="685"/>
      <c r="M874" s="687"/>
      <c r="N874" s="343"/>
      <c r="O874" s="343"/>
      <c r="P874" s="343"/>
      <c r="Q874" s="343"/>
      <c r="R874" s="343"/>
      <c r="S874" s="681"/>
      <c r="T874" s="686"/>
      <c r="U874" s="686"/>
      <c r="V874" s="688"/>
    </row>
    <row r="875" ht="15.75" customHeight="1">
      <c r="B875" s="687"/>
      <c r="C875" s="343"/>
      <c r="D875" s="343"/>
      <c r="E875" s="343"/>
      <c r="F875" s="343"/>
      <c r="G875" s="343"/>
      <c r="H875" s="681"/>
      <c r="I875" s="686"/>
      <c r="J875" s="686"/>
      <c r="K875" s="688"/>
      <c r="L875" s="685"/>
      <c r="M875" s="687"/>
      <c r="N875" s="343"/>
      <c r="O875" s="343"/>
      <c r="P875" s="343"/>
      <c r="Q875" s="343"/>
      <c r="R875" s="343"/>
      <c r="S875" s="681"/>
      <c r="T875" s="686"/>
      <c r="U875" s="686"/>
      <c r="V875" s="688"/>
    </row>
    <row r="876" ht="15.75" customHeight="1">
      <c r="B876" s="687"/>
      <c r="C876" s="343"/>
      <c r="D876" s="343"/>
      <c r="E876" s="343"/>
      <c r="F876" s="343"/>
      <c r="G876" s="343"/>
      <c r="H876" s="681"/>
      <c r="I876" s="686"/>
      <c r="J876" s="686"/>
      <c r="K876" s="688"/>
      <c r="L876" s="685"/>
      <c r="M876" s="687"/>
      <c r="N876" s="343"/>
      <c r="O876" s="343"/>
      <c r="P876" s="343"/>
      <c r="Q876" s="343"/>
      <c r="R876" s="343"/>
      <c r="S876" s="681"/>
      <c r="T876" s="686"/>
      <c r="U876" s="686"/>
      <c r="V876" s="688"/>
    </row>
    <row r="877" ht="15.75" customHeight="1">
      <c r="B877" s="687"/>
      <c r="C877" s="343"/>
      <c r="D877" s="343"/>
      <c r="E877" s="343"/>
      <c r="F877" s="343"/>
      <c r="G877" s="343"/>
      <c r="H877" s="681"/>
      <c r="I877" s="686"/>
      <c r="J877" s="686"/>
      <c r="K877" s="688"/>
      <c r="L877" s="685"/>
      <c r="M877" s="687"/>
      <c r="N877" s="343"/>
      <c r="O877" s="343"/>
      <c r="P877" s="343"/>
      <c r="Q877" s="343"/>
      <c r="R877" s="343"/>
      <c r="S877" s="681"/>
      <c r="T877" s="686"/>
      <c r="U877" s="686"/>
      <c r="V877" s="688"/>
    </row>
    <row r="878" ht="15.75" customHeight="1">
      <c r="B878" s="687"/>
      <c r="C878" s="343"/>
      <c r="D878" s="343"/>
      <c r="E878" s="343"/>
      <c r="F878" s="343"/>
      <c r="G878" s="343"/>
      <c r="H878" s="681"/>
      <c r="I878" s="686"/>
      <c r="J878" s="686"/>
      <c r="K878" s="688"/>
      <c r="L878" s="685"/>
      <c r="M878" s="687"/>
      <c r="N878" s="343"/>
      <c r="O878" s="343"/>
      <c r="P878" s="343"/>
      <c r="Q878" s="343"/>
      <c r="R878" s="343"/>
      <c r="S878" s="681"/>
      <c r="T878" s="686"/>
      <c r="U878" s="686"/>
      <c r="V878" s="688"/>
    </row>
    <row r="879" ht="15.75" customHeight="1">
      <c r="B879" s="687"/>
      <c r="C879" s="343"/>
      <c r="D879" s="343"/>
      <c r="E879" s="343"/>
      <c r="F879" s="343"/>
      <c r="G879" s="343"/>
      <c r="H879" s="681"/>
      <c r="I879" s="686"/>
      <c r="J879" s="686"/>
      <c r="K879" s="688"/>
      <c r="L879" s="685"/>
      <c r="M879" s="687"/>
      <c r="N879" s="343"/>
      <c r="O879" s="343"/>
      <c r="P879" s="343"/>
      <c r="Q879" s="343"/>
      <c r="R879" s="343"/>
      <c r="S879" s="681"/>
      <c r="T879" s="686"/>
      <c r="U879" s="686"/>
      <c r="V879" s="688"/>
    </row>
    <row r="880" ht="15.75" customHeight="1">
      <c r="B880" s="687"/>
      <c r="C880" s="343"/>
      <c r="D880" s="343"/>
      <c r="E880" s="343"/>
      <c r="F880" s="343"/>
      <c r="G880" s="343"/>
      <c r="H880" s="681"/>
      <c r="I880" s="686"/>
      <c r="J880" s="686"/>
      <c r="K880" s="688"/>
      <c r="L880" s="685"/>
      <c r="M880" s="687"/>
      <c r="N880" s="343"/>
      <c r="O880" s="343"/>
      <c r="P880" s="343"/>
      <c r="Q880" s="343"/>
      <c r="R880" s="343"/>
      <c r="S880" s="681"/>
      <c r="T880" s="686"/>
      <c r="U880" s="686"/>
      <c r="V880" s="688"/>
    </row>
    <row r="881" ht="15.75" customHeight="1">
      <c r="B881" s="687"/>
      <c r="C881" s="343"/>
      <c r="D881" s="343"/>
      <c r="E881" s="343"/>
      <c r="F881" s="343"/>
      <c r="G881" s="343"/>
      <c r="H881" s="681"/>
      <c r="I881" s="686"/>
      <c r="J881" s="686"/>
      <c r="K881" s="688"/>
      <c r="L881" s="685"/>
      <c r="M881" s="687"/>
      <c r="N881" s="343"/>
      <c r="O881" s="343"/>
      <c r="P881" s="343"/>
      <c r="Q881" s="343"/>
      <c r="R881" s="343"/>
      <c r="S881" s="681"/>
      <c r="T881" s="686"/>
      <c r="U881" s="686"/>
      <c r="V881" s="688"/>
    </row>
    <row r="882" ht="15.75" customHeight="1">
      <c r="B882" s="687"/>
      <c r="C882" s="343"/>
      <c r="D882" s="343"/>
      <c r="E882" s="343"/>
      <c r="F882" s="343"/>
      <c r="G882" s="343"/>
      <c r="H882" s="681"/>
      <c r="I882" s="686"/>
      <c r="J882" s="686"/>
      <c r="K882" s="688"/>
      <c r="L882" s="685"/>
      <c r="M882" s="687"/>
      <c r="N882" s="343"/>
      <c r="O882" s="343"/>
      <c r="P882" s="343"/>
      <c r="Q882" s="343"/>
      <c r="R882" s="343"/>
      <c r="S882" s="681"/>
      <c r="T882" s="686"/>
      <c r="U882" s="686"/>
      <c r="V882" s="688"/>
    </row>
    <row r="883" ht="15.75" customHeight="1">
      <c r="B883" s="687"/>
      <c r="C883" s="343"/>
      <c r="D883" s="343"/>
      <c r="E883" s="343"/>
      <c r="F883" s="343"/>
      <c r="G883" s="343"/>
      <c r="H883" s="681"/>
      <c r="I883" s="686"/>
      <c r="J883" s="686"/>
      <c r="K883" s="688"/>
      <c r="L883" s="685"/>
      <c r="M883" s="687"/>
      <c r="N883" s="343"/>
      <c r="O883" s="343"/>
      <c r="P883" s="343"/>
      <c r="Q883" s="343"/>
      <c r="R883" s="343"/>
      <c r="S883" s="681"/>
      <c r="T883" s="686"/>
      <c r="U883" s="686"/>
      <c r="V883" s="688"/>
    </row>
    <row r="884" ht="15.75" customHeight="1">
      <c r="B884" s="687"/>
      <c r="C884" s="343"/>
      <c r="D884" s="343"/>
      <c r="E884" s="343"/>
      <c r="F884" s="343"/>
      <c r="G884" s="343"/>
      <c r="H884" s="681"/>
      <c r="I884" s="686"/>
      <c r="J884" s="686"/>
      <c r="K884" s="688"/>
      <c r="L884" s="685"/>
      <c r="M884" s="687"/>
      <c r="N884" s="343"/>
      <c r="O884" s="343"/>
      <c r="P884" s="343"/>
      <c r="Q884" s="343"/>
      <c r="R884" s="343"/>
      <c r="S884" s="681"/>
      <c r="T884" s="686"/>
      <c r="U884" s="686"/>
      <c r="V884" s="688"/>
    </row>
    <row r="885" ht="15.75" customHeight="1">
      <c r="B885" s="687"/>
      <c r="C885" s="343"/>
      <c r="D885" s="343"/>
      <c r="E885" s="343"/>
      <c r="F885" s="343"/>
      <c r="G885" s="343"/>
      <c r="H885" s="681"/>
      <c r="I885" s="686"/>
      <c r="J885" s="686"/>
      <c r="K885" s="688"/>
      <c r="L885" s="685"/>
      <c r="M885" s="687"/>
      <c r="N885" s="343"/>
      <c r="O885" s="343"/>
      <c r="P885" s="343"/>
      <c r="Q885" s="343"/>
      <c r="R885" s="343"/>
      <c r="S885" s="681"/>
      <c r="T885" s="686"/>
      <c r="U885" s="686"/>
      <c r="V885" s="688"/>
    </row>
    <row r="886" ht="15.75" customHeight="1">
      <c r="B886" s="687"/>
      <c r="C886" s="343"/>
      <c r="D886" s="343"/>
      <c r="E886" s="343"/>
      <c r="F886" s="343"/>
      <c r="G886" s="343"/>
      <c r="H886" s="681"/>
      <c r="I886" s="686"/>
      <c r="J886" s="686"/>
      <c r="K886" s="688"/>
      <c r="L886" s="685"/>
      <c r="M886" s="687"/>
      <c r="N886" s="343"/>
      <c r="O886" s="343"/>
      <c r="P886" s="343"/>
      <c r="Q886" s="343"/>
      <c r="R886" s="343"/>
      <c r="S886" s="681"/>
      <c r="T886" s="686"/>
      <c r="U886" s="686"/>
      <c r="V886" s="688"/>
    </row>
    <row r="887" ht="15.75" customHeight="1">
      <c r="B887" s="687"/>
      <c r="C887" s="343"/>
      <c r="D887" s="343"/>
      <c r="E887" s="343"/>
      <c r="F887" s="343"/>
      <c r="G887" s="343"/>
      <c r="H887" s="681"/>
      <c r="I887" s="686"/>
      <c r="J887" s="686"/>
      <c r="K887" s="688"/>
      <c r="L887" s="685"/>
      <c r="M887" s="687"/>
      <c r="N887" s="343"/>
      <c r="O887" s="343"/>
      <c r="P887" s="343"/>
      <c r="Q887" s="343"/>
      <c r="R887" s="343"/>
      <c r="S887" s="681"/>
      <c r="T887" s="686"/>
      <c r="U887" s="686"/>
      <c r="V887" s="688"/>
    </row>
    <row r="888" ht="15.75" customHeight="1">
      <c r="B888" s="687"/>
      <c r="C888" s="343"/>
      <c r="D888" s="343"/>
      <c r="E888" s="343"/>
      <c r="F888" s="343"/>
      <c r="G888" s="343"/>
      <c r="H888" s="681"/>
      <c r="I888" s="686"/>
      <c r="J888" s="686"/>
      <c r="K888" s="688"/>
      <c r="L888" s="685"/>
      <c r="M888" s="687"/>
      <c r="N888" s="343"/>
      <c r="O888" s="343"/>
      <c r="P888" s="343"/>
      <c r="Q888" s="343"/>
      <c r="R888" s="343"/>
      <c r="S888" s="681"/>
      <c r="T888" s="686"/>
      <c r="U888" s="686"/>
      <c r="V888" s="688"/>
    </row>
    <row r="889" ht="15.75" customHeight="1">
      <c r="B889" s="687"/>
      <c r="C889" s="343"/>
      <c r="D889" s="343"/>
      <c r="E889" s="343"/>
      <c r="F889" s="343"/>
      <c r="G889" s="343"/>
      <c r="H889" s="681"/>
      <c r="I889" s="686"/>
      <c r="J889" s="686"/>
      <c r="K889" s="688"/>
      <c r="L889" s="685"/>
      <c r="M889" s="687"/>
      <c r="N889" s="343"/>
      <c r="O889" s="343"/>
      <c r="P889" s="343"/>
      <c r="Q889" s="343"/>
      <c r="R889" s="343"/>
      <c r="S889" s="681"/>
      <c r="T889" s="686"/>
      <c r="U889" s="686"/>
      <c r="V889" s="688"/>
    </row>
    <row r="890" ht="15.75" customHeight="1">
      <c r="B890" s="687"/>
      <c r="C890" s="343"/>
      <c r="D890" s="343"/>
      <c r="E890" s="343"/>
      <c r="F890" s="343"/>
      <c r="G890" s="343"/>
      <c r="H890" s="681"/>
      <c r="I890" s="686"/>
      <c r="J890" s="686"/>
      <c r="K890" s="688"/>
      <c r="L890" s="685"/>
      <c r="M890" s="687"/>
      <c r="N890" s="343"/>
      <c r="O890" s="343"/>
      <c r="P890" s="343"/>
      <c r="Q890" s="343"/>
      <c r="R890" s="343"/>
      <c r="S890" s="681"/>
      <c r="T890" s="686"/>
      <c r="U890" s="686"/>
      <c r="V890" s="688"/>
    </row>
    <row r="891" ht="15.75" customHeight="1">
      <c r="B891" s="687"/>
      <c r="C891" s="343"/>
      <c r="D891" s="343"/>
      <c r="E891" s="343"/>
      <c r="F891" s="343"/>
      <c r="G891" s="343"/>
      <c r="H891" s="681"/>
      <c r="I891" s="686"/>
      <c r="J891" s="686"/>
      <c r="K891" s="688"/>
      <c r="L891" s="685"/>
      <c r="M891" s="687"/>
      <c r="N891" s="343"/>
      <c r="O891" s="343"/>
      <c r="P891" s="343"/>
      <c r="Q891" s="343"/>
      <c r="R891" s="343"/>
      <c r="S891" s="681"/>
      <c r="T891" s="686"/>
      <c r="U891" s="686"/>
      <c r="V891" s="688"/>
    </row>
    <row r="892" ht="15.75" customHeight="1">
      <c r="B892" s="687"/>
      <c r="C892" s="343"/>
      <c r="D892" s="343"/>
      <c r="E892" s="343"/>
      <c r="F892" s="343"/>
      <c r="G892" s="343"/>
      <c r="H892" s="681"/>
      <c r="I892" s="686"/>
      <c r="J892" s="686"/>
      <c r="K892" s="688"/>
      <c r="L892" s="685"/>
      <c r="M892" s="687"/>
      <c r="N892" s="343"/>
      <c r="O892" s="343"/>
      <c r="P892" s="343"/>
      <c r="Q892" s="343"/>
      <c r="R892" s="343"/>
      <c r="S892" s="681"/>
      <c r="T892" s="686"/>
      <c r="U892" s="686"/>
      <c r="V892" s="688"/>
    </row>
    <row r="893" ht="15.75" customHeight="1">
      <c r="B893" s="687"/>
      <c r="C893" s="343"/>
      <c r="D893" s="343"/>
      <c r="E893" s="343"/>
      <c r="F893" s="343"/>
      <c r="G893" s="343"/>
      <c r="H893" s="681"/>
      <c r="I893" s="686"/>
      <c r="J893" s="686"/>
      <c r="K893" s="688"/>
      <c r="L893" s="685"/>
      <c r="M893" s="687"/>
      <c r="N893" s="343"/>
      <c r="O893" s="343"/>
      <c r="P893" s="343"/>
      <c r="Q893" s="343"/>
      <c r="R893" s="343"/>
      <c r="S893" s="681"/>
      <c r="T893" s="686"/>
      <c r="U893" s="686"/>
      <c r="V893" s="688"/>
    </row>
    <row r="894" ht="15.75" customHeight="1">
      <c r="B894" s="687"/>
      <c r="C894" s="343"/>
      <c r="D894" s="343"/>
      <c r="E894" s="343"/>
      <c r="F894" s="343"/>
      <c r="G894" s="343"/>
      <c r="H894" s="681"/>
      <c r="I894" s="686"/>
      <c r="J894" s="686"/>
      <c r="K894" s="688"/>
      <c r="L894" s="685"/>
      <c r="M894" s="687"/>
      <c r="N894" s="343"/>
      <c r="O894" s="343"/>
      <c r="P894" s="343"/>
      <c r="Q894" s="343"/>
      <c r="R894" s="343"/>
      <c r="S894" s="681"/>
      <c r="T894" s="686"/>
      <c r="U894" s="686"/>
      <c r="V894" s="688"/>
    </row>
    <row r="895" ht="15.75" customHeight="1">
      <c r="B895" s="687"/>
      <c r="C895" s="343"/>
      <c r="D895" s="343"/>
      <c r="E895" s="343"/>
      <c r="F895" s="343"/>
      <c r="G895" s="343"/>
      <c r="H895" s="681"/>
      <c r="I895" s="686"/>
      <c r="J895" s="686"/>
      <c r="K895" s="688"/>
      <c r="L895" s="685"/>
      <c r="M895" s="687"/>
      <c r="N895" s="343"/>
      <c r="O895" s="343"/>
      <c r="P895" s="343"/>
      <c r="Q895" s="343"/>
      <c r="R895" s="343"/>
      <c r="S895" s="681"/>
      <c r="T895" s="686"/>
      <c r="U895" s="686"/>
      <c r="V895" s="688"/>
    </row>
    <row r="896" ht="15.75" customHeight="1">
      <c r="B896" s="687"/>
      <c r="C896" s="343"/>
      <c r="D896" s="343"/>
      <c r="E896" s="343"/>
      <c r="F896" s="343"/>
      <c r="G896" s="343"/>
      <c r="H896" s="681"/>
      <c r="I896" s="686"/>
      <c r="J896" s="686"/>
      <c r="K896" s="688"/>
      <c r="L896" s="685"/>
      <c r="M896" s="687"/>
      <c r="N896" s="343"/>
      <c r="O896" s="343"/>
      <c r="P896" s="343"/>
      <c r="Q896" s="343"/>
      <c r="R896" s="343"/>
      <c r="S896" s="681"/>
      <c r="T896" s="686"/>
      <c r="U896" s="686"/>
      <c r="V896" s="688"/>
    </row>
    <row r="897" ht="15.75" customHeight="1">
      <c r="B897" s="687"/>
      <c r="C897" s="343"/>
      <c r="D897" s="343"/>
      <c r="E897" s="343"/>
      <c r="F897" s="343"/>
      <c r="G897" s="343"/>
      <c r="H897" s="681"/>
      <c r="I897" s="686"/>
      <c r="J897" s="686"/>
      <c r="K897" s="688"/>
      <c r="L897" s="685"/>
      <c r="M897" s="687"/>
      <c r="N897" s="343"/>
      <c r="O897" s="343"/>
      <c r="P897" s="343"/>
      <c r="Q897" s="343"/>
      <c r="R897" s="343"/>
      <c r="S897" s="681"/>
      <c r="T897" s="686"/>
      <c r="U897" s="686"/>
      <c r="V897" s="688"/>
    </row>
    <row r="898" ht="15.75" customHeight="1">
      <c r="B898" s="687"/>
      <c r="C898" s="343"/>
      <c r="D898" s="343"/>
      <c r="E898" s="343"/>
      <c r="F898" s="343"/>
      <c r="G898" s="343"/>
      <c r="H898" s="681"/>
      <c r="I898" s="686"/>
      <c r="J898" s="686"/>
      <c r="K898" s="688"/>
      <c r="L898" s="685"/>
      <c r="M898" s="687"/>
      <c r="N898" s="343"/>
      <c r="O898" s="343"/>
      <c r="P898" s="343"/>
      <c r="Q898" s="343"/>
      <c r="R898" s="343"/>
      <c r="S898" s="681"/>
      <c r="T898" s="686"/>
      <c r="U898" s="686"/>
      <c r="V898" s="688"/>
    </row>
    <row r="899" ht="15.75" customHeight="1">
      <c r="B899" s="687"/>
      <c r="C899" s="343"/>
      <c r="D899" s="343"/>
      <c r="E899" s="343"/>
      <c r="F899" s="343"/>
      <c r="G899" s="343"/>
      <c r="H899" s="681"/>
      <c r="I899" s="686"/>
      <c r="J899" s="686"/>
      <c r="K899" s="688"/>
      <c r="L899" s="685"/>
      <c r="M899" s="687"/>
      <c r="N899" s="343"/>
      <c r="O899" s="343"/>
      <c r="P899" s="343"/>
      <c r="Q899" s="343"/>
      <c r="R899" s="343"/>
      <c r="S899" s="681"/>
      <c r="T899" s="686"/>
      <c r="U899" s="686"/>
      <c r="V899" s="688"/>
    </row>
    <row r="900" ht="15.75" customHeight="1">
      <c r="B900" s="687"/>
      <c r="C900" s="343"/>
      <c r="D900" s="343"/>
      <c r="E900" s="343"/>
      <c r="F900" s="343"/>
      <c r="G900" s="343"/>
      <c r="H900" s="681"/>
      <c r="I900" s="686"/>
      <c r="J900" s="686"/>
      <c r="K900" s="688"/>
      <c r="L900" s="685"/>
      <c r="M900" s="687"/>
      <c r="N900" s="343"/>
      <c r="O900" s="343"/>
      <c r="P900" s="343"/>
      <c r="Q900" s="343"/>
      <c r="R900" s="343"/>
      <c r="S900" s="681"/>
      <c r="T900" s="686"/>
      <c r="U900" s="686"/>
      <c r="V900" s="688"/>
    </row>
    <row r="901" ht="15.75" customHeight="1">
      <c r="B901" s="687"/>
      <c r="C901" s="343"/>
      <c r="D901" s="343"/>
      <c r="E901" s="343"/>
      <c r="F901" s="343"/>
      <c r="G901" s="343"/>
      <c r="H901" s="681"/>
      <c r="I901" s="686"/>
      <c r="J901" s="686"/>
      <c r="K901" s="688"/>
      <c r="L901" s="685"/>
      <c r="M901" s="687"/>
      <c r="N901" s="343"/>
      <c r="O901" s="343"/>
      <c r="P901" s="343"/>
      <c r="Q901" s="343"/>
      <c r="R901" s="343"/>
      <c r="S901" s="681"/>
      <c r="T901" s="686"/>
      <c r="U901" s="686"/>
      <c r="V901" s="688"/>
    </row>
    <row r="902" ht="15.75" customHeight="1">
      <c r="B902" s="687"/>
      <c r="C902" s="343"/>
      <c r="D902" s="343"/>
      <c r="E902" s="343"/>
      <c r="F902" s="343"/>
      <c r="G902" s="343"/>
      <c r="H902" s="681"/>
      <c r="I902" s="686"/>
      <c r="J902" s="686"/>
      <c r="K902" s="688"/>
      <c r="L902" s="685"/>
      <c r="M902" s="687"/>
      <c r="N902" s="343"/>
      <c r="O902" s="343"/>
      <c r="P902" s="343"/>
      <c r="Q902" s="343"/>
      <c r="R902" s="343"/>
      <c r="S902" s="681"/>
      <c r="T902" s="686"/>
      <c r="U902" s="686"/>
      <c r="V902" s="688"/>
    </row>
    <row r="903" ht="15.75" customHeight="1">
      <c r="B903" s="687"/>
      <c r="C903" s="343"/>
      <c r="D903" s="343"/>
      <c r="E903" s="343"/>
      <c r="F903" s="343"/>
      <c r="G903" s="343"/>
      <c r="H903" s="681"/>
      <c r="I903" s="686"/>
      <c r="J903" s="686"/>
      <c r="K903" s="688"/>
      <c r="L903" s="685"/>
      <c r="M903" s="687"/>
      <c r="N903" s="343"/>
      <c r="O903" s="343"/>
      <c r="P903" s="343"/>
      <c r="Q903" s="343"/>
      <c r="R903" s="343"/>
      <c r="S903" s="681"/>
      <c r="T903" s="686"/>
      <c r="U903" s="686"/>
      <c r="V903" s="688"/>
    </row>
    <row r="904" ht="15.75" customHeight="1">
      <c r="B904" s="687"/>
      <c r="C904" s="343"/>
      <c r="D904" s="343"/>
      <c r="E904" s="343"/>
      <c r="F904" s="343"/>
      <c r="G904" s="343"/>
      <c r="H904" s="681"/>
      <c r="I904" s="686"/>
      <c r="J904" s="686"/>
      <c r="K904" s="688"/>
      <c r="L904" s="685"/>
      <c r="M904" s="687"/>
      <c r="N904" s="343"/>
      <c r="O904" s="343"/>
      <c r="P904" s="343"/>
      <c r="Q904" s="343"/>
      <c r="R904" s="343"/>
      <c r="S904" s="681"/>
      <c r="T904" s="686"/>
      <c r="U904" s="686"/>
      <c r="V904" s="688"/>
    </row>
    <row r="905" ht="15.75" customHeight="1">
      <c r="B905" s="687"/>
      <c r="C905" s="343"/>
      <c r="D905" s="343"/>
      <c r="E905" s="343"/>
      <c r="F905" s="343"/>
      <c r="G905" s="343"/>
      <c r="H905" s="681"/>
      <c r="I905" s="686"/>
      <c r="J905" s="686"/>
      <c r="K905" s="688"/>
      <c r="L905" s="685"/>
      <c r="M905" s="687"/>
      <c r="N905" s="343"/>
      <c r="O905" s="343"/>
      <c r="P905" s="343"/>
      <c r="Q905" s="343"/>
      <c r="R905" s="343"/>
      <c r="S905" s="681"/>
      <c r="T905" s="686"/>
      <c r="U905" s="686"/>
      <c r="V905" s="688"/>
    </row>
    <row r="906" ht="15.75" customHeight="1">
      <c r="B906" s="687"/>
      <c r="C906" s="343"/>
      <c r="D906" s="343"/>
      <c r="E906" s="343"/>
      <c r="F906" s="343"/>
      <c r="G906" s="343"/>
      <c r="H906" s="681"/>
      <c r="I906" s="686"/>
      <c r="J906" s="686"/>
      <c r="K906" s="688"/>
      <c r="L906" s="685"/>
      <c r="M906" s="687"/>
      <c r="N906" s="343"/>
      <c r="O906" s="343"/>
      <c r="P906" s="343"/>
      <c r="Q906" s="343"/>
      <c r="R906" s="343"/>
      <c r="S906" s="681"/>
      <c r="T906" s="686"/>
      <c r="U906" s="686"/>
      <c r="V906" s="688"/>
    </row>
    <row r="907" ht="15.75" customHeight="1">
      <c r="B907" s="687"/>
      <c r="C907" s="343"/>
      <c r="D907" s="343"/>
      <c r="E907" s="343"/>
      <c r="F907" s="343"/>
      <c r="G907" s="343"/>
      <c r="H907" s="681"/>
      <c r="I907" s="686"/>
      <c r="J907" s="686"/>
      <c r="K907" s="688"/>
      <c r="L907" s="685"/>
      <c r="M907" s="687"/>
      <c r="N907" s="343"/>
      <c r="O907" s="343"/>
      <c r="P907" s="343"/>
      <c r="Q907" s="343"/>
      <c r="R907" s="343"/>
      <c r="S907" s="681"/>
      <c r="T907" s="686"/>
      <c r="U907" s="686"/>
      <c r="V907" s="688"/>
    </row>
    <row r="908" ht="15.75" customHeight="1">
      <c r="B908" s="687"/>
      <c r="C908" s="343"/>
      <c r="D908" s="343"/>
      <c r="E908" s="343"/>
      <c r="F908" s="343"/>
      <c r="G908" s="343"/>
      <c r="H908" s="681"/>
      <c r="I908" s="686"/>
      <c r="J908" s="686"/>
      <c r="K908" s="688"/>
      <c r="L908" s="685"/>
      <c r="M908" s="687"/>
      <c r="N908" s="343"/>
      <c r="O908" s="343"/>
      <c r="P908" s="343"/>
      <c r="Q908" s="343"/>
      <c r="R908" s="343"/>
      <c r="S908" s="681"/>
      <c r="T908" s="686"/>
      <c r="U908" s="686"/>
      <c r="V908" s="688"/>
    </row>
    <row r="909" ht="15.75" customHeight="1">
      <c r="B909" s="687"/>
      <c r="C909" s="343"/>
      <c r="D909" s="343"/>
      <c r="E909" s="343"/>
      <c r="F909" s="343"/>
      <c r="G909" s="343"/>
      <c r="H909" s="681"/>
      <c r="I909" s="686"/>
      <c r="J909" s="686"/>
      <c r="K909" s="688"/>
      <c r="L909" s="685"/>
      <c r="M909" s="687"/>
      <c r="N909" s="343"/>
      <c r="O909" s="343"/>
      <c r="P909" s="343"/>
      <c r="Q909" s="343"/>
      <c r="R909" s="343"/>
      <c r="S909" s="681"/>
      <c r="T909" s="686"/>
      <c r="U909" s="686"/>
      <c r="V909" s="688"/>
    </row>
    <row r="910" ht="15.75" customHeight="1">
      <c r="B910" s="687"/>
      <c r="C910" s="343"/>
      <c r="D910" s="343"/>
      <c r="E910" s="343"/>
      <c r="F910" s="343"/>
      <c r="G910" s="343"/>
      <c r="H910" s="681"/>
      <c r="I910" s="686"/>
      <c r="J910" s="686"/>
      <c r="K910" s="688"/>
      <c r="L910" s="685"/>
      <c r="M910" s="687"/>
      <c r="N910" s="343"/>
      <c r="O910" s="343"/>
      <c r="P910" s="343"/>
      <c r="Q910" s="343"/>
      <c r="R910" s="343"/>
      <c r="S910" s="681"/>
      <c r="T910" s="686"/>
      <c r="U910" s="686"/>
      <c r="V910" s="688"/>
    </row>
    <row r="911" ht="15.75" customHeight="1">
      <c r="B911" s="687"/>
      <c r="C911" s="343"/>
      <c r="D911" s="343"/>
      <c r="E911" s="343"/>
      <c r="F911" s="343"/>
      <c r="G911" s="343"/>
      <c r="H911" s="681"/>
      <c r="I911" s="686"/>
      <c r="J911" s="686"/>
      <c r="K911" s="688"/>
      <c r="L911" s="685"/>
      <c r="M911" s="687"/>
      <c r="N911" s="343"/>
      <c r="O911" s="343"/>
      <c r="P911" s="343"/>
      <c r="Q911" s="343"/>
      <c r="R911" s="343"/>
      <c r="S911" s="681"/>
      <c r="T911" s="686"/>
      <c r="U911" s="686"/>
      <c r="V911" s="688"/>
    </row>
    <row r="912" ht="15.75" customHeight="1">
      <c r="B912" s="687"/>
      <c r="C912" s="343"/>
      <c r="D912" s="343"/>
      <c r="E912" s="343"/>
      <c r="F912" s="343"/>
      <c r="G912" s="343"/>
      <c r="H912" s="681"/>
      <c r="I912" s="686"/>
      <c r="J912" s="686"/>
      <c r="K912" s="688"/>
      <c r="L912" s="685"/>
      <c r="M912" s="687"/>
      <c r="N912" s="343"/>
      <c r="O912" s="343"/>
      <c r="P912" s="343"/>
      <c r="Q912" s="343"/>
      <c r="R912" s="343"/>
      <c r="S912" s="681"/>
      <c r="T912" s="686"/>
      <c r="U912" s="686"/>
      <c r="V912" s="688"/>
    </row>
    <row r="913" ht="15.75" customHeight="1">
      <c r="B913" s="687"/>
      <c r="C913" s="343"/>
      <c r="D913" s="343"/>
      <c r="E913" s="343"/>
      <c r="F913" s="343"/>
      <c r="G913" s="343"/>
      <c r="H913" s="681"/>
      <c r="I913" s="686"/>
      <c r="J913" s="686"/>
      <c r="K913" s="688"/>
      <c r="L913" s="685"/>
      <c r="M913" s="687"/>
      <c r="N913" s="343"/>
      <c r="O913" s="343"/>
      <c r="P913" s="343"/>
      <c r="Q913" s="343"/>
      <c r="R913" s="343"/>
      <c r="S913" s="681"/>
      <c r="T913" s="686"/>
      <c r="U913" s="686"/>
      <c r="V913" s="688"/>
    </row>
    <row r="914" ht="15.75" customHeight="1">
      <c r="B914" s="687"/>
      <c r="C914" s="343"/>
      <c r="D914" s="343"/>
      <c r="E914" s="343"/>
      <c r="F914" s="343"/>
      <c r="G914" s="343"/>
      <c r="H914" s="681"/>
      <c r="I914" s="686"/>
      <c r="J914" s="686"/>
      <c r="K914" s="688"/>
      <c r="L914" s="685"/>
      <c r="M914" s="687"/>
      <c r="N914" s="343"/>
      <c r="O914" s="343"/>
      <c r="P914" s="343"/>
      <c r="Q914" s="343"/>
      <c r="R914" s="343"/>
      <c r="S914" s="681"/>
      <c r="T914" s="686"/>
      <c r="U914" s="686"/>
      <c r="V914" s="688"/>
    </row>
    <row r="915" ht="15.75" customHeight="1">
      <c r="B915" s="687"/>
      <c r="C915" s="343"/>
      <c r="D915" s="343"/>
      <c r="E915" s="343"/>
      <c r="F915" s="343"/>
      <c r="G915" s="343"/>
      <c r="H915" s="681"/>
      <c r="I915" s="686"/>
      <c r="J915" s="686"/>
      <c r="K915" s="688"/>
      <c r="L915" s="685"/>
      <c r="M915" s="687"/>
      <c r="N915" s="343"/>
      <c r="O915" s="343"/>
      <c r="P915" s="343"/>
      <c r="Q915" s="343"/>
      <c r="R915" s="343"/>
      <c r="S915" s="681"/>
      <c r="T915" s="686"/>
      <c r="U915" s="686"/>
      <c r="V915" s="688"/>
    </row>
    <row r="916" ht="15.75" customHeight="1">
      <c r="B916" s="687"/>
      <c r="C916" s="343"/>
      <c r="D916" s="343"/>
      <c r="E916" s="343"/>
      <c r="F916" s="343"/>
      <c r="G916" s="343"/>
      <c r="H916" s="681"/>
      <c r="I916" s="686"/>
      <c r="J916" s="686"/>
      <c r="K916" s="688"/>
      <c r="L916" s="685"/>
      <c r="M916" s="687"/>
      <c r="N916" s="343"/>
      <c r="O916" s="343"/>
      <c r="P916" s="343"/>
      <c r="Q916" s="343"/>
      <c r="R916" s="343"/>
      <c r="S916" s="681"/>
      <c r="T916" s="686"/>
      <c r="U916" s="686"/>
      <c r="V916" s="688"/>
    </row>
    <row r="917" ht="15.75" customHeight="1">
      <c r="B917" s="687"/>
      <c r="C917" s="343"/>
      <c r="D917" s="343"/>
      <c r="E917" s="343"/>
      <c r="F917" s="343"/>
      <c r="G917" s="343"/>
      <c r="H917" s="681"/>
      <c r="I917" s="686"/>
      <c r="J917" s="686"/>
      <c r="K917" s="688"/>
      <c r="L917" s="685"/>
      <c r="M917" s="687"/>
      <c r="N917" s="343"/>
      <c r="O917" s="343"/>
      <c r="P917" s="343"/>
      <c r="Q917" s="343"/>
      <c r="R917" s="343"/>
      <c r="S917" s="681"/>
      <c r="T917" s="686"/>
      <c r="U917" s="686"/>
      <c r="V917" s="688"/>
    </row>
    <row r="918" ht="15.75" customHeight="1">
      <c r="B918" s="687"/>
      <c r="C918" s="343"/>
      <c r="D918" s="343"/>
      <c r="E918" s="343"/>
      <c r="F918" s="343"/>
      <c r="G918" s="343"/>
      <c r="H918" s="681"/>
      <c r="I918" s="686"/>
      <c r="J918" s="686"/>
      <c r="K918" s="688"/>
      <c r="L918" s="685"/>
      <c r="M918" s="687"/>
      <c r="N918" s="343"/>
      <c r="O918" s="343"/>
      <c r="P918" s="343"/>
      <c r="Q918" s="343"/>
      <c r="R918" s="343"/>
      <c r="S918" s="681"/>
      <c r="T918" s="686"/>
      <c r="U918" s="686"/>
      <c r="V918" s="688"/>
    </row>
    <row r="919" ht="15.75" customHeight="1">
      <c r="B919" s="687"/>
      <c r="C919" s="343"/>
      <c r="D919" s="343"/>
      <c r="E919" s="343"/>
      <c r="F919" s="343"/>
      <c r="G919" s="343"/>
      <c r="H919" s="681"/>
      <c r="I919" s="686"/>
      <c r="J919" s="686"/>
      <c r="K919" s="688"/>
      <c r="L919" s="685"/>
      <c r="M919" s="687"/>
      <c r="N919" s="343"/>
      <c r="O919" s="343"/>
      <c r="P919" s="343"/>
      <c r="Q919" s="343"/>
      <c r="R919" s="343"/>
      <c r="S919" s="681"/>
      <c r="T919" s="686"/>
      <c r="U919" s="686"/>
      <c r="V919" s="688"/>
    </row>
    <row r="920" ht="15.75" customHeight="1">
      <c r="B920" s="687"/>
      <c r="C920" s="343"/>
      <c r="D920" s="343"/>
      <c r="E920" s="343"/>
      <c r="F920" s="343"/>
      <c r="G920" s="343"/>
      <c r="H920" s="681"/>
      <c r="I920" s="686"/>
      <c r="J920" s="686"/>
      <c r="K920" s="688"/>
      <c r="L920" s="685"/>
      <c r="M920" s="687"/>
      <c r="N920" s="343"/>
      <c r="O920" s="343"/>
      <c r="P920" s="343"/>
      <c r="Q920" s="343"/>
      <c r="R920" s="343"/>
      <c r="S920" s="681"/>
      <c r="T920" s="686"/>
      <c r="U920" s="686"/>
      <c r="V920" s="688"/>
    </row>
    <row r="921" ht="15.75" customHeight="1">
      <c r="B921" s="687"/>
      <c r="C921" s="343"/>
      <c r="D921" s="343"/>
      <c r="E921" s="343"/>
      <c r="F921" s="343"/>
      <c r="G921" s="343"/>
      <c r="H921" s="681"/>
      <c r="I921" s="686"/>
      <c r="J921" s="686"/>
      <c r="K921" s="688"/>
      <c r="L921" s="685"/>
      <c r="M921" s="687"/>
      <c r="N921" s="343"/>
      <c r="O921" s="343"/>
      <c r="P921" s="343"/>
      <c r="Q921" s="343"/>
      <c r="R921" s="343"/>
      <c r="S921" s="681"/>
      <c r="T921" s="686"/>
      <c r="U921" s="686"/>
      <c r="V921" s="688"/>
    </row>
    <row r="922" ht="15.75" customHeight="1">
      <c r="B922" s="687"/>
      <c r="C922" s="343"/>
      <c r="D922" s="343"/>
      <c r="E922" s="343"/>
      <c r="F922" s="343"/>
      <c r="G922" s="343"/>
      <c r="H922" s="681"/>
      <c r="I922" s="686"/>
      <c r="J922" s="686"/>
      <c r="K922" s="688"/>
      <c r="L922" s="685"/>
      <c r="M922" s="687"/>
      <c r="N922" s="343"/>
      <c r="O922" s="343"/>
      <c r="P922" s="343"/>
      <c r="Q922" s="343"/>
      <c r="R922" s="343"/>
      <c r="S922" s="681"/>
      <c r="T922" s="686"/>
      <c r="U922" s="686"/>
      <c r="V922" s="688"/>
    </row>
    <row r="923" ht="15.75" customHeight="1">
      <c r="B923" s="687"/>
      <c r="C923" s="343"/>
      <c r="D923" s="343"/>
      <c r="E923" s="343"/>
      <c r="F923" s="343"/>
      <c r="G923" s="343"/>
      <c r="H923" s="681"/>
      <c r="I923" s="686"/>
      <c r="J923" s="686"/>
      <c r="K923" s="688"/>
      <c r="L923" s="685"/>
      <c r="M923" s="687"/>
      <c r="N923" s="343"/>
      <c r="O923" s="343"/>
      <c r="P923" s="343"/>
      <c r="Q923" s="343"/>
      <c r="R923" s="343"/>
      <c r="S923" s="681"/>
      <c r="T923" s="686"/>
      <c r="U923" s="686"/>
      <c r="V923" s="688"/>
    </row>
    <row r="924" ht="15.75" customHeight="1">
      <c r="B924" s="687"/>
      <c r="C924" s="343"/>
      <c r="D924" s="343"/>
      <c r="E924" s="343"/>
      <c r="F924" s="343"/>
      <c r="G924" s="343"/>
      <c r="H924" s="681"/>
      <c r="I924" s="686"/>
      <c r="J924" s="686"/>
      <c r="K924" s="688"/>
      <c r="L924" s="685"/>
      <c r="M924" s="687"/>
      <c r="N924" s="343"/>
      <c r="O924" s="343"/>
      <c r="P924" s="343"/>
      <c r="Q924" s="343"/>
      <c r="R924" s="343"/>
      <c r="S924" s="681"/>
      <c r="T924" s="686"/>
      <c r="U924" s="686"/>
      <c r="V924" s="688"/>
    </row>
    <row r="925" ht="15.75" customHeight="1">
      <c r="B925" s="687"/>
      <c r="C925" s="343"/>
      <c r="D925" s="343"/>
      <c r="E925" s="343"/>
      <c r="F925" s="343"/>
      <c r="G925" s="343"/>
      <c r="H925" s="681"/>
      <c r="I925" s="686"/>
      <c r="J925" s="686"/>
      <c r="K925" s="688"/>
      <c r="L925" s="685"/>
      <c r="M925" s="687"/>
      <c r="N925" s="343"/>
      <c r="O925" s="343"/>
      <c r="P925" s="343"/>
      <c r="Q925" s="343"/>
      <c r="R925" s="343"/>
      <c r="S925" s="681"/>
      <c r="T925" s="686"/>
      <c r="U925" s="686"/>
      <c r="V925" s="688"/>
    </row>
    <row r="926" ht="15.75" customHeight="1">
      <c r="B926" s="687"/>
      <c r="C926" s="343"/>
      <c r="D926" s="343"/>
      <c r="E926" s="343"/>
      <c r="F926" s="343"/>
      <c r="G926" s="343"/>
      <c r="H926" s="681"/>
      <c r="I926" s="686"/>
      <c r="J926" s="686"/>
      <c r="K926" s="688"/>
      <c r="L926" s="685"/>
      <c r="M926" s="687"/>
      <c r="N926" s="343"/>
      <c r="O926" s="343"/>
      <c r="P926" s="343"/>
      <c r="Q926" s="343"/>
      <c r="R926" s="343"/>
      <c r="S926" s="681"/>
      <c r="T926" s="686"/>
      <c r="U926" s="686"/>
      <c r="V926" s="688"/>
    </row>
    <row r="927" ht="15.75" customHeight="1">
      <c r="B927" s="687"/>
      <c r="C927" s="343"/>
      <c r="D927" s="343"/>
      <c r="E927" s="343"/>
      <c r="F927" s="343"/>
      <c r="G927" s="343"/>
      <c r="H927" s="681"/>
      <c r="I927" s="686"/>
      <c r="J927" s="686"/>
      <c r="K927" s="688"/>
      <c r="L927" s="685"/>
      <c r="M927" s="687"/>
      <c r="N927" s="343"/>
      <c r="O927" s="343"/>
      <c r="P927" s="343"/>
      <c r="Q927" s="343"/>
      <c r="R927" s="343"/>
      <c r="S927" s="681"/>
      <c r="T927" s="686"/>
      <c r="U927" s="686"/>
      <c r="V927" s="688"/>
    </row>
    <row r="928" ht="15.75" customHeight="1">
      <c r="B928" s="687"/>
      <c r="C928" s="343"/>
      <c r="D928" s="343"/>
      <c r="E928" s="343"/>
      <c r="F928" s="343"/>
      <c r="G928" s="343"/>
      <c r="H928" s="681"/>
      <c r="I928" s="686"/>
      <c r="J928" s="686"/>
      <c r="K928" s="688"/>
      <c r="L928" s="685"/>
      <c r="M928" s="687"/>
      <c r="N928" s="343"/>
      <c r="O928" s="343"/>
      <c r="P928" s="343"/>
      <c r="Q928" s="343"/>
      <c r="R928" s="343"/>
      <c r="S928" s="681"/>
      <c r="T928" s="686"/>
      <c r="U928" s="686"/>
      <c r="V928" s="688"/>
    </row>
    <row r="929" ht="15.75" customHeight="1">
      <c r="B929" s="687"/>
      <c r="C929" s="343"/>
      <c r="D929" s="343"/>
      <c r="E929" s="343"/>
      <c r="F929" s="343"/>
      <c r="G929" s="343"/>
      <c r="H929" s="681"/>
      <c r="I929" s="686"/>
      <c r="J929" s="686"/>
      <c r="K929" s="688"/>
      <c r="L929" s="685"/>
      <c r="M929" s="687"/>
      <c r="N929" s="343"/>
      <c r="O929" s="343"/>
      <c r="P929" s="343"/>
      <c r="Q929" s="343"/>
      <c r="R929" s="343"/>
      <c r="S929" s="681"/>
      <c r="T929" s="686"/>
      <c r="U929" s="686"/>
      <c r="V929" s="688"/>
    </row>
    <row r="930" ht="15.75" customHeight="1">
      <c r="B930" s="687"/>
      <c r="C930" s="343"/>
      <c r="D930" s="343"/>
      <c r="E930" s="343"/>
      <c r="F930" s="343"/>
      <c r="G930" s="343"/>
      <c r="H930" s="681"/>
      <c r="I930" s="686"/>
      <c r="J930" s="686"/>
      <c r="K930" s="688"/>
      <c r="L930" s="685"/>
      <c r="M930" s="687"/>
      <c r="N930" s="343"/>
      <c r="O930" s="343"/>
      <c r="P930" s="343"/>
      <c r="Q930" s="343"/>
      <c r="R930" s="343"/>
      <c r="S930" s="681"/>
      <c r="T930" s="686"/>
      <c r="U930" s="686"/>
      <c r="V930" s="688"/>
    </row>
    <row r="931" ht="15.75" customHeight="1">
      <c r="B931" s="687"/>
      <c r="C931" s="343"/>
      <c r="D931" s="343"/>
      <c r="E931" s="343"/>
      <c r="F931" s="343"/>
      <c r="G931" s="343"/>
      <c r="H931" s="681"/>
      <c r="I931" s="686"/>
      <c r="J931" s="686"/>
      <c r="K931" s="688"/>
      <c r="L931" s="685"/>
      <c r="M931" s="687"/>
      <c r="N931" s="343"/>
      <c r="O931" s="343"/>
      <c r="P931" s="343"/>
      <c r="Q931" s="343"/>
      <c r="R931" s="343"/>
      <c r="S931" s="681"/>
      <c r="T931" s="686"/>
      <c r="U931" s="686"/>
      <c r="V931" s="688"/>
    </row>
    <row r="932" ht="15.75" customHeight="1">
      <c r="B932" s="687"/>
      <c r="C932" s="343"/>
      <c r="D932" s="343"/>
      <c r="E932" s="343"/>
      <c r="F932" s="343"/>
      <c r="G932" s="343"/>
      <c r="H932" s="681"/>
      <c r="I932" s="686"/>
      <c r="J932" s="686"/>
      <c r="K932" s="688"/>
      <c r="L932" s="685"/>
      <c r="M932" s="687"/>
      <c r="N932" s="343"/>
      <c r="O932" s="343"/>
      <c r="P932" s="343"/>
      <c r="Q932" s="343"/>
      <c r="R932" s="343"/>
      <c r="S932" s="681"/>
      <c r="T932" s="686"/>
      <c r="U932" s="686"/>
      <c r="V932" s="688"/>
    </row>
    <row r="933" ht="15.75" customHeight="1">
      <c r="B933" s="687"/>
      <c r="C933" s="343"/>
      <c r="D933" s="343"/>
      <c r="E933" s="343"/>
      <c r="F933" s="343"/>
      <c r="G933" s="343"/>
      <c r="H933" s="681"/>
      <c r="I933" s="686"/>
      <c r="J933" s="686"/>
      <c r="K933" s="688"/>
      <c r="L933" s="685"/>
      <c r="M933" s="687"/>
      <c r="N933" s="343"/>
      <c r="O933" s="343"/>
      <c r="P933" s="343"/>
      <c r="Q933" s="343"/>
      <c r="R933" s="343"/>
      <c r="S933" s="681"/>
      <c r="T933" s="686"/>
      <c r="U933" s="686"/>
      <c r="V933" s="688"/>
    </row>
    <row r="934" ht="15.75" customHeight="1">
      <c r="B934" s="687"/>
      <c r="C934" s="343"/>
      <c r="D934" s="343"/>
      <c r="E934" s="343"/>
      <c r="F934" s="343"/>
      <c r="G934" s="343"/>
      <c r="H934" s="681"/>
      <c r="I934" s="686"/>
      <c r="J934" s="686"/>
      <c r="K934" s="688"/>
      <c r="L934" s="685"/>
      <c r="M934" s="687"/>
      <c r="N934" s="343"/>
      <c r="O934" s="343"/>
      <c r="P934" s="343"/>
      <c r="Q934" s="343"/>
      <c r="R934" s="343"/>
      <c r="S934" s="681"/>
      <c r="T934" s="686"/>
      <c r="U934" s="686"/>
      <c r="V934" s="688"/>
    </row>
    <row r="935" ht="15.75" customHeight="1">
      <c r="B935" s="687"/>
      <c r="C935" s="343"/>
      <c r="D935" s="343"/>
      <c r="E935" s="343"/>
      <c r="F935" s="343"/>
      <c r="G935" s="343"/>
      <c r="H935" s="681"/>
      <c r="I935" s="686"/>
      <c r="J935" s="686"/>
      <c r="K935" s="688"/>
      <c r="L935" s="685"/>
      <c r="M935" s="687"/>
      <c r="N935" s="343"/>
      <c r="O935" s="343"/>
      <c r="P935" s="343"/>
      <c r="Q935" s="343"/>
      <c r="R935" s="343"/>
      <c r="S935" s="681"/>
      <c r="T935" s="686"/>
      <c r="U935" s="686"/>
      <c r="V935" s="688"/>
    </row>
    <row r="936" ht="15.75" customHeight="1">
      <c r="B936" s="687"/>
      <c r="C936" s="343"/>
      <c r="D936" s="343"/>
      <c r="E936" s="343"/>
      <c r="F936" s="343"/>
      <c r="G936" s="343"/>
      <c r="H936" s="681"/>
      <c r="I936" s="686"/>
      <c r="J936" s="686"/>
      <c r="K936" s="688"/>
      <c r="L936" s="685"/>
      <c r="M936" s="687"/>
      <c r="N936" s="343"/>
      <c r="O936" s="343"/>
      <c r="P936" s="343"/>
      <c r="Q936" s="343"/>
      <c r="R936" s="343"/>
      <c r="S936" s="681"/>
      <c r="T936" s="686"/>
      <c r="U936" s="686"/>
      <c r="V936" s="688"/>
    </row>
    <row r="937" ht="15.75" customHeight="1">
      <c r="B937" s="687"/>
      <c r="C937" s="343"/>
      <c r="D937" s="343"/>
      <c r="E937" s="343"/>
      <c r="F937" s="343"/>
      <c r="G937" s="343"/>
      <c r="H937" s="681"/>
      <c r="I937" s="686"/>
      <c r="J937" s="686"/>
      <c r="K937" s="688"/>
      <c r="L937" s="685"/>
      <c r="M937" s="687"/>
      <c r="N937" s="343"/>
      <c r="O937" s="343"/>
      <c r="P937" s="343"/>
      <c r="Q937" s="343"/>
      <c r="R937" s="343"/>
      <c r="S937" s="681"/>
      <c r="T937" s="686"/>
      <c r="U937" s="686"/>
      <c r="V937" s="688"/>
    </row>
    <row r="938" ht="15.75" customHeight="1">
      <c r="B938" s="687"/>
      <c r="C938" s="343"/>
      <c r="D938" s="343"/>
      <c r="E938" s="343"/>
      <c r="F938" s="343"/>
      <c r="G938" s="343"/>
      <c r="H938" s="681"/>
      <c r="I938" s="686"/>
      <c r="J938" s="686"/>
      <c r="K938" s="688"/>
      <c r="L938" s="685"/>
      <c r="M938" s="687"/>
      <c r="N938" s="343"/>
      <c r="O938" s="343"/>
      <c r="P938" s="343"/>
      <c r="Q938" s="343"/>
      <c r="R938" s="343"/>
      <c r="S938" s="681"/>
      <c r="T938" s="686"/>
      <c r="U938" s="686"/>
      <c r="V938" s="688"/>
    </row>
    <row r="939" ht="15.75" customHeight="1">
      <c r="B939" s="687"/>
      <c r="C939" s="343"/>
      <c r="D939" s="343"/>
      <c r="E939" s="343"/>
      <c r="F939" s="343"/>
      <c r="G939" s="343"/>
      <c r="H939" s="681"/>
      <c r="I939" s="686"/>
      <c r="J939" s="686"/>
      <c r="K939" s="688"/>
      <c r="L939" s="685"/>
      <c r="M939" s="687"/>
      <c r="N939" s="343"/>
      <c r="O939" s="343"/>
      <c r="P939" s="343"/>
      <c r="Q939" s="343"/>
      <c r="R939" s="343"/>
      <c r="S939" s="681"/>
      <c r="T939" s="686"/>
      <c r="U939" s="686"/>
      <c r="V939" s="688"/>
    </row>
    <row r="940" ht="15.75" customHeight="1">
      <c r="B940" s="687"/>
      <c r="C940" s="343"/>
      <c r="D940" s="343"/>
      <c r="E940" s="343"/>
      <c r="F940" s="343"/>
      <c r="G940" s="343"/>
      <c r="H940" s="681"/>
      <c r="I940" s="686"/>
      <c r="J940" s="686"/>
      <c r="K940" s="688"/>
      <c r="L940" s="685"/>
      <c r="M940" s="687"/>
      <c r="N940" s="343"/>
      <c r="O940" s="343"/>
      <c r="P940" s="343"/>
      <c r="Q940" s="343"/>
      <c r="R940" s="343"/>
      <c r="S940" s="681"/>
      <c r="T940" s="686"/>
      <c r="U940" s="686"/>
      <c r="V940" s="688"/>
    </row>
    <row r="941" ht="15.75" customHeight="1">
      <c r="B941" s="687"/>
      <c r="C941" s="343"/>
      <c r="D941" s="343"/>
      <c r="E941" s="343"/>
      <c r="F941" s="343"/>
      <c r="G941" s="343"/>
      <c r="H941" s="681"/>
      <c r="I941" s="686"/>
      <c r="J941" s="686"/>
      <c r="K941" s="688"/>
      <c r="L941" s="685"/>
      <c r="M941" s="687"/>
      <c r="N941" s="343"/>
      <c r="O941" s="343"/>
      <c r="P941" s="343"/>
      <c r="Q941" s="343"/>
      <c r="R941" s="343"/>
      <c r="S941" s="681"/>
      <c r="T941" s="686"/>
      <c r="U941" s="686"/>
      <c r="V941" s="688"/>
    </row>
    <row r="942" ht="15.75" customHeight="1">
      <c r="B942" s="687"/>
      <c r="C942" s="343"/>
      <c r="D942" s="343"/>
      <c r="E942" s="343"/>
      <c r="F942" s="343"/>
      <c r="G942" s="343"/>
      <c r="H942" s="681"/>
      <c r="I942" s="686"/>
      <c r="J942" s="686"/>
      <c r="K942" s="688"/>
      <c r="L942" s="685"/>
      <c r="M942" s="687"/>
      <c r="N942" s="343"/>
      <c r="O942" s="343"/>
      <c r="P942" s="343"/>
      <c r="Q942" s="343"/>
      <c r="R942" s="343"/>
      <c r="S942" s="681"/>
      <c r="T942" s="686"/>
      <c r="U942" s="686"/>
      <c r="V942" s="688"/>
    </row>
    <row r="943" ht="15.75" customHeight="1">
      <c r="B943" s="687"/>
      <c r="C943" s="343"/>
      <c r="D943" s="343"/>
      <c r="E943" s="343"/>
      <c r="F943" s="343"/>
      <c r="G943" s="343"/>
      <c r="H943" s="681"/>
      <c r="I943" s="686"/>
      <c r="J943" s="686"/>
      <c r="K943" s="688"/>
      <c r="L943" s="685"/>
      <c r="M943" s="687"/>
      <c r="N943" s="343"/>
      <c r="O943" s="343"/>
      <c r="P943" s="343"/>
      <c r="Q943" s="343"/>
      <c r="R943" s="343"/>
      <c r="S943" s="681"/>
      <c r="T943" s="686"/>
      <c r="U943" s="686"/>
      <c r="V943" s="688"/>
    </row>
    <row r="944" ht="15.75" customHeight="1">
      <c r="B944" s="687"/>
      <c r="C944" s="343"/>
      <c r="D944" s="343"/>
      <c r="E944" s="343"/>
      <c r="F944" s="343"/>
      <c r="G944" s="343"/>
      <c r="H944" s="681"/>
      <c r="I944" s="686"/>
      <c r="J944" s="686"/>
      <c r="K944" s="688"/>
      <c r="L944" s="685"/>
      <c r="M944" s="687"/>
      <c r="N944" s="343"/>
      <c r="O944" s="343"/>
      <c r="P944" s="343"/>
      <c r="Q944" s="343"/>
      <c r="R944" s="343"/>
      <c r="S944" s="681"/>
      <c r="T944" s="686"/>
      <c r="U944" s="686"/>
      <c r="V944" s="688"/>
    </row>
    <row r="945" ht="15.75" customHeight="1">
      <c r="B945" s="687"/>
      <c r="C945" s="343"/>
      <c r="D945" s="343"/>
      <c r="E945" s="343"/>
      <c r="F945" s="343"/>
      <c r="G945" s="343"/>
      <c r="H945" s="681"/>
      <c r="I945" s="686"/>
      <c r="J945" s="686"/>
      <c r="K945" s="688"/>
      <c r="L945" s="685"/>
      <c r="M945" s="687"/>
      <c r="N945" s="343"/>
      <c r="O945" s="343"/>
      <c r="P945" s="343"/>
      <c r="Q945" s="343"/>
      <c r="R945" s="343"/>
      <c r="S945" s="681"/>
      <c r="T945" s="686"/>
      <c r="U945" s="686"/>
      <c r="V945" s="688"/>
    </row>
    <row r="946" ht="15.75" customHeight="1">
      <c r="B946" s="687"/>
      <c r="C946" s="343"/>
      <c r="D946" s="343"/>
      <c r="E946" s="343"/>
      <c r="F946" s="343"/>
      <c r="G946" s="343"/>
      <c r="H946" s="681"/>
      <c r="I946" s="686"/>
      <c r="J946" s="686"/>
      <c r="K946" s="688"/>
      <c r="L946" s="685"/>
      <c r="M946" s="687"/>
      <c r="N946" s="343"/>
      <c r="O946" s="343"/>
      <c r="P946" s="343"/>
      <c r="Q946" s="343"/>
      <c r="R946" s="343"/>
      <c r="S946" s="681"/>
      <c r="T946" s="686"/>
      <c r="U946" s="686"/>
      <c r="V946" s="688"/>
    </row>
    <row r="947" ht="15.75" customHeight="1">
      <c r="B947" s="687"/>
      <c r="C947" s="343"/>
      <c r="D947" s="343"/>
      <c r="E947" s="343"/>
      <c r="F947" s="343"/>
      <c r="G947" s="343"/>
      <c r="H947" s="681"/>
      <c r="I947" s="686"/>
      <c r="J947" s="686"/>
      <c r="K947" s="688"/>
      <c r="L947" s="685"/>
      <c r="M947" s="687"/>
      <c r="N947" s="343"/>
      <c r="O947" s="343"/>
      <c r="P947" s="343"/>
      <c r="Q947" s="343"/>
      <c r="R947" s="343"/>
      <c r="S947" s="681"/>
      <c r="T947" s="686"/>
      <c r="U947" s="686"/>
      <c r="V947" s="688"/>
    </row>
    <row r="948" ht="15.75" customHeight="1">
      <c r="B948" s="687"/>
      <c r="C948" s="343"/>
      <c r="D948" s="343"/>
      <c r="E948" s="343"/>
      <c r="F948" s="343"/>
      <c r="G948" s="343"/>
      <c r="H948" s="681"/>
      <c r="I948" s="686"/>
      <c r="J948" s="686"/>
      <c r="K948" s="688"/>
      <c r="L948" s="685"/>
      <c r="M948" s="687"/>
      <c r="N948" s="343"/>
      <c r="O948" s="343"/>
      <c r="P948" s="343"/>
      <c r="Q948" s="343"/>
      <c r="R948" s="343"/>
      <c r="S948" s="681"/>
      <c r="T948" s="686"/>
      <c r="U948" s="686"/>
      <c r="V948" s="688"/>
    </row>
    <row r="949" ht="15.75" customHeight="1">
      <c r="B949" s="687"/>
      <c r="C949" s="343"/>
      <c r="D949" s="343"/>
      <c r="E949" s="343"/>
      <c r="F949" s="343"/>
      <c r="G949" s="343"/>
      <c r="H949" s="681"/>
      <c r="I949" s="686"/>
      <c r="J949" s="686"/>
      <c r="K949" s="688"/>
      <c r="L949" s="685"/>
      <c r="M949" s="687"/>
      <c r="N949" s="343"/>
      <c r="O949" s="343"/>
      <c r="P949" s="343"/>
      <c r="Q949" s="343"/>
      <c r="R949" s="343"/>
      <c r="S949" s="681"/>
      <c r="T949" s="686"/>
      <c r="U949" s="686"/>
      <c r="V949" s="688"/>
    </row>
    <row r="950" ht="15.75" customHeight="1">
      <c r="B950" s="687"/>
      <c r="C950" s="343"/>
      <c r="D950" s="343"/>
      <c r="E950" s="343"/>
      <c r="F950" s="343"/>
      <c r="G950" s="343"/>
      <c r="H950" s="681"/>
      <c r="I950" s="686"/>
      <c r="J950" s="686"/>
      <c r="K950" s="688"/>
      <c r="L950" s="685"/>
      <c r="M950" s="687"/>
      <c r="N950" s="343"/>
      <c r="O950" s="343"/>
      <c r="P950" s="343"/>
      <c r="Q950" s="343"/>
      <c r="R950" s="343"/>
      <c r="S950" s="681"/>
      <c r="T950" s="686"/>
      <c r="U950" s="686"/>
      <c r="V950" s="688"/>
    </row>
    <row r="951" ht="15.75" customHeight="1">
      <c r="B951" s="687"/>
      <c r="C951" s="343"/>
      <c r="D951" s="343"/>
      <c r="E951" s="343"/>
      <c r="F951" s="343"/>
      <c r="G951" s="343"/>
      <c r="H951" s="681"/>
      <c r="I951" s="686"/>
      <c r="J951" s="686"/>
      <c r="K951" s="688"/>
      <c r="L951" s="685"/>
      <c r="M951" s="687"/>
      <c r="N951" s="343"/>
      <c r="O951" s="343"/>
      <c r="P951" s="343"/>
      <c r="Q951" s="343"/>
      <c r="R951" s="343"/>
      <c r="S951" s="681"/>
      <c r="T951" s="686"/>
      <c r="U951" s="686"/>
      <c r="V951" s="688"/>
    </row>
    <row r="952" ht="15.75" customHeight="1">
      <c r="B952" s="687"/>
      <c r="C952" s="343"/>
      <c r="D952" s="343"/>
      <c r="E952" s="343"/>
      <c r="F952" s="343"/>
      <c r="G952" s="343"/>
      <c r="H952" s="681"/>
      <c r="I952" s="686"/>
      <c r="J952" s="686"/>
      <c r="K952" s="688"/>
      <c r="L952" s="685"/>
      <c r="M952" s="687"/>
      <c r="N952" s="343"/>
      <c r="O952" s="343"/>
      <c r="P952" s="343"/>
      <c r="Q952" s="343"/>
      <c r="R952" s="343"/>
      <c r="S952" s="681"/>
      <c r="T952" s="686"/>
      <c r="U952" s="686"/>
      <c r="V952" s="688"/>
    </row>
    <row r="953" ht="15.75" customHeight="1">
      <c r="B953" s="687"/>
      <c r="C953" s="343"/>
      <c r="D953" s="343"/>
      <c r="E953" s="343"/>
      <c r="F953" s="343"/>
      <c r="G953" s="343"/>
      <c r="H953" s="681"/>
      <c r="I953" s="686"/>
      <c r="J953" s="686"/>
      <c r="K953" s="688"/>
      <c r="L953" s="685"/>
      <c r="M953" s="687"/>
      <c r="N953" s="343"/>
      <c r="O953" s="343"/>
      <c r="P953" s="343"/>
      <c r="Q953" s="343"/>
      <c r="R953" s="343"/>
      <c r="S953" s="681"/>
      <c r="T953" s="686"/>
      <c r="U953" s="686"/>
      <c r="V953" s="688"/>
    </row>
    <row r="954" ht="15.75" customHeight="1">
      <c r="B954" s="687"/>
      <c r="C954" s="343"/>
      <c r="D954" s="343"/>
      <c r="E954" s="343"/>
      <c r="F954" s="343"/>
      <c r="G954" s="343"/>
      <c r="H954" s="681"/>
      <c r="I954" s="686"/>
      <c r="J954" s="686"/>
      <c r="K954" s="688"/>
      <c r="L954" s="685"/>
      <c r="M954" s="687"/>
      <c r="N954" s="343"/>
      <c r="O954" s="343"/>
      <c r="P954" s="343"/>
      <c r="Q954" s="343"/>
      <c r="R954" s="343"/>
      <c r="S954" s="681"/>
      <c r="T954" s="686"/>
      <c r="U954" s="686"/>
      <c r="V954" s="688"/>
    </row>
    <row r="955" ht="15.75" customHeight="1">
      <c r="B955" s="687"/>
      <c r="C955" s="343"/>
      <c r="D955" s="343"/>
      <c r="E955" s="343"/>
      <c r="F955" s="343"/>
      <c r="G955" s="343"/>
      <c r="H955" s="681"/>
      <c r="I955" s="686"/>
      <c r="J955" s="686"/>
      <c r="K955" s="688"/>
      <c r="L955" s="685"/>
      <c r="M955" s="687"/>
      <c r="N955" s="343"/>
      <c r="O955" s="343"/>
      <c r="P955" s="343"/>
      <c r="Q955" s="343"/>
      <c r="R955" s="343"/>
      <c r="S955" s="681"/>
      <c r="T955" s="686"/>
      <c r="U955" s="686"/>
      <c r="V955" s="688"/>
    </row>
    <row r="956" ht="15.75" customHeight="1">
      <c r="B956" s="687"/>
      <c r="C956" s="343"/>
      <c r="D956" s="343"/>
      <c r="E956" s="343"/>
      <c r="F956" s="343"/>
      <c r="G956" s="343"/>
      <c r="H956" s="681"/>
      <c r="I956" s="686"/>
      <c r="J956" s="686"/>
      <c r="K956" s="688"/>
      <c r="L956" s="685"/>
      <c r="M956" s="687"/>
      <c r="N956" s="343"/>
      <c r="O956" s="343"/>
      <c r="P956" s="343"/>
      <c r="Q956" s="343"/>
      <c r="R956" s="343"/>
      <c r="S956" s="681"/>
      <c r="T956" s="686"/>
      <c r="U956" s="686"/>
      <c r="V956" s="688"/>
    </row>
    <row r="957" ht="15.75" customHeight="1">
      <c r="B957" s="687"/>
      <c r="C957" s="343"/>
      <c r="D957" s="343"/>
      <c r="E957" s="343"/>
      <c r="F957" s="343"/>
      <c r="G957" s="343"/>
      <c r="H957" s="681"/>
      <c r="I957" s="686"/>
      <c r="J957" s="686"/>
      <c r="K957" s="688"/>
      <c r="L957" s="685"/>
      <c r="M957" s="687"/>
      <c r="N957" s="343"/>
      <c r="O957" s="343"/>
      <c r="P957" s="343"/>
      <c r="Q957" s="343"/>
      <c r="R957" s="343"/>
      <c r="S957" s="681"/>
      <c r="T957" s="686"/>
      <c r="U957" s="686"/>
      <c r="V957" s="688"/>
    </row>
    <row r="958" ht="15.75" customHeight="1">
      <c r="B958" s="687"/>
      <c r="C958" s="343"/>
      <c r="D958" s="343"/>
      <c r="E958" s="343"/>
      <c r="F958" s="343"/>
      <c r="G958" s="343"/>
      <c r="H958" s="681"/>
      <c r="I958" s="686"/>
      <c r="J958" s="686"/>
      <c r="K958" s="688"/>
      <c r="L958" s="685"/>
      <c r="M958" s="687"/>
      <c r="N958" s="343"/>
      <c r="O958" s="343"/>
      <c r="P958" s="343"/>
      <c r="Q958" s="343"/>
      <c r="R958" s="343"/>
      <c r="S958" s="681"/>
      <c r="T958" s="686"/>
      <c r="U958" s="686"/>
      <c r="V958" s="688"/>
    </row>
    <row r="959" ht="15.75" customHeight="1">
      <c r="B959" s="687"/>
      <c r="C959" s="343"/>
      <c r="D959" s="343"/>
      <c r="E959" s="343"/>
      <c r="F959" s="343"/>
      <c r="G959" s="343"/>
      <c r="H959" s="681"/>
      <c r="I959" s="686"/>
      <c r="J959" s="686"/>
      <c r="K959" s="688"/>
      <c r="L959" s="685"/>
      <c r="M959" s="687"/>
      <c r="N959" s="343"/>
      <c r="O959" s="343"/>
      <c r="P959" s="343"/>
      <c r="Q959" s="343"/>
      <c r="R959" s="343"/>
      <c r="S959" s="681"/>
      <c r="T959" s="686"/>
      <c r="U959" s="686"/>
      <c r="V959" s="688"/>
    </row>
    <row r="960" ht="15.75" customHeight="1">
      <c r="B960" s="687"/>
      <c r="C960" s="343"/>
      <c r="D960" s="343"/>
      <c r="E960" s="343"/>
      <c r="F960" s="343"/>
      <c r="G960" s="343"/>
      <c r="H960" s="681"/>
      <c r="I960" s="686"/>
      <c r="J960" s="686"/>
      <c r="K960" s="688"/>
      <c r="L960" s="685"/>
      <c r="M960" s="687"/>
      <c r="N960" s="343"/>
      <c r="O960" s="343"/>
      <c r="P960" s="343"/>
      <c r="Q960" s="343"/>
      <c r="R960" s="343"/>
      <c r="S960" s="681"/>
      <c r="T960" s="686"/>
      <c r="U960" s="686"/>
      <c r="V960" s="688"/>
    </row>
    <row r="961" ht="15.75" customHeight="1">
      <c r="B961" s="687"/>
      <c r="C961" s="343"/>
      <c r="D961" s="343"/>
      <c r="E961" s="343"/>
      <c r="F961" s="343"/>
      <c r="G961" s="343"/>
      <c r="H961" s="681"/>
      <c r="I961" s="686"/>
      <c r="J961" s="686"/>
      <c r="K961" s="688"/>
      <c r="L961" s="685"/>
      <c r="M961" s="687"/>
      <c r="N961" s="343"/>
      <c r="O961" s="343"/>
      <c r="P961" s="343"/>
      <c r="Q961" s="343"/>
      <c r="R961" s="343"/>
      <c r="S961" s="681"/>
      <c r="T961" s="686"/>
      <c r="U961" s="686"/>
      <c r="V961" s="688"/>
    </row>
    <row r="962" ht="15.75" customHeight="1">
      <c r="B962" s="687"/>
      <c r="C962" s="343"/>
      <c r="D962" s="343"/>
      <c r="E962" s="343"/>
      <c r="F962" s="343"/>
      <c r="G962" s="343"/>
      <c r="H962" s="681"/>
      <c r="I962" s="686"/>
      <c r="J962" s="686"/>
      <c r="K962" s="688"/>
      <c r="L962" s="685"/>
      <c r="M962" s="687"/>
      <c r="N962" s="343"/>
      <c r="O962" s="343"/>
      <c r="P962" s="343"/>
      <c r="Q962" s="343"/>
      <c r="R962" s="343"/>
      <c r="S962" s="681"/>
      <c r="T962" s="686"/>
      <c r="U962" s="686"/>
      <c r="V962" s="688"/>
    </row>
    <row r="963" ht="15.75" customHeight="1">
      <c r="B963" s="687"/>
      <c r="C963" s="343"/>
      <c r="D963" s="343"/>
      <c r="E963" s="343"/>
      <c r="F963" s="343"/>
      <c r="G963" s="343"/>
      <c r="H963" s="681"/>
      <c r="I963" s="686"/>
      <c r="J963" s="686"/>
      <c r="K963" s="688"/>
      <c r="L963" s="685"/>
      <c r="M963" s="687"/>
      <c r="N963" s="343"/>
      <c r="O963" s="343"/>
      <c r="P963" s="343"/>
      <c r="Q963" s="343"/>
      <c r="R963" s="343"/>
      <c r="S963" s="681"/>
      <c r="T963" s="686"/>
      <c r="U963" s="686"/>
      <c r="V963" s="688"/>
    </row>
    <row r="964" ht="15.75" customHeight="1">
      <c r="B964" s="687"/>
      <c r="C964" s="343"/>
      <c r="D964" s="343"/>
      <c r="E964" s="343"/>
      <c r="F964" s="343"/>
      <c r="G964" s="343"/>
      <c r="H964" s="681"/>
      <c r="I964" s="686"/>
      <c r="J964" s="686"/>
      <c r="K964" s="688"/>
      <c r="L964" s="685"/>
      <c r="M964" s="687"/>
      <c r="N964" s="343"/>
      <c r="O964" s="343"/>
      <c r="P964" s="343"/>
      <c r="Q964" s="343"/>
      <c r="R964" s="343"/>
      <c r="S964" s="681"/>
      <c r="T964" s="686"/>
      <c r="U964" s="686"/>
      <c r="V964" s="688"/>
    </row>
    <row r="965" ht="15.75" customHeight="1">
      <c r="B965" s="687"/>
      <c r="C965" s="343"/>
      <c r="D965" s="343"/>
      <c r="E965" s="343"/>
      <c r="F965" s="343"/>
      <c r="G965" s="343"/>
      <c r="H965" s="681"/>
      <c r="I965" s="686"/>
      <c r="J965" s="686"/>
      <c r="K965" s="688"/>
      <c r="L965" s="685"/>
      <c r="M965" s="687"/>
      <c r="N965" s="343"/>
      <c r="O965" s="343"/>
      <c r="P965" s="343"/>
      <c r="Q965" s="343"/>
      <c r="R965" s="343"/>
      <c r="S965" s="681"/>
      <c r="T965" s="686"/>
      <c r="U965" s="686"/>
      <c r="V965" s="688"/>
    </row>
    <row r="966" ht="15.75" customHeight="1">
      <c r="B966" s="687"/>
      <c r="C966" s="343"/>
      <c r="D966" s="343"/>
      <c r="E966" s="343"/>
      <c r="F966" s="343"/>
      <c r="G966" s="343"/>
      <c r="H966" s="681"/>
      <c r="I966" s="686"/>
      <c r="J966" s="686"/>
      <c r="K966" s="688"/>
      <c r="L966" s="685"/>
      <c r="M966" s="687"/>
      <c r="N966" s="343"/>
      <c r="O966" s="343"/>
      <c r="P966" s="343"/>
      <c r="Q966" s="343"/>
      <c r="R966" s="343"/>
      <c r="S966" s="681"/>
      <c r="T966" s="686"/>
      <c r="U966" s="686"/>
      <c r="V966" s="688"/>
    </row>
    <row r="967" ht="15.75" customHeight="1">
      <c r="B967" s="687"/>
      <c r="C967" s="343"/>
      <c r="D967" s="343"/>
      <c r="E967" s="343"/>
      <c r="F967" s="343"/>
      <c r="G967" s="343"/>
      <c r="H967" s="681"/>
      <c r="I967" s="686"/>
      <c r="J967" s="686"/>
      <c r="K967" s="688"/>
      <c r="L967" s="685"/>
      <c r="M967" s="687"/>
      <c r="N967" s="343"/>
      <c r="O967" s="343"/>
      <c r="P967" s="343"/>
      <c r="Q967" s="343"/>
      <c r="R967" s="343"/>
      <c r="S967" s="681"/>
      <c r="T967" s="686"/>
      <c r="U967" s="686"/>
      <c r="V967" s="688"/>
    </row>
    <row r="968" ht="15.75" customHeight="1">
      <c r="B968" s="687"/>
      <c r="C968" s="343"/>
      <c r="D968" s="343"/>
      <c r="E968" s="343"/>
      <c r="F968" s="343"/>
      <c r="G968" s="343"/>
      <c r="H968" s="681"/>
      <c r="I968" s="686"/>
      <c r="J968" s="686"/>
      <c r="K968" s="688"/>
      <c r="L968" s="685"/>
      <c r="M968" s="687"/>
      <c r="N968" s="343"/>
      <c r="O968" s="343"/>
      <c r="P968" s="343"/>
      <c r="Q968" s="343"/>
      <c r="R968" s="343"/>
      <c r="S968" s="681"/>
      <c r="T968" s="686"/>
      <c r="U968" s="686"/>
      <c r="V968" s="688"/>
    </row>
    <row r="969" ht="15.75" customHeight="1">
      <c r="B969" s="687"/>
      <c r="C969" s="343"/>
      <c r="D969" s="343"/>
      <c r="E969" s="343"/>
      <c r="F969" s="343"/>
      <c r="G969" s="343"/>
      <c r="H969" s="681"/>
      <c r="I969" s="686"/>
      <c r="J969" s="686"/>
      <c r="K969" s="688"/>
      <c r="L969" s="685"/>
      <c r="M969" s="687"/>
      <c r="N969" s="343"/>
      <c r="O969" s="343"/>
      <c r="P969" s="343"/>
      <c r="Q969" s="343"/>
      <c r="R969" s="343"/>
      <c r="S969" s="681"/>
      <c r="T969" s="686"/>
      <c r="U969" s="686"/>
      <c r="V969" s="688"/>
    </row>
    <row r="970" ht="15.75" customHeight="1">
      <c r="B970" s="687"/>
      <c r="C970" s="343"/>
      <c r="D970" s="343"/>
      <c r="E970" s="343"/>
      <c r="F970" s="343"/>
      <c r="G970" s="343"/>
      <c r="H970" s="681"/>
      <c r="I970" s="686"/>
      <c r="J970" s="686"/>
      <c r="K970" s="688"/>
      <c r="L970" s="685"/>
      <c r="M970" s="687"/>
      <c r="N970" s="343"/>
      <c r="O970" s="343"/>
      <c r="P970" s="343"/>
      <c r="Q970" s="343"/>
      <c r="R970" s="343"/>
      <c r="S970" s="681"/>
      <c r="T970" s="686"/>
      <c r="U970" s="686"/>
      <c r="V970" s="688"/>
    </row>
    <row r="971" ht="15.75" customHeight="1">
      <c r="B971" s="687"/>
      <c r="C971" s="343"/>
      <c r="D971" s="343"/>
      <c r="E971" s="343"/>
      <c r="F971" s="343"/>
      <c r="G971" s="343"/>
      <c r="H971" s="681"/>
      <c r="I971" s="686"/>
      <c r="J971" s="686"/>
      <c r="K971" s="688"/>
      <c r="L971" s="685"/>
      <c r="M971" s="687"/>
      <c r="N971" s="343"/>
      <c r="O971" s="343"/>
      <c r="P971" s="343"/>
      <c r="Q971" s="343"/>
      <c r="R971" s="343"/>
      <c r="S971" s="681"/>
      <c r="T971" s="686"/>
      <c r="U971" s="686"/>
      <c r="V971" s="688"/>
    </row>
    <row r="972" ht="15.75" customHeight="1">
      <c r="B972" s="687"/>
      <c r="C972" s="343"/>
      <c r="D972" s="343"/>
      <c r="E972" s="343"/>
      <c r="F972" s="343"/>
      <c r="G972" s="343"/>
      <c r="H972" s="681"/>
      <c r="I972" s="686"/>
      <c r="J972" s="686"/>
      <c r="K972" s="688"/>
      <c r="L972" s="685"/>
      <c r="M972" s="687"/>
      <c r="N972" s="343"/>
      <c r="O972" s="343"/>
      <c r="P972" s="343"/>
      <c r="Q972" s="343"/>
      <c r="R972" s="343"/>
      <c r="S972" s="681"/>
      <c r="T972" s="686"/>
      <c r="U972" s="686"/>
      <c r="V972" s="688"/>
    </row>
    <row r="973" ht="15.75" customHeight="1">
      <c r="B973" s="687"/>
      <c r="C973" s="343"/>
      <c r="D973" s="343"/>
      <c r="E973" s="343"/>
      <c r="F973" s="343"/>
      <c r="G973" s="343"/>
      <c r="H973" s="681"/>
      <c r="I973" s="686"/>
      <c r="J973" s="686"/>
      <c r="K973" s="688"/>
      <c r="L973" s="685"/>
      <c r="M973" s="687"/>
      <c r="N973" s="343"/>
      <c r="O973" s="343"/>
      <c r="P973" s="343"/>
      <c r="Q973" s="343"/>
      <c r="R973" s="343"/>
      <c r="S973" s="681"/>
      <c r="T973" s="686"/>
      <c r="U973" s="686"/>
      <c r="V973" s="688"/>
    </row>
    <row r="974" ht="15.75" customHeight="1">
      <c r="B974" s="687"/>
      <c r="C974" s="343"/>
      <c r="D974" s="343"/>
      <c r="E974" s="343"/>
      <c r="F974" s="343"/>
      <c r="G974" s="343"/>
      <c r="H974" s="681"/>
      <c r="I974" s="686"/>
      <c r="J974" s="686"/>
      <c r="K974" s="688"/>
      <c r="L974" s="685"/>
      <c r="M974" s="687"/>
      <c r="N974" s="343"/>
      <c r="O974" s="343"/>
      <c r="P974" s="343"/>
      <c r="Q974" s="343"/>
      <c r="R974" s="343"/>
      <c r="S974" s="681"/>
      <c r="T974" s="686"/>
      <c r="U974" s="686"/>
      <c r="V974" s="688"/>
    </row>
    <row r="975" ht="15.75" customHeight="1">
      <c r="B975" s="687"/>
      <c r="C975" s="343"/>
      <c r="D975" s="343"/>
      <c r="E975" s="343"/>
      <c r="F975" s="343"/>
      <c r="G975" s="343"/>
      <c r="H975" s="681"/>
      <c r="I975" s="686"/>
      <c r="J975" s="686"/>
      <c r="K975" s="688"/>
      <c r="L975" s="685"/>
      <c r="M975" s="687"/>
      <c r="N975" s="343"/>
      <c r="O975" s="343"/>
      <c r="P975" s="343"/>
      <c r="Q975" s="343"/>
      <c r="R975" s="343"/>
      <c r="S975" s="681"/>
      <c r="T975" s="686"/>
      <c r="U975" s="686"/>
      <c r="V975" s="688"/>
    </row>
    <row r="976" ht="15.75" customHeight="1">
      <c r="B976" s="687"/>
      <c r="C976" s="343"/>
      <c r="D976" s="343"/>
      <c r="E976" s="343"/>
      <c r="F976" s="343"/>
      <c r="G976" s="343"/>
      <c r="H976" s="681"/>
      <c r="I976" s="686"/>
      <c r="J976" s="686"/>
      <c r="K976" s="688"/>
      <c r="L976" s="685"/>
      <c r="M976" s="687"/>
      <c r="N976" s="343"/>
      <c r="O976" s="343"/>
      <c r="P976" s="343"/>
      <c r="Q976" s="343"/>
      <c r="R976" s="343"/>
      <c r="S976" s="681"/>
      <c r="T976" s="686"/>
      <c r="U976" s="686"/>
      <c r="V976" s="688"/>
    </row>
    <row r="977" ht="15.75" customHeight="1">
      <c r="B977" s="687"/>
      <c r="C977" s="343"/>
      <c r="D977" s="343"/>
      <c r="E977" s="343"/>
      <c r="F977" s="343"/>
      <c r="G977" s="343"/>
      <c r="H977" s="681"/>
      <c r="I977" s="686"/>
      <c r="J977" s="686"/>
      <c r="K977" s="688"/>
      <c r="L977" s="685"/>
      <c r="M977" s="687"/>
      <c r="N977" s="343"/>
      <c r="O977" s="343"/>
      <c r="P977" s="343"/>
      <c r="Q977" s="343"/>
      <c r="R977" s="343"/>
      <c r="S977" s="681"/>
      <c r="T977" s="686"/>
      <c r="U977" s="686"/>
      <c r="V977" s="688"/>
    </row>
    <row r="978" ht="15.75" customHeight="1">
      <c r="B978" s="687"/>
      <c r="C978" s="343"/>
      <c r="D978" s="343"/>
      <c r="E978" s="343"/>
      <c r="F978" s="343"/>
      <c r="G978" s="343"/>
      <c r="H978" s="681"/>
      <c r="I978" s="686"/>
      <c r="J978" s="686"/>
      <c r="K978" s="688"/>
      <c r="L978" s="685"/>
      <c r="M978" s="687"/>
      <c r="N978" s="343"/>
      <c r="O978" s="343"/>
      <c r="P978" s="343"/>
      <c r="Q978" s="343"/>
      <c r="R978" s="343"/>
      <c r="S978" s="681"/>
      <c r="T978" s="686"/>
      <c r="U978" s="686"/>
      <c r="V978" s="688"/>
    </row>
    <row r="979" ht="15.75" customHeight="1">
      <c r="B979" s="687"/>
      <c r="C979" s="343"/>
      <c r="D979" s="343"/>
      <c r="E979" s="343"/>
      <c r="F979" s="343"/>
      <c r="G979" s="343"/>
      <c r="H979" s="681"/>
      <c r="I979" s="686"/>
      <c r="J979" s="686"/>
      <c r="K979" s="688"/>
      <c r="L979" s="685"/>
      <c r="M979" s="687"/>
      <c r="N979" s="343"/>
      <c r="O979" s="343"/>
      <c r="P979" s="343"/>
      <c r="Q979" s="343"/>
      <c r="R979" s="343"/>
      <c r="S979" s="681"/>
      <c r="T979" s="686"/>
      <c r="U979" s="686"/>
      <c r="V979" s="688"/>
    </row>
    <row r="980" ht="15.75" customHeight="1">
      <c r="B980" s="687"/>
      <c r="C980" s="343"/>
      <c r="D980" s="343"/>
      <c r="E980" s="343"/>
      <c r="F980" s="343"/>
      <c r="G980" s="343"/>
      <c r="H980" s="681"/>
      <c r="I980" s="686"/>
      <c r="J980" s="686"/>
      <c r="K980" s="688"/>
      <c r="L980" s="685"/>
      <c r="M980" s="687"/>
      <c r="N980" s="343"/>
      <c r="O980" s="343"/>
      <c r="P980" s="343"/>
      <c r="Q980" s="343"/>
      <c r="R980" s="343"/>
      <c r="S980" s="681"/>
      <c r="T980" s="686"/>
      <c r="U980" s="686"/>
      <c r="V980" s="688"/>
    </row>
    <row r="981" ht="15.75" customHeight="1">
      <c r="B981" s="687"/>
      <c r="C981" s="343"/>
      <c r="D981" s="343"/>
      <c r="E981" s="343"/>
      <c r="F981" s="343"/>
      <c r="G981" s="343"/>
      <c r="H981" s="681"/>
      <c r="I981" s="686"/>
      <c r="J981" s="686"/>
      <c r="K981" s="688"/>
      <c r="L981" s="685"/>
      <c r="M981" s="687"/>
      <c r="N981" s="343"/>
      <c r="O981" s="343"/>
      <c r="P981" s="343"/>
      <c r="Q981" s="343"/>
      <c r="R981" s="343"/>
      <c r="S981" s="681"/>
      <c r="T981" s="686"/>
      <c r="U981" s="686"/>
      <c r="V981" s="688"/>
    </row>
    <row r="982" ht="15.75" customHeight="1">
      <c r="B982" s="687"/>
      <c r="C982" s="343"/>
      <c r="D982" s="343"/>
      <c r="E982" s="343"/>
      <c r="F982" s="343"/>
      <c r="G982" s="343"/>
      <c r="H982" s="681"/>
      <c r="I982" s="686"/>
      <c r="J982" s="686"/>
      <c r="K982" s="688"/>
      <c r="L982" s="685"/>
      <c r="M982" s="687"/>
      <c r="N982" s="343"/>
      <c r="O982" s="343"/>
      <c r="P982" s="343"/>
      <c r="Q982" s="343"/>
      <c r="R982" s="343"/>
      <c r="S982" s="681"/>
      <c r="T982" s="686"/>
      <c r="U982" s="686"/>
      <c r="V982" s="688"/>
    </row>
    <row r="983" ht="15.75" customHeight="1">
      <c r="B983" s="687"/>
      <c r="C983" s="343"/>
      <c r="D983" s="343"/>
      <c r="E983" s="343"/>
      <c r="F983" s="343"/>
      <c r="G983" s="343"/>
      <c r="H983" s="681"/>
      <c r="I983" s="686"/>
      <c r="J983" s="686"/>
      <c r="K983" s="688"/>
      <c r="L983" s="685"/>
      <c r="M983" s="687"/>
      <c r="N983" s="343"/>
      <c r="O983" s="343"/>
      <c r="P983" s="343"/>
      <c r="Q983" s="343"/>
      <c r="R983" s="343"/>
      <c r="S983" s="681"/>
      <c r="T983" s="686"/>
      <c r="U983" s="686"/>
      <c r="V983" s="688"/>
    </row>
    <row r="984" ht="15.75" customHeight="1">
      <c r="B984" s="687"/>
      <c r="C984" s="343"/>
      <c r="D984" s="343"/>
      <c r="E984" s="343"/>
      <c r="F984" s="343"/>
      <c r="G984" s="343"/>
      <c r="H984" s="681"/>
      <c r="I984" s="686"/>
      <c r="J984" s="686"/>
      <c r="K984" s="688"/>
      <c r="L984" s="685"/>
      <c r="M984" s="687"/>
      <c r="N984" s="343"/>
      <c r="O984" s="343"/>
      <c r="P984" s="343"/>
      <c r="Q984" s="343"/>
      <c r="R984" s="343"/>
      <c r="S984" s="681"/>
      <c r="T984" s="686"/>
      <c r="U984" s="686"/>
      <c r="V984" s="688"/>
    </row>
    <row r="985" ht="15.75" customHeight="1">
      <c r="B985" s="687"/>
      <c r="C985" s="343"/>
      <c r="D985" s="343"/>
      <c r="E985" s="343"/>
      <c r="F985" s="343"/>
      <c r="G985" s="343"/>
      <c r="H985" s="681"/>
      <c r="I985" s="686"/>
      <c r="J985" s="686"/>
      <c r="K985" s="688"/>
      <c r="L985" s="685"/>
      <c r="M985" s="687"/>
      <c r="N985" s="343"/>
      <c r="O985" s="343"/>
      <c r="P985" s="343"/>
      <c r="Q985" s="343"/>
      <c r="R985" s="343"/>
      <c r="S985" s="681"/>
      <c r="T985" s="686"/>
      <c r="U985" s="686"/>
      <c r="V985" s="688"/>
    </row>
  </sheetData>
  <mergeCells count="2002">
    <mergeCell ref="M196:S196"/>
    <mergeCell ref="M197:S197"/>
    <mergeCell ref="M188:S188"/>
    <mergeCell ref="M189:S189"/>
    <mergeCell ref="W189:W198"/>
    <mergeCell ref="M190:S190"/>
    <mergeCell ref="M191:S191"/>
    <mergeCell ref="M192:S192"/>
    <mergeCell ref="M193:S193"/>
    <mergeCell ref="M204:S204"/>
    <mergeCell ref="M205:S205"/>
    <mergeCell ref="M206:S206"/>
    <mergeCell ref="M207:S207"/>
    <mergeCell ref="M198:S198"/>
    <mergeCell ref="M199:S199"/>
    <mergeCell ref="W199:W208"/>
    <mergeCell ref="M200:S200"/>
    <mergeCell ref="M201:S201"/>
    <mergeCell ref="M202:S202"/>
    <mergeCell ref="M203:S203"/>
    <mergeCell ref="M214:S214"/>
    <mergeCell ref="M215:S215"/>
    <mergeCell ref="M216:S216"/>
    <mergeCell ref="M217:S217"/>
    <mergeCell ref="M218:S218"/>
    <mergeCell ref="M219:S219"/>
    <mergeCell ref="M220:S220"/>
    <mergeCell ref="M221:S221"/>
    <mergeCell ref="M208:S208"/>
    <mergeCell ref="M209:S209"/>
    <mergeCell ref="W209:W222"/>
    <mergeCell ref="M210:S210"/>
    <mergeCell ref="M211:S211"/>
    <mergeCell ref="M212:S212"/>
    <mergeCell ref="M213:S213"/>
    <mergeCell ref="M222:S222"/>
    <mergeCell ref="M223:S223"/>
    <mergeCell ref="M224:S224"/>
    <mergeCell ref="M225:S225"/>
    <mergeCell ref="M226:S226"/>
    <mergeCell ref="M227:S227"/>
    <mergeCell ref="M228:S228"/>
    <mergeCell ref="M229:S229"/>
    <mergeCell ref="M230:S230"/>
    <mergeCell ref="M231:S231"/>
    <mergeCell ref="M232:S232"/>
    <mergeCell ref="M233:S233"/>
    <mergeCell ref="M234:S234"/>
    <mergeCell ref="M235:S235"/>
    <mergeCell ref="M236:S236"/>
    <mergeCell ref="M237:S237"/>
    <mergeCell ref="M238:S238"/>
    <mergeCell ref="M239:S239"/>
    <mergeCell ref="M240:S240"/>
    <mergeCell ref="M241:S241"/>
    <mergeCell ref="M242:S242"/>
    <mergeCell ref="M243:S243"/>
    <mergeCell ref="M244:S244"/>
    <mergeCell ref="M245:S245"/>
    <mergeCell ref="M246:S246"/>
    <mergeCell ref="M247:S247"/>
    <mergeCell ref="M248:S248"/>
    <mergeCell ref="M249:S249"/>
    <mergeCell ref="M116:S116"/>
    <mergeCell ref="M117:S117"/>
    <mergeCell ref="M108:S108"/>
    <mergeCell ref="M109:S109"/>
    <mergeCell ref="W109:W118"/>
    <mergeCell ref="M110:S110"/>
    <mergeCell ref="M111:S111"/>
    <mergeCell ref="M112:S112"/>
    <mergeCell ref="M113:S113"/>
    <mergeCell ref="M82:S82"/>
    <mergeCell ref="M90:S90"/>
    <mergeCell ref="M97:S97"/>
    <mergeCell ref="M98:S98"/>
    <mergeCell ref="M99:S99"/>
    <mergeCell ref="M63:S63"/>
    <mergeCell ref="M64:S64"/>
    <mergeCell ref="M79:S79"/>
    <mergeCell ref="W79:W88"/>
    <mergeCell ref="M80:S80"/>
    <mergeCell ref="M81:S81"/>
    <mergeCell ref="W89:W98"/>
    <mergeCell ref="M106:S106"/>
    <mergeCell ref="M107:S107"/>
    <mergeCell ref="W99:W108"/>
    <mergeCell ref="M100:S100"/>
    <mergeCell ref="M101:S101"/>
    <mergeCell ref="M102:S102"/>
    <mergeCell ref="M103:S103"/>
    <mergeCell ref="M104:S104"/>
    <mergeCell ref="M105:S105"/>
    <mergeCell ref="M114:S114"/>
    <mergeCell ref="M115:S115"/>
    <mergeCell ref="M134:S134"/>
    <mergeCell ref="M135:S135"/>
    <mergeCell ref="M156:S156"/>
    <mergeCell ref="M157:S157"/>
    <mergeCell ref="M148:S148"/>
    <mergeCell ref="M149:S149"/>
    <mergeCell ref="W149:W158"/>
    <mergeCell ref="M150:S150"/>
    <mergeCell ref="M151:S151"/>
    <mergeCell ref="M152:S152"/>
    <mergeCell ref="M153:S153"/>
    <mergeCell ref="M136:S136"/>
    <mergeCell ref="M137:S137"/>
    <mergeCell ref="M124:S124"/>
    <mergeCell ref="M125:S125"/>
    <mergeCell ref="W129:W138"/>
    <mergeCell ref="M130:S130"/>
    <mergeCell ref="M131:S131"/>
    <mergeCell ref="M132:S132"/>
    <mergeCell ref="M133:S133"/>
    <mergeCell ref="M144:S144"/>
    <mergeCell ref="M145:S145"/>
    <mergeCell ref="M146:S146"/>
    <mergeCell ref="M147:S147"/>
    <mergeCell ref="M138:S138"/>
    <mergeCell ref="M139:S139"/>
    <mergeCell ref="W139:W148"/>
    <mergeCell ref="M140:S140"/>
    <mergeCell ref="M141:S141"/>
    <mergeCell ref="M142:S142"/>
    <mergeCell ref="M143:S143"/>
    <mergeCell ref="M154:S154"/>
    <mergeCell ref="M155:S155"/>
    <mergeCell ref="M164:S164"/>
    <mergeCell ref="M165:S165"/>
    <mergeCell ref="M186:S186"/>
    <mergeCell ref="M187:S187"/>
    <mergeCell ref="M178:S178"/>
    <mergeCell ref="M179:S179"/>
    <mergeCell ref="W179:W188"/>
    <mergeCell ref="M180:S180"/>
    <mergeCell ref="M181:S181"/>
    <mergeCell ref="M182:S182"/>
    <mergeCell ref="M183:S183"/>
    <mergeCell ref="M166:S166"/>
    <mergeCell ref="M167:S167"/>
    <mergeCell ref="M158:S158"/>
    <mergeCell ref="M159:S159"/>
    <mergeCell ref="W159:W168"/>
    <mergeCell ref="M160:S160"/>
    <mergeCell ref="M161:S161"/>
    <mergeCell ref="M162:S162"/>
    <mergeCell ref="M163:S163"/>
    <mergeCell ref="M174:S174"/>
    <mergeCell ref="M175:S175"/>
    <mergeCell ref="M176:S176"/>
    <mergeCell ref="M177:S177"/>
    <mergeCell ref="M168:S168"/>
    <mergeCell ref="M169:S169"/>
    <mergeCell ref="W169:W178"/>
    <mergeCell ref="M170:S170"/>
    <mergeCell ref="M171:S171"/>
    <mergeCell ref="M172:S172"/>
    <mergeCell ref="M173:S173"/>
    <mergeCell ref="M184:S184"/>
    <mergeCell ref="M185:S185"/>
    <mergeCell ref="M194:S194"/>
    <mergeCell ref="M195:S195"/>
    <mergeCell ref="M250:S250"/>
    <mergeCell ref="M251:S251"/>
    <mergeCell ref="M252:S252"/>
    <mergeCell ref="M253:S253"/>
    <mergeCell ref="M254:S254"/>
    <mergeCell ref="M255:S255"/>
    <mergeCell ref="M256:S256"/>
    <mergeCell ref="M257:S257"/>
    <mergeCell ref="M258:S258"/>
    <mergeCell ref="M259:S259"/>
    <mergeCell ref="M260:S260"/>
    <mergeCell ref="M261:S261"/>
    <mergeCell ref="M262:S262"/>
    <mergeCell ref="M263:S263"/>
    <mergeCell ref="M264:S264"/>
    <mergeCell ref="M265:S265"/>
    <mergeCell ref="M266:S266"/>
    <mergeCell ref="M267:S267"/>
    <mergeCell ref="M268:S268"/>
    <mergeCell ref="M269:S269"/>
    <mergeCell ref="M270:S270"/>
    <mergeCell ref="M271:S271"/>
    <mergeCell ref="M272:S272"/>
    <mergeCell ref="M273:S273"/>
    <mergeCell ref="M274:S274"/>
    <mergeCell ref="M275:S275"/>
    <mergeCell ref="M276:S276"/>
    <mergeCell ref="M277:S277"/>
    <mergeCell ref="M278:S278"/>
    <mergeCell ref="M279:S279"/>
    <mergeCell ref="M280:S280"/>
    <mergeCell ref="M281:S281"/>
    <mergeCell ref="M282:S282"/>
    <mergeCell ref="M283:S283"/>
    <mergeCell ref="M284:S284"/>
    <mergeCell ref="M285:S285"/>
    <mergeCell ref="M286:S286"/>
    <mergeCell ref="M287:S287"/>
    <mergeCell ref="M288:S288"/>
    <mergeCell ref="M289:S289"/>
    <mergeCell ref="M290:S290"/>
    <mergeCell ref="M291:S291"/>
    <mergeCell ref="M292:S292"/>
    <mergeCell ref="M293:S293"/>
    <mergeCell ref="M294:S294"/>
    <mergeCell ref="M295:S295"/>
    <mergeCell ref="M296:S296"/>
    <mergeCell ref="M297:S297"/>
    <mergeCell ref="M298:S298"/>
    <mergeCell ref="M698:S698"/>
    <mergeCell ref="M699:S699"/>
    <mergeCell ref="M691:S691"/>
    <mergeCell ref="M692:S692"/>
    <mergeCell ref="M693:S693"/>
    <mergeCell ref="M694:S694"/>
    <mergeCell ref="M695:S695"/>
    <mergeCell ref="M696:S696"/>
    <mergeCell ref="M697:S697"/>
    <mergeCell ref="M642:S642"/>
    <mergeCell ref="M643:S643"/>
    <mergeCell ref="M644:S644"/>
    <mergeCell ref="M645:S645"/>
    <mergeCell ref="M646:S646"/>
    <mergeCell ref="M647:S647"/>
    <mergeCell ref="M648:S648"/>
    <mergeCell ref="M649:S649"/>
    <mergeCell ref="M650:S650"/>
    <mergeCell ref="M651:S651"/>
    <mergeCell ref="M652:S652"/>
    <mergeCell ref="M653:S653"/>
    <mergeCell ref="M654:S654"/>
    <mergeCell ref="M655:S655"/>
    <mergeCell ref="M656:S656"/>
    <mergeCell ref="M657:S657"/>
    <mergeCell ref="M658:S658"/>
    <mergeCell ref="M659:S659"/>
    <mergeCell ref="M660:S660"/>
    <mergeCell ref="M661:S661"/>
    <mergeCell ref="M662:S662"/>
    <mergeCell ref="M663:S663"/>
    <mergeCell ref="M664:S664"/>
    <mergeCell ref="M665:S665"/>
    <mergeCell ref="M666:S666"/>
    <mergeCell ref="M667:S667"/>
    <mergeCell ref="M668:S668"/>
    <mergeCell ref="M669:S669"/>
    <mergeCell ref="M670:S670"/>
    <mergeCell ref="M671:S671"/>
    <mergeCell ref="M672:S672"/>
    <mergeCell ref="M673:S673"/>
    <mergeCell ref="M674:S674"/>
    <mergeCell ref="M675:S675"/>
    <mergeCell ref="M676:S676"/>
    <mergeCell ref="M677:S677"/>
    <mergeCell ref="M678:S678"/>
    <mergeCell ref="M679:S679"/>
    <mergeCell ref="M680:S680"/>
    <mergeCell ref="M681:S681"/>
    <mergeCell ref="M682:S682"/>
    <mergeCell ref="M683:S683"/>
    <mergeCell ref="M684:S684"/>
    <mergeCell ref="M685:S685"/>
    <mergeCell ref="M686:S686"/>
    <mergeCell ref="M687:S687"/>
    <mergeCell ref="M688:S688"/>
    <mergeCell ref="M689:S689"/>
    <mergeCell ref="M690:S690"/>
    <mergeCell ref="M299:S299"/>
    <mergeCell ref="M300:S300"/>
    <mergeCell ref="M301:S301"/>
    <mergeCell ref="M302:S302"/>
    <mergeCell ref="M303:S303"/>
    <mergeCell ref="M304:S304"/>
    <mergeCell ref="M305:S305"/>
    <mergeCell ref="M306:S306"/>
    <mergeCell ref="M307:S307"/>
    <mergeCell ref="M308:S308"/>
    <mergeCell ref="M309:S309"/>
    <mergeCell ref="M310:S310"/>
    <mergeCell ref="M311:S311"/>
    <mergeCell ref="M312:S312"/>
    <mergeCell ref="M313:S313"/>
    <mergeCell ref="M314:S314"/>
    <mergeCell ref="M315:S315"/>
    <mergeCell ref="M316:S316"/>
    <mergeCell ref="M317:S317"/>
    <mergeCell ref="M318:S318"/>
    <mergeCell ref="M319:S319"/>
    <mergeCell ref="M320:S320"/>
    <mergeCell ref="M321:S321"/>
    <mergeCell ref="M322:S322"/>
    <mergeCell ref="M323:S323"/>
    <mergeCell ref="M324:S324"/>
    <mergeCell ref="M325:S325"/>
    <mergeCell ref="M326:S326"/>
    <mergeCell ref="M327:S327"/>
    <mergeCell ref="M328:S328"/>
    <mergeCell ref="M329:S329"/>
    <mergeCell ref="M330:S330"/>
    <mergeCell ref="M331:S331"/>
    <mergeCell ref="M332:S332"/>
    <mergeCell ref="M333:S333"/>
    <mergeCell ref="M334:S334"/>
    <mergeCell ref="M335:S335"/>
    <mergeCell ref="M336:S336"/>
    <mergeCell ref="M337:S337"/>
    <mergeCell ref="M338:S338"/>
    <mergeCell ref="M339:S339"/>
    <mergeCell ref="M340:S340"/>
    <mergeCell ref="M341:S341"/>
    <mergeCell ref="M342:S342"/>
    <mergeCell ref="M343:S343"/>
    <mergeCell ref="M344:S344"/>
    <mergeCell ref="M345:S345"/>
    <mergeCell ref="M346:S346"/>
    <mergeCell ref="M347:S347"/>
    <mergeCell ref="M348:S348"/>
    <mergeCell ref="M349:S349"/>
    <mergeCell ref="M350:S350"/>
    <mergeCell ref="M351:S351"/>
    <mergeCell ref="M352:S352"/>
    <mergeCell ref="M353:S353"/>
    <mergeCell ref="M354:S354"/>
    <mergeCell ref="M355:S355"/>
    <mergeCell ref="M356:S356"/>
    <mergeCell ref="M357:S357"/>
    <mergeCell ref="M358:S358"/>
    <mergeCell ref="M359:S359"/>
    <mergeCell ref="M360:S360"/>
    <mergeCell ref="M361:S361"/>
    <mergeCell ref="M362:S362"/>
    <mergeCell ref="M363:S363"/>
    <mergeCell ref="M364:S364"/>
    <mergeCell ref="M365:S365"/>
    <mergeCell ref="M366:S366"/>
    <mergeCell ref="M367:S367"/>
    <mergeCell ref="M368:S368"/>
    <mergeCell ref="M369:S369"/>
    <mergeCell ref="M370:S370"/>
    <mergeCell ref="M371:S371"/>
    <mergeCell ref="M372:S372"/>
    <mergeCell ref="M373:S373"/>
    <mergeCell ref="M374:S374"/>
    <mergeCell ref="M375:S375"/>
    <mergeCell ref="M376:S376"/>
    <mergeCell ref="M377:S377"/>
    <mergeCell ref="M378:S378"/>
    <mergeCell ref="M379:S379"/>
    <mergeCell ref="M380:S380"/>
    <mergeCell ref="M381:S381"/>
    <mergeCell ref="M382:S382"/>
    <mergeCell ref="M383:S383"/>
    <mergeCell ref="M384:S384"/>
    <mergeCell ref="M385:S385"/>
    <mergeCell ref="M386:S386"/>
    <mergeCell ref="M387:S387"/>
    <mergeCell ref="M388:S388"/>
    <mergeCell ref="M389:S389"/>
    <mergeCell ref="M390:S390"/>
    <mergeCell ref="M391:S391"/>
    <mergeCell ref="M392:S392"/>
    <mergeCell ref="M393:S393"/>
    <mergeCell ref="M394:S394"/>
    <mergeCell ref="M395:S395"/>
    <mergeCell ref="M396:S396"/>
    <mergeCell ref="M397:S397"/>
    <mergeCell ref="M398:S398"/>
    <mergeCell ref="M399:S399"/>
    <mergeCell ref="M400:S400"/>
    <mergeCell ref="M401:S401"/>
    <mergeCell ref="M402:S402"/>
    <mergeCell ref="M403:S403"/>
    <mergeCell ref="M404:S404"/>
    <mergeCell ref="M405:S405"/>
    <mergeCell ref="M406:S406"/>
    <mergeCell ref="M407:S407"/>
    <mergeCell ref="M408:S408"/>
    <mergeCell ref="M409:S409"/>
    <mergeCell ref="M410:S410"/>
    <mergeCell ref="M411:S411"/>
    <mergeCell ref="M412:S412"/>
    <mergeCell ref="M413:S413"/>
    <mergeCell ref="M414:S414"/>
    <mergeCell ref="M415:S415"/>
    <mergeCell ref="M416:S416"/>
    <mergeCell ref="M417:S417"/>
    <mergeCell ref="M418:S418"/>
    <mergeCell ref="M419:S419"/>
    <mergeCell ref="M420:S420"/>
    <mergeCell ref="M421:S421"/>
    <mergeCell ref="M422:S422"/>
    <mergeCell ref="M423:S423"/>
    <mergeCell ref="M424:S424"/>
    <mergeCell ref="M425:S425"/>
    <mergeCell ref="M426:S426"/>
    <mergeCell ref="M427:S427"/>
    <mergeCell ref="M428:S428"/>
    <mergeCell ref="M429:S429"/>
    <mergeCell ref="M430:S430"/>
    <mergeCell ref="M431:S431"/>
    <mergeCell ref="M432:S432"/>
    <mergeCell ref="M433:S433"/>
    <mergeCell ref="M434:S434"/>
    <mergeCell ref="M435:S435"/>
    <mergeCell ref="M436:S436"/>
    <mergeCell ref="M437:S437"/>
    <mergeCell ref="M438:S438"/>
    <mergeCell ref="M439:S439"/>
    <mergeCell ref="M440:S440"/>
    <mergeCell ref="M441:S441"/>
    <mergeCell ref="M442:S442"/>
    <mergeCell ref="M443:S443"/>
    <mergeCell ref="M444:S444"/>
    <mergeCell ref="M445:S445"/>
    <mergeCell ref="M446:S446"/>
    <mergeCell ref="M447:S447"/>
    <mergeCell ref="M448:S448"/>
    <mergeCell ref="M449:S449"/>
    <mergeCell ref="M450:S450"/>
    <mergeCell ref="M451:S451"/>
    <mergeCell ref="M452:S452"/>
    <mergeCell ref="M453:S453"/>
    <mergeCell ref="M454:S454"/>
    <mergeCell ref="M455:S455"/>
    <mergeCell ref="M456:S456"/>
    <mergeCell ref="M457:S457"/>
    <mergeCell ref="M458:S458"/>
    <mergeCell ref="M459:S459"/>
    <mergeCell ref="M460:S460"/>
    <mergeCell ref="M461:S461"/>
    <mergeCell ref="M462:S462"/>
    <mergeCell ref="M463:S463"/>
    <mergeCell ref="M464:S464"/>
    <mergeCell ref="M465:S465"/>
    <mergeCell ref="M466:S466"/>
    <mergeCell ref="M467:S467"/>
    <mergeCell ref="M468:S468"/>
    <mergeCell ref="M469:S469"/>
    <mergeCell ref="M470:S470"/>
    <mergeCell ref="M471:S471"/>
    <mergeCell ref="M472:S472"/>
    <mergeCell ref="M473:S473"/>
    <mergeCell ref="M474:S474"/>
    <mergeCell ref="M475:S475"/>
    <mergeCell ref="M476:S476"/>
    <mergeCell ref="M477:S477"/>
    <mergeCell ref="M478:S478"/>
    <mergeCell ref="M479:S479"/>
    <mergeCell ref="M480:S480"/>
    <mergeCell ref="M481:S481"/>
    <mergeCell ref="M482:S482"/>
    <mergeCell ref="M483:S483"/>
    <mergeCell ref="M484:S484"/>
    <mergeCell ref="M485:S485"/>
    <mergeCell ref="M486:S486"/>
    <mergeCell ref="M487:S487"/>
    <mergeCell ref="M488:S488"/>
    <mergeCell ref="M489:S489"/>
    <mergeCell ref="M490:S490"/>
    <mergeCell ref="M491:S491"/>
    <mergeCell ref="M492:S492"/>
    <mergeCell ref="M493:S493"/>
    <mergeCell ref="M494:S494"/>
    <mergeCell ref="M495:S495"/>
    <mergeCell ref="M496:S496"/>
    <mergeCell ref="M497:S497"/>
    <mergeCell ref="M498:S498"/>
    <mergeCell ref="M499:S499"/>
    <mergeCell ref="M500:S500"/>
    <mergeCell ref="M501:S501"/>
    <mergeCell ref="M502:S502"/>
    <mergeCell ref="M503:S503"/>
    <mergeCell ref="M504:S504"/>
    <mergeCell ref="M505:S505"/>
    <mergeCell ref="M506:S506"/>
    <mergeCell ref="M507:S507"/>
    <mergeCell ref="M508:S508"/>
    <mergeCell ref="M509:S509"/>
    <mergeCell ref="M510:S510"/>
    <mergeCell ref="M511:S511"/>
    <mergeCell ref="M512:S512"/>
    <mergeCell ref="M513:S513"/>
    <mergeCell ref="M514:S514"/>
    <mergeCell ref="M515:S515"/>
    <mergeCell ref="M516:S516"/>
    <mergeCell ref="M517:S517"/>
    <mergeCell ref="M518:S518"/>
    <mergeCell ref="M519:S519"/>
    <mergeCell ref="M520:S520"/>
    <mergeCell ref="M521:S521"/>
    <mergeCell ref="M522:S522"/>
    <mergeCell ref="M523:S523"/>
    <mergeCell ref="M524:S524"/>
    <mergeCell ref="M525:S525"/>
    <mergeCell ref="M526:S526"/>
    <mergeCell ref="M527:S527"/>
    <mergeCell ref="M528:S528"/>
    <mergeCell ref="M529:S529"/>
    <mergeCell ref="M530:S530"/>
    <mergeCell ref="M531:S531"/>
    <mergeCell ref="M532:S532"/>
    <mergeCell ref="M533:S533"/>
    <mergeCell ref="M534:S534"/>
    <mergeCell ref="M535:S535"/>
    <mergeCell ref="M536:S536"/>
    <mergeCell ref="M537:S537"/>
    <mergeCell ref="M538:S538"/>
    <mergeCell ref="M539:S539"/>
    <mergeCell ref="M540:S540"/>
    <mergeCell ref="M541:S541"/>
    <mergeCell ref="M542:S542"/>
    <mergeCell ref="M543:S543"/>
    <mergeCell ref="M544:S544"/>
    <mergeCell ref="M545:S545"/>
    <mergeCell ref="M546:S546"/>
    <mergeCell ref="M547:S547"/>
    <mergeCell ref="M548:S548"/>
    <mergeCell ref="M549:S549"/>
    <mergeCell ref="M550:S550"/>
    <mergeCell ref="M551:S551"/>
    <mergeCell ref="M552:S552"/>
    <mergeCell ref="M553:S553"/>
    <mergeCell ref="M554:S554"/>
    <mergeCell ref="M555:S555"/>
    <mergeCell ref="M556:S556"/>
    <mergeCell ref="M557:S557"/>
    <mergeCell ref="M558:S558"/>
    <mergeCell ref="M559:S559"/>
    <mergeCell ref="M560:S560"/>
    <mergeCell ref="M561:S561"/>
    <mergeCell ref="M562:S562"/>
    <mergeCell ref="M563:S563"/>
    <mergeCell ref="M564:S564"/>
    <mergeCell ref="M565:S565"/>
    <mergeCell ref="M566:S566"/>
    <mergeCell ref="M567:S567"/>
    <mergeCell ref="M568:S568"/>
    <mergeCell ref="M569:S569"/>
    <mergeCell ref="M570:S570"/>
    <mergeCell ref="M571:S571"/>
    <mergeCell ref="M572:S572"/>
    <mergeCell ref="M573:S573"/>
    <mergeCell ref="M574:S574"/>
    <mergeCell ref="M575:S575"/>
    <mergeCell ref="M576:S576"/>
    <mergeCell ref="M577:S577"/>
    <mergeCell ref="M578:S578"/>
    <mergeCell ref="M579:S579"/>
    <mergeCell ref="M580:S580"/>
    <mergeCell ref="M581:S581"/>
    <mergeCell ref="M582:S582"/>
    <mergeCell ref="M583:S583"/>
    <mergeCell ref="M584:S584"/>
    <mergeCell ref="M585:S585"/>
    <mergeCell ref="M586:S586"/>
    <mergeCell ref="M587:S587"/>
    <mergeCell ref="M588:S588"/>
    <mergeCell ref="M589:S589"/>
    <mergeCell ref="M590:S590"/>
    <mergeCell ref="M591:S591"/>
    <mergeCell ref="M592:S592"/>
    <mergeCell ref="M593:S593"/>
    <mergeCell ref="M594:S594"/>
    <mergeCell ref="M595:S595"/>
    <mergeCell ref="M596:S596"/>
    <mergeCell ref="M597:S597"/>
    <mergeCell ref="M598:S598"/>
    <mergeCell ref="M599:S599"/>
    <mergeCell ref="M600:S600"/>
    <mergeCell ref="M601:S601"/>
    <mergeCell ref="M602:S602"/>
    <mergeCell ref="M603:S603"/>
    <mergeCell ref="M604:S604"/>
    <mergeCell ref="M605:S605"/>
    <mergeCell ref="M606:S606"/>
    <mergeCell ref="M607:S607"/>
    <mergeCell ref="M608:S608"/>
    <mergeCell ref="M609:S609"/>
    <mergeCell ref="M610:S610"/>
    <mergeCell ref="M611:S611"/>
    <mergeCell ref="M612:S612"/>
    <mergeCell ref="M613:S613"/>
    <mergeCell ref="M614:S614"/>
    <mergeCell ref="M615:S615"/>
    <mergeCell ref="M616:S616"/>
    <mergeCell ref="M617:S617"/>
    <mergeCell ref="M618:S618"/>
    <mergeCell ref="M619:S619"/>
    <mergeCell ref="M620:S620"/>
    <mergeCell ref="M621:S621"/>
    <mergeCell ref="M622:S622"/>
    <mergeCell ref="M623:S623"/>
    <mergeCell ref="M624:S624"/>
    <mergeCell ref="M625:S625"/>
    <mergeCell ref="M626:S626"/>
    <mergeCell ref="M627:S627"/>
    <mergeCell ref="M628:S628"/>
    <mergeCell ref="M629:S629"/>
    <mergeCell ref="M630:S630"/>
    <mergeCell ref="M631:S631"/>
    <mergeCell ref="M632:S632"/>
    <mergeCell ref="M633:S633"/>
    <mergeCell ref="M634:S634"/>
    <mergeCell ref="M635:S635"/>
    <mergeCell ref="M636:S636"/>
    <mergeCell ref="M637:S637"/>
    <mergeCell ref="M638:S638"/>
    <mergeCell ref="M639:S639"/>
    <mergeCell ref="M640:S640"/>
    <mergeCell ref="M641:S641"/>
    <mergeCell ref="B740:H740"/>
    <mergeCell ref="B741:H741"/>
    <mergeCell ref="B742:H742"/>
    <mergeCell ref="M736:S736"/>
    <mergeCell ref="M737:S737"/>
    <mergeCell ref="B738:H738"/>
    <mergeCell ref="M738:S738"/>
    <mergeCell ref="B739:H739"/>
    <mergeCell ref="M739:S739"/>
    <mergeCell ref="M740:S740"/>
    <mergeCell ref="B745:H745"/>
    <mergeCell ref="B746:H746"/>
    <mergeCell ref="B747:H747"/>
    <mergeCell ref="M741:S741"/>
    <mergeCell ref="M742:S742"/>
    <mergeCell ref="B743:H743"/>
    <mergeCell ref="M743:S743"/>
    <mergeCell ref="B744:H744"/>
    <mergeCell ref="M744:S744"/>
    <mergeCell ref="M745:S745"/>
    <mergeCell ref="B750:H750"/>
    <mergeCell ref="B751:H751"/>
    <mergeCell ref="B752:H752"/>
    <mergeCell ref="M746:S746"/>
    <mergeCell ref="M747:S747"/>
    <mergeCell ref="B748:H748"/>
    <mergeCell ref="M748:S748"/>
    <mergeCell ref="B749:H749"/>
    <mergeCell ref="M749:S749"/>
    <mergeCell ref="M750:S750"/>
    <mergeCell ref="B755:H755"/>
    <mergeCell ref="B756:H756"/>
    <mergeCell ref="B757:H757"/>
    <mergeCell ref="M751:S751"/>
    <mergeCell ref="M752:S752"/>
    <mergeCell ref="B753:H753"/>
    <mergeCell ref="M753:S753"/>
    <mergeCell ref="B754:H754"/>
    <mergeCell ref="M754:S754"/>
    <mergeCell ref="M755:S755"/>
    <mergeCell ref="B760:H760"/>
    <mergeCell ref="B761:H761"/>
    <mergeCell ref="B762:H762"/>
    <mergeCell ref="M756:S756"/>
    <mergeCell ref="M757:S757"/>
    <mergeCell ref="B758:H758"/>
    <mergeCell ref="M758:S758"/>
    <mergeCell ref="B759:H759"/>
    <mergeCell ref="M759:S759"/>
    <mergeCell ref="M760:S760"/>
    <mergeCell ref="B765:H765"/>
    <mergeCell ref="B766:H766"/>
    <mergeCell ref="B767:H767"/>
    <mergeCell ref="M761:S761"/>
    <mergeCell ref="M762:S762"/>
    <mergeCell ref="B763:H763"/>
    <mergeCell ref="M763:S763"/>
    <mergeCell ref="B764:H764"/>
    <mergeCell ref="M764:S764"/>
    <mergeCell ref="M765:S765"/>
    <mergeCell ref="B770:H770"/>
    <mergeCell ref="B771:H771"/>
    <mergeCell ref="B772:H772"/>
    <mergeCell ref="M766:S766"/>
    <mergeCell ref="M767:S767"/>
    <mergeCell ref="B768:H768"/>
    <mergeCell ref="M768:S768"/>
    <mergeCell ref="B769:H769"/>
    <mergeCell ref="M769:S769"/>
    <mergeCell ref="M770:S770"/>
    <mergeCell ref="B775:H775"/>
    <mergeCell ref="B776:H776"/>
    <mergeCell ref="B777:H777"/>
    <mergeCell ref="M771:S771"/>
    <mergeCell ref="M772:S772"/>
    <mergeCell ref="B773:H773"/>
    <mergeCell ref="M773:S773"/>
    <mergeCell ref="B774:H774"/>
    <mergeCell ref="M774:S774"/>
    <mergeCell ref="M775:S775"/>
    <mergeCell ref="B780:H780"/>
    <mergeCell ref="B781:H781"/>
    <mergeCell ref="B782:H782"/>
    <mergeCell ref="M776:S776"/>
    <mergeCell ref="M777:S777"/>
    <mergeCell ref="B778:H778"/>
    <mergeCell ref="M778:S778"/>
    <mergeCell ref="B779:H779"/>
    <mergeCell ref="M779:S779"/>
    <mergeCell ref="M780:S780"/>
    <mergeCell ref="B785:H785"/>
    <mergeCell ref="B786:H786"/>
    <mergeCell ref="B787:H787"/>
    <mergeCell ref="M781:S781"/>
    <mergeCell ref="M782:S782"/>
    <mergeCell ref="B783:H783"/>
    <mergeCell ref="M783:S783"/>
    <mergeCell ref="B784:H784"/>
    <mergeCell ref="M784:S784"/>
    <mergeCell ref="M785:S785"/>
    <mergeCell ref="B790:H790"/>
    <mergeCell ref="B791:H791"/>
    <mergeCell ref="B792:H792"/>
    <mergeCell ref="M786:S786"/>
    <mergeCell ref="M787:S787"/>
    <mergeCell ref="B788:H788"/>
    <mergeCell ref="M788:S788"/>
    <mergeCell ref="B789:H789"/>
    <mergeCell ref="M789:S789"/>
    <mergeCell ref="M790:S790"/>
    <mergeCell ref="B795:H795"/>
    <mergeCell ref="B796:H796"/>
    <mergeCell ref="B797:H797"/>
    <mergeCell ref="M791:S791"/>
    <mergeCell ref="M792:S792"/>
    <mergeCell ref="B793:H793"/>
    <mergeCell ref="M793:S793"/>
    <mergeCell ref="B794:H794"/>
    <mergeCell ref="M794:S794"/>
    <mergeCell ref="M795:S795"/>
    <mergeCell ref="B800:H800"/>
    <mergeCell ref="B801:H801"/>
    <mergeCell ref="B802:H802"/>
    <mergeCell ref="M796:S796"/>
    <mergeCell ref="M797:S797"/>
    <mergeCell ref="B798:H798"/>
    <mergeCell ref="M798:S798"/>
    <mergeCell ref="B799:H799"/>
    <mergeCell ref="M799:S799"/>
    <mergeCell ref="M800:S800"/>
    <mergeCell ref="B805:H805"/>
    <mergeCell ref="B806:H806"/>
    <mergeCell ref="B807:H807"/>
    <mergeCell ref="M801:S801"/>
    <mergeCell ref="M802:S802"/>
    <mergeCell ref="B803:H803"/>
    <mergeCell ref="M803:S803"/>
    <mergeCell ref="B804:H804"/>
    <mergeCell ref="M804:S804"/>
    <mergeCell ref="M805:S805"/>
    <mergeCell ref="B810:H810"/>
    <mergeCell ref="B811:H811"/>
    <mergeCell ref="B812:H812"/>
    <mergeCell ref="M806:S806"/>
    <mergeCell ref="M807:S807"/>
    <mergeCell ref="B808:H808"/>
    <mergeCell ref="M808:S808"/>
    <mergeCell ref="B809:H809"/>
    <mergeCell ref="M809:S809"/>
    <mergeCell ref="M810:S810"/>
    <mergeCell ref="B815:H815"/>
    <mergeCell ref="B816:H816"/>
    <mergeCell ref="B817:H817"/>
    <mergeCell ref="M811:S811"/>
    <mergeCell ref="M812:S812"/>
    <mergeCell ref="B813:H813"/>
    <mergeCell ref="M813:S813"/>
    <mergeCell ref="B814:H814"/>
    <mergeCell ref="M814:S814"/>
    <mergeCell ref="M815:S815"/>
    <mergeCell ref="B820:H820"/>
    <mergeCell ref="B821:H821"/>
    <mergeCell ref="B822:H822"/>
    <mergeCell ref="M816:S816"/>
    <mergeCell ref="M817:S817"/>
    <mergeCell ref="B818:H818"/>
    <mergeCell ref="M818:S818"/>
    <mergeCell ref="B819:H819"/>
    <mergeCell ref="M819:S819"/>
    <mergeCell ref="M820:S820"/>
    <mergeCell ref="B825:H825"/>
    <mergeCell ref="B826:H826"/>
    <mergeCell ref="B827:H827"/>
    <mergeCell ref="M821:S821"/>
    <mergeCell ref="M822:S822"/>
    <mergeCell ref="B823:H823"/>
    <mergeCell ref="M823:S823"/>
    <mergeCell ref="B824:H824"/>
    <mergeCell ref="M824:S824"/>
    <mergeCell ref="M825:S825"/>
    <mergeCell ref="B830:H830"/>
    <mergeCell ref="B831:H831"/>
    <mergeCell ref="B832:H832"/>
    <mergeCell ref="M826:S826"/>
    <mergeCell ref="M827:S827"/>
    <mergeCell ref="B828:H828"/>
    <mergeCell ref="M828:S828"/>
    <mergeCell ref="B829:H829"/>
    <mergeCell ref="M829:S829"/>
    <mergeCell ref="M830:S830"/>
    <mergeCell ref="B835:H835"/>
    <mergeCell ref="B836:H836"/>
    <mergeCell ref="B837:H837"/>
    <mergeCell ref="M831:S831"/>
    <mergeCell ref="M832:S832"/>
    <mergeCell ref="B833:H833"/>
    <mergeCell ref="M833:S833"/>
    <mergeCell ref="B834:H834"/>
    <mergeCell ref="M834:S834"/>
    <mergeCell ref="M835:S835"/>
    <mergeCell ref="B840:H840"/>
    <mergeCell ref="B841:H841"/>
    <mergeCell ref="B842:H842"/>
    <mergeCell ref="M836:S836"/>
    <mergeCell ref="M837:S837"/>
    <mergeCell ref="B838:H838"/>
    <mergeCell ref="M838:S838"/>
    <mergeCell ref="B839:H839"/>
    <mergeCell ref="M839:S839"/>
    <mergeCell ref="M840:S840"/>
    <mergeCell ref="B845:H845"/>
    <mergeCell ref="B846:H846"/>
    <mergeCell ref="B847:H847"/>
    <mergeCell ref="M841:S841"/>
    <mergeCell ref="M842:S842"/>
    <mergeCell ref="B843:H843"/>
    <mergeCell ref="M843:S843"/>
    <mergeCell ref="B844:H844"/>
    <mergeCell ref="M844:S844"/>
    <mergeCell ref="M845:S845"/>
    <mergeCell ref="B850:H850"/>
    <mergeCell ref="B851:H851"/>
    <mergeCell ref="B852:H852"/>
    <mergeCell ref="M846:S846"/>
    <mergeCell ref="M847:S847"/>
    <mergeCell ref="B848:H848"/>
    <mergeCell ref="M848:S848"/>
    <mergeCell ref="B849:H849"/>
    <mergeCell ref="M849:S849"/>
    <mergeCell ref="M850:S850"/>
    <mergeCell ref="B855:H855"/>
    <mergeCell ref="B856:H856"/>
    <mergeCell ref="B857:H857"/>
    <mergeCell ref="M851:S851"/>
    <mergeCell ref="M852:S852"/>
    <mergeCell ref="B853:H853"/>
    <mergeCell ref="M853:S853"/>
    <mergeCell ref="B854:H854"/>
    <mergeCell ref="M854:S854"/>
    <mergeCell ref="M855:S855"/>
    <mergeCell ref="B860:H860"/>
    <mergeCell ref="B861:H861"/>
    <mergeCell ref="B862:H862"/>
    <mergeCell ref="M856:S856"/>
    <mergeCell ref="M857:S857"/>
    <mergeCell ref="B858:H858"/>
    <mergeCell ref="M858:S858"/>
    <mergeCell ref="B859:H859"/>
    <mergeCell ref="M859:S859"/>
    <mergeCell ref="M860:S860"/>
    <mergeCell ref="B865:H865"/>
    <mergeCell ref="B866:H866"/>
    <mergeCell ref="B867:H867"/>
    <mergeCell ref="M861:S861"/>
    <mergeCell ref="M862:S862"/>
    <mergeCell ref="B863:H863"/>
    <mergeCell ref="M863:S863"/>
    <mergeCell ref="B864:H864"/>
    <mergeCell ref="M864:S864"/>
    <mergeCell ref="M865:S865"/>
    <mergeCell ref="B870:H870"/>
    <mergeCell ref="B871:H871"/>
    <mergeCell ref="B872:H872"/>
    <mergeCell ref="M866:S866"/>
    <mergeCell ref="M867:S867"/>
    <mergeCell ref="B868:H868"/>
    <mergeCell ref="M868:S868"/>
    <mergeCell ref="B869:H869"/>
    <mergeCell ref="M869:S869"/>
    <mergeCell ref="M870:S870"/>
    <mergeCell ref="B875:H875"/>
    <mergeCell ref="B876:H876"/>
    <mergeCell ref="B877:H877"/>
    <mergeCell ref="M871:S871"/>
    <mergeCell ref="M872:S872"/>
    <mergeCell ref="B873:H873"/>
    <mergeCell ref="M873:S873"/>
    <mergeCell ref="B874:H874"/>
    <mergeCell ref="M874:S874"/>
    <mergeCell ref="M875:S875"/>
    <mergeCell ref="B880:H880"/>
    <mergeCell ref="B881:H881"/>
    <mergeCell ref="B882:H882"/>
    <mergeCell ref="M876:S876"/>
    <mergeCell ref="M877:S877"/>
    <mergeCell ref="B878:H878"/>
    <mergeCell ref="M878:S878"/>
    <mergeCell ref="B879:H879"/>
    <mergeCell ref="M879:S879"/>
    <mergeCell ref="M880:S880"/>
    <mergeCell ref="B885:H885"/>
    <mergeCell ref="B886:H886"/>
    <mergeCell ref="B887:H887"/>
    <mergeCell ref="M881:S881"/>
    <mergeCell ref="M882:S882"/>
    <mergeCell ref="B883:H883"/>
    <mergeCell ref="M883:S883"/>
    <mergeCell ref="B884:H884"/>
    <mergeCell ref="M884:S884"/>
    <mergeCell ref="M885:S885"/>
    <mergeCell ref="B890:H890"/>
    <mergeCell ref="B891:H891"/>
    <mergeCell ref="B892:H892"/>
    <mergeCell ref="M886:S886"/>
    <mergeCell ref="M887:S887"/>
    <mergeCell ref="B888:H888"/>
    <mergeCell ref="M888:S888"/>
    <mergeCell ref="B889:H889"/>
    <mergeCell ref="M889:S889"/>
    <mergeCell ref="M890:S890"/>
    <mergeCell ref="B895:H895"/>
    <mergeCell ref="B896:H896"/>
    <mergeCell ref="B897:H897"/>
    <mergeCell ref="M891:S891"/>
    <mergeCell ref="M892:S892"/>
    <mergeCell ref="B893:H893"/>
    <mergeCell ref="M893:S893"/>
    <mergeCell ref="B894:H894"/>
    <mergeCell ref="M894:S894"/>
    <mergeCell ref="M895:S895"/>
    <mergeCell ref="B900:H900"/>
    <mergeCell ref="B901:H901"/>
    <mergeCell ref="B902:H902"/>
    <mergeCell ref="M896:S896"/>
    <mergeCell ref="M897:S897"/>
    <mergeCell ref="B898:H898"/>
    <mergeCell ref="M898:S898"/>
    <mergeCell ref="B899:H899"/>
    <mergeCell ref="M899:S899"/>
    <mergeCell ref="M900:S900"/>
    <mergeCell ref="B905:H905"/>
    <mergeCell ref="B906:H906"/>
    <mergeCell ref="B907:H907"/>
    <mergeCell ref="M901:S901"/>
    <mergeCell ref="M902:S902"/>
    <mergeCell ref="B903:H903"/>
    <mergeCell ref="M903:S903"/>
    <mergeCell ref="B904:H904"/>
    <mergeCell ref="M904:S904"/>
    <mergeCell ref="M905:S905"/>
    <mergeCell ref="B910:H910"/>
    <mergeCell ref="B911:H911"/>
    <mergeCell ref="B912:H912"/>
    <mergeCell ref="M906:S906"/>
    <mergeCell ref="M907:S907"/>
    <mergeCell ref="B908:H908"/>
    <mergeCell ref="M908:S908"/>
    <mergeCell ref="B909:H909"/>
    <mergeCell ref="M909:S909"/>
    <mergeCell ref="M910:S910"/>
    <mergeCell ref="B950:H950"/>
    <mergeCell ref="B951:H951"/>
    <mergeCell ref="B952:H952"/>
    <mergeCell ref="M946:S946"/>
    <mergeCell ref="M947:S947"/>
    <mergeCell ref="B948:H948"/>
    <mergeCell ref="M948:S948"/>
    <mergeCell ref="B949:H949"/>
    <mergeCell ref="M949:S949"/>
    <mergeCell ref="M950:S950"/>
    <mergeCell ref="B955:H955"/>
    <mergeCell ref="B956:H956"/>
    <mergeCell ref="B957:H957"/>
    <mergeCell ref="M951:S951"/>
    <mergeCell ref="M952:S952"/>
    <mergeCell ref="B953:H953"/>
    <mergeCell ref="M953:S953"/>
    <mergeCell ref="B954:H954"/>
    <mergeCell ref="M954:S954"/>
    <mergeCell ref="M955:S955"/>
    <mergeCell ref="B960:H960"/>
    <mergeCell ref="B961:H961"/>
    <mergeCell ref="B962:H962"/>
    <mergeCell ref="M956:S956"/>
    <mergeCell ref="M957:S957"/>
    <mergeCell ref="B958:H958"/>
    <mergeCell ref="M958:S958"/>
    <mergeCell ref="B959:H959"/>
    <mergeCell ref="M959:S959"/>
    <mergeCell ref="M960:S960"/>
    <mergeCell ref="B965:H965"/>
    <mergeCell ref="B966:H966"/>
    <mergeCell ref="B967:H967"/>
    <mergeCell ref="M961:S961"/>
    <mergeCell ref="M962:S962"/>
    <mergeCell ref="B963:H963"/>
    <mergeCell ref="M963:S963"/>
    <mergeCell ref="B964:H964"/>
    <mergeCell ref="M964:S964"/>
    <mergeCell ref="M965:S965"/>
    <mergeCell ref="B970:H970"/>
    <mergeCell ref="B971:H971"/>
    <mergeCell ref="B972:H972"/>
    <mergeCell ref="M966:S966"/>
    <mergeCell ref="M967:S967"/>
    <mergeCell ref="B968:H968"/>
    <mergeCell ref="M968:S968"/>
    <mergeCell ref="B969:H969"/>
    <mergeCell ref="M969:S969"/>
    <mergeCell ref="M970:S970"/>
    <mergeCell ref="B975:H975"/>
    <mergeCell ref="B976:H976"/>
    <mergeCell ref="B977:H977"/>
    <mergeCell ref="M971:S971"/>
    <mergeCell ref="M972:S972"/>
    <mergeCell ref="B973:H973"/>
    <mergeCell ref="M973:S973"/>
    <mergeCell ref="B974:H974"/>
    <mergeCell ref="M974:S974"/>
    <mergeCell ref="M975:S975"/>
    <mergeCell ref="B980:H980"/>
    <mergeCell ref="B981:H981"/>
    <mergeCell ref="B982:H982"/>
    <mergeCell ref="M976:S976"/>
    <mergeCell ref="M977:S977"/>
    <mergeCell ref="B978:H978"/>
    <mergeCell ref="M978:S978"/>
    <mergeCell ref="B979:H979"/>
    <mergeCell ref="M979:S979"/>
    <mergeCell ref="M980:S980"/>
    <mergeCell ref="M702:S702"/>
    <mergeCell ref="M703:S703"/>
    <mergeCell ref="B699:H699"/>
    <mergeCell ref="B700:H700"/>
    <mergeCell ref="M700:S700"/>
    <mergeCell ref="B701:H701"/>
    <mergeCell ref="M701:S701"/>
    <mergeCell ref="B702:H702"/>
    <mergeCell ref="B703:H703"/>
    <mergeCell ref="B704:H704"/>
    <mergeCell ref="M704:S704"/>
    <mergeCell ref="B705:H705"/>
    <mergeCell ref="M705:S705"/>
    <mergeCell ref="B706:H706"/>
    <mergeCell ref="M706:S706"/>
    <mergeCell ref="M707:S707"/>
    <mergeCell ref="B707:H707"/>
    <mergeCell ref="B708:H708"/>
    <mergeCell ref="B709:H709"/>
    <mergeCell ref="B710:H710"/>
    <mergeCell ref="B711:H711"/>
    <mergeCell ref="B712:H712"/>
    <mergeCell ref="B713:H713"/>
    <mergeCell ref="M708:S708"/>
    <mergeCell ref="M709:S709"/>
    <mergeCell ref="M710:S710"/>
    <mergeCell ref="M711:S711"/>
    <mergeCell ref="M712:S712"/>
    <mergeCell ref="M713:S713"/>
    <mergeCell ref="M714:S714"/>
    <mergeCell ref="B714:H714"/>
    <mergeCell ref="B715:H715"/>
    <mergeCell ref="B716:H716"/>
    <mergeCell ref="B717:H717"/>
    <mergeCell ref="B718:H718"/>
    <mergeCell ref="B719:H719"/>
    <mergeCell ref="B720:H720"/>
    <mergeCell ref="M981:S981"/>
    <mergeCell ref="M982:S982"/>
    <mergeCell ref="B983:H983"/>
    <mergeCell ref="M983:S983"/>
    <mergeCell ref="B984:H984"/>
    <mergeCell ref="M984:S984"/>
    <mergeCell ref="B985:H985"/>
    <mergeCell ref="M985:S985"/>
    <mergeCell ref="B915:H915"/>
    <mergeCell ref="B916:H916"/>
    <mergeCell ref="B917:H917"/>
    <mergeCell ref="M911:S911"/>
    <mergeCell ref="M912:S912"/>
    <mergeCell ref="B913:H913"/>
    <mergeCell ref="M913:S913"/>
    <mergeCell ref="B914:H914"/>
    <mergeCell ref="M914:S914"/>
    <mergeCell ref="M915:S915"/>
    <mergeCell ref="B920:H920"/>
    <mergeCell ref="B921:H921"/>
    <mergeCell ref="B922:H922"/>
    <mergeCell ref="M916:S916"/>
    <mergeCell ref="M917:S917"/>
    <mergeCell ref="B918:H918"/>
    <mergeCell ref="M918:S918"/>
    <mergeCell ref="B919:H919"/>
    <mergeCell ref="M919:S919"/>
    <mergeCell ref="M920:S920"/>
    <mergeCell ref="B925:H925"/>
    <mergeCell ref="B926:H926"/>
    <mergeCell ref="B927:H927"/>
    <mergeCell ref="M921:S921"/>
    <mergeCell ref="M922:S922"/>
    <mergeCell ref="B923:H923"/>
    <mergeCell ref="M923:S923"/>
    <mergeCell ref="B924:H924"/>
    <mergeCell ref="M924:S924"/>
    <mergeCell ref="M925:S925"/>
    <mergeCell ref="B930:H930"/>
    <mergeCell ref="B931:H931"/>
    <mergeCell ref="B932:H932"/>
    <mergeCell ref="M926:S926"/>
    <mergeCell ref="M927:S927"/>
    <mergeCell ref="B928:H928"/>
    <mergeCell ref="M928:S928"/>
    <mergeCell ref="B929:H929"/>
    <mergeCell ref="M929:S929"/>
    <mergeCell ref="M930:S930"/>
    <mergeCell ref="B935:H935"/>
    <mergeCell ref="B936:H936"/>
    <mergeCell ref="B937:H937"/>
    <mergeCell ref="M931:S931"/>
    <mergeCell ref="M932:S932"/>
    <mergeCell ref="B933:H933"/>
    <mergeCell ref="M933:S933"/>
    <mergeCell ref="B934:H934"/>
    <mergeCell ref="M934:S934"/>
    <mergeCell ref="M935:S935"/>
    <mergeCell ref="B940:H940"/>
    <mergeCell ref="B941:H941"/>
    <mergeCell ref="B942:H942"/>
    <mergeCell ref="M936:S936"/>
    <mergeCell ref="M937:S937"/>
    <mergeCell ref="B938:H938"/>
    <mergeCell ref="M938:S938"/>
    <mergeCell ref="B939:H939"/>
    <mergeCell ref="M939:S939"/>
    <mergeCell ref="M940:S940"/>
    <mergeCell ref="B945:H945"/>
    <mergeCell ref="B946:H946"/>
    <mergeCell ref="B947:H947"/>
    <mergeCell ref="M941:S941"/>
    <mergeCell ref="M942:S942"/>
    <mergeCell ref="B943:H943"/>
    <mergeCell ref="M943:S943"/>
    <mergeCell ref="B944:H944"/>
    <mergeCell ref="M944:S944"/>
    <mergeCell ref="M945:S945"/>
    <mergeCell ref="M65:S65"/>
    <mergeCell ref="M66:S66"/>
    <mergeCell ref="B58:H58"/>
    <mergeCell ref="M58:S58"/>
    <mergeCell ref="M59:S59"/>
    <mergeCell ref="W59:W68"/>
    <mergeCell ref="M60:S60"/>
    <mergeCell ref="M61:S61"/>
    <mergeCell ref="M62:S62"/>
    <mergeCell ref="M73:S73"/>
    <mergeCell ref="M74:S74"/>
    <mergeCell ref="M75:S75"/>
    <mergeCell ref="M76:S76"/>
    <mergeCell ref="B78:H78"/>
    <mergeCell ref="M78:S78"/>
    <mergeCell ref="M67:S67"/>
    <mergeCell ref="M68:S68"/>
    <mergeCell ref="M69:S69"/>
    <mergeCell ref="W69:W78"/>
    <mergeCell ref="M70:S70"/>
    <mergeCell ref="M71:S71"/>
    <mergeCell ref="M72:S72"/>
    <mergeCell ref="M77:S77"/>
    <mergeCell ref="B63:H63"/>
    <mergeCell ref="B64:H64"/>
    <mergeCell ref="B65:H65"/>
    <mergeCell ref="B66:H66"/>
    <mergeCell ref="B67:H67"/>
    <mergeCell ref="B68:H68"/>
    <mergeCell ref="B70:H70"/>
    <mergeCell ref="B71:H71"/>
    <mergeCell ref="B72:H72"/>
    <mergeCell ref="B73:H73"/>
    <mergeCell ref="B74:H74"/>
    <mergeCell ref="B75:H75"/>
    <mergeCell ref="B76:H76"/>
    <mergeCell ref="B77:H77"/>
    <mergeCell ref="M52:S52"/>
    <mergeCell ref="B53:H53"/>
    <mergeCell ref="M53:S53"/>
    <mergeCell ref="B54:H54"/>
    <mergeCell ref="M54:S54"/>
    <mergeCell ref="B55:H55"/>
    <mergeCell ref="M55:S55"/>
    <mergeCell ref="B56:H56"/>
    <mergeCell ref="M56:S56"/>
    <mergeCell ref="B57:H57"/>
    <mergeCell ref="M57:S57"/>
    <mergeCell ref="B48:H48"/>
    <mergeCell ref="M48:S48"/>
    <mergeCell ref="A49:A58"/>
    <mergeCell ref="M49:S49"/>
    <mergeCell ref="W49:W58"/>
    <mergeCell ref="M50:S50"/>
    <mergeCell ref="M51:S51"/>
    <mergeCell ref="B81:H81"/>
    <mergeCell ref="B82:H82"/>
    <mergeCell ref="B80:H80"/>
    <mergeCell ref="B83:H83"/>
    <mergeCell ref="M83:S83"/>
    <mergeCell ref="M84:S84"/>
    <mergeCell ref="M85:S85"/>
    <mergeCell ref="M86:S86"/>
    <mergeCell ref="M87:S87"/>
    <mergeCell ref="M88:S88"/>
    <mergeCell ref="M89:S89"/>
    <mergeCell ref="M91:S91"/>
    <mergeCell ref="M92:S92"/>
    <mergeCell ref="M93:S93"/>
    <mergeCell ref="M94:S94"/>
    <mergeCell ref="M95:S95"/>
    <mergeCell ref="M96:S96"/>
    <mergeCell ref="B8:H8"/>
    <mergeCell ref="B9:H9"/>
    <mergeCell ref="B6:H6"/>
    <mergeCell ref="B10:H10"/>
    <mergeCell ref="B12:H12"/>
    <mergeCell ref="M12:S12"/>
    <mergeCell ref="B13:H13"/>
    <mergeCell ref="M13:S13"/>
    <mergeCell ref="B14:H14"/>
    <mergeCell ref="M14:S14"/>
    <mergeCell ref="B15:H15"/>
    <mergeCell ref="M15:S15"/>
    <mergeCell ref="B16:H16"/>
    <mergeCell ref="M16:S16"/>
    <mergeCell ref="M10:S10"/>
    <mergeCell ref="B11:H11"/>
    <mergeCell ref="M11:S11"/>
    <mergeCell ref="B17:H17"/>
    <mergeCell ref="M17:S17"/>
    <mergeCell ref="G2:O3"/>
    <mergeCell ref="Q2:T3"/>
    <mergeCell ref="A4:A18"/>
    <mergeCell ref="W4:W18"/>
    <mergeCell ref="M6:S6"/>
    <mergeCell ref="M8:S8"/>
    <mergeCell ref="M9:S9"/>
    <mergeCell ref="B20:H20"/>
    <mergeCell ref="B21:H21"/>
    <mergeCell ref="B19:H19"/>
    <mergeCell ref="B22:H22"/>
    <mergeCell ref="B24:H24"/>
    <mergeCell ref="M24:S24"/>
    <mergeCell ref="B25:H25"/>
    <mergeCell ref="M25:S25"/>
    <mergeCell ref="M22:S22"/>
    <mergeCell ref="B23:H23"/>
    <mergeCell ref="M23:S23"/>
    <mergeCell ref="B26:H26"/>
    <mergeCell ref="M26:S26"/>
    <mergeCell ref="B27:H27"/>
    <mergeCell ref="M27:S27"/>
    <mergeCell ref="B18:H18"/>
    <mergeCell ref="M18:S18"/>
    <mergeCell ref="A19:A28"/>
    <mergeCell ref="M19:S19"/>
    <mergeCell ref="W19:W28"/>
    <mergeCell ref="M20:S20"/>
    <mergeCell ref="M21:S21"/>
    <mergeCell ref="B30:H30"/>
    <mergeCell ref="B31:H31"/>
    <mergeCell ref="B29:H29"/>
    <mergeCell ref="B32:H32"/>
    <mergeCell ref="B34:H34"/>
    <mergeCell ref="M34:S34"/>
    <mergeCell ref="M32:S32"/>
    <mergeCell ref="B33:H33"/>
    <mergeCell ref="M33:S33"/>
    <mergeCell ref="B35:H35"/>
    <mergeCell ref="M35:S35"/>
    <mergeCell ref="B36:H36"/>
    <mergeCell ref="M36:S36"/>
    <mergeCell ref="B37:H37"/>
    <mergeCell ref="M37:S37"/>
    <mergeCell ref="B28:H28"/>
    <mergeCell ref="M28:S28"/>
    <mergeCell ref="A29:A38"/>
    <mergeCell ref="M29:S29"/>
    <mergeCell ref="W29:W38"/>
    <mergeCell ref="M30:S30"/>
    <mergeCell ref="M31:S31"/>
    <mergeCell ref="B40:H40"/>
    <mergeCell ref="B41:H41"/>
    <mergeCell ref="B39:H39"/>
    <mergeCell ref="B42:H42"/>
    <mergeCell ref="M42:S42"/>
    <mergeCell ref="B43:H43"/>
    <mergeCell ref="M43:S43"/>
    <mergeCell ref="B44:H44"/>
    <mergeCell ref="M44:S44"/>
    <mergeCell ref="B45:H45"/>
    <mergeCell ref="M45:S45"/>
    <mergeCell ref="B46:H46"/>
    <mergeCell ref="M46:S46"/>
    <mergeCell ref="B47:H47"/>
    <mergeCell ref="M47:S47"/>
    <mergeCell ref="B38:H38"/>
    <mergeCell ref="M38:S38"/>
    <mergeCell ref="A39:A48"/>
    <mergeCell ref="M39:S39"/>
    <mergeCell ref="W39:W48"/>
    <mergeCell ref="M40:S40"/>
    <mergeCell ref="M41:S41"/>
    <mergeCell ref="B50:H50"/>
    <mergeCell ref="B51:H51"/>
    <mergeCell ref="B111:H111"/>
    <mergeCell ref="B112:H112"/>
    <mergeCell ref="B104:H104"/>
    <mergeCell ref="B105:H105"/>
    <mergeCell ref="B106:H106"/>
    <mergeCell ref="B107:H107"/>
    <mergeCell ref="B108:H108"/>
    <mergeCell ref="B109:H109"/>
    <mergeCell ref="B110:H110"/>
    <mergeCell ref="M126:S126"/>
    <mergeCell ref="M127:S127"/>
    <mergeCell ref="M128:S128"/>
    <mergeCell ref="M129:S129"/>
    <mergeCell ref="M118:S118"/>
    <mergeCell ref="M119:S119"/>
    <mergeCell ref="W119:W128"/>
    <mergeCell ref="M120:S120"/>
    <mergeCell ref="M121:S121"/>
    <mergeCell ref="M122:S122"/>
    <mergeCell ref="M123:S123"/>
    <mergeCell ref="B96:H96"/>
    <mergeCell ref="B97:H97"/>
    <mergeCell ref="A79:A88"/>
    <mergeCell ref="B79:H79"/>
    <mergeCell ref="B84:H84"/>
    <mergeCell ref="B85:H85"/>
    <mergeCell ref="B86:H86"/>
    <mergeCell ref="B87:H87"/>
    <mergeCell ref="B98:H98"/>
    <mergeCell ref="B62:H62"/>
    <mergeCell ref="B69:H69"/>
    <mergeCell ref="B49:H49"/>
    <mergeCell ref="B52:H52"/>
    <mergeCell ref="A59:A68"/>
    <mergeCell ref="B59:H59"/>
    <mergeCell ref="B60:H60"/>
    <mergeCell ref="B61:H61"/>
    <mergeCell ref="A69:A78"/>
    <mergeCell ref="B88:H88"/>
    <mergeCell ref="B89:H89"/>
    <mergeCell ref="B90:H90"/>
    <mergeCell ref="B91:H91"/>
    <mergeCell ref="B92:H92"/>
    <mergeCell ref="B93:H93"/>
    <mergeCell ref="B167:H167"/>
    <mergeCell ref="B168:H168"/>
    <mergeCell ref="B94:H94"/>
    <mergeCell ref="B95:H95"/>
    <mergeCell ref="B99:H99"/>
    <mergeCell ref="B100:H100"/>
    <mergeCell ref="B101:H101"/>
    <mergeCell ref="B102:H102"/>
    <mergeCell ref="B103:H103"/>
    <mergeCell ref="B120:H120"/>
    <mergeCell ref="B121:H121"/>
    <mergeCell ref="B113:H113"/>
    <mergeCell ref="B114:H114"/>
    <mergeCell ref="B115:H115"/>
    <mergeCell ref="B116:H116"/>
    <mergeCell ref="B117:H117"/>
    <mergeCell ref="B118:H118"/>
    <mergeCell ref="B119:H119"/>
    <mergeCell ref="B129:H129"/>
    <mergeCell ref="B130:H130"/>
    <mergeCell ref="B122:H122"/>
    <mergeCell ref="B123:H123"/>
    <mergeCell ref="B124:H124"/>
    <mergeCell ref="B125:H125"/>
    <mergeCell ref="B126:H126"/>
    <mergeCell ref="B127:H127"/>
    <mergeCell ref="B128:H128"/>
    <mergeCell ref="B138:H138"/>
    <mergeCell ref="B139:H139"/>
    <mergeCell ref="B131:H131"/>
    <mergeCell ref="B132:H132"/>
    <mergeCell ref="B133:H133"/>
    <mergeCell ref="B134:H134"/>
    <mergeCell ref="B135:H135"/>
    <mergeCell ref="B136:H136"/>
    <mergeCell ref="B137:H137"/>
    <mergeCell ref="B147:H147"/>
    <mergeCell ref="B148:H148"/>
    <mergeCell ref="B140:H140"/>
    <mergeCell ref="B141:H141"/>
    <mergeCell ref="B142:H142"/>
    <mergeCell ref="B143:H143"/>
    <mergeCell ref="B144:H144"/>
    <mergeCell ref="B145:H145"/>
    <mergeCell ref="B146:H146"/>
    <mergeCell ref="B156:H156"/>
    <mergeCell ref="B157:H157"/>
    <mergeCell ref="B149:H149"/>
    <mergeCell ref="B150:H150"/>
    <mergeCell ref="B151:H151"/>
    <mergeCell ref="B152:H152"/>
    <mergeCell ref="B153:H153"/>
    <mergeCell ref="B154:H154"/>
    <mergeCell ref="B155:H155"/>
    <mergeCell ref="A159:A168"/>
    <mergeCell ref="A169:A178"/>
    <mergeCell ref="A179:A188"/>
    <mergeCell ref="A189:A198"/>
    <mergeCell ref="A199:A208"/>
    <mergeCell ref="A209:A222"/>
    <mergeCell ref="A89:A98"/>
    <mergeCell ref="A99:A108"/>
    <mergeCell ref="A109:A118"/>
    <mergeCell ref="A119:A128"/>
    <mergeCell ref="A129:A138"/>
    <mergeCell ref="A139:A148"/>
    <mergeCell ref="A149:A158"/>
    <mergeCell ref="B158:H158"/>
    <mergeCell ref="B159:H159"/>
    <mergeCell ref="B160:H160"/>
    <mergeCell ref="B161:H161"/>
    <mergeCell ref="B162:H162"/>
    <mergeCell ref="B163:H163"/>
    <mergeCell ref="B164:H164"/>
    <mergeCell ref="B165:H165"/>
    <mergeCell ref="B166:H166"/>
    <mergeCell ref="B169:H169"/>
    <mergeCell ref="B170:H170"/>
    <mergeCell ref="B171:H171"/>
    <mergeCell ref="B172:H172"/>
    <mergeCell ref="B173:H173"/>
    <mergeCell ref="B174:H174"/>
    <mergeCell ref="B175:H175"/>
    <mergeCell ref="B176:H176"/>
    <mergeCell ref="B177:H177"/>
    <mergeCell ref="B178:H178"/>
    <mergeCell ref="B179:H179"/>
    <mergeCell ref="B180:H180"/>
    <mergeCell ref="B181:H181"/>
    <mergeCell ref="B182:H182"/>
    <mergeCell ref="B183:H183"/>
    <mergeCell ref="B184:H184"/>
    <mergeCell ref="B185:H185"/>
    <mergeCell ref="B186:H186"/>
    <mergeCell ref="B187:H187"/>
    <mergeCell ref="B188:H188"/>
    <mergeCell ref="B189:H189"/>
    <mergeCell ref="B190:H190"/>
    <mergeCell ref="B191:H191"/>
    <mergeCell ref="B192:H192"/>
    <mergeCell ref="B193:H193"/>
    <mergeCell ref="B194:H194"/>
    <mergeCell ref="B195:H195"/>
    <mergeCell ref="B196:H196"/>
    <mergeCell ref="B197:H197"/>
    <mergeCell ref="B198:H198"/>
    <mergeCell ref="B199:H199"/>
    <mergeCell ref="B200:H200"/>
    <mergeCell ref="B201:H201"/>
    <mergeCell ref="B202:H202"/>
    <mergeCell ref="B203:H203"/>
    <mergeCell ref="B204:H204"/>
    <mergeCell ref="B205:H205"/>
    <mergeCell ref="B206:H206"/>
    <mergeCell ref="B207:H207"/>
    <mergeCell ref="B208:H208"/>
    <mergeCell ref="B209:H209"/>
    <mergeCell ref="B210:H210"/>
    <mergeCell ref="B211:H211"/>
    <mergeCell ref="B212:H212"/>
    <mergeCell ref="B213:H213"/>
    <mergeCell ref="B214:H214"/>
    <mergeCell ref="B215:H215"/>
    <mergeCell ref="B216:H216"/>
    <mergeCell ref="B217:H217"/>
    <mergeCell ref="B218:H218"/>
    <mergeCell ref="B219:H219"/>
    <mergeCell ref="B220:H220"/>
    <mergeCell ref="B221:H221"/>
    <mergeCell ref="B222:H222"/>
    <mergeCell ref="B223:H223"/>
    <mergeCell ref="B224:H224"/>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B239:H239"/>
    <mergeCell ref="B240:H240"/>
    <mergeCell ref="B241:H241"/>
    <mergeCell ref="B242:H242"/>
    <mergeCell ref="B243:H243"/>
    <mergeCell ref="B244:H244"/>
    <mergeCell ref="B245:H245"/>
    <mergeCell ref="B246:H246"/>
    <mergeCell ref="B247:H247"/>
    <mergeCell ref="B248:H248"/>
    <mergeCell ref="B249:H249"/>
    <mergeCell ref="B250:H250"/>
    <mergeCell ref="B251:H251"/>
    <mergeCell ref="B252:H252"/>
    <mergeCell ref="B253:H253"/>
    <mergeCell ref="B254:H254"/>
    <mergeCell ref="B255:H255"/>
    <mergeCell ref="B256:H256"/>
    <mergeCell ref="B257:H257"/>
    <mergeCell ref="B258:H258"/>
    <mergeCell ref="B259:H259"/>
    <mergeCell ref="B260:H260"/>
    <mergeCell ref="B261:H261"/>
    <mergeCell ref="B262:H262"/>
    <mergeCell ref="B263:H263"/>
    <mergeCell ref="B264:H264"/>
    <mergeCell ref="B265:H265"/>
    <mergeCell ref="B266:H266"/>
    <mergeCell ref="B267:H267"/>
    <mergeCell ref="B268:H268"/>
    <mergeCell ref="B269:H269"/>
    <mergeCell ref="B270:H270"/>
    <mergeCell ref="B271:H271"/>
    <mergeCell ref="B272:H272"/>
    <mergeCell ref="B273:H273"/>
    <mergeCell ref="B274:H274"/>
    <mergeCell ref="B275:H275"/>
    <mergeCell ref="B276:H276"/>
    <mergeCell ref="B277:H277"/>
    <mergeCell ref="B278:H278"/>
    <mergeCell ref="B279:H279"/>
    <mergeCell ref="B280:H280"/>
    <mergeCell ref="B281:H281"/>
    <mergeCell ref="B282:H282"/>
    <mergeCell ref="B283:H283"/>
    <mergeCell ref="B284:H284"/>
    <mergeCell ref="B285:H285"/>
    <mergeCell ref="B286:H286"/>
    <mergeCell ref="B287:H287"/>
    <mergeCell ref="B288:H288"/>
    <mergeCell ref="B289:H289"/>
    <mergeCell ref="B290:H290"/>
    <mergeCell ref="B291:H291"/>
    <mergeCell ref="B292:H292"/>
    <mergeCell ref="B293:H293"/>
    <mergeCell ref="B294:H294"/>
    <mergeCell ref="B295:H295"/>
    <mergeCell ref="B296:H296"/>
    <mergeCell ref="B297:H297"/>
    <mergeCell ref="B298:H298"/>
    <mergeCell ref="B299:H299"/>
    <mergeCell ref="B300:H300"/>
    <mergeCell ref="B301:H301"/>
    <mergeCell ref="B302:H302"/>
    <mergeCell ref="B303:H303"/>
    <mergeCell ref="B304:H304"/>
    <mergeCell ref="B305:H305"/>
    <mergeCell ref="B306:H306"/>
    <mergeCell ref="B307:H307"/>
    <mergeCell ref="B308:H308"/>
    <mergeCell ref="B309:H309"/>
    <mergeCell ref="B310:H310"/>
    <mergeCell ref="B311:H311"/>
    <mergeCell ref="B312:H312"/>
    <mergeCell ref="B313:H313"/>
    <mergeCell ref="B314:H314"/>
    <mergeCell ref="B315:H315"/>
    <mergeCell ref="B316:H316"/>
    <mergeCell ref="B317:H317"/>
    <mergeCell ref="B318:H318"/>
    <mergeCell ref="B319:H319"/>
    <mergeCell ref="B320:H320"/>
    <mergeCell ref="B321:H321"/>
    <mergeCell ref="B322:H322"/>
    <mergeCell ref="B323:H323"/>
    <mergeCell ref="B324:H324"/>
    <mergeCell ref="B325:H325"/>
    <mergeCell ref="B326:H326"/>
    <mergeCell ref="B327:H327"/>
    <mergeCell ref="B328:H328"/>
    <mergeCell ref="B329:H329"/>
    <mergeCell ref="B330:H330"/>
    <mergeCell ref="B331:H331"/>
    <mergeCell ref="B332:H332"/>
    <mergeCell ref="B333:H333"/>
    <mergeCell ref="B334:H334"/>
    <mergeCell ref="B335:H335"/>
    <mergeCell ref="B336:H336"/>
    <mergeCell ref="B337:H337"/>
    <mergeCell ref="B338:H338"/>
    <mergeCell ref="B339:H339"/>
    <mergeCell ref="B340:H340"/>
    <mergeCell ref="B341:H341"/>
    <mergeCell ref="B342:H342"/>
    <mergeCell ref="B343:H343"/>
    <mergeCell ref="B344:H344"/>
    <mergeCell ref="B345:H345"/>
    <mergeCell ref="B346:H346"/>
    <mergeCell ref="B347:H347"/>
    <mergeCell ref="B348:H348"/>
    <mergeCell ref="B349:H349"/>
    <mergeCell ref="B350:H350"/>
    <mergeCell ref="B351:H351"/>
    <mergeCell ref="B352:H352"/>
    <mergeCell ref="B353:H353"/>
    <mergeCell ref="B354:H354"/>
    <mergeCell ref="B355:H355"/>
    <mergeCell ref="B356:H356"/>
    <mergeCell ref="B357:H357"/>
    <mergeCell ref="B358:H358"/>
    <mergeCell ref="B359:H359"/>
    <mergeCell ref="B360:H360"/>
    <mergeCell ref="B361:H361"/>
    <mergeCell ref="B362:H362"/>
    <mergeCell ref="B363:H363"/>
    <mergeCell ref="B364:H364"/>
    <mergeCell ref="B365:H365"/>
    <mergeCell ref="B366:H366"/>
    <mergeCell ref="B367:H367"/>
    <mergeCell ref="B368:H368"/>
    <mergeCell ref="B369:H369"/>
    <mergeCell ref="B370:H370"/>
    <mergeCell ref="B371:H371"/>
    <mergeCell ref="B372:H372"/>
    <mergeCell ref="B373:H373"/>
    <mergeCell ref="B374:H374"/>
    <mergeCell ref="B375:H375"/>
    <mergeCell ref="B376:H376"/>
    <mergeCell ref="B377:H377"/>
    <mergeCell ref="B378:H378"/>
    <mergeCell ref="B379:H379"/>
    <mergeCell ref="B380:H380"/>
    <mergeCell ref="B381:H381"/>
    <mergeCell ref="B382:H382"/>
    <mergeCell ref="B383:H383"/>
    <mergeCell ref="B384:H384"/>
    <mergeCell ref="B385:H385"/>
    <mergeCell ref="B386:H386"/>
    <mergeCell ref="B387:H387"/>
    <mergeCell ref="B388:H388"/>
    <mergeCell ref="B389:H389"/>
    <mergeCell ref="B390:H390"/>
    <mergeCell ref="B391:H391"/>
    <mergeCell ref="B392:H392"/>
    <mergeCell ref="B393:H393"/>
    <mergeCell ref="B394:H394"/>
    <mergeCell ref="B395:H395"/>
    <mergeCell ref="B396:H396"/>
    <mergeCell ref="B397:H397"/>
    <mergeCell ref="B398:H398"/>
    <mergeCell ref="B399:H399"/>
    <mergeCell ref="B400:H400"/>
    <mergeCell ref="B401:H401"/>
    <mergeCell ref="B402:H402"/>
    <mergeCell ref="B403:H403"/>
    <mergeCell ref="B404:H404"/>
    <mergeCell ref="B405:H405"/>
    <mergeCell ref="B406:H406"/>
    <mergeCell ref="B407:H407"/>
    <mergeCell ref="B408:H408"/>
    <mergeCell ref="B409:H409"/>
    <mergeCell ref="B410:H410"/>
    <mergeCell ref="B411:H411"/>
    <mergeCell ref="B412:H412"/>
    <mergeCell ref="B413:H413"/>
    <mergeCell ref="B414:H414"/>
    <mergeCell ref="B415:H415"/>
    <mergeCell ref="B416:H416"/>
    <mergeCell ref="B417:H417"/>
    <mergeCell ref="B418:H418"/>
    <mergeCell ref="B419:H419"/>
    <mergeCell ref="B420:H420"/>
    <mergeCell ref="B421:H421"/>
    <mergeCell ref="B422:H422"/>
    <mergeCell ref="B423:H423"/>
    <mergeCell ref="B424:H424"/>
    <mergeCell ref="B425:H425"/>
    <mergeCell ref="B426:H426"/>
    <mergeCell ref="B427:H427"/>
    <mergeCell ref="B428:H428"/>
    <mergeCell ref="B429:H429"/>
    <mergeCell ref="B430:H430"/>
    <mergeCell ref="B431:H431"/>
    <mergeCell ref="B432:H432"/>
    <mergeCell ref="B433:H433"/>
    <mergeCell ref="B434:H434"/>
    <mergeCell ref="B435:H435"/>
    <mergeCell ref="B436:H436"/>
    <mergeCell ref="B437:H437"/>
    <mergeCell ref="B438:H438"/>
    <mergeCell ref="B439:H439"/>
    <mergeCell ref="B440:H440"/>
    <mergeCell ref="B441:H441"/>
    <mergeCell ref="B442:H442"/>
    <mergeCell ref="B443:H443"/>
    <mergeCell ref="B444:H444"/>
    <mergeCell ref="B445:H445"/>
    <mergeCell ref="B446:H446"/>
    <mergeCell ref="B447:H447"/>
    <mergeCell ref="B448:H448"/>
    <mergeCell ref="B449:H449"/>
    <mergeCell ref="B450:H450"/>
    <mergeCell ref="B451:H451"/>
    <mergeCell ref="B452:H452"/>
    <mergeCell ref="B453:H453"/>
    <mergeCell ref="B454:H454"/>
    <mergeCell ref="B455:H455"/>
    <mergeCell ref="B456:H456"/>
    <mergeCell ref="B457:H457"/>
    <mergeCell ref="B458:H458"/>
    <mergeCell ref="B459:H459"/>
    <mergeCell ref="B460:H460"/>
    <mergeCell ref="B461:H461"/>
    <mergeCell ref="B462:H462"/>
    <mergeCell ref="B463:H463"/>
    <mergeCell ref="B464:H464"/>
    <mergeCell ref="B465:H465"/>
    <mergeCell ref="B466:H466"/>
    <mergeCell ref="B467:H467"/>
    <mergeCell ref="B468:H468"/>
    <mergeCell ref="B469:H469"/>
    <mergeCell ref="B470:H470"/>
    <mergeCell ref="B471:H471"/>
    <mergeCell ref="B472:H472"/>
    <mergeCell ref="B473:H473"/>
    <mergeCell ref="B474:H474"/>
    <mergeCell ref="B475:H475"/>
    <mergeCell ref="B476:H476"/>
    <mergeCell ref="B477:H477"/>
    <mergeCell ref="B478:H478"/>
    <mergeCell ref="B479:H479"/>
    <mergeCell ref="B480:H480"/>
    <mergeCell ref="B481:H481"/>
    <mergeCell ref="B482:H482"/>
    <mergeCell ref="B483:H483"/>
    <mergeCell ref="B484:H484"/>
    <mergeCell ref="B485:H485"/>
    <mergeCell ref="B486:H486"/>
    <mergeCell ref="B487:H487"/>
    <mergeCell ref="B488:H488"/>
    <mergeCell ref="B489:H489"/>
    <mergeCell ref="B490:H490"/>
    <mergeCell ref="B491:H491"/>
    <mergeCell ref="B492:H492"/>
    <mergeCell ref="B493:H493"/>
    <mergeCell ref="B494:H494"/>
    <mergeCell ref="B495:H495"/>
    <mergeCell ref="B496:H496"/>
    <mergeCell ref="B497:H497"/>
    <mergeCell ref="B498:H498"/>
    <mergeCell ref="B499:H499"/>
    <mergeCell ref="B500:H500"/>
    <mergeCell ref="B501:H501"/>
    <mergeCell ref="B502:H502"/>
    <mergeCell ref="B503:H503"/>
    <mergeCell ref="B504:H504"/>
    <mergeCell ref="B505:H505"/>
    <mergeCell ref="B506:H506"/>
    <mergeCell ref="B507:H507"/>
    <mergeCell ref="B508:H508"/>
    <mergeCell ref="B509:H509"/>
    <mergeCell ref="B510:H510"/>
    <mergeCell ref="B511:H511"/>
    <mergeCell ref="B512:H512"/>
    <mergeCell ref="B513:H513"/>
    <mergeCell ref="B514:H514"/>
    <mergeCell ref="B515:H515"/>
    <mergeCell ref="B516:H516"/>
    <mergeCell ref="B517:H517"/>
    <mergeCell ref="B518:H518"/>
    <mergeCell ref="B519:H519"/>
    <mergeCell ref="B520:H520"/>
    <mergeCell ref="B521:H521"/>
    <mergeCell ref="B522:H522"/>
    <mergeCell ref="B523:H523"/>
    <mergeCell ref="B524:H524"/>
    <mergeCell ref="B525:H525"/>
    <mergeCell ref="B526:H526"/>
    <mergeCell ref="B527:H527"/>
    <mergeCell ref="B528:H528"/>
    <mergeCell ref="B529:H529"/>
    <mergeCell ref="B530:H530"/>
    <mergeCell ref="B531:H531"/>
    <mergeCell ref="B532:H532"/>
    <mergeCell ref="B533:H533"/>
    <mergeCell ref="B534:H534"/>
    <mergeCell ref="B535:H535"/>
    <mergeCell ref="B536:H536"/>
    <mergeCell ref="B537:H537"/>
    <mergeCell ref="B538:H538"/>
    <mergeCell ref="B539:H539"/>
    <mergeCell ref="B540:H540"/>
    <mergeCell ref="B541:H541"/>
    <mergeCell ref="B542:H542"/>
    <mergeCell ref="B543:H543"/>
    <mergeCell ref="B544:H544"/>
    <mergeCell ref="B545:H545"/>
    <mergeCell ref="B546:H546"/>
    <mergeCell ref="B547:H547"/>
    <mergeCell ref="B548:H548"/>
    <mergeCell ref="B549:H549"/>
    <mergeCell ref="B550:H550"/>
    <mergeCell ref="B551:H551"/>
    <mergeCell ref="B552:H552"/>
    <mergeCell ref="B553:H553"/>
    <mergeCell ref="B554:H554"/>
    <mergeCell ref="B555:H555"/>
    <mergeCell ref="B556:H556"/>
    <mergeCell ref="B557:H557"/>
    <mergeCell ref="B558:H558"/>
    <mergeCell ref="B559:H559"/>
    <mergeCell ref="B560:H560"/>
    <mergeCell ref="B561:H561"/>
    <mergeCell ref="B562:H562"/>
    <mergeCell ref="B563:H563"/>
    <mergeCell ref="B564:H564"/>
    <mergeCell ref="B565:H565"/>
    <mergeCell ref="B566:H566"/>
    <mergeCell ref="B567:H567"/>
    <mergeCell ref="B568:H568"/>
    <mergeCell ref="B569:H569"/>
    <mergeCell ref="B570:H570"/>
    <mergeCell ref="B571:H571"/>
    <mergeCell ref="B572:H572"/>
    <mergeCell ref="B573:H573"/>
    <mergeCell ref="B574:H574"/>
    <mergeCell ref="B575:H575"/>
    <mergeCell ref="B576:H576"/>
    <mergeCell ref="B577:H577"/>
    <mergeCell ref="B578:H578"/>
    <mergeCell ref="B579:H579"/>
    <mergeCell ref="B580:H580"/>
    <mergeCell ref="B581:H581"/>
    <mergeCell ref="B582:H582"/>
    <mergeCell ref="B583:H583"/>
    <mergeCell ref="B584:H584"/>
    <mergeCell ref="B585:H585"/>
    <mergeCell ref="B586:H586"/>
    <mergeCell ref="B587:H587"/>
    <mergeCell ref="B588:H588"/>
    <mergeCell ref="B589:H589"/>
    <mergeCell ref="B590:H590"/>
    <mergeCell ref="B591:H591"/>
    <mergeCell ref="B592:H592"/>
    <mergeCell ref="B593:H593"/>
    <mergeCell ref="B594:H594"/>
    <mergeCell ref="B595:H595"/>
    <mergeCell ref="B596:H596"/>
    <mergeCell ref="B597:H597"/>
    <mergeCell ref="B598:H598"/>
    <mergeCell ref="B599:H599"/>
    <mergeCell ref="B600:H600"/>
    <mergeCell ref="B601:H601"/>
    <mergeCell ref="B602:H602"/>
    <mergeCell ref="B603:H603"/>
    <mergeCell ref="B604:H604"/>
    <mergeCell ref="B605:H605"/>
    <mergeCell ref="B606:H606"/>
    <mergeCell ref="B607:H607"/>
    <mergeCell ref="B608:H608"/>
    <mergeCell ref="B609:H609"/>
    <mergeCell ref="B610:H610"/>
    <mergeCell ref="B611:H611"/>
    <mergeCell ref="B612:H612"/>
    <mergeCell ref="B613:H613"/>
    <mergeCell ref="B614:H614"/>
    <mergeCell ref="B615:H615"/>
    <mergeCell ref="B616:H616"/>
    <mergeCell ref="B617:H617"/>
    <mergeCell ref="B618:H618"/>
    <mergeCell ref="B619:H619"/>
    <mergeCell ref="B620:H620"/>
    <mergeCell ref="B621:H621"/>
    <mergeCell ref="B622:H622"/>
    <mergeCell ref="B623:H623"/>
    <mergeCell ref="B624:H624"/>
    <mergeCell ref="B625:H625"/>
    <mergeCell ref="B626:H626"/>
    <mergeCell ref="B627:H627"/>
    <mergeCell ref="B628:H628"/>
    <mergeCell ref="B629:H629"/>
    <mergeCell ref="B630:H630"/>
    <mergeCell ref="B631:H631"/>
    <mergeCell ref="B632:H632"/>
    <mergeCell ref="B633:H633"/>
    <mergeCell ref="B634:H634"/>
    <mergeCell ref="B635:H635"/>
    <mergeCell ref="B636:H636"/>
    <mergeCell ref="B637:H637"/>
    <mergeCell ref="B638:H638"/>
    <mergeCell ref="B639:H639"/>
    <mergeCell ref="B640:H640"/>
    <mergeCell ref="B641:H641"/>
    <mergeCell ref="B642:H642"/>
    <mergeCell ref="B643:H643"/>
    <mergeCell ref="B644:H644"/>
    <mergeCell ref="B645:H645"/>
    <mergeCell ref="B646:H646"/>
    <mergeCell ref="B647:H647"/>
    <mergeCell ref="B648:H648"/>
    <mergeCell ref="B649:H649"/>
    <mergeCell ref="B650:H650"/>
    <mergeCell ref="B651:H651"/>
    <mergeCell ref="B652:H652"/>
    <mergeCell ref="B653:H653"/>
    <mergeCell ref="B654:H654"/>
    <mergeCell ref="B655:H655"/>
    <mergeCell ref="B656:H656"/>
    <mergeCell ref="B657:H657"/>
    <mergeCell ref="B658:H658"/>
    <mergeCell ref="B659:H659"/>
    <mergeCell ref="B660:H660"/>
    <mergeCell ref="B661:H661"/>
    <mergeCell ref="B662:H662"/>
    <mergeCell ref="B663:H663"/>
    <mergeCell ref="B664:H664"/>
    <mergeCell ref="B665:H665"/>
    <mergeCell ref="B666:H666"/>
    <mergeCell ref="B667:H667"/>
    <mergeCell ref="B668:H668"/>
    <mergeCell ref="B669:H669"/>
    <mergeCell ref="B670:H670"/>
    <mergeCell ref="B671:H671"/>
    <mergeCell ref="B672:H672"/>
    <mergeCell ref="B673:H673"/>
    <mergeCell ref="B674:H674"/>
    <mergeCell ref="B675:H675"/>
    <mergeCell ref="B676:H676"/>
    <mergeCell ref="B677:H677"/>
    <mergeCell ref="B678:H678"/>
    <mergeCell ref="B679:H679"/>
    <mergeCell ref="B680:H680"/>
    <mergeCell ref="B681:H681"/>
    <mergeCell ref="B682:H682"/>
    <mergeCell ref="B683:H683"/>
    <mergeCell ref="B684:H684"/>
    <mergeCell ref="B685:H685"/>
    <mergeCell ref="B686:H686"/>
    <mergeCell ref="B687:H687"/>
    <mergeCell ref="B688:H688"/>
    <mergeCell ref="B689:H689"/>
    <mergeCell ref="B690:H690"/>
    <mergeCell ref="B691:H691"/>
    <mergeCell ref="B692:H692"/>
    <mergeCell ref="B693:H693"/>
    <mergeCell ref="B694:H694"/>
    <mergeCell ref="B695:H695"/>
    <mergeCell ref="B696:H696"/>
    <mergeCell ref="B697:H697"/>
    <mergeCell ref="B698:H698"/>
    <mergeCell ref="M722:S722"/>
    <mergeCell ref="M723:S723"/>
    <mergeCell ref="M715:S715"/>
    <mergeCell ref="M716:S716"/>
    <mergeCell ref="M717:S717"/>
    <mergeCell ref="M718:S718"/>
    <mergeCell ref="M719:S719"/>
    <mergeCell ref="M720:S720"/>
    <mergeCell ref="M721:S721"/>
    <mergeCell ref="M725:S725"/>
    <mergeCell ref="M726:S726"/>
    <mergeCell ref="B721:H721"/>
    <mergeCell ref="B722:H722"/>
    <mergeCell ref="B723:H723"/>
    <mergeCell ref="B724:H724"/>
    <mergeCell ref="M724:S724"/>
    <mergeCell ref="B725:H725"/>
    <mergeCell ref="B726:H726"/>
    <mergeCell ref="B730:H730"/>
    <mergeCell ref="B731:H731"/>
    <mergeCell ref="B732:H732"/>
    <mergeCell ref="B727:H727"/>
    <mergeCell ref="M727:S727"/>
    <mergeCell ref="B728:H728"/>
    <mergeCell ref="M728:S728"/>
    <mergeCell ref="B729:H729"/>
    <mergeCell ref="M729:S729"/>
    <mergeCell ref="M730:S730"/>
    <mergeCell ref="B735:H735"/>
    <mergeCell ref="B736:H736"/>
    <mergeCell ref="B737:H737"/>
    <mergeCell ref="M731:S731"/>
    <mergeCell ref="M732:S732"/>
    <mergeCell ref="B733:H733"/>
    <mergeCell ref="M733:S733"/>
    <mergeCell ref="B734:H734"/>
    <mergeCell ref="M734:S734"/>
    <mergeCell ref="M735:S735"/>
  </mergeCells>
  <conditionalFormatting sqref="G2">
    <cfRule type="expression" dxfId="10" priority="1">
      <formula>$J$102="Red"</formula>
    </cfRule>
  </conditionalFormatting>
  <conditionalFormatting sqref="G2">
    <cfRule type="expression" dxfId="12" priority="2">
      <formula>$J$102="Orange"</formula>
    </cfRule>
  </conditionalFormatting>
  <conditionalFormatting sqref="G2">
    <cfRule type="expression" dxfId="13" priority="3">
      <formula>$J$102="Yellow"</formula>
    </cfRule>
  </conditionalFormatting>
  <conditionalFormatting sqref="G2">
    <cfRule type="expression" dxfId="14" priority="4">
      <formula>$J$102="Green"</formula>
    </cfRule>
  </conditionalFormatting>
  <conditionalFormatting sqref="G2">
    <cfRule type="expression" dxfId="15" priority="5">
      <formula>$J$102="Cyan"</formula>
    </cfRule>
  </conditionalFormatting>
  <conditionalFormatting sqref="G2">
    <cfRule type="expression" dxfId="16" priority="6">
      <formula>$J$102="Blue"</formula>
    </cfRule>
  </conditionalFormatting>
  <conditionalFormatting sqref="G2">
    <cfRule type="expression" dxfId="26" priority="7">
      <formula>$J$102="Purple"</formula>
    </cfRule>
  </conditionalFormatting>
  <conditionalFormatting sqref="G2">
    <cfRule type="expression" dxfId="18" priority="8">
      <formula>$J$102="Magenta"</formula>
    </cfRule>
  </conditionalFormatting>
  <dataValidations>
    <dataValidation type="list" allowBlank="1" showErrorMessage="1" sqref="J9:J985">
      <formula1>"Mercado,Grimório da guilda,Empréstimo,Doação,Profissão,Academia"</formula1>
    </dataValidation>
  </dataValidations>
  <printOptions/>
  <pageMargins bottom="0.787401575" footer="0.0" header="0.0" left="0.511811024" right="0.511811024" top="0.7874015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1.22" defaultRowHeight="15.0"/>
  <cols>
    <col customWidth="1" min="1" max="1" width="4.11"/>
    <col customWidth="1" min="2" max="2" width="6.11"/>
    <col customWidth="1" min="3" max="3" width="34.0"/>
    <col customWidth="1" min="4" max="4" width="11.78"/>
    <col customWidth="1" min="5" max="5" width="2.33"/>
    <col customWidth="1" min="6" max="6" width="2.11"/>
    <col customWidth="1" min="7" max="7" width="6.67"/>
    <col customWidth="1" min="8" max="8" width="35.0"/>
  </cols>
  <sheetData>
    <row r="4" ht="13.5" customHeight="1"/>
    <row r="5" ht="4.5" customHeight="1"/>
    <row r="6">
      <c r="B6" s="694" t="s">
        <v>141</v>
      </c>
      <c r="C6" s="695" t="s">
        <v>266</v>
      </c>
      <c r="D6" s="696" t="s">
        <v>267</v>
      </c>
    </row>
    <row r="7">
      <c r="B7" s="697"/>
      <c r="C7" s="698"/>
      <c r="D7" s="699"/>
    </row>
    <row r="8">
      <c r="B8" s="697"/>
      <c r="C8" s="698"/>
      <c r="D8" s="700"/>
    </row>
    <row r="9">
      <c r="B9" s="697"/>
      <c r="C9" s="698"/>
      <c r="D9" s="700"/>
    </row>
    <row r="10">
      <c r="B10" s="697"/>
      <c r="C10" s="698"/>
      <c r="D10" s="700"/>
    </row>
    <row r="11">
      <c r="B11" s="697"/>
      <c r="C11" s="698"/>
      <c r="D11" s="700"/>
    </row>
    <row r="12">
      <c r="B12" s="697"/>
      <c r="C12" s="698"/>
      <c r="D12" s="700"/>
    </row>
    <row r="13">
      <c r="B13" s="697"/>
      <c r="C13" s="698"/>
      <c r="D13" s="700"/>
    </row>
    <row r="14">
      <c r="B14" s="697"/>
      <c r="C14" s="698"/>
      <c r="D14" s="700"/>
    </row>
    <row r="15">
      <c r="B15" s="697"/>
      <c r="C15" s="698"/>
      <c r="D15" s="700"/>
    </row>
    <row r="16">
      <c r="B16" s="697"/>
      <c r="C16" s="698"/>
      <c r="D16" s="700"/>
    </row>
    <row r="17">
      <c r="B17" s="697"/>
      <c r="C17" s="698"/>
      <c r="D17" s="700"/>
    </row>
    <row r="18">
      <c r="B18" s="697"/>
      <c r="C18" s="698"/>
      <c r="D18" s="700"/>
    </row>
    <row r="19">
      <c r="B19" s="697"/>
      <c r="C19" s="698"/>
      <c r="D19" s="700"/>
    </row>
    <row r="20">
      <c r="B20" s="697"/>
      <c r="C20" s="698"/>
      <c r="D20" s="700"/>
    </row>
    <row r="21" ht="15.75" customHeight="1">
      <c r="B21" s="697"/>
      <c r="C21" s="698"/>
      <c r="D21" s="700"/>
    </row>
    <row r="22" ht="15.75" customHeight="1">
      <c r="B22" s="697"/>
      <c r="C22" s="698"/>
      <c r="D22" s="700"/>
    </row>
    <row r="23" ht="15.75" customHeight="1">
      <c r="B23" s="697"/>
      <c r="C23" s="698"/>
      <c r="D23" s="700"/>
    </row>
    <row r="24" ht="15.75" customHeight="1">
      <c r="B24" s="697"/>
      <c r="C24" s="698"/>
      <c r="D24" s="700"/>
    </row>
    <row r="25" ht="15.75" customHeight="1">
      <c r="B25" s="697"/>
      <c r="C25" s="698"/>
      <c r="D25" s="700"/>
    </row>
    <row r="26" ht="15.75" customHeight="1">
      <c r="B26" s="697"/>
      <c r="C26" s="698"/>
      <c r="D26" s="700"/>
    </row>
    <row r="27" ht="15.75" customHeight="1">
      <c r="B27" s="697"/>
      <c r="C27" s="698"/>
      <c r="D27" s="700"/>
    </row>
    <row r="28" ht="15.75" customHeight="1">
      <c r="B28" s="697"/>
      <c r="C28" s="698"/>
      <c r="D28" s="700"/>
    </row>
    <row r="29" ht="15.75" customHeight="1">
      <c r="B29" s="697"/>
      <c r="C29" s="698"/>
      <c r="D29" s="700"/>
    </row>
    <row r="30" ht="15.75" customHeight="1">
      <c r="B30" s="697"/>
      <c r="C30" s="698"/>
      <c r="D30" s="700"/>
    </row>
    <row r="31" ht="15.75" customHeight="1">
      <c r="B31" s="697"/>
      <c r="C31" s="698"/>
      <c r="D31" s="700"/>
    </row>
    <row r="32" ht="15.75" customHeight="1">
      <c r="B32" s="697"/>
      <c r="C32" s="698"/>
      <c r="D32" s="700"/>
    </row>
    <row r="33" ht="15.75" customHeight="1">
      <c r="B33" s="697"/>
      <c r="C33" s="698"/>
      <c r="D33" s="700"/>
    </row>
    <row r="34" ht="15.75" customHeight="1">
      <c r="B34" s="697"/>
      <c r="C34" s="698"/>
      <c r="D34" s="700"/>
    </row>
    <row r="35" ht="15.75" customHeight="1">
      <c r="B35" s="697"/>
      <c r="C35" s="698"/>
      <c r="D35" s="700"/>
    </row>
    <row r="36" ht="15.75" customHeight="1">
      <c r="B36" s="697"/>
      <c r="C36" s="698"/>
      <c r="D36" s="700"/>
    </row>
    <row r="37" ht="15.75" customHeight="1">
      <c r="B37" s="697"/>
      <c r="C37" s="698"/>
      <c r="D37" s="700"/>
    </row>
    <row r="38" ht="15.75" customHeight="1">
      <c r="B38" s="697"/>
      <c r="C38" s="698"/>
      <c r="D38" s="700"/>
    </row>
    <row r="39" ht="15.75" customHeight="1">
      <c r="B39" s="697"/>
      <c r="C39" s="698"/>
      <c r="D39" s="700"/>
    </row>
    <row r="40" ht="15.75" customHeight="1">
      <c r="B40" s="697"/>
      <c r="C40" s="698"/>
      <c r="D40" s="700"/>
    </row>
    <row r="41" ht="15.75" customHeight="1">
      <c r="B41" s="697"/>
      <c r="C41" s="698"/>
      <c r="D41" s="700"/>
    </row>
    <row r="42" ht="15.75" customHeight="1">
      <c r="B42" s="697"/>
      <c r="C42" s="698"/>
      <c r="D42" s="700"/>
    </row>
    <row r="43" ht="15.75" customHeight="1">
      <c r="B43" s="697"/>
      <c r="C43" s="698"/>
      <c r="D43" s="700"/>
    </row>
    <row r="44" ht="15.75" customHeight="1">
      <c r="B44" s="697"/>
      <c r="C44" s="698"/>
      <c r="D44" s="700"/>
    </row>
    <row r="45" ht="15.75" customHeight="1">
      <c r="B45" s="697"/>
      <c r="C45" s="698"/>
      <c r="D45" s="700"/>
    </row>
    <row r="46" ht="15.75" customHeight="1">
      <c r="B46" s="697"/>
      <c r="C46" s="698"/>
      <c r="D46" s="700"/>
    </row>
    <row r="47" ht="15.75" customHeight="1">
      <c r="B47" s="697"/>
      <c r="C47" s="698"/>
      <c r="D47" s="700"/>
    </row>
    <row r="48" ht="15.75" customHeight="1">
      <c r="B48" s="697"/>
      <c r="C48" s="698"/>
      <c r="D48" s="700"/>
    </row>
    <row r="49" ht="15.75" customHeight="1">
      <c r="B49" s="697"/>
      <c r="C49" s="698"/>
      <c r="D49" s="700"/>
    </row>
    <row r="50" ht="15.75" customHeight="1">
      <c r="B50" s="697"/>
      <c r="C50" s="698"/>
      <c r="D50" s="700"/>
    </row>
    <row r="51" ht="15.75" customHeight="1">
      <c r="B51" s="697"/>
      <c r="C51" s="698"/>
      <c r="D51" s="700"/>
    </row>
    <row r="52" ht="15.75" customHeight="1">
      <c r="B52" s="697"/>
      <c r="C52" s="698"/>
      <c r="D52" s="700"/>
    </row>
    <row r="53" ht="15.75" customHeight="1">
      <c r="B53" s="697"/>
      <c r="C53" s="698"/>
      <c r="D53" s="700"/>
    </row>
    <row r="54" ht="15.75" customHeight="1">
      <c r="B54" s="697"/>
      <c r="C54" s="698"/>
      <c r="D54" s="700"/>
    </row>
    <row r="55" ht="15.75" customHeight="1">
      <c r="B55" s="697"/>
      <c r="C55" s="698"/>
      <c r="D55" s="700"/>
    </row>
    <row r="56" ht="15.75" customHeight="1">
      <c r="B56" s="697"/>
      <c r="C56" s="698"/>
      <c r="D56" s="700"/>
    </row>
    <row r="57" ht="15.75" customHeight="1">
      <c r="B57" s="697"/>
      <c r="C57" s="698"/>
      <c r="D57" s="700"/>
    </row>
    <row r="58" ht="15.75" customHeight="1">
      <c r="B58" s="697"/>
      <c r="C58" s="698"/>
      <c r="D58" s="700"/>
    </row>
    <row r="59" ht="15.75" customHeight="1">
      <c r="B59" s="697"/>
      <c r="C59" s="698"/>
      <c r="D59" s="700"/>
    </row>
    <row r="60" ht="15.75" customHeight="1">
      <c r="B60" s="697"/>
      <c r="C60" s="698"/>
      <c r="D60" s="700"/>
    </row>
    <row r="61" ht="15.75" customHeight="1">
      <c r="B61" s="697"/>
      <c r="C61" s="698"/>
      <c r="D61" s="700"/>
    </row>
    <row r="62" ht="15.75" customHeight="1">
      <c r="B62" s="697"/>
      <c r="C62" s="698"/>
      <c r="D62" s="700"/>
    </row>
    <row r="63" ht="15.75" customHeight="1">
      <c r="B63" s="697"/>
      <c r="C63" s="698"/>
      <c r="D63" s="700"/>
    </row>
    <row r="64" ht="15.75" customHeight="1">
      <c r="B64" s="697"/>
      <c r="C64" s="698"/>
      <c r="D64" s="700"/>
    </row>
    <row r="65" ht="15.75" customHeight="1">
      <c r="B65" s="697"/>
      <c r="C65" s="698"/>
      <c r="D65" s="700"/>
    </row>
    <row r="66" ht="15.75" customHeight="1">
      <c r="B66" s="697"/>
      <c r="C66" s="698"/>
      <c r="D66" s="700"/>
    </row>
    <row r="67" ht="15.75" customHeight="1">
      <c r="B67" s="697"/>
      <c r="C67" s="698"/>
      <c r="D67" s="700"/>
    </row>
    <row r="68" ht="15.75" customHeight="1">
      <c r="B68" s="697"/>
      <c r="C68" s="698"/>
      <c r="D68" s="700"/>
    </row>
    <row r="69" ht="15.75" customHeight="1">
      <c r="B69" s="697"/>
      <c r="C69" s="698"/>
      <c r="D69" s="700"/>
    </row>
    <row r="70" ht="15.75" customHeight="1">
      <c r="B70" s="697"/>
      <c r="C70" s="698"/>
      <c r="D70" s="700"/>
    </row>
    <row r="71" ht="15.75" customHeight="1">
      <c r="B71" s="697"/>
      <c r="C71" s="698"/>
      <c r="D71" s="700"/>
    </row>
    <row r="72" ht="15.75" customHeight="1">
      <c r="B72" s="697"/>
      <c r="C72" s="698"/>
      <c r="D72" s="700"/>
    </row>
    <row r="73" ht="15.75" customHeight="1">
      <c r="B73" s="697"/>
      <c r="C73" s="698"/>
      <c r="D73" s="700"/>
    </row>
    <row r="74" ht="15.75" customHeight="1">
      <c r="B74" s="697"/>
      <c r="C74" s="698"/>
      <c r="D74" s="700"/>
    </row>
    <row r="75" ht="15.75" customHeight="1">
      <c r="B75" s="697"/>
      <c r="C75" s="698"/>
      <c r="D75" s="700"/>
    </row>
    <row r="76" ht="15.75" customHeight="1">
      <c r="B76" s="697"/>
      <c r="C76" s="698"/>
      <c r="D76" s="700"/>
    </row>
    <row r="77" ht="15.75" customHeight="1">
      <c r="B77" s="697"/>
      <c r="C77" s="698"/>
      <c r="D77" s="700"/>
    </row>
    <row r="78" ht="15.75" customHeight="1">
      <c r="B78" s="697"/>
      <c r="C78" s="698"/>
      <c r="D78" s="700"/>
    </row>
    <row r="79" ht="15.75" customHeight="1">
      <c r="B79" s="697"/>
      <c r="C79" s="698"/>
      <c r="D79" s="700"/>
    </row>
    <row r="80" ht="15.75" customHeight="1">
      <c r="B80" s="697"/>
      <c r="C80" s="698"/>
      <c r="D80" s="700"/>
    </row>
    <row r="81" ht="15.75" customHeight="1">
      <c r="B81" s="697"/>
      <c r="C81" s="698"/>
      <c r="D81" s="700"/>
    </row>
    <row r="82" ht="15.75" customHeight="1">
      <c r="B82" s="697"/>
      <c r="C82" s="698"/>
      <c r="D82" s="700"/>
    </row>
    <row r="83" ht="15.75" customHeight="1">
      <c r="B83" s="697"/>
      <c r="C83" s="698"/>
      <c r="D83" s="700"/>
    </row>
    <row r="84" ht="15.75" customHeight="1">
      <c r="B84" s="697"/>
      <c r="C84" s="698"/>
      <c r="D84" s="700"/>
    </row>
    <row r="85" ht="15.75" customHeight="1">
      <c r="B85" s="697"/>
      <c r="C85" s="698"/>
      <c r="D85" s="700"/>
    </row>
    <row r="86" ht="15.75" customHeight="1">
      <c r="B86" s="697"/>
      <c r="C86" s="698"/>
      <c r="D86" s="700"/>
    </row>
    <row r="87" ht="15.75" customHeight="1">
      <c r="B87" s="697"/>
      <c r="C87" s="698"/>
      <c r="D87" s="700"/>
    </row>
    <row r="88" ht="15.75" customHeight="1">
      <c r="B88" s="697"/>
      <c r="C88" s="698"/>
      <c r="D88" s="700"/>
    </row>
    <row r="89" ht="15.75" customHeight="1">
      <c r="B89" s="697"/>
      <c r="C89" s="698"/>
      <c r="D89" s="700"/>
    </row>
    <row r="90" ht="15.75" customHeight="1">
      <c r="B90" s="697"/>
      <c r="C90" s="698"/>
      <c r="D90" s="700"/>
    </row>
    <row r="91" ht="15.75" customHeight="1">
      <c r="B91" s="697"/>
      <c r="C91" s="698"/>
      <c r="D91" s="700"/>
    </row>
    <row r="92" ht="15.75" customHeight="1">
      <c r="B92" s="697"/>
      <c r="C92" s="698"/>
      <c r="D92" s="700"/>
    </row>
    <row r="93" ht="15.75" customHeight="1">
      <c r="B93" s="697"/>
      <c r="C93" s="698"/>
      <c r="D93" s="700"/>
    </row>
    <row r="94" ht="15.75" customHeight="1">
      <c r="B94" s="697"/>
      <c r="C94" s="698"/>
      <c r="D94" s="700"/>
    </row>
    <row r="95" ht="15.75" customHeight="1">
      <c r="B95" s="697"/>
      <c r="C95" s="698"/>
      <c r="D95" s="700"/>
    </row>
    <row r="96" ht="15.75" customHeight="1">
      <c r="B96" s="697"/>
      <c r="C96" s="698"/>
      <c r="D96" s="700"/>
    </row>
    <row r="97" ht="15.75" customHeight="1">
      <c r="B97" s="697"/>
      <c r="C97" s="698"/>
      <c r="D97" s="700"/>
    </row>
    <row r="98" ht="15.75" customHeight="1">
      <c r="B98" s="697"/>
      <c r="C98" s="698"/>
      <c r="D98" s="700"/>
    </row>
    <row r="99" ht="15.75" customHeight="1">
      <c r="B99" s="697"/>
      <c r="C99" s="698"/>
      <c r="D99" s="700"/>
    </row>
    <row r="100" ht="15.75" customHeight="1">
      <c r="B100" s="697"/>
      <c r="C100" s="698"/>
      <c r="D100" s="700"/>
    </row>
    <row r="101" ht="15.75" customHeight="1">
      <c r="B101" s="697"/>
      <c r="C101" s="698"/>
      <c r="D101" s="700"/>
    </row>
    <row r="102" ht="15.75" customHeight="1">
      <c r="B102" s="697"/>
      <c r="C102" s="698"/>
      <c r="D102" s="700"/>
    </row>
    <row r="103" ht="15.75" customHeight="1">
      <c r="B103" s="697"/>
      <c r="C103" s="698"/>
      <c r="D103" s="700"/>
    </row>
    <row r="104" ht="15.75" customHeight="1">
      <c r="B104" s="697"/>
      <c r="C104" s="698"/>
      <c r="D104" s="700"/>
    </row>
    <row r="105" ht="15.75" customHeight="1">
      <c r="B105" s="697"/>
      <c r="C105" s="698"/>
      <c r="D105" s="700"/>
    </row>
    <row r="106" ht="15.75" customHeight="1">
      <c r="B106" s="697"/>
      <c r="C106" s="698"/>
      <c r="D106" s="700"/>
    </row>
    <row r="107" ht="15.75" customHeight="1">
      <c r="B107" s="697"/>
      <c r="C107" s="698"/>
      <c r="D107" s="700"/>
    </row>
    <row r="108" ht="15.75" customHeight="1">
      <c r="B108" s="697"/>
      <c r="C108" s="698"/>
      <c r="D108" s="700"/>
    </row>
    <row r="109" ht="15.75" customHeight="1">
      <c r="B109" s="697"/>
      <c r="C109" s="698"/>
      <c r="D109" s="700"/>
    </row>
    <row r="110" ht="15.75" customHeight="1">
      <c r="B110" s="697"/>
      <c r="C110" s="698"/>
      <c r="D110" s="700"/>
    </row>
    <row r="111" ht="15.75" customHeight="1">
      <c r="B111" s="697"/>
      <c r="C111" s="698"/>
      <c r="D111" s="700"/>
    </row>
    <row r="112" ht="15.75" customHeight="1">
      <c r="B112" s="697"/>
      <c r="C112" s="698"/>
      <c r="D112" s="700"/>
    </row>
    <row r="113" ht="15.75" customHeight="1">
      <c r="B113" s="697"/>
      <c r="C113" s="698"/>
      <c r="D113" s="700"/>
    </row>
    <row r="114" ht="15.75" customHeight="1">
      <c r="B114" s="697"/>
      <c r="C114" s="698"/>
      <c r="D114" s="700"/>
    </row>
    <row r="115" ht="15.75" customHeight="1">
      <c r="B115" s="697"/>
      <c r="C115" s="698"/>
      <c r="D115" s="700"/>
    </row>
    <row r="116" ht="15.75" customHeight="1">
      <c r="B116" s="697"/>
      <c r="C116" s="698"/>
      <c r="D116" s="700"/>
    </row>
    <row r="117" ht="15.75" customHeight="1">
      <c r="B117" s="697"/>
      <c r="C117" s="698"/>
      <c r="D117" s="700"/>
    </row>
    <row r="118" ht="15.75" customHeight="1">
      <c r="B118" s="697"/>
      <c r="C118" s="698"/>
      <c r="D118" s="700"/>
    </row>
    <row r="119" ht="15.75" customHeight="1">
      <c r="B119" s="697"/>
      <c r="C119" s="698"/>
      <c r="D119" s="700"/>
    </row>
    <row r="120" ht="15.75" customHeight="1">
      <c r="B120" s="697"/>
      <c r="C120" s="698"/>
      <c r="D120" s="700"/>
    </row>
    <row r="121" ht="15.75" customHeight="1">
      <c r="B121" s="697"/>
      <c r="C121" s="698"/>
      <c r="D121" s="700"/>
    </row>
    <row r="122" ht="15.75" customHeight="1">
      <c r="B122" s="697"/>
      <c r="C122" s="698"/>
      <c r="D122" s="700"/>
    </row>
    <row r="123" ht="15.75" customHeight="1">
      <c r="B123" s="697"/>
      <c r="C123" s="698"/>
      <c r="D123" s="700"/>
    </row>
    <row r="124" ht="15.75" customHeight="1">
      <c r="B124" s="697"/>
      <c r="C124" s="698"/>
      <c r="D124" s="700"/>
    </row>
    <row r="125" ht="15.75" customHeight="1">
      <c r="B125" s="697"/>
      <c r="C125" s="698"/>
      <c r="D125" s="700"/>
    </row>
    <row r="126" ht="15.75" customHeight="1">
      <c r="B126" s="697"/>
      <c r="C126" s="698"/>
      <c r="D126" s="700"/>
    </row>
    <row r="127" ht="15.75" customHeight="1">
      <c r="B127" s="697"/>
      <c r="C127" s="698"/>
      <c r="D127" s="700"/>
    </row>
    <row r="128" ht="15.75" customHeight="1">
      <c r="B128" s="697"/>
      <c r="C128" s="698"/>
      <c r="D128" s="700"/>
    </row>
    <row r="129" ht="15.75" customHeight="1">
      <c r="B129" s="697"/>
      <c r="C129" s="698"/>
      <c r="D129" s="700"/>
    </row>
    <row r="130" ht="15.75" customHeight="1">
      <c r="B130" s="697"/>
      <c r="C130" s="698"/>
      <c r="D130" s="700"/>
    </row>
    <row r="131" ht="15.75" customHeight="1">
      <c r="B131" s="697"/>
      <c r="C131" s="698"/>
      <c r="D131" s="700"/>
    </row>
    <row r="132" ht="15.75" customHeight="1">
      <c r="B132" s="697"/>
      <c r="C132" s="698"/>
      <c r="D132" s="700"/>
    </row>
    <row r="133" ht="15.75" customHeight="1">
      <c r="B133" s="697"/>
      <c r="C133" s="698"/>
      <c r="D133" s="700"/>
    </row>
    <row r="134" ht="15.75" customHeight="1">
      <c r="B134" s="697"/>
      <c r="C134" s="698"/>
      <c r="D134" s="700"/>
    </row>
    <row r="135" ht="15.75" customHeight="1">
      <c r="B135" s="697"/>
      <c r="C135" s="698"/>
      <c r="D135" s="700"/>
    </row>
    <row r="136" ht="15.75" customHeight="1">
      <c r="B136" s="697"/>
      <c r="C136" s="698"/>
      <c r="D136" s="700"/>
    </row>
    <row r="137" ht="15.75" customHeight="1">
      <c r="B137" s="697"/>
      <c r="C137" s="698"/>
      <c r="D137" s="700"/>
    </row>
    <row r="138" ht="15.75" customHeight="1">
      <c r="B138" s="697"/>
      <c r="C138" s="698"/>
      <c r="D138" s="700"/>
    </row>
    <row r="139" ht="15.75" customHeight="1">
      <c r="B139" s="697"/>
      <c r="C139" s="698"/>
      <c r="D139" s="700"/>
    </row>
    <row r="140" ht="15.75" customHeight="1">
      <c r="B140" s="697"/>
      <c r="C140" s="698"/>
      <c r="D140" s="700"/>
    </row>
    <row r="141" ht="15.75" customHeight="1">
      <c r="B141" s="697"/>
      <c r="C141" s="698"/>
      <c r="D141" s="700"/>
    </row>
    <row r="142" ht="15.75" customHeight="1">
      <c r="B142" s="697"/>
      <c r="C142" s="698"/>
      <c r="D142" s="700"/>
    </row>
    <row r="143" ht="15.75" customHeight="1">
      <c r="B143" s="697"/>
      <c r="C143" s="698"/>
      <c r="D143" s="700"/>
    </row>
    <row r="144" ht="15.75" customHeight="1">
      <c r="B144" s="697"/>
      <c r="C144" s="698"/>
      <c r="D144" s="700"/>
    </row>
    <row r="145" ht="15.75" customHeight="1">
      <c r="B145" s="697"/>
      <c r="C145" s="698"/>
      <c r="D145" s="700"/>
    </row>
    <row r="146" ht="15.75" customHeight="1">
      <c r="B146" s="697"/>
      <c r="C146" s="698"/>
      <c r="D146" s="700"/>
    </row>
    <row r="147" ht="15.75" customHeight="1">
      <c r="B147" s="697"/>
      <c r="C147" s="698"/>
      <c r="D147" s="700"/>
    </row>
    <row r="148" ht="15.75" customHeight="1">
      <c r="B148" s="697"/>
      <c r="C148" s="698"/>
      <c r="D148" s="700"/>
    </row>
    <row r="149" ht="15.75" customHeight="1">
      <c r="B149" s="697"/>
      <c r="C149" s="698"/>
      <c r="D149" s="700"/>
    </row>
    <row r="150" ht="15.75" customHeight="1">
      <c r="B150" s="697"/>
      <c r="C150" s="698"/>
      <c r="D150" s="700"/>
    </row>
    <row r="151" ht="15.75" customHeight="1">
      <c r="B151" s="697"/>
      <c r="C151" s="698"/>
      <c r="D151" s="700"/>
    </row>
    <row r="152" ht="15.75" customHeight="1">
      <c r="B152" s="697"/>
      <c r="C152" s="698"/>
      <c r="D152" s="700"/>
    </row>
    <row r="153" ht="15.75" customHeight="1">
      <c r="B153" s="697"/>
      <c r="C153" s="698"/>
      <c r="D153" s="700"/>
    </row>
    <row r="154" ht="15.75" customHeight="1">
      <c r="B154" s="697"/>
      <c r="C154" s="698"/>
      <c r="D154" s="700"/>
    </row>
    <row r="155" ht="15.75" customHeight="1">
      <c r="B155" s="697"/>
      <c r="C155" s="698"/>
      <c r="D155" s="700"/>
    </row>
    <row r="156" ht="15.75" customHeight="1">
      <c r="B156" s="697"/>
      <c r="C156" s="698"/>
      <c r="D156" s="700"/>
    </row>
    <row r="157" ht="15.75" customHeight="1">
      <c r="B157" s="697"/>
      <c r="C157" s="698"/>
      <c r="D157" s="700"/>
    </row>
    <row r="158" ht="15.75" customHeight="1">
      <c r="B158" s="697"/>
      <c r="C158" s="698"/>
      <c r="D158" s="700"/>
    </row>
    <row r="159" ht="15.75" customHeight="1">
      <c r="B159" s="697"/>
      <c r="C159" s="698"/>
      <c r="D159" s="700"/>
    </row>
    <row r="160" ht="15.75" customHeight="1">
      <c r="B160" s="697"/>
      <c r="C160" s="698"/>
      <c r="D160" s="700"/>
    </row>
    <row r="161" ht="15.75" customHeight="1">
      <c r="B161" s="697"/>
      <c r="C161" s="698"/>
      <c r="D161" s="700"/>
    </row>
    <row r="162" ht="15.75" customHeight="1">
      <c r="B162" s="697"/>
      <c r="C162" s="698"/>
      <c r="D162" s="700"/>
    </row>
    <row r="163" ht="15.75" customHeight="1">
      <c r="B163" s="697"/>
      <c r="C163" s="698"/>
      <c r="D163" s="700"/>
    </row>
    <row r="164" ht="15.75" customHeight="1">
      <c r="B164" s="697"/>
      <c r="C164" s="698"/>
      <c r="D164" s="700"/>
    </row>
    <row r="165" ht="15.75" customHeight="1">
      <c r="B165" s="697"/>
      <c r="C165" s="698"/>
      <c r="D165" s="700"/>
    </row>
    <row r="166" ht="15.75" customHeight="1">
      <c r="B166" s="697"/>
      <c r="C166" s="698"/>
      <c r="D166" s="700"/>
    </row>
    <row r="167" ht="15.75" customHeight="1">
      <c r="B167" s="697"/>
      <c r="C167" s="698"/>
      <c r="D167" s="700"/>
    </row>
    <row r="168" ht="15.75" customHeight="1">
      <c r="B168" s="697"/>
      <c r="C168" s="698"/>
      <c r="D168" s="700"/>
    </row>
    <row r="169" ht="15.75" customHeight="1">
      <c r="B169" s="697"/>
      <c r="C169" s="698"/>
      <c r="D169" s="700"/>
    </row>
    <row r="170" ht="15.75" customHeight="1">
      <c r="B170" s="697"/>
      <c r="C170" s="698"/>
      <c r="D170" s="700"/>
    </row>
    <row r="171" ht="15.75" customHeight="1">
      <c r="B171" s="697"/>
      <c r="C171" s="698"/>
      <c r="D171" s="700"/>
    </row>
    <row r="172" ht="15.75" customHeight="1">
      <c r="B172" s="697"/>
      <c r="C172" s="698"/>
      <c r="D172" s="700"/>
    </row>
    <row r="173" ht="15.75" customHeight="1">
      <c r="B173" s="697"/>
      <c r="C173" s="698"/>
      <c r="D173" s="700"/>
    </row>
    <row r="174" ht="15.75" customHeight="1">
      <c r="B174" s="697"/>
      <c r="C174" s="698"/>
      <c r="D174" s="700"/>
    </row>
    <row r="175" ht="15.75" customHeight="1">
      <c r="B175" s="697"/>
      <c r="C175" s="698"/>
      <c r="D175" s="700"/>
    </row>
    <row r="176" ht="15.75" customHeight="1">
      <c r="B176" s="697"/>
      <c r="C176" s="698"/>
      <c r="D176" s="700"/>
    </row>
    <row r="177" ht="15.75" customHeight="1">
      <c r="B177" s="697"/>
      <c r="C177" s="698"/>
      <c r="D177" s="700"/>
    </row>
    <row r="178" ht="15.75" customHeight="1">
      <c r="B178" s="697"/>
      <c r="C178" s="698"/>
      <c r="D178" s="700"/>
    </row>
    <row r="179" ht="15.75" customHeight="1">
      <c r="B179" s="697"/>
      <c r="C179" s="698"/>
      <c r="D179" s="700"/>
    </row>
    <row r="180" ht="15.75" customHeight="1">
      <c r="B180" s="697"/>
      <c r="C180" s="698"/>
      <c r="D180" s="700"/>
    </row>
    <row r="181" ht="15.75" customHeight="1">
      <c r="B181" s="697"/>
      <c r="C181" s="698"/>
      <c r="D181" s="700"/>
    </row>
    <row r="182" ht="15.75" customHeight="1">
      <c r="B182" s="697"/>
      <c r="C182" s="698"/>
      <c r="D182" s="700"/>
    </row>
    <row r="183" ht="15.75" customHeight="1">
      <c r="B183" s="697"/>
      <c r="C183" s="698"/>
      <c r="D183" s="700"/>
    </row>
    <row r="184" ht="15.75" customHeight="1">
      <c r="B184" s="697"/>
      <c r="C184" s="698"/>
      <c r="D184" s="700"/>
    </row>
    <row r="185" ht="15.75" customHeight="1">
      <c r="B185" s="697"/>
      <c r="C185" s="698"/>
      <c r="D185" s="700"/>
    </row>
    <row r="186" ht="15.75" customHeight="1">
      <c r="B186" s="697"/>
      <c r="C186" s="698"/>
      <c r="D186" s="700"/>
    </row>
    <row r="187" ht="15.75" customHeight="1">
      <c r="B187" s="697"/>
      <c r="C187" s="698"/>
      <c r="D187" s="700"/>
    </row>
    <row r="188" ht="15.75" customHeight="1">
      <c r="B188" s="697"/>
      <c r="C188" s="698"/>
      <c r="D188" s="700"/>
    </row>
    <row r="189" ht="15.75" customHeight="1">
      <c r="B189" s="697"/>
      <c r="C189" s="698"/>
      <c r="D189" s="700"/>
    </row>
    <row r="190" ht="15.75" customHeight="1">
      <c r="B190" s="697"/>
      <c r="C190" s="698"/>
      <c r="D190" s="700"/>
    </row>
    <row r="191" ht="15.75" customHeight="1">
      <c r="B191" s="697"/>
      <c r="C191" s="698"/>
      <c r="D191" s="700"/>
    </row>
    <row r="192" ht="15.75" customHeight="1">
      <c r="B192" s="697"/>
      <c r="C192" s="698"/>
      <c r="D192" s="700"/>
    </row>
    <row r="193" ht="15.75" customHeight="1">
      <c r="B193" s="697"/>
      <c r="C193" s="698"/>
      <c r="D193" s="700"/>
    </row>
    <row r="194" ht="15.75" customHeight="1">
      <c r="B194" s="697"/>
      <c r="C194" s="698"/>
      <c r="D194" s="700"/>
    </row>
    <row r="195" ht="15.75" customHeight="1">
      <c r="B195" s="697"/>
      <c r="C195" s="698"/>
      <c r="D195" s="700"/>
    </row>
    <row r="196" ht="15.75" customHeight="1">
      <c r="B196" s="697"/>
      <c r="C196" s="698"/>
      <c r="D196" s="700"/>
    </row>
    <row r="197" ht="15.75" customHeight="1">
      <c r="B197" s="697"/>
      <c r="C197" s="698"/>
      <c r="D197" s="700"/>
    </row>
    <row r="198" ht="15.75" customHeight="1">
      <c r="B198" s="697"/>
      <c r="C198" s="698"/>
      <c r="D198" s="700"/>
    </row>
    <row r="199" ht="15.75" customHeight="1">
      <c r="B199" s="697"/>
      <c r="C199" s="698"/>
      <c r="D199" s="700"/>
    </row>
    <row r="200" ht="15.75" customHeight="1">
      <c r="B200" s="697"/>
      <c r="C200" s="698"/>
      <c r="D200" s="700"/>
    </row>
    <row r="201" ht="15.75" customHeight="1">
      <c r="B201" s="697"/>
      <c r="C201" s="698"/>
      <c r="D201" s="700"/>
    </row>
    <row r="202" ht="15.75" customHeight="1">
      <c r="B202" s="697"/>
      <c r="C202" s="698"/>
      <c r="D202" s="700"/>
    </row>
    <row r="203" ht="15.75" customHeight="1">
      <c r="B203" s="697"/>
      <c r="C203" s="698"/>
      <c r="D203" s="700"/>
    </row>
    <row r="204" ht="15.75" customHeight="1">
      <c r="B204" s="697"/>
      <c r="C204" s="698"/>
      <c r="D204" s="700"/>
    </row>
    <row r="205" ht="15.75" customHeight="1">
      <c r="B205" s="697"/>
      <c r="C205" s="698"/>
      <c r="D205" s="700"/>
    </row>
    <row r="206" ht="15.75" customHeight="1">
      <c r="B206" s="697"/>
      <c r="C206" s="698"/>
      <c r="D206" s="700"/>
    </row>
    <row r="207" ht="15.75" customHeight="1">
      <c r="B207" s="697"/>
      <c r="C207" s="698"/>
      <c r="D207" s="700"/>
    </row>
    <row r="208" ht="15.75" customHeight="1">
      <c r="B208" s="697"/>
      <c r="C208" s="698"/>
      <c r="D208" s="700"/>
    </row>
    <row r="209" ht="15.75" customHeight="1">
      <c r="B209" s="697"/>
      <c r="C209" s="698"/>
      <c r="D209" s="700"/>
    </row>
    <row r="210" ht="15.75" customHeight="1">
      <c r="B210" s="697"/>
      <c r="C210" s="698"/>
      <c r="D210" s="700"/>
    </row>
    <row r="211" ht="15.75" customHeight="1">
      <c r="B211" s="697"/>
      <c r="C211" s="698"/>
      <c r="D211" s="700"/>
    </row>
    <row r="212" ht="15.75" customHeight="1">
      <c r="B212" s="697"/>
      <c r="C212" s="698"/>
      <c r="D212" s="700"/>
    </row>
    <row r="213" ht="15.75" customHeight="1">
      <c r="B213" s="697"/>
      <c r="C213" s="698"/>
      <c r="D213" s="700"/>
    </row>
    <row r="214" ht="15.75" customHeight="1">
      <c r="B214" s="697"/>
      <c r="C214" s="698"/>
      <c r="D214" s="700"/>
    </row>
    <row r="215" ht="15.75" customHeight="1">
      <c r="B215" s="697"/>
      <c r="C215" s="698"/>
      <c r="D215" s="700"/>
    </row>
    <row r="216" ht="15.75" customHeight="1">
      <c r="B216" s="697"/>
      <c r="C216" s="698"/>
      <c r="D216" s="700"/>
    </row>
    <row r="217" ht="15.75" customHeight="1">
      <c r="B217" s="697"/>
      <c r="C217" s="698"/>
      <c r="D217" s="700"/>
    </row>
    <row r="218" ht="15.75" customHeight="1">
      <c r="B218" s="697"/>
      <c r="C218" s="698"/>
      <c r="D218" s="700"/>
    </row>
    <row r="219" ht="15.75" customHeight="1">
      <c r="B219" s="697"/>
      <c r="C219" s="698"/>
      <c r="D219" s="700"/>
    </row>
    <row r="220" ht="15.75" customHeight="1">
      <c r="B220" s="697"/>
      <c r="C220" s="698"/>
      <c r="D220" s="70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1.22" defaultRowHeight="15.0"/>
  <cols>
    <col customWidth="1" min="1" max="1" width="2.33"/>
    <col customWidth="1" min="2" max="8" width="2.44"/>
    <col customWidth="1" min="9" max="9" width="7.78"/>
    <col customWidth="1" min="10" max="10" width="11.78"/>
    <col customWidth="1" min="11" max="11" width="4.89"/>
    <col customWidth="1" min="12" max="12" width="2.22"/>
    <col customWidth="1" min="13" max="19" width="2.44"/>
    <col customWidth="1" min="20" max="20" width="8.11"/>
    <col customWidth="1" min="21" max="21" width="8.78"/>
    <col customWidth="1" min="22" max="22" width="4.89"/>
    <col customWidth="1" min="23" max="23" width="2.44"/>
  </cols>
  <sheetData>
    <row r="1" ht="15.75" customHeight="1">
      <c r="A1" s="629"/>
      <c r="B1" s="701" t="str">
        <f>IMAGE("http://i.imgur.com/1aZcJXU.png",2)</f>
        <v/>
      </c>
      <c r="C1" s="66"/>
      <c r="D1" s="66"/>
      <c r="E1" s="66"/>
      <c r="F1" s="66"/>
      <c r="G1" s="66"/>
      <c r="H1" s="66"/>
      <c r="I1" s="66"/>
      <c r="J1" s="66"/>
      <c r="K1" s="66"/>
      <c r="L1" s="66"/>
      <c r="M1" s="66"/>
      <c r="N1" s="66"/>
      <c r="O1" s="66"/>
      <c r="P1" s="66"/>
      <c r="Q1" s="66"/>
      <c r="R1" s="66"/>
      <c r="S1" s="66"/>
      <c r="T1" s="66"/>
      <c r="U1" s="66"/>
      <c r="V1" s="67"/>
      <c r="W1" s="637"/>
    </row>
    <row r="2" ht="15.75" customHeight="1">
      <c r="A2" s="629"/>
      <c r="B2" s="702" t="s">
        <v>268</v>
      </c>
      <c r="C2" s="73"/>
      <c r="D2" s="73"/>
      <c r="E2" s="73"/>
      <c r="F2" s="73"/>
      <c r="G2" s="73"/>
      <c r="H2" s="73"/>
      <c r="I2" s="73"/>
      <c r="J2" s="73"/>
      <c r="K2" s="73"/>
      <c r="L2" s="73"/>
      <c r="M2" s="73"/>
      <c r="N2" s="73"/>
      <c r="O2" s="73"/>
      <c r="P2" s="73"/>
      <c r="Q2" s="73"/>
      <c r="R2" s="73"/>
      <c r="S2" s="73"/>
      <c r="T2" s="73"/>
      <c r="U2" s="73"/>
      <c r="V2" s="703"/>
      <c r="W2" s="637"/>
    </row>
    <row r="3" ht="15.75" customHeight="1">
      <c r="A3" s="642"/>
      <c r="B3" s="704"/>
      <c r="C3" s="242"/>
      <c r="D3" s="242"/>
      <c r="E3" s="242"/>
      <c r="F3" s="242"/>
      <c r="G3" s="242"/>
      <c r="H3" s="242"/>
      <c r="I3" s="242"/>
      <c r="J3" s="242"/>
      <c r="K3" s="242"/>
      <c r="L3" s="242"/>
      <c r="M3" s="242"/>
      <c r="N3" s="242"/>
      <c r="O3" s="242"/>
      <c r="P3" s="242"/>
      <c r="Q3" s="242"/>
      <c r="R3" s="242"/>
      <c r="S3" s="242"/>
      <c r="T3" s="242"/>
      <c r="U3" s="242"/>
      <c r="V3" s="705"/>
      <c r="W3" s="646"/>
    </row>
    <row r="4" ht="15.75" customHeight="1">
      <c r="A4" s="647"/>
      <c r="B4" s="706" t="str">
        <f>IMAGE("http://i.imgur.com/M5KNO4X.png",2)</f>
        <v/>
      </c>
      <c r="V4" s="203"/>
      <c r="W4" s="630"/>
    </row>
    <row r="5" ht="15.75" customHeight="1">
      <c r="A5" s="540"/>
      <c r="B5" s="707" t="s">
        <v>269</v>
      </c>
      <c r="C5" s="90"/>
      <c r="D5" s="90"/>
      <c r="E5" s="90"/>
      <c r="F5" s="90"/>
      <c r="G5" s="90"/>
      <c r="H5" s="708"/>
      <c r="I5" s="709" t="s">
        <v>270</v>
      </c>
      <c r="J5" s="709" t="s">
        <v>271</v>
      </c>
      <c r="K5" s="710" t="s">
        <v>272</v>
      </c>
      <c r="L5" s="672"/>
      <c r="M5" s="672"/>
      <c r="N5" s="672"/>
      <c r="O5" s="672"/>
      <c r="P5" s="672"/>
      <c r="Q5" s="672"/>
      <c r="R5" s="672"/>
      <c r="S5" s="673"/>
      <c r="T5" s="711" t="s">
        <v>273</v>
      </c>
      <c r="U5" s="712" t="s">
        <v>274</v>
      </c>
      <c r="V5" s="713"/>
      <c r="W5" s="203"/>
    </row>
    <row r="6" ht="15.75" customHeight="1">
      <c r="A6" s="540"/>
      <c r="B6" s="714"/>
      <c r="C6" s="56"/>
      <c r="D6" s="56"/>
      <c r="E6" s="56"/>
      <c r="F6" s="56"/>
      <c r="G6" s="56"/>
      <c r="H6" s="715"/>
      <c r="I6" s="716"/>
      <c r="J6" s="717"/>
      <c r="K6" s="717"/>
      <c r="L6" s="343"/>
      <c r="M6" s="343"/>
      <c r="N6" s="343"/>
      <c r="O6" s="343"/>
      <c r="P6" s="343"/>
      <c r="Q6" s="343"/>
      <c r="R6" s="681"/>
      <c r="S6" s="718"/>
      <c r="T6" s="681"/>
      <c r="U6" s="719"/>
      <c r="V6" s="715"/>
      <c r="W6" s="203"/>
    </row>
    <row r="7" ht="15.75" customHeight="1">
      <c r="A7" s="540"/>
      <c r="B7" s="714"/>
      <c r="C7" s="56"/>
      <c r="D7" s="56"/>
      <c r="E7" s="56"/>
      <c r="F7" s="56"/>
      <c r="G7" s="56"/>
      <c r="H7" s="715"/>
      <c r="I7" s="716"/>
      <c r="J7" s="717"/>
      <c r="K7" s="717"/>
      <c r="L7" s="343"/>
      <c r="M7" s="343"/>
      <c r="N7" s="343"/>
      <c r="O7" s="343"/>
      <c r="P7" s="343"/>
      <c r="Q7" s="343"/>
      <c r="R7" s="681"/>
      <c r="S7" s="718"/>
      <c r="T7" s="681"/>
      <c r="U7" s="719"/>
      <c r="V7" s="715"/>
      <c r="W7" s="203"/>
    </row>
    <row r="8" ht="15.0" customHeight="1">
      <c r="A8" s="540"/>
      <c r="B8" s="690"/>
      <c r="C8" s="343"/>
      <c r="D8" s="343"/>
      <c r="E8" s="343"/>
      <c r="F8" s="343"/>
      <c r="G8" s="343"/>
      <c r="H8" s="681"/>
      <c r="I8" s="716"/>
      <c r="J8" s="717"/>
      <c r="K8" s="717"/>
      <c r="L8" s="343"/>
      <c r="M8" s="343"/>
      <c r="N8" s="343"/>
      <c r="O8" s="343"/>
      <c r="P8" s="343"/>
      <c r="Q8" s="343"/>
      <c r="R8" s="681"/>
      <c r="S8" s="718"/>
      <c r="T8" s="681"/>
      <c r="U8" s="719"/>
      <c r="V8" s="715"/>
      <c r="W8" s="203"/>
    </row>
    <row r="9" ht="16.5" customHeight="1">
      <c r="A9" s="540"/>
      <c r="B9" s="690"/>
      <c r="C9" s="343"/>
      <c r="D9" s="343"/>
      <c r="E9" s="343"/>
      <c r="F9" s="343"/>
      <c r="G9" s="343"/>
      <c r="H9" s="681"/>
      <c r="I9" s="716"/>
      <c r="J9" s="717"/>
      <c r="K9" s="717"/>
      <c r="L9" s="343"/>
      <c r="M9" s="343"/>
      <c r="N9" s="343"/>
      <c r="O9" s="343"/>
      <c r="P9" s="343"/>
      <c r="Q9" s="343"/>
      <c r="R9" s="681"/>
      <c r="S9" s="718"/>
      <c r="T9" s="681"/>
      <c r="U9" s="719"/>
      <c r="V9" s="715"/>
      <c r="W9" s="203"/>
    </row>
    <row r="10" ht="15.75" customHeight="1">
      <c r="A10" s="540"/>
      <c r="B10" s="690"/>
      <c r="C10" s="343"/>
      <c r="D10" s="343"/>
      <c r="E10" s="343"/>
      <c r="F10" s="343"/>
      <c r="G10" s="343"/>
      <c r="H10" s="681"/>
      <c r="I10" s="716"/>
      <c r="J10" s="717"/>
      <c r="K10" s="717"/>
      <c r="L10" s="343"/>
      <c r="M10" s="343"/>
      <c r="N10" s="343"/>
      <c r="O10" s="343"/>
      <c r="P10" s="343"/>
      <c r="Q10" s="343"/>
      <c r="R10" s="681"/>
      <c r="S10" s="718"/>
      <c r="T10" s="681"/>
      <c r="U10" s="719"/>
      <c r="V10" s="715"/>
      <c r="W10" s="203"/>
    </row>
    <row r="11" ht="15.75" customHeight="1">
      <c r="A11" s="540"/>
      <c r="B11" s="690"/>
      <c r="C11" s="343"/>
      <c r="D11" s="343"/>
      <c r="E11" s="343"/>
      <c r="F11" s="343"/>
      <c r="G11" s="343"/>
      <c r="H11" s="681"/>
      <c r="I11" s="716"/>
      <c r="J11" s="717"/>
      <c r="K11" s="717"/>
      <c r="L11" s="343"/>
      <c r="M11" s="343"/>
      <c r="N11" s="343"/>
      <c r="O11" s="343"/>
      <c r="P11" s="343"/>
      <c r="Q11" s="343"/>
      <c r="R11" s="681"/>
      <c r="S11" s="718"/>
      <c r="T11" s="681"/>
      <c r="U11" s="719"/>
      <c r="V11" s="715"/>
      <c r="W11" s="203"/>
    </row>
    <row r="12" ht="15.75" customHeight="1">
      <c r="A12" s="540"/>
      <c r="B12" s="690"/>
      <c r="C12" s="343"/>
      <c r="D12" s="343"/>
      <c r="E12" s="343"/>
      <c r="F12" s="343"/>
      <c r="G12" s="343"/>
      <c r="H12" s="681"/>
      <c r="I12" s="716"/>
      <c r="J12" s="717"/>
      <c r="K12" s="717"/>
      <c r="L12" s="343"/>
      <c r="M12" s="343"/>
      <c r="N12" s="343"/>
      <c r="O12" s="343"/>
      <c r="P12" s="343"/>
      <c r="Q12" s="343"/>
      <c r="R12" s="681"/>
      <c r="S12" s="718"/>
      <c r="T12" s="681"/>
      <c r="U12" s="719"/>
      <c r="V12" s="715"/>
      <c r="W12" s="203"/>
    </row>
    <row r="13" ht="15.75" customHeight="1">
      <c r="A13" s="540"/>
      <c r="B13" s="690"/>
      <c r="C13" s="343"/>
      <c r="D13" s="343"/>
      <c r="E13" s="343"/>
      <c r="F13" s="343"/>
      <c r="G13" s="343"/>
      <c r="H13" s="681"/>
      <c r="I13" s="716"/>
      <c r="J13" s="717"/>
      <c r="K13" s="717"/>
      <c r="L13" s="343"/>
      <c r="M13" s="343"/>
      <c r="N13" s="343"/>
      <c r="O13" s="343"/>
      <c r="P13" s="343"/>
      <c r="Q13" s="343"/>
      <c r="R13" s="681"/>
      <c r="S13" s="718"/>
      <c r="T13" s="681"/>
      <c r="U13" s="719"/>
      <c r="V13" s="715"/>
      <c r="W13" s="203"/>
    </row>
    <row r="14" ht="15.75" customHeight="1">
      <c r="A14" s="540"/>
      <c r="B14" s="690"/>
      <c r="C14" s="343"/>
      <c r="D14" s="343"/>
      <c r="E14" s="343"/>
      <c r="F14" s="343"/>
      <c r="G14" s="343"/>
      <c r="H14" s="681"/>
      <c r="I14" s="716"/>
      <c r="J14" s="717"/>
      <c r="K14" s="717"/>
      <c r="L14" s="343"/>
      <c r="M14" s="343"/>
      <c r="N14" s="343"/>
      <c r="O14" s="343"/>
      <c r="P14" s="343"/>
      <c r="Q14" s="343"/>
      <c r="R14" s="681"/>
      <c r="S14" s="718"/>
      <c r="T14" s="681"/>
      <c r="U14" s="719"/>
      <c r="V14" s="715"/>
      <c r="W14" s="203"/>
    </row>
    <row r="15" ht="15.75" customHeight="1">
      <c r="A15" s="540"/>
      <c r="B15" s="690"/>
      <c r="C15" s="343"/>
      <c r="D15" s="343"/>
      <c r="E15" s="343"/>
      <c r="F15" s="343"/>
      <c r="G15" s="343"/>
      <c r="H15" s="681"/>
      <c r="I15" s="716"/>
      <c r="J15" s="717"/>
      <c r="K15" s="717"/>
      <c r="L15" s="343"/>
      <c r="M15" s="343"/>
      <c r="N15" s="343"/>
      <c r="O15" s="343"/>
      <c r="P15" s="343"/>
      <c r="Q15" s="343"/>
      <c r="R15" s="681"/>
      <c r="S15" s="718"/>
      <c r="T15" s="681"/>
      <c r="U15" s="719"/>
      <c r="V15" s="715"/>
      <c r="W15" s="203"/>
    </row>
    <row r="16" ht="15.75" customHeight="1">
      <c r="A16" s="540"/>
      <c r="B16" s="690"/>
      <c r="C16" s="343"/>
      <c r="D16" s="343"/>
      <c r="E16" s="343"/>
      <c r="F16" s="343"/>
      <c r="G16" s="343"/>
      <c r="H16" s="681"/>
      <c r="I16" s="716"/>
      <c r="J16" s="717"/>
      <c r="K16" s="717"/>
      <c r="L16" s="343"/>
      <c r="M16" s="343"/>
      <c r="N16" s="343"/>
      <c r="O16" s="343"/>
      <c r="P16" s="343"/>
      <c r="Q16" s="343"/>
      <c r="R16" s="681"/>
      <c r="S16" s="718"/>
      <c r="T16" s="681"/>
      <c r="U16" s="719"/>
      <c r="V16" s="715"/>
      <c r="W16" s="203"/>
    </row>
    <row r="17" ht="15.75" customHeight="1">
      <c r="A17" s="540"/>
      <c r="B17" s="690"/>
      <c r="C17" s="343"/>
      <c r="D17" s="343"/>
      <c r="E17" s="343"/>
      <c r="F17" s="343"/>
      <c r="G17" s="343"/>
      <c r="H17" s="681"/>
      <c r="I17" s="716"/>
      <c r="J17" s="717"/>
      <c r="K17" s="717"/>
      <c r="L17" s="343"/>
      <c r="M17" s="343"/>
      <c r="N17" s="343"/>
      <c r="O17" s="343"/>
      <c r="P17" s="343"/>
      <c r="Q17" s="343"/>
      <c r="R17" s="681"/>
      <c r="S17" s="718"/>
      <c r="T17" s="681"/>
      <c r="U17" s="719"/>
      <c r="V17" s="715"/>
      <c r="W17" s="203"/>
    </row>
    <row r="18" ht="15.75" customHeight="1">
      <c r="A18" s="584"/>
      <c r="B18" s="690"/>
      <c r="C18" s="343"/>
      <c r="D18" s="343"/>
      <c r="E18" s="343"/>
      <c r="F18" s="343"/>
      <c r="G18" s="343"/>
      <c r="H18" s="681"/>
      <c r="I18" s="716"/>
      <c r="J18" s="717"/>
      <c r="K18" s="717"/>
      <c r="L18" s="343"/>
      <c r="M18" s="343"/>
      <c r="N18" s="343"/>
      <c r="O18" s="343"/>
      <c r="P18" s="343"/>
      <c r="Q18" s="343"/>
      <c r="R18" s="681"/>
      <c r="S18" s="718"/>
      <c r="T18" s="681"/>
      <c r="U18" s="719"/>
      <c r="V18" s="715"/>
      <c r="W18" s="248"/>
    </row>
    <row r="19" ht="15.75" customHeight="1">
      <c r="A19" s="647"/>
      <c r="B19" s="690"/>
      <c r="C19" s="343"/>
      <c r="D19" s="343"/>
      <c r="E19" s="343"/>
      <c r="F19" s="343"/>
      <c r="G19" s="343"/>
      <c r="H19" s="681"/>
      <c r="I19" s="716"/>
      <c r="J19" s="717"/>
      <c r="K19" s="717"/>
      <c r="L19" s="343"/>
      <c r="M19" s="343"/>
      <c r="N19" s="343"/>
      <c r="O19" s="343"/>
      <c r="P19" s="343"/>
      <c r="Q19" s="343"/>
      <c r="R19" s="681"/>
      <c r="S19" s="718"/>
      <c r="T19" s="681"/>
      <c r="U19" s="719"/>
      <c r="V19" s="715"/>
      <c r="W19" s="635"/>
    </row>
    <row r="20" ht="15.75" customHeight="1">
      <c r="A20" s="540"/>
      <c r="B20" s="690"/>
      <c r="C20" s="343"/>
      <c r="D20" s="343"/>
      <c r="E20" s="343"/>
      <c r="F20" s="343"/>
      <c r="G20" s="343"/>
      <c r="H20" s="681"/>
      <c r="I20" s="716"/>
      <c r="J20" s="717"/>
      <c r="K20" s="717"/>
      <c r="L20" s="343"/>
      <c r="M20" s="343"/>
      <c r="N20" s="343"/>
      <c r="O20" s="343"/>
      <c r="P20" s="343"/>
      <c r="Q20" s="343"/>
      <c r="R20" s="681"/>
      <c r="S20" s="718"/>
      <c r="T20" s="681"/>
      <c r="U20" s="719"/>
      <c r="V20" s="715"/>
      <c r="W20" s="203"/>
    </row>
    <row r="21" ht="15.75" customHeight="1">
      <c r="A21" s="540"/>
      <c r="B21" s="690"/>
      <c r="C21" s="343"/>
      <c r="D21" s="343"/>
      <c r="E21" s="343"/>
      <c r="F21" s="343"/>
      <c r="G21" s="343"/>
      <c r="H21" s="681"/>
      <c r="I21" s="716"/>
      <c r="J21" s="717"/>
      <c r="K21" s="717"/>
      <c r="L21" s="343"/>
      <c r="M21" s="343"/>
      <c r="N21" s="343"/>
      <c r="O21" s="343"/>
      <c r="P21" s="343"/>
      <c r="Q21" s="343"/>
      <c r="R21" s="681"/>
      <c r="S21" s="718"/>
      <c r="T21" s="681"/>
      <c r="U21" s="719"/>
      <c r="V21" s="715"/>
      <c r="W21" s="203"/>
    </row>
    <row r="22" ht="15.75" customHeight="1">
      <c r="A22" s="540"/>
      <c r="B22" s="690"/>
      <c r="C22" s="343"/>
      <c r="D22" s="343"/>
      <c r="E22" s="343"/>
      <c r="F22" s="343"/>
      <c r="G22" s="343"/>
      <c r="H22" s="681"/>
      <c r="I22" s="716"/>
      <c r="J22" s="717"/>
      <c r="K22" s="717"/>
      <c r="L22" s="343"/>
      <c r="M22" s="343"/>
      <c r="N22" s="343"/>
      <c r="O22" s="343"/>
      <c r="P22" s="343"/>
      <c r="Q22" s="343"/>
      <c r="R22" s="681"/>
      <c r="S22" s="718"/>
      <c r="T22" s="681"/>
      <c r="U22" s="719"/>
      <c r="V22" s="715"/>
      <c r="W22" s="203"/>
    </row>
    <row r="23" ht="15.75" customHeight="1">
      <c r="A23" s="540"/>
      <c r="B23" s="690"/>
      <c r="C23" s="343"/>
      <c r="D23" s="343"/>
      <c r="E23" s="343"/>
      <c r="F23" s="343"/>
      <c r="G23" s="343"/>
      <c r="H23" s="681"/>
      <c r="I23" s="716"/>
      <c r="J23" s="717"/>
      <c r="K23" s="717"/>
      <c r="L23" s="343"/>
      <c r="M23" s="343"/>
      <c r="N23" s="343"/>
      <c r="O23" s="343"/>
      <c r="P23" s="343"/>
      <c r="Q23" s="343"/>
      <c r="R23" s="681"/>
      <c r="S23" s="718"/>
      <c r="T23" s="681"/>
      <c r="U23" s="719"/>
      <c r="V23" s="715"/>
      <c r="W23" s="203"/>
    </row>
    <row r="24" ht="15.75" customHeight="1">
      <c r="A24" s="540"/>
      <c r="B24" s="690"/>
      <c r="C24" s="343"/>
      <c r="D24" s="343"/>
      <c r="E24" s="343"/>
      <c r="F24" s="343"/>
      <c r="G24" s="343"/>
      <c r="H24" s="681"/>
      <c r="I24" s="716"/>
      <c r="J24" s="717"/>
      <c r="K24" s="717"/>
      <c r="L24" s="343"/>
      <c r="M24" s="343"/>
      <c r="N24" s="343"/>
      <c r="O24" s="343"/>
      <c r="P24" s="343"/>
      <c r="Q24" s="343"/>
      <c r="R24" s="681"/>
      <c r="S24" s="718"/>
      <c r="T24" s="681"/>
      <c r="U24" s="719"/>
      <c r="V24" s="715"/>
      <c r="W24" s="203"/>
    </row>
    <row r="25" ht="15.75" customHeight="1">
      <c r="A25" s="540"/>
      <c r="B25" s="690"/>
      <c r="C25" s="343"/>
      <c r="D25" s="343"/>
      <c r="E25" s="343"/>
      <c r="F25" s="343"/>
      <c r="G25" s="343"/>
      <c r="H25" s="681"/>
      <c r="I25" s="716"/>
      <c r="J25" s="717"/>
      <c r="K25" s="717"/>
      <c r="L25" s="343"/>
      <c r="M25" s="343"/>
      <c r="N25" s="343"/>
      <c r="O25" s="343"/>
      <c r="P25" s="343"/>
      <c r="Q25" s="343"/>
      <c r="R25" s="681"/>
      <c r="S25" s="718"/>
      <c r="T25" s="681"/>
      <c r="U25" s="719"/>
      <c r="V25" s="715"/>
      <c r="W25" s="203"/>
    </row>
    <row r="26" ht="15.75" customHeight="1">
      <c r="A26" s="540"/>
      <c r="B26" s="690"/>
      <c r="C26" s="343"/>
      <c r="D26" s="343"/>
      <c r="E26" s="343"/>
      <c r="F26" s="343"/>
      <c r="G26" s="343"/>
      <c r="H26" s="681"/>
      <c r="I26" s="716"/>
      <c r="J26" s="717"/>
      <c r="K26" s="717"/>
      <c r="L26" s="343"/>
      <c r="M26" s="343"/>
      <c r="N26" s="343"/>
      <c r="O26" s="343"/>
      <c r="P26" s="343"/>
      <c r="Q26" s="343"/>
      <c r="R26" s="681"/>
      <c r="S26" s="718"/>
      <c r="T26" s="681"/>
      <c r="U26" s="719"/>
      <c r="V26" s="715"/>
      <c r="W26" s="203"/>
    </row>
    <row r="27" ht="15.75" customHeight="1">
      <c r="A27" s="540"/>
      <c r="B27" s="690"/>
      <c r="C27" s="343"/>
      <c r="D27" s="343"/>
      <c r="E27" s="343"/>
      <c r="F27" s="343"/>
      <c r="G27" s="343"/>
      <c r="H27" s="681"/>
      <c r="I27" s="716"/>
      <c r="J27" s="717"/>
      <c r="K27" s="717"/>
      <c r="L27" s="343"/>
      <c r="M27" s="343"/>
      <c r="N27" s="343"/>
      <c r="O27" s="343"/>
      <c r="P27" s="343"/>
      <c r="Q27" s="343"/>
      <c r="R27" s="681"/>
      <c r="S27" s="718"/>
      <c r="T27" s="681"/>
      <c r="U27" s="719"/>
      <c r="V27" s="715"/>
      <c r="W27" s="203"/>
    </row>
    <row r="28" ht="15.75" customHeight="1">
      <c r="A28" s="584"/>
      <c r="B28" s="690"/>
      <c r="C28" s="343"/>
      <c r="D28" s="343"/>
      <c r="E28" s="343"/>
      <c r="F28" s="343"/>
      <c r="G28" s="343"/>
      <c r="H28" s="681"/>
      <c r="I28" s="716"/>
      <c r="J28" s="717"/>
      <c r="K28" s="717"/>
      <c r="L28" s="343"/>
      <c r="M28" s="343"/>
      <c r="N28" s="343"/>
      <c r="O28" s="343"/>
      <c r="P28" s="343"/>
      <c r="Q28" s="343"/>
      <c r="R28" s="681"/>
      <c r="S28" s="718"/>
      <c r="T28" s="681"/>
      <c r="U28" s="719"/>
      <c r="V28" s="715"/>
      <c r="W28" s="248"/>
    </row>
    <row r="29" ht="15.75" customHeight="1">
      <c r="A29" s="647"/>
      <c r="B29" s="690"/>
      <c r="C29" s="343"/>
      <c r="D29" s="343"/>
      <c r="E29" s="343"/>
      <c r="F29" s="343"/>
      <c r="G29" s="343"/>
      <c r="H29" s="681"/>
      <c r="I29" s="716"/>
      <c r="J29" s="717"/>
      <c r="K29" s="717"/>
      <c r="L29" s="343"/>
      <c r="M29" s="343"/>
      <c r="N29" s="343"/>
      <c r="O29" s="343"/>
      <c r="P29" s="343"/>
      <c r="Q29" s="343"/>
      <c r="R29" s="681"/>
      <c r="S29" s="718"/>
      <c r="T29" s="681"/>
      <c r="U29" s="719"/>
      <c r="V29" s="715"/>
      <c r="W29" s="635"/>
    </row>
    <row r="30" ht="15.75" customHeight="1">
      <c r="A30" s="540"/>
      <c r="B30" s="690"/>
      <c r="C30" s="343"/>
      <c r="D30" s="343"/>
      <c r="E30" s="343"/>
      <c r="F30" s="343"/>
      <c r="G30" s="343"/>
      <c r="H30" s="681"/>
      <c r="I30" s="716"/>
      <c r="J30" s="717"/>
      <c r="K30" s="717"/>
      <c r="L30" s="343"/>
      <c r="M30" s="343"/>
      <c r="N30" s="343"/>
      <c r="O30" s="343"/>
      <c r="P30" s="343"/>
      <c r="Q30" s="343"/>
      <c r="R30" s="681"/>
      <c r="S30" s="718"/>
      <c r="T30" s="681"/>
      <c r="U30" s="719"/>
      <c r="V30" s="715"/>
      <c r="W30" s="203"/>
    </row>
    <row r="31" ht="15.75" customHeight="1">
      <c r="A31" s="540"/>
      <c r="B31" s="690"/>
      <c r="C31" s="343"/>
      <c r="D31" s="343"/>
      <c r="E31" s="343"/>
      <c r="F31" s="343"/>
      <c r="G31" s="343"/>
      <c r="H31" s="681"/>
      <c r="I31" s="716"/>
      <c r="J31" s="717"/>
      <c r="K31" s="717"/>
      <c r="L31" s="343"/>
      <c r="M31" s="343"/>
      <c r="N31" s="343"/>
      <c r="O31" s="343"/>
      <c r="P31" s="343"/>
      <c r="Q31" s="343"/>
      <c r="R31" s="681"/>
      <c r="S31" s="718"/>
      <c r="T31" s="681"/>
      <c r="U31" s="719"/>
      <c r="V31" s="715"/>
      <c r="W31" s="203"/>
    </row>
    <row r="32" ht="15.75" customHeight="1">
      <c r="A32" s="540"/>
      <c r="B32" s="690"/>
      <c r="C32" s="343"/>
      <c r="D32" s="343"/>
      <c r="E32" s="343"/>
      <c r="F32" s="343"/>
      <c r="G32" s="343"/>
      <c r="H32" s="681"/>
      <c r="I32" s="716"/>
      <c r="J32" s="717"/>
      <c r="K32" s="717"/>
      <c r="L32" s="343"/>
      <c r="M32" s="343"/>
      <c r="N32" s="343"/>
      <c r="O32" s="343"/>
      <c r="P32" s="343"/>
      <c r="Q32" s="343"/>
      <c r="R32" s="681"/>
      <c r="S32" s="718"/>
      <c r="T32" s="681"/>
      <c r="U32" s="719"/>
      <c r="V32" s="715"/>
      <c r="W32" s="203"/>
    </row>
    <row r="33" ht="15.75" customHeight="1">
      <c r="A33" s="540"/>
      <c r="B33" s="690"/>
      <c r="C33" s="343"/>
      <c r="D33" s="343"/>
      <c r="E33" s="343"/>
      <c r="F33" s="343"/>
      <c r="G33" s="343"/>
      <c r="H33" s="681"/>
      <c r="I33" s="716"/>
      <c r="J33" s="717"/>
      <c r="K33" s="717"/>
      <c r="L33" s="343"/>
      <c r="M33" s="343"/>
      <c r="N33" s="343"/>
      <c r="O33" s="343"/>
      <c r="P33" s="343"/>
      <c r="Q33" s="343"/>
      <c r="R33" s="681"/>
      <c r="S33" s="718"/>
      <c r="T33" s="681"/>
      <c r="U33" s="719"/>
      <c r="V33" s="715"/>
      <c r="W33" s="203"/>
    </row>
    <row r="34" ht="15.75" customHeight="1">
      <c r="A34" s="540"/>
      <c r="B34" s="690"/>
      <c r="C34" s="343"/>
      <c r="D34" s="343"/>
      <c r="E34" s="343"/>
      <c r="F34" s="343"/>
      <c r="G34" s="343"/>
      <c r="H34" s="681"/>
      <c r="I34" s="716"/>
      <c r="J34" s="717"/>
      <c r="K34" s="717"/>
      <c r="L34" s="343"/>
      <c r="M34" s="343"/>
      <c r="N34" s="343"/>
      <c r="O34" s="343"/>
      <c r="P34" s="343"/>
      <c r="Q34" s="343"/>
      <c r="R34" s="681"/>
      <c r="S34" s="718"/>
      <c r="T34" s="681"/>
      <c r="U34" s="719"/>
      <c r="V34" s="715"/>
      <c r="W34" s="203"/>
    </row>
    <row r="35" ht="15.75" customHeight="1">
      <c r="A35" s="540"/>
      <c r="B35" s="690"/>
      <c r="C35" s="343"/>
      <c r="D35" s="343"/>
      <c r="E35" s="343"/>
      <c r="F35" s="343"/>
      <c r="G35" s="343"/>
      <c r="H35" s="681"/>
      <c r="I35" s="716"/>
      <c r="J35" s="717"/>
      <c r="K35" s="717"/>
      <c r="L35" s="343"/>
      <c r="M35" s="343"/>
      <c r="N35" s="343"/>
      <c r="O35" s="343"/>
      <c r="P35" s="343"/>
      <c r="Q35" s="343"/>
      <c r="R35" s="681"/>
      <c r="S35" s="718"/>
      <c r="T35" s="681"/>
      <c r="U35" s="719"/>
      <c r="V35" s="715"/>
      <c r="W35" s="203"/>
    </row>
    <row r="36" ht="15.75" customHeight="1">
      <c r="A36" s="540"/>
      <c r="B36" s="690"/>
      <c r="C36" s="343"/>
      <c r="D36" s="343"/>
      <c r="E36" s="343"/>
      <c r="F36" s="343"/>
      <c r="G36" s="343"/>
      <c r="H36" s="681"/>
      <c r="I36" s="716"/>
      <c r="J36" s="717"/>
      <c r="K36" s="717"/>
      <c r="L36" s="343"/>
      <c r="M36" s="343"/>
      <c r="N36" s="343"/>
      <c r="O36" s="343"/>
      <c r="P36" s="343"/>
      <c r="Q36" s="343"/>
      <c r="R36" s="681"/>
      <c r="S36" s="718"/>
      <c r="T36" s="681"/>
      <c r="U36" s="719"/>
      <c r="V36" s="715"/>
      <c r="W36" s="203"/>
    </row>
    <row r="37" ht="15.75" customHeight="1">
      <c r="A37" s="540"/>
      <c r="B37" s="690"/>
      <c r="C37" s="343"/>
      <c r="D37" s="343"/>
      <c r="E37" s="343"/>
      <c r="F37" s="343"/>
      <c r="G37" s="343"/>
      <c r="H37" s="681"/>
      <c r="I37" s="716"/>
      <c r="J37" s="717"/>
      <c r="K37" s="717"/>
      <c r="L37" s="343"/>
      <c r="M37" s="343"/>
      <c r="N37" s="343"/>
      <c r="O37" s="343"/>
      <c r="P37" s="343"/>
      <c r="Q37" s="343"/>
      <c r="R37" s="681"/>
      <c r="S37" s="718"/>
      <c r="T37" s="681"/>
      <c r="U37" s="719"/>
      <c r="V37" s="715"/>
      <c r="W37" s="203"/>
    </row>
    <row r="38" ht="15.75" customHeight="1">
      <c r="A38" s="584"/>
      <c r="B38" s="690"/>
      <c r="C38" s="343"/>
      <c r="D38" s="343"/>
      <c r="E38" s="343"/>
      <c r="F38" s="343"/>
      <c r="G38" s="343"/>
      <c r="H38" s="681"/>
      <c r="I38" s="716"/>
      <c r="J38" s="717"/>
      <c r="K38" s="717"/>
      <c r="L38" s="343"/>
      <c r="M38" s="343"/>
      <c r="N38" s="343"/>
      <c r="O38" s="343"/>
      <c r="P38" s="343"/>
      <c r="Q38" s="343"/>
      <c r="R38" s="681"/>
      <c r="S38" s="718"/>
      <c r="T38" s="681"/>
      <c r="U38" s="719"/>
      <c r="V38" s="715"/>
      <c r="W38" s="248"/>
    </row>
    <row r="39" ht="15.75" customHeight="1">
      <c r="A39" s="647"/>
      <c r="B39" s="690"/>
      <c r="C39" s="343"/>
      <c r="D39" s="343"/>
      <c r="E39" s="343"/>
      <c r="F39" s="343"/>
      <c r="G39" s="343"/>
      <c r="H39" s="681"/>
      <c r="I39" s="716"/>
      <c r="J39" s="717"/>
      <c r="K39" s="717"/>
      <c r="L39" s="343"/>
      <c r="M39" s="343"/>
      <c r="N39" s="343"/>
      <c r="O39" s="343"/>
      <c r="P39" s="343"/>
      <c r="Q39" s="343"/>
      <c r="R39" s="681"/>
      <c r="S39" s="718"/>
      <c r="T39" s="681"/>
      <c r="U39" s="719"/>
      <c r="V39" s="715"/>
      <c r="W39" s="635"/>
    </row>
    <row r="40" ht="15.75" customHeight="1">
      <c r="A40" s="540"/>
      <c r="B40" s="690"/>
      <c r="C40" s="343"/>
      <c r="D40" s="343"/>
      <c r="E40" s="343"/>
      <c r="F40" s="343"/>
      <c r="G40" s="343"/>
      <c r="H40" s="681"/>
      <c r="I40" s="716"/>
      <c r="J40" s="717"/>
      <c r="K40" s="717"/>
      <c r="L40" s="343"/>
      <c r="M40" s="343"/>
      <c r="N40" s="343"/>
      <c r="O40" s="343"/>
      <c r="P40" s="343"/>
      <c r="Q40" s="343"/>
      <c r="R40" s="681"/>
      <c r="S40" s="718"/>
      <c r="T40" s="681"/>
      <c r="U40" s="719"/>
      <c r="V40" s="715"/>
      <c r="W40" s="203"/>
    </row>
    <row r="41" ht="15.75" customHeight="1">
      <c r="A41" s="540"/>
      <c r="B41" s="690"/>
      <c r="C41" s="343"/>
      <c r="D41" s="343"/>
      <c r="E41" s="343"/>
      <c r="F41" s="343"/>
      <c r="G41" s="343"/>
      <c r="H41" s="681"/>
      <c r="I41" s="716"/>
      <c r="J41" s="717"/>
      <c r="K41" s="717"/>
      <c r="L41" s="343"/>
      <c r="M41" s="343"/>
      <c r="N41" s="343"/>
      <c r="O41" s="343"/>
      <c r="P41" s="343"/>
      <c r="Q41" s="343"/>
      <c r="R41" s="681"/>
      <c r="S41" s="718"/>
      <c r="T41" s="681"/>
      <c r="U41" s="719"/>
      <c r="V41" s="715"/>
      <c r="W41" s="203"/>
    </row>
    <row r="42" ht="15.75" customHeight="1">
      <c r="A42" s="540"/>
      <c r="B42" s="690"/>
      <c r="C42" s="343"/>
      <c r="D42" s="343"/>
      <c r="E42" s="343"/>
      <c r="F42" s="343"/>
      <c r="G42" s="343"/>
      <c r="H42" s="681"/>
      <c r="I42" s="716"/>
      <c r="J42" s="717"/>
      <c r="K42" s="717"/>
      <c r="L42" s="343"/>
      <c r="M42" s="343"/>
      <c r="N42" s="343"/>
      <c r="O42" s="343"/>
      <c r="P42" s="343"/>
      <c r="Q42" s="343"/>
      <c r="R42" s="681"/>
      <c r="S42" s="718"/>
      <c r="T42" s="681"/>
      <c r="U42" s="719"/>
      <c r="V42" s="715"/>
      <c r="W42" s="203"/>
    </row>
    <row r="43" ht="15.75" customHeight="1">
      <c r="A43" s="540"/>
      <c r="B43" s="690"/>
      <c r="C43" s="343"/>
      <c r="D43" s="343"/>
      <c r="E43" s="343"/>
      <c r="F43" s="343"/>
      <c r="G43" s="343"/>
      <c r="H43" s="681"/>
      <c r="I43" s="716"/>
      <c r="J43" s="717"/>
      <c r="K43" s="717"/>
      <c r="L43" s="343"/>
      <c r="M43" s="343"/>
      <c r="N43" s="343"/>
      <c r="O43" s="343"/>
      <c r="P43" s="343"/>
      <c r="Q43" s="343"/>
      <c r="R43" s="681"/>
      <c r="S43" s="718"/>
      <c r="T43" s="681"/>
      <c r="U43" s="719"/>
      <c r="V43" s="715"/>
      <c r="W43" s="203"/>
    </row>
    <row r="44" ht="15.75" customHeight="1">
      <c r="A44" s="540"/>
      <c r="B44" s="690"/>
      <c r="C44" s="343"/>
      <c r="D44" s="343"/>
      <c r="E44" s="343"/>
      <c r="F44" s="343"/>
      <c r="G44" s="343"/>
      <c r="H44" s="681"/>
      <c r="I44" s="716"/>
      <c r="J44" s="717"/>
      <c r="K44" s="717"/>
      <c r="L44" s="343"/>
      <c r="M44" s="343"/>
      <c r="N44" s="343"/>
      <c r="O44" s="343"/>
      <c r="P44" s="343"/>
      <c r="Q44" s="343"/>
      <c r="R44" s="681"/>
      <c r="S44" s="718"/>
      <c r="T44" s="681"/>
      <c r="U44" s="719"/>
      <c r="V44" s="715"/>
      <c r="W44" s="203"/>
    </row>
    <row r="45" ht="15.75" customHeight="1">
      <c r="A45" s="540"/>
      <c r="B45" s="690"/>
      <c r="C45" s="343"/>
      <c r="D45" s="343"/>
      <c r="E45" s="343"/>
      <c r="F45" s="343"/>
      <c r="G45" s="343"/>
      <c r="H45" s="681"/>
      <c r="I45" s="716"/>
      <c r="J45" s="717"/>
      <c r="K45" s="717"/>
      <c r="L45" s="343"/>
      <c r="M45" s="343"/>
      <c r="N45" s="343"/>
      <c r="O45" s="343"/>
      <c r="P45" s="343"/>
      <c r="Q45" s="343"/>
      <c r="R45" s="681"/>
      <c r="S45" s="718"/>
      <c r="T45" s="681"/>
      <c r="U45" s="719"/>
      <c r="V45" s="715"/>
      <c r="W45" s="203"/>
    </row>
    <row r="46" ht="15.75" customHeight="1">
      <c r="A46" s="540"/>
      <c r="B46" s="690"/>
      <c r="C46" s="343"/>
      <c r="D46" s="343"/>
      <c r="E46" s="343"/>
      <c r="F46" s="343"/>
      <c r="G46" s="343"/>
      <c r="H46" s="681"/>
      <c r="I46" s="716"/>
      <c r="J46" s="717"/>
      <c r="K46" s="717"/>
      <c r="L46" s="343"/>
      <c r="M46" s="343"/>
      <c r="N46" s="343"/>
      <c r="O46" s="343"/>
      <c r="P46" s="343"/>
      <c r="Q46" s="343"/>
      <c r="R46" s="681"/>
      <c r="S46" s="718"/>
      <c r="T46" s="681"/>
      <c r="U46" s="719"/>
      <c r="V46" s="715"/>
      <c r="W46" s="203"/>
    </row>
    <row r="47" ht="15.75" customHeight="1">
      <c r="A47" s="540"/>
      <c r="B47" s="690"/>
      <c r="C47" s="343"/>
      <c r="D47" s="343"/>
      <c r="E47" s="343"/>
      <c r="F47" s="343"/>
      <c r="G47" s="343"/>
      <c r="H47" s="681"/>
      <c r="I47" s="716"/>
      <c r="J47" s="717"/>
      <c r="K47" s="717"/>
      <c r="L47" s="343"/>
      <c r="M47" s="343"/>
      <c r="N47" s="343"/>
      <c r="O47" s="343"/>
      <c r="P47" s="343"/>
      <c r="Q47" s="343"/>
      <c r="R47" s="681"/>
      <c r="S47" s="718"/>
      <c r="T47" s="681"/>
      <c r="U47" s="719"/>
      <c r="V47" s="715"/>
      <c r="W47" s="203"/>
    </row>
    <row r="48" ht="15.75" customHeight="1">
      <c r="A48" s="584"/>
      <c r="B48" s="690"/>
      <c r="C48" s="343"/>
      <c r="D48" s="343"/>
      <c r="E48" s="343"/>
      <c r="F48" s="343"/>
      <c r="G48" s="343"/>
      <c r="H48" s="681"/>
      <c r="I48" s="716"/>
      <c r="J48" s="717"/>
      <c r="K48" s="717"/>
      <c r="L48" s="343"/>
      <c r="M48" s="343"/>
      <c r="N48" s="343"/>
      <c r="O48" s="343"/>
      <c r="P48" s="343"/>
      <c r="Q48" s="343"/>
      <c r="R48" s="681"/>
      <c r="S48" s="718"/>
      <c r="T48" s="681"/>
      <c r="U48" s="719"/>
      <c r="V48" s="715"/>
      <c r="W48" s="248"/>
    </row>
    <row r="49" ht="15.75" customHeight="1">
      <c r="A49" s="647"/>
      <c r="B49" s="690"/>
      <c r="C49" s="343"/>
      <c r="D49" s="343"/>
      <c r="E49" s="343"/>
      <c r="F49" s="343"/>
      <c r="G49" s="343"/>
      <c r="H49" s="681"/>
      <c r="I49" s="716"/>
      <c r="J49" s="717"/>
      <c r="K49" s="717"/>
      <c r="L49" s="343"/>
      <c r="M49" s="343"/>
      <c r="N49" s="343"/>
      <c r="O49" s="343"/>
      <c r="P49" s="343"/>
      <c r="Q49" s="343"/>
      <c r="R49" s="681"/>
      <c r="S49" s="718"/>
      <c r="T49" s="681"/>
      <c r="U49" s="719"/>
      <c r="V49" s="715"/>
      <c r="W49" s="635"/>
    </row>
    <row r="50" ht="15.75" customHeight="1">
      <c r="A50" s="540"/>
      <c r="B50" s="690"/>
      <c r="C50" s="343"/>
      <c r="D50" s="343"/>
      <c r="E50" s="343"/>
      <c r="F50" s="343"/>
      <c r="G50" s="343"/>
      <c r="H50" s="681"/>
      <c r="I50" s="716"/>
      <c r="J50" s="717"/>
      <c r="K50" s="717"/>
      <c r="L50" s="343"/>
      <c r="M50" s="343"/>
      <c r="N50" s="343"/>
      <c r="O50" s="343"/>
      <c r="P50" s="343"/>
      <c r="Q50" s="343"/>
      <c r="R50" s="681"/>
      <c r="S50" s="718"/>
      <c r="T50" s="681"/>
      <c r="U50" s="719"/>
      <c r="V50" s="715"/>
      <c r="W50" s="203"/>
    </row>
    <row r="51" ht="15.75" customHeight="1">
      <c r="A51" s="540"/>
      <c r="B51" s="690"/>
      <c r="C51" s="343"/>
      <c r="D51" s="343"/>
      <c r="E51" s="343"/>
      <c r="F51" s="343"/>
      <c r="G51" s="343"/>
      <c r="H51" s="681"/>
      <c r="I51" s="716"/>
      <c r="J51" s="717"/>
      <c r="K51" s="717"/>
      <c r="L51" s="343"/>
      <c r="M51" s="343"/>
      <c r="N51" s="343"/>
      <c r="O51" s="343"/>
      <c r="P51" s="343"/>
      <c r="Q51" s="343"/>
      <c r="R51" s="681"/>
      <c r="S51" s="718"/>
      <c r="T51" s="681"/>
      <c r="U51" s="719"/>
      <c r="V51" s="715"/>
      <c r="W51" s="203"/>
    </row>
    <row r="52" ht="15.75" customHeight="1">
      <c r="A52" s="540"/>
      <c r="B52" s="690"/>
      <c r="C52" s="343"/>
      <c r="D52" s="343"/>
      <c r="E52" s="343"/>
      <c r="F52" s="343"/>
      <c r="G52" s="343"/>
      <c r="H52" s="681"/>
      <c r="I52" s="716"/>
      <c r="J52" s="717"/>
      <c r="K52" s="717"/>
      <c r="L52" s="343"/>
      <c r="M52" s="343"/>
      <c r="N52" s="343"/>
      <c r="O52" s="343"/>
      <c r="P52" s="343"/>
      <c r="Q52" s="343"/>
      <c r="R52" s="681"/>
      <c r="S52" s="718"/>
      <c r="T52" s="681"/>
      <c r="U52" s="719"/>
      <c r="V52" s="715"/>
      <c r="W52" s="203"/>
    </row>
    <row r="53" ht="15.75" customHeight="1">
      <c r="A53" s="540"/>
      <c r="B53" s="690"/>
      <c r="C53" s="343"/>
      <c r="D53" s="343"/>
      <c r="E53" s="343"/>
      <c r="F53" s="343"/>
      <c r="G53" s="343"/>
      <c r="H53" s="681"/>
      <c r="I53" s="716"/>
      <c r="J53" s="717"/>
      <c r="K53" s="717"/>
      <c r="L53" s="343"/>
      <c r="M53" s="343"/>
      <c r="N53" s="343"/>
      <c r="O53" s="343"/>
      <c r="P53" s="343"/>
      <c r="Q53" s="343"/>
      <c r="R53" s="681"/>
      <c r="S53" s="718"/>
      <c r="T53" s="681"/>
      <c r="U53" s="719"/>
      <c r="V53" s="715"/>
      <c r="W53" s="203"/>
    </row>
    <row r="54" ht="15.75" customHeight="1">
      <c r="A54" s="540"/>
      <c r="B54" s="690"/>
      <c r="C54" s="343"/>
      <c r="D54" s="343"/>
      <c r="E54" s="343"/>
      <c r="F54" s="343"/>
      <c r="G54" s="343"/>
      <c r="H54" s="681"/>
      <c r="I54" s="716"/>
      <c r="J54" s="717"/>
      <c r="K54" s="717"/>
      <c r="L54" s="343"/>
      <c r="M54" s="343"/>
      <c r="N54" s="343"/>
      <c r="O54" s="343"/>
      <c r="P54" s="343"/>
      <c r="Q54" s="343"/>
      <c r="R54" s="681"/>
      <c r="S54" s="718"/>
      <c r="T54" s="681"/>
      <c r="U54" s="719"/>
      <c r="V54" s="715"/>
      <c r="W54" s="203"/>
    </row>
    <row r="55" ht="15.75" customHeight="1">
      <c r="A55" s="540"/>
      <c r="B55" s="690"/>
      <c r="C55" s="343"/>
      <c r="D55" s="343"/>
      <c r="E55" s="343"/>
      <c r="F55" s="343"/>
      <c r="G55" s="343"/>
      <c r="H55" s="681"/>
      <c r="I55" s="716"/>
      <c r="J55" s="717"/>
      <c r="K55" s="717"/>
      <c r="L55" s="343"/>
      <c r="M55" s="343"/>
      <c r="N55" s="343"/>
      <c r="O55" s="343"/>
      <c r="P55" s="343"/>
      <c r="Q55" s="343"/>
      <c r="R55" s="681"/>
      <c r="S55" s="718"/>
      <c r="T55" s="681"/>
      <c r="U55" s="719"/>
      <c r="V55" s="715"/>
      <c r="W55" s="203"/>
    </row>
    <row r="56" ht="15.75" customHeight="1">
      <c r="A56" s="540"/>
      <c r="B56" s="690"/>
      <c r="C56" s="343"/>
      <c r="D56" s="343"/>
      <c r="E56" s="343"/>
      <c r="F56" s="343"/>
      <c r="G56" s="343"/>
      <c r="H56" s="681"/>
      <c r="I56" s="716"/>
      <c r="J56" s="717"/>
      <c r="K56" s="717"/>
      <c r="L56" s="343"/>
      <c r="M56" s="343"/>
      <c r="N56" s="343"/>
      <c r="O56" s="343"/>
      <c r="P56" s="343"/>
      <c r="Q56" s="343"/>
      <c r="R56" s="681"/>
      <c r="S56" s="718"/>
      <c r="T56" s="681"/>
      <c r="U56" s="719"/>
      <c r="V56" s="715"/>
      <c r="W56" s="203"/>
    </row>
    <row r="57" ht="15.75" customHeight="1">
      <c r="A57" s="540"/>
      <c r="B57" s="690"/>
      <c r="C57" s="343"/>
      <c r="D57" s="343"/>
      <c r="E57" s="343"/>
      <c r="F57" s="343"/>
      <c r="G57" s="343"/>
      <c r="H57" s="681"/>
      <c r="I57" s="716"/>
      <c r="J57" s="717"/>
      <c r="K57" s="717"/>
      <c r="L57" s="343"/>
      <c r="M57" s="343"/>
      <c r="N57" s="343"/>
      <c r="O57" s="343"/>
      <c r="P57" s="343"/>
      <c r="Q57" s="343"/>
      <c r="R57" s="681"/>
      <c r="S57" s="718"/>
      <c r="T57" s="681"/>
      <c r="U57" s="719"/>
      <c r="V57" s="715"/>
      <c r="W57" s="203"/>
    </row>
    <row r="58" ht="15.75" customHeight="1">
      <c r="A58" s="584"/>
      <c r="B58" s="690"/>
      <c r="C58" s="343"/>
      <c r="D58" s="343"/>
      <c r="E58" s="343"/>
      <c r="F58" s="343"/>
      <c r="G58" s="343"/>
      <c r="H58" s="681"/>
      <c r="I58" s="716"/>
      <c r="J58" s="717"/>
      <c r="K58" s="717"/>
      <c r="L58" s="343"/>
      <c r="M58" s="343"/>
      <c r="N58" s="343"/>
      <c r="O58" s="343"/>
      <c r="P58" s="343"/>
      <c r="Q58" s="343"/>
      <c r="R58" s="681"/>
      <c r="S58" s="718"/>
      <c r="T58" s="681"/>
      <c r="U58" s="719"/>
      <c r="V58" s="715"/>
      <c r="W58" s="248"/>
    </row>
    <row r="59" ht="15.75" customHeight="1">
      <c r="A59" s="647"/>
      <c r="B59" s="690"/>
      <c r="C59" s="343"/>
      <c r="D59" s="343"/>
      <c r="E59" s="343"/>
      <c r="F59" s="343"/>
      <c r="G59" s="343"/>
      <c r="H59" s="681"/>
      <c r="I59" s="716"/>
      <c r="J59" s="717"/>
      <c r="K59" s="717"/>
      <c r="L59" s="343"/>
      <c r="M59" s="343"/>
      <c r="N59" s="343"/>
      <c r="O59" s="343"/>
      <c r="P59" s="343"/>
      <c r="Q59" s="343"/>
      <c r="R59" s="681"/>
      <c r="S59" s="718"/>
      <c r="T59" s="681"/>
      <c r="U59" s="719"/>
      <c r="V59" s="715"/>
      <c r="W59" s="635"/>
    </row>
    <row r="60" ht="15.75" customHeight="1">
      <c r="A60" s="540"/>
      <c r="B60" s="690"/>
      <c r="C60" s="343"/>
      <c r="D60" s="343"/>
      <c r="E60" s="343"/>
      <c r="F60" s="343"/>
      <c r="G60" s="343"/>
      <c r="H60" s="681"/>
      <c r="I60" s="716"/>
      <c r="J60" s="717"/>
      <c r="K60" s="717"/>
      <c r="L60" s="343"/>
      <c r="M60" s="343"/>
      <c r="N60" s="343"/>
      <c r="O60" s="343"/>
      <c r="P60" s="343"/>
      <c r="Q60" s="343"/>
      <c r="R60" s="681"/>
      <c r="S60" s="718"/>
      <c r="T60" s="681"/>
      <c r="U60" s="719"/>
      <c r="V60" s="715"/>
      <c r="W60" s="203"/>
    </row>
    <row r="61" ht="15.75" customHeight="1">
      <c r="A61" s="540"/>
      <c r="B61" s="690"/>
      <c r="C61" s="343"/>
      <c r="D61" s="343"/>
      <c r="E61" s="343"/>
      <c r="F61" s="343"/>
      <c r="G61" s="343"/>
      <c r="H61" s="681"/>
      <c r="I61" s="716"/>
      <c r="J61" s="717"/>
      <c r="K61" s="717"/>
      <c r="L61" s="343"/>
      <c r="M61" s="343"/>
      <c r="N61" s="343"/>
      <c r="O61" s="343"/>
      <c r="P61" s="343"/>
      <c r="Q61" s="343"/>
      <c r="R61" s="681"/>
      <c r="S61" s="718"/>
      <c r="T61" s="681"/>
      <c r="U61" s="719"/>
      <c r="V61" s="715"/>
      <c r="W61" s="203"/>
    </row>
    <row r="62" ht="15.75" customHeight="1">
      <c r="A62" s="540"/>
      <c r="B62" s="690"/>
      <c r="C62" s="343"/>
      <c r="D62" s="343"/>
      <c r="E62" s="343"/>
      <c r="F62" s="343"/>
      <c r="G62" s="343"/>
      <c r="H62" s="681"/>
      <c r="I62" s="716"/>
      <c r="J62" s="717"/>
      <c r="K62" s="717"/>
      <c r="L62" s="343"/>
      <c r="M62" s="343"/>
      <c r="N62" s="343"/>
      <c r="O62" s="343"/>
      <c r="P62" s="343"/>
      <c r="Q62" s="343"/>
      <c r="R62" s="681"/>
      <c r="S62" s="718"/>
      <c r="T62" s="681"/>
      <c r="U62" s="719"/>
      <c r="V62" s="715"/>
      <c r="W62" s="203"/>
    </row>
    <row r="63" ht="15.75" customHeight="1">
      <c r="A63" s="540"/>
      <c r="B63" s="690"/>
      <c r="C63" s="343"/>
      <c r="D63" s="343"/>
      <c r="E63" s="343"/>
      <c r="F63" s="343"/>
      <c r="G63" s="343"/>
      <c r="H63" s="681"/>
      <c r="I63" s="716"/>
      <c r="J63" s="717"/>
      <c r="K63" s="717"/>
      <c r="L63" s="343"/>
      <c r="M63" s="343"/>
      <c r="N63" s="343"/>
      <c r="O63" s="343"/>
      <c r="P63" s="343"/>
      <c r="Q63" s="343"/>
      <c r="R63" s="681"/>
      <c r="S63" s="718"/>
      <c r="T63" s="681"/>
      <c r="U63" s="719"/>
      <c r="V63" s="715"/>
      <c r="W63" s="203"/>
    </row>
    <row r="64" ht="15.75" customHeight="1">
      <c r="A64" s="540"/>
      <c r="B64" s="690"/>
      <c r="C64" s="343"/>
      <c r="D64" s="343"/>
      <c r="E64" s="343"/>
      <c r="F64" s="343"/>
      <c r="G64" s="343"/>
      <c r="H64" s="681"/>
      <c r="I64" s="716"/>
      <c r="J64" s="717"/>
      <c r="K64" s="717"/>
      <c r="L64" s="343"/>
      <c r="M64" s="343"/>
      <c r="N64" s="343"/>
      <c r="O64" s="343"/>
      <c r="P64" s="343"/>
      <c r="Q64" s="343"/>
      <c r="R64" s="681"/>
      <c r="S64" s="718"/>
      <c r="T64" s="681"/>
      <c r="U64" s="719"/>
      <c r="V64" s="715"/>
      <c r="W64" s="203"/>
    </row>
    <row r="65" ht="15.75" customHeight="1">
      <c r="A65" s="540"/>
      <c r="B65" s="690"/>
      <c r="C65" s="343"/>
      <c r="D65" s="343"/>
      <c r="E65" s="343"/>
      <c r="F65" s="343"/>
      <c r="G65" s="343"/>
      <c r="H65" s="681"/>
      <c r="I65" s="716"/>
      <c r="J65" s="717"/>
      <c r="K65" s="717"/>
      <c r="L65" s="343"/>
      <c r="M65" s="343"/>
      <c r="N65" s="343"/>
      <c r="O65" s="343"/>
      <c r="P65" s="343"/>
      <c r="Q65" s="343"/>
      <c r="R65" s="681"/>
      <c r="S65" s="718"/>
      <c r="T65" s="681"/>
      <c r="U65" s="719"/>
      <c r="V65" s="715"/>
      <c r="W65" s="203"/>
    </row>
    <row r="66" ht="15.75" customHeight="1">
      <c r="A66" s="540"/>
      <c r="B66" s="690"/>
      <c r="C66" s="343"/>
      <c r="D66" s="343"/>
      <c r="E66" s="343"/>
      <c r="F66" s="343"/>
      <c r="G66" s="343"/>
      <c r="H66" s="681"/>
      <c r="I66" s="716"/>
      <c r="J66" s="717"/>
      <c r="K66" s="717"/>
      <c r="L66" s="343"/>
      <c r="M66" s="343"/>
      <c r="N66" s="343"/>
      <c r="O66" s="343"/>
      <c r="P66" s="343"/>
      <c r="Q66" s="343"/>
      <c r="R66" s="681"/>
      <c r="S66" s="718"/>
      <c r="T66" s="681"/>
      <c r="U66" s="719"/>
      <c r="V66" s="715"/>
      <c r="W66" s="203"/>
    </row>
    <row r="67" ht="15.75" customHeight="1">
      <c r="A67" s="540"/>
      <c r="B67" s="690"/>
      <c r="C67" s="343"/>
      <c r="D67" s="343"/>
      <c r="E67" s="343"/>
      <c r="F67" s="343"/>
      <c r="G67" s="343"/>
      <c r="H67" s="681"/>
      <c r="I67" s="716"/>
      <c r="J67" s="717"/>
      <c r="K67" s="717"/>
      <c r="L67" s="343"/>
      <c r="M67" s="343"/>
      <c r="N67" s="343"/>
      <c r="O67" s="343"/>
      <c r="P67" s="343"/>
      <c r="Q67" s="343"/>
      <c r="R67" s="681"/>
      <c r="S67" s="718"/>
      <c r="T67" s="681"/>
      <c r="U67" s="719"/>
      <c r="V67" s="715"/>
      <c r="W67" s="203"/>
    </row>
    <row r="68" ht="15.75" customHeight="1">
      <c r="A68" s="584"/>
      <c r="B68" s="690"/>
      <c r="C68" s="343"/>
      <c r="D68" s="343"/>
      <c r="E68" s="343"/>
      <c r="F68" s="343"/>
      <c r="G68" s="343"/>
      <c r="H68" s="681"/>
      <c r="I68" s="716"/>
      <c r="J68" s="717"/>
      <c r="K68" s="717"/>
      <c r="L68" s="343"/>
      <c r="M68" s="343"/>
      <c r="N68" s="343"/>
      <c r="O68" s="343"/>
      <c r="P68" s="343"/>
      <c r="Q68" s="343"/>
      <c r="R68" s="681"/>
      <c r="S68" s="718"/>
      <c r="T68" s="681"/>
      <c r="U68" s="719"/>
      <c r="V68" s="715"/>
      <c r="W68" s="248"/>
    </row>
    <row r="69" ht="15.75" customHeight="1">
      <c r="A69" s="647"/>
      <c r="B69" s="690"/>
      <c r="C69" s="343"/>
      <c r="D69" s="343"/>
      <c r="E69" s="343"/>
      <c r="F69" s="343"/>
      <c r="G69" s="343"/>
      <c r="H69" s="681"/>
      <c r="I69" s="716"/>
      <c r="J69" s="717"/>
      <c r="K69" s="717"/>
      <c r="L69" s="343"/>
      <c r="M69" s="343"/>
      <c r="N69" s="343"/>
      <c r="O69" s="343"/>
      <c r="P69" s="343"/>
      <c r="Q69" s="343"/>
      <c r="R69" s="681"/>
      <c r="S69" s="718"/>
      <c r="T69" s="681"/>
      <c r="U69" s="719"/>
      <c r="V69" s="715"/>
      <c r="W69" s="635"/>
    </row>
    <row r="70" ht="15.75" customHeight="1">
      <c r="A70" s="540"/>
      <c r="B70" s="690"/>
      <c r="C70" s="343"/>
      <c r="D70" s="343"/>
      <c r="E70" s="343"/>
      <c r="F70" s="343"/>
      <c r="G70" s="343"/>
      <c r="H70" s="681"/>
      <c r="I70" s="716"/>
      <c r="J70" s="717"/>
      <c r="K70" s="717"/>
      <c r="L70" s="343"/>
      <c r="M70" s="343"/>
      <c r="N70" s="343"/>
      <c r="O70" s="343"/>
      <c r="P70" s="343"/>
      <c r="Q70" s="343"/>
      <c r="R70" s="681"/>
      <c r="S70" s="718"/>
      <c r="T70" s="681"/>
      <c r="U70" s="719"/>
      <c r="V70" s="715"/>
      <c r="W70" s="203"/>
    </row>
    <row r="71" ht="15.75" customHeight="1">
      <c r="A71" s="540"/>
      <c r="B71" s="690"/>
      <c r="C71" s="343"/>
      <c r="D71" s="343"/>
      <c r="E71" s="343"/>
      <c r="F71" s="343"/>
      <c r="G71" s="343"/>
      <c r="H71" s="681"/>
      <c r="I71" s="716"/>
      <c r="J71" s="717"/>
      <c r="K71" s="717"/>
      <c r="L71" s="343"/>
      <c r="M71" s="343"/>
      <c r="N71" s="343"/>
      <c r="O71" s="343"/>
      <c r="P71" s="343"/>
      <c r="Q71" s="343"/>
      <c r="R71" s="681"/>
      <c r="S71" s="718"/>
      <c r="T71" s="681"/>
      <c r="U71" s="719"/>
      <c r="V71" s="715"/>
      <c r="W71" s="203"/>
    </row>
    <row r="72" ht="15.75" customHeight="1">
      <c r="A72" s="540"/>
      <c r="B72" s="690"/>
      <c r="C72" s="343"/>
      <c r="D72" s="343"/>
      <c r="E72" s="343"/>
      <c r="F72" s="343"/>
      <c r="G72" s="343"/>
      <c r="H72" s="681"/>
      <c r="I72" s="716"/>
      <c r="J72" s="717"/>
      <c r="K72" s="717"/>
      <c r="L72" s="343"/>
      <c r="M72" s="343"/>
      <c r="N72" s="343"/>
      <c r="O72" s="343"/>
      <c r="P72" s="343"/>
      <c r="Q72" s="343"/>
      <c r="R72" s="681"/>
      <c r="S72" s="718"/>
      <c r="T72" s="681"/>
      <c r="U72" s="719"/>
      <c r="V72" s="715"/>
      <c r="W72" s="203"/>
    </row>
    <row r="73" ht="15.75" customHeight="1">
      <c r="A73" s="540"/>
      <c r="B73" s="690"/>
      <c r="C73" s="343"/>
      <c r="D73" s="343"/>
      <c r="E73" s="343"/>
      <c r="F73" s="343"/>
      <c r="G73" s="343"/>
      <c r="H73" s="681"/>
      <c r="I73" s="716"/>
      <c r="J73" s="717"/>
      <c r="K73" s="717"/>
      <c r="L73" s="343"/>
      <c r="M73" s="343"/>
      <c r="N73" s="343"/>
      <c r="O73" s="343"/>
      <c r="P73" s="343"/>
      <c r="Q73" s="343"/>
      <c r="R73" s="681"/>
      <c r="S73" s="718"/>
      <c r="T73" s="681"/>
      <c r="U73" s="719"/>
      <c r="V73" s="715"/>
      <c r="W73" s="203"/>
    </row>
    <row r="74" ht="15.75" customHeight="1">
      <c r="A74" s="540"/>
      <c r="B74" s="690"/>
      <c r="C74" s="343"/>
      <c r="D74" s="343"/>
      <c r="E74" s="343"/>
      <c r="F74" s="343"/>
      <c r="G74" s="343"/>
      <c r="H74" s="681"/>
      <c r="I74" s="716"/>
      <c r="J74" s="717"/>
      <c r="K74" s="717"/>
      <c r="L74" s="343"/>
      <c r="M74" s="343"/>
      <c r="N74" s="343"/>
      <c r="O74" s="343"/>
      <c r="P74" s="343"/>
      <c r="Q74" s="343"/>
      <c r="R74" s="681"/>
      <c r="S74" s="718"/>
      <c r="T74" s="681"/>
      <c r="U74" s="719"/>
      <c r="V74" s="715"/>
      <c r="W74" s="203"/>
    </row>
    <row r="75" ht="15.75" customHeight="1">
      <c r="A75" s="540"/>
      <c r="B75" s="690"/>
      <c r="C75" s="343"/>
      <c r="D75" s="343"/>
      <c r="E75" s="343"/>
      <c r="F75" s="343"/>
      <c r="G75" s="343"/>
      <c r="H75" s="681"/>
      <c r="I75" s="716"/>
      <c r="J75" s="717"/>
      <c r="K75" s="717"/>
      <c r="L75" s="343"/>
      <c r="M75" s="343"/>
      <c r="N75" s="343"/>
      <c r="O75" s="343"/>
      <c r="P75" s="343"/>
      <c r="Q75" s="343"/>
      <c r="R75" s="681"/>
      <c r="S75" s="718"/>
      <c r="T75" s="681"/>
      <c r="U75" s="719"/>
      <c r="V75" s="715"/>
      <c r="W75" s="203"/>
    </row>
    <row r="76" ht="15.75" customHeight="1">
      <c r="A76" s="540"/>
      <c r="B76" s="690"/>
      <c r="C76" s="343"/>
      <c r="D76" s="343"/>
      <c r="E76" s="343"/>
      <c r="F76" s="343"/>
      <c r="G76" s="343"/>
      <c r="H76" s="681"/>
      <c r="I76" s="716"/>
      <c r="J76" s="717"/>
      <c r="K76" s="717"/>
      <c r="L76" s="343"/>
      <c r="M76" s="343"/>
      <c r="N76" s="343"/>
      <c r="O76" s="343"/>
      <c r="P76" s="343"/>
      <c r="Q76" s="343"/>
      <c r="R76" s="681"/>
      <c r="S76" s="718"/>
      <c r="T76" s="681"/>
      <c r="U76" s="719"/>
      <c r="V76" s="715"/>
      <c r="W76" s="203"/>
    </row>
    <row r="77" ht="15.75" customHeight="1">
      <c r="A77" s="540"/>
      <c r="B77" s="690"/>
      <c r="C77" s="343"/>
      <c r="D77" s="343"/>
      <c r="E77" s="343"/>
      <c r="F77" s="343"/>
      <c r="G77" s="343"/>
      <c r="H77" s="681"/>
      <c r="I77" s="716"/>
      <c r="J77" s="717"/>
      <c r="K77" s="717"/>
      <c r="L77" s="343"/>
      <c r="M77" s="343"/>
      <c r="N77" s="343"/>
      <c r="O77" s="343"/>
      <c r="P77" s="343"/>
      <c r="Q77" s="343"/>
      <c r="R77" s="681"/>
      <c r="S77" s="718"/>
      <c r="T77" s="681"/>
      <c r="U77" s="719"/>
      <c r="V77" s="715"/>
      <c r="W77" s="203"/>
    </row>
    <row r="78" ht="15.75" customHeight="1">
      <c r="A78" s="584"/>
      <c r="B78" s="690"/>
      <c r="C78" s="343"/>
      <c r="D78" s="343"/>
      <c r="E78" s="343"/>
      <c r="F78" s="343"/>
      <c r="G78" s="343"/>
      <c r="H78" s="681"/>
      <c r="I78" s="716"/>
      <c r="J78" s="717"/>
      <c r="K78" s="717"/>
      <c r="L78" s="343"/>
      <c r="M78" s="343"/>
      <c r="N78" s="343"/>
      <c r="O78" s="343"/>
      <c r="P78" s="343"/>
      <c r="Q78" s="343"/>
      <c r="R78" s="681"/>
      <c r="S78" s="718"/>
      <c r="T78" s="681"/>
      <c r="U78" s="719"/>
      <c r="V78" s="715"/>
      <c r="W78" s="248"/>
    </row>
    <row r="79" ht="15.75" customHeight="1">
      <c r="A79" s="647"/>
      <c r="B79" s="690"/>
      <c r="C79" s="343"/>
      <c r="D79" s="343"/>
      <c r="E79" s="343"/>
      <c r="F79" s="343"/>
      <c r="G79" s="343"/>
      <c r="H79" s="681"/>
      <c r="I79" s="716"/>
      <c r="J79" s="717"/>
      <c r="K79" s="717"/>
      <c r="L79" s="343"/>
      <c r="M79" s="343"/>
      <c r="N79" s="343"/>
      <c r="O79" s="343"/>
      <c r="P79" s="343"/>
      <c r="Q79" s="343"/>
      <c r="R79" s="681"/>
      <c r="S79" s="718"/>
      <c r="T79" s="681"/>
      <c r="U79" s="719"/>
      <c r="V79" s="715"/>
      <c r="W79" s="635"/>
    </row>
    <row r="80" ht="15.75" customHeight="1">
      <c r="A80" s="540"/>
      <c r="B80" s="690"/>
      <c r="C80" s="343"/>
      <c r="D80" s="343"/>
      <c r="E80" s="343"/>
      <c r="F80" s="343"/>
      <c r="G80" s="343"/>
      <c r="H80" s="681"/>
      <c r="I80" s="716"/>
      <c r="J80" s="717"/>
      <c r="K80" s="717"/>
      <c r="L80" s="343"/>
      <c r="M80" s="343"/>
      <c r="N80" s="343"/>
      <c r="O80" s="343"/>
      <c r="P80" s="343"/>
      <c r="Q80" s="343"/>
      <c r="R80" s="681"/>
      <c r="S80" s="718"/>
      <c r="T80" s="681"/>
      <c r="U80" s="719"/>
      <c r="V80" s="715"/>
      <c r="W80" s="203"/>
    </row>
    <row r="81" ht="15.75" customHeight="1">
      <c r="A81" s="540"/>
      <c r="B81" s="690"/>
      <c r="C81" s="343"/>
      <c r="D81" s="343"/>
      <c r="E81" s="343"/>
      <c r="F81" s="343"/>
      <c r="G81" s="343"/>
      <c r="H81" s="681"/>
      <c r="I81" s="716"/>
      <c r="J81" s="717"/>
      <c r="K81" s="717"/>
      <c r="L81" s="343"/>
      <c r="M81" s="343"/>
      <c r="N81" s="343"/>
      <c r="O81" s="343"/>
      <c r="P81" s="343"/>
      <c r="Q81" s="343"/>
      <c r="R81" s="681"/>
      <c r="S81" s="718"/>
      <c r="T81" s="681"/>
      <c r="U81" s="719"/>
      <c r="V81" s="715"/>
      <c r="W81" s="203"/>
    </row>
    <row r="82" ht="15.75" customHeight="1">
      <c r="A82" s="540"/>
      <c r="B82" s="690"/>
      <c r="C82" s="343"/>
      <c r="D82" s="343"/>
      <c r="E82" s="343"/>
      <c r="F82" s="343"/>
      <c r="G82" s="343"/>
      <c r="H82" s="681"/>
      <c r="I82" s="716"/>
      <c r="J82" s="717"/>
      <c r="K82" s="717"/>
      <c r="L82" s="343"/>
      <c r="M82" s="343"/>
      <c r="N82" s="343"/>
      <c r="O82" s="343"/>
      <c r="P82" s="343"/>
      <c r="Q82" s="343"/>
      <c r="R82" s="681"/>
      <c r="S82" s="718"/>
      <c r="T82" s="681"/>
      <c r="U82" s="719"/>
      <c r="V82" s="715"/>
      <c r="W82" s="203"/>
    </row>
    <row r="83" ht="15.75" customHeight="1">
      <c r="A83" s="540"/>
      <c r="B83" s="690"/>
      <c r="C83" s="343"/>
      <c r="D83" s="343"/>
      <c r="E83" s="343"/>
      <c r="F83" s="343"/>
      <c r="G83" s="343"/>
      <c r="H83" s="681"/>
      <c r="I83" s="716"/>
      <c r="J83" s="717"/>
      <c r="K83" s="717"/>
      <c r="L83" s="343"/>
      <c r="M83" s="343"/>
      <c r="N83" s="343"/>
      <c r="O83" s="343"/>
      <c r="P83" s="343"/>
      <c r="Q83" s="343"/>
      <c r="R83" s="681"/>
      <c r="S83" s="718"/>
      <c r="T83" s="681"/>
      <c r="U83" s="719"/>
      <c r="V83" s="715"/>
      <c r="W83" s="203"/>
    </row>
    <row r="84" ht="15.75" customHeight="1">
      <c r="A84" s="540"/>
      <c r="B84" s="690"/>
      <c r="C84" s="343"/>
      <c r="D84" s="343"/>
      <c r="E84" s="343"/>
      <c r="F84" s="343"/>
      <c r="G84" s="343"/>
      <c r="H84" s="681"/>
      <c r="I84" s="716"/>
      <c r="J84" s="717"/>
      <c r="K84" s="717"/>
      <c r="L84" s="343"/>
      <c r="M84" s="343"/>
      <c r="N84" s="343"/>
      <c r="O84" s="343"/>
      <c r="P84" s="343"/>
      <c r="Q84" s="343"/>
      <c r="R84" s="681"/>
      <c r="S84" s="718"/>
      <c r="T84" s="681"/>
      <c r="U84" s="719"/>
      <c r="V84" s="715"/>
      <c r="W84" s="203"/>
    </row>
    <row r="85" ht="15.75" customHeight="1">
      <c r="A85" s="540"/>
      <c r="B85" s="690"/>
      <c r="C85" s="343"/>
      <c r="D85" s="343"/>
      <c r="E85" s="343"/>
      <c r="F85" s="343"/>
      <c r="G85" s="343"/>
      <c r="H85" s="681"/>
      <c r="I85" s="716"/>
      <c r="J85" s="717"/>
      <c r="K85" s="717"/>
      <c r="L85" s="343"/>
      <c r="M85" s="343"/>
      <c r="N85" s="343"/>
      <c r="O85" s="343"/>
      <c r="P85" s="343"/>
      <c r="Q85" s="343"/>
      <c r="R85" s="681"/>
      <c r="S85" s="718"/>
      <c r="T85" s="681"/>
      <c r="U85" s="719"/>
      <c r="V85" s="715"/>
      <c r="W85" s="203"/>
    </row>
    <row r="86" ht="15.75" customHeight="1">
      <c r="A86" s="540"/>
      <c r="B86" s="690"/>
      <c r="C86" s="343"/>
      <c r="D86" s="343"/>
      <c r="E86" s="343"/>
      <c r="F86" s="343"/>
      <c r="G86" s="343"/>
      <c r="H86" s="681"/>
      <c r="I86" s="716"/>
      <c r="J86" s="717"/>
      <c r="K86" s="717"/>
      <c r="L86" s="343"/>
      <c r="M86" s="343"/>
      <c r="N86" s="343"/>
      <c r="O86" s="343"/>
      <c r="P86" s="343"/>
      <c r="Q86" s="343"/>
      <c r="R86" s="681"/>
      <c r="S86" s="718"/>
      <c r="T86" s="681"/>
      <c r="U86" s="719"/>
      <c r="V86" s="715"/>
      <c r="W86" s="203"/>
    </row>
    <row r="87" ht="15.75" customHeight="1">
      <c r="A87" s="540"/>
      <c r="B87" s="690"/>
      <c r="C87" s="343"/>
      <c r="D87" s="343"/>
      <c r="E87" s="343"/>
      <c r="F87" s="343"/>
      <c r="G87" s="343"/>
      <c r="H87" s="681"/>
      <c r="I87" s="716"/>
      <c r="J87" s="717"/>
      <c r="K87" s="717"/>
      <c r="L87" s="343"/>
      <c r="M87" s="343"/>
      <c r="N87" s="343"/>
      <c r="O87" s="343"/>
      <c r="P87" s="343"/>
      <c r="Q87" s="343"/>
      <c r="R87" s="681"/>
      <c r="S87" s="718"/>
      <c r="T87" s="681"/>
      <c r="U87" s="719"/>
      <c r="V87" s="715"/>
      <c r="W87" s="203"/>
    </row>
    <row r="88" ht="15.75" customHeight="1">
      <c r="A88" s="584"/>
      <c r="B88" s="690"/>
      <c r="C88" s="343"/>
      <c r="D88" s="343"/>
      <c r="E88" s="343"/>
      <c r="F88" s="343"/>
      <c r="G88" s="343"/>
      <c r="H88" s="681"/>
      <c r="I88" s="716"/>
      <c r="J88" s="717"/>
      <c r="K88" s="717"/>
      <c r="L88" s="343"/>
      <c r="M88" s="343"/>
      <c r="N88" s="343"/>
      <c r="O88" s="343"/>
      <c r="P88" s="343"/>
      <c r="Q88" s="343"/>
      <c r="R88" s="681"/>
      <c r="S88" s="718"/>
      <c r="T88" s="681"/>
      <c r="U88" s="719"/>
      <c r="V88" s="715"/>
      <c r="W88" s="248"/>
    </row>
    <row r="89" ht="15.75" customHeight="1">
      <c r="A89" s="647"/>
      <c r="B89" s="690"/>
      <c r="C89" s="343"/>
      <c r="D89" s="343"/>
      <c r="E89" s="343"/>
      <c r="F89" s="343"/>
      <c r="G89" s="343"/>
      <c r="H89" s="681"/>
      <c r="I89" s="716"/>
      <c r="J89" s="717"/>
      <c r="K89" s="717"/>
      <c r="L89" s="343"/>
      <c r="M89" s="343"/>
      <c r="N89" s="343"/>
      <c r="O89" s="343"/>
      <c r="P89" s="343"/>
      <c r="Q89" s="343"/>
      <c r="R89" s="681"/>
      <c r="S89" s="718"/>
      <c r="T89" s="681"/>
      <c r="U89" s="719"/>
      <c r="V89" s="715"/>
      <c r="W89" s="635"/>
    </row>
    <row r="90" ht="15.75" customHeight="1">
      <c r="A90" s="540"/>
      <c r="B90" s="690"/>
      <c r="C90" s="343"/>
      <c r="D90" s="343"/>
      <c r="E90" s="343"/>
      <c r="F90" s="343"/>
      <c r="G90" s="343"/>
      <c r="H90" s="681"/>
      <c r="I90" s="716"/>
      <c r="J90" s="717"/>
      <c r="K90" s="717"/>
      <c r="L90" s="343"/>
      <c r="M90" s="343"/>
      <c r="N90" s="343"/>
      <c r="O90" s="343"/>
      <c r="P90" s="343"/>
      <c r="Q90" s="343"/>
      <c r="R90" s="681"/>
      <c r="S90" s="718"/>
      <c r="T90" s="681"/>
      <c r="U90" s="719"/>
      <c r="V90" s="715"/>
      <c r="W90" s="203"/>
    </row>
    <row r="91" ht="15.75" customHeight="1">
      <c r="A91" s="540"/>
      <c r="B91" s="690"/>
      <c r="C91" s="343"/>
      <c r="D91" s="343"/>
      <c r="E91" s="343"/>
      <c r="F91" s="343"/>
      <c r="G91" s="343"/>
      <c r="H91" s="681"/>
      <c r="I91" s="716"/>
      <c r="J91" s="717"/>
      <c r="K91" s="717"/>
      <c r="L91" s="343"/>
      <c r="M91" s="343"/>
      <c r="N91" s="343"/>
      <c r="O91" s="343"/>
      <c r="P91" s="343"/>
      <c r="Q91" s="343"/>
      <c r="R91" s="681"/>
      <c r="S91" s="718"/>
      <c r="T91" s="681"/>
      <c r="U91" s="719"/>
      <c r="V91" s="715"/>
      <c r="W91" s="203"/>
    </row>
    <row r="92" ht="15.75" customHeight="1">
      <c r="A92" s="540"/>
      <c r="B92" s="690"/>
      <c r="C92" s="343"/>
      <c r="D92" s="343"/>
      <c r="E92" s="343"/>
      <c r="F92" s="343"/>
      <c r="G92" s="343"/>
      <c r="H92" s="681"/>
      <c r="I92" s="716"/>
      <c r="J92" s="717"/>
      <c r="K92" s="717"/>
      <c r="L92" s="343"/>
      <c r="M92" s="343"/>
      <c r="N92" s="343"/>
      <c r="O92" s="343"/>
      <c r="P92" s="343"/>
      <c r="Q92" s="343"/>
      <c r="R92" s="681"/>
      <c r="S92" s="718"/>
      <c r="T92" s="681"/>
      <c r="U92" s="719"/>
      <c r="V92" s="715"/>
      <c r="W92" s="203"/>
    </row>
    <row r="93" ht="15.75" customHeight="1">
      <c r="A93" s="540"/>
      <c r="B93" s="690"/>
      <c r="C93" s="343"/>
      <c r="D93" s="343"/>
      <c r="E93" s="343"/>
      <c r="F93" s="343"/>
      <c r="G93" s="343"/>
      <c r="H93" s="681"/>
      <c r="I93" s="716"/>
      <c r="J93" s="717"/>
      <c r="K93" s="717"/>
      <c r="L93" s="343"/>
      <c r="M93" s="343"/>
      <c r="N93" s="343"/>
      <c r="O93" s="343"/>
      <c r="P93" s="343"/>
      <c r="Q93" s="343"/>
      <c r="R93" s="681"/>
      <c r="S93" s="718"/>
      <c r="T93" s="681"/>
      <c r="U93" s="719"/>
      <c r="V93" s="715"/>
      <c r="W93" s="203"/>
    </row>
    <row r="94" ht="15.75" customHeight="1">
      <c r="A94" s="540"/>
      <c r="B94" s="690"/>
      <c r="C94" s="343"/>
      <c r="D94" s="343"/>
      <c r="E94" s="343"/>
      <c r="F94" s="343"/>
      <c r="G94" s="343"/>
      <c r="H94" s="681"/>
      <c r="I94" s="716"/>
      <c r="J94" s="717"/>
      <c r="K94" s="717"/>
      <c r="L94" s="343"/>
      <c r="M94" s="343"/>
      <c r="N94" s="343"/>
      <c r="O94" s="343"/>
      <c r="P94" s="343"/>
      <c r="Q94" s="343"/>
      <c r="R94" s="681"/>
      <c r="S94" s="718"/>
      <c r="T94" s="681"/>
      <c r="U94" s="719"/>
      <c r="V94" s="715"/>
      <c r="W94" s="203"/>
    </row>
    <row r="95" ht="15.75" customHeight="1">
      <c r="A95" s="540"/>
      <c r="B95" s="690"/>
      <c r="C95" s="343"/>
      <c r="D95" s="343"/>
      <c r="E95" s="343"/>
      <c r="F95" s="343"/>
      <c r="G95" s="343"/>
      <c r="H95" s="681"/>
      <c r="I95" s="716"/>
      <c r="J95" s="717"/>
      <c r="K95" s="717"/>
      <c r="L95" s="343"/>
      <c r="M95" s="343"/>
      <c r="N95" s="343"/>
      <c r="O95" s="343"/>
      <c r="P95" s="343"/>
      <c r="Q95" s="343"/>
      <c r="R95" s="681"/>
      <c r="S95" s="718"/>
      <c r="T95" s="681"/>
      <c r="U95" s="719"/>
      <c r="V95" s="715"/>
      <c r="W95" s="203"/>
    </row>
    <row r="96" ht="15.75" customHeight="1">
      <c r="A96" s="540"/>
      <c r="B96" s="690"/>
      <c r="C96" s="343"/>
      <c r="D96" s="343"/>
      <c r="E96" s="343"/>
      <c r="F96" s="343"/>
      <c r="G96" s="343"/>
      <c r="H96" s="681"/>
      <c r="I96" s="716"/>
      <c r="J96" s="717"/>
      <c r="K96" s="717"/>
      <c r="L96" s="343"/>
      <c r="M96" s="343"/>
      <c r="N96" s="343"/>
      <c r="O96" s="343"/>
      <c r="P96" s="343"/>
      <c r="Q96" s="343"/>
      <c r="R96" s="681"/>
      <c r="S96" s="718"/>
      <c r="T96" s="681"/>
      <c r="U96" s="719"/>
      <c r="V96" s="715"/>
      <c r="W96" s="203"/>
    </row>
    <row r="97" ht="15.75" customHeight="1">
      <c r="A97" s="540"/>
      <c r="B97" s="690"/>
      <c r="C97" s="343"/>
      <c r="D97" s="343"/>
      <c r="E97" s="343"/>
      <c r="F97" s="343"/>
      <c r="G97" s="343"/>
      <c r="H97" s="681"/>
      <c r="I97" s="716"/>
      <c r="J97" s="717"/>
      <c r="K97" s="717"/>
      <c r="L97" s="343"/>
      <c r="M97" s="343"/>
      <c r="N97" s="343"/>
      <c r="O97" s="343"/>
      <c r="P97" s="343"/>
      <c r="Q97" s="343"/>
      <c r="R97" s="681"/>
      <c r="S97" s="718"/>
      <c r="T97" s="681"/>
      <c r="U97" s="719"/>
      <c r="V97" s="715"/>
      <c r="W97" s="203"/>
    </row>
    <row r="98" ht="15.75" customHeight="1">
      <c r="A98" s="584"/>
      <c r="B98" s="690"/>
      <c r="C98" s="343"/>
      <c r="D98" s="343"/>
      <c r="E98" s="343"/>
      <c r="F98" s="343"/>
      <c r="G98" s="343"/>
      <c r="H98" s="681"/>
      <c r="I98" s="716"/>
      <c r="J98" s="717"/>
      <c r="K98" s="717"/>
      <c r="L98" s="343"/>
      <c r="M98" s="343"/>
      <c r="N98" s="343"/>
      <c r="O98" s="343"/>
      <c r="P98" s="343"/>
      <c r="Q98" s="343"/>
      <c r="R98" s="681"/>
      <c r="S98" s="718"/>
      <c r="T98" s="681"/>
      <c r="U98" s="719"/>
      <c r="V98" s="715"/>
      <c r="W98" s="248"/>
    </row>
    <row r="99" ht="15.75" customHeight="1">
      <c r="A99" s="647"/>
      <c r="B99" s="690"/>
      <c r="C99" s="343"/>
      <c r="D99" s="343"/>
      <c r="E99" s="343"/>
      <c r="F99" s="343"/>
      <c r="G99" s="343"/>
      <c r="H99" s="681"/>
      <c r="I99" s="716"/>
      <c r="J99" s="717"/>
      <c r="K99" s="717"/>
      <c r="L99" s="343"/>
      <c r="M99" s="343"/>
      <c r="N99" s="343"/>
      <c r="O99" s="343"/>
      <c r="P99" s="343"/>
      <c r="Q99" s="343"/>
      <c r="R99" s="681"/>
      <c r="S99" s="718"/>
      <c r="T99" s="681"/>
      <c r="U99" s="719"/>
      <c r="V99" s="715"/>
      <c r="W99" s="635"/>
    </row>
    <row r="100" ht="15.75" customHeight="1">
      <c r="A100" s="540"/>
      <c r="B100" s="690"/>
      <c r="C100" s="343"/>
      <c r="D100" s="343"/>
      <c r="E100" s="343"/>
      <c r="F100" s="343"/>
      <c r="G100" s="343"/>
      <c r="H100" s="681"/>
      <c r="I100" s="716"/>
      <c r="J100" s="717"/>
      <c r="K100" s="717"/>
      <c r="L100" s="343"/>
      <c r="M100" s="343"/>
      <c r="N100" s="343"/>
      <c r="O100" s="343"/>
      <c r="P100" s="343"/>
      <c r="Q100" s="343"/>
      <c r="R100" s="681"/>
      <c r="S100" s="718"/>
      <c r="T100" s="681"/>
      <c r="U100" s="719"/>
      <c r="V100" s="715"/>
      <c r="W100" s="203"/>
    </row>
    <row r="101" ht="15.75" customHeight="1">
      <c r="A101" s="540"/>
      <c r="B101" s="690"/>
      <c r="C101" s="343"/>
      <c r="D101" s="343"/>
      <c r="E101" s="343"/>
      <c r="F101" s="343"/>
      <c r="G101" s="343"/>
      <c r="H101" s="681"/>
      <c r="I101" s="716"/>
      <c r="J101" s="717"/>
      <c r="K101" s="717"/>
      <c r="L101" s="343"/>
      <c r="M101" s="343"/>
      <c r="N101" s="343"/>
      <c r="O101" s="343"/>
      <c r="P101" s="343"/>
      <c r="Q101" s="343"/>
      <c r="R101" s="681"/>
      <c r="S101" s="718"/>
      <c r="T101" s="681"/>
      <c r="U101" s="719"/>
      <c r="V101" s="715"/>
      <c r="W101" s="203"/>
    </row>
    <row r="102" ht="15.75" customHeight="1">
      <c r="A102" s="540"/>
      <c r="B102" s="690"/>
      <c r="C102" s="343"/>
      <c r="D102" s="343"/>
      <c r="E102" s="343"/>
      <c r="F102" s="343"/>
      <c r="G102" s="343"/>
      <c r="H102" s="681"/>
      <c r="I102" s="716"/>
      <c r="J102" s="717"/>
      <c r="K102" s="717"/>
      <c r="L102" s="343"/>
      <c r="M102" s="343"/>
      <c r="N102" s="343"/>
      <c r="O102" s="343"/>
      <c r="P102" s="343"/>
      <c r="Q102" s="343"/>
      <c r="R102" s="681"/>
      <c r="S102" s="718"/>
      <c r="T102" s="681"/>
      <c r="U102" s="719"/>
      <c r="V102" s="715"/>
      <c r="W102" s="203"/>
    </row>
    <row r="103" ht="15.75" customHeight="1">
      <c r="A103" s="540"/>
      <c r="B103" s="690"/>
      <c r="C103" s="343"/>
      <c r="D103" s="343"/>
      <c r="E103" s="343"/>
      <c r="F103" s="343"/>
      <c r="G103" s="343"/>
      <c r="H103" s="681"/>
      <c r="I103" s="716"/>
      <c r="J103" s="717"/>
      <c r="K103" s="717"/>
      <c r="L103" s="343"/>
      <c r="M103" s="343"/>
      <c r="N103" s="343"/>
      <c r="O103" s="343"/>
      <c r="P103" s="343"/>
      <c r="Q103" s="343"/>
      <c r="R103" s="681"/>
      <c r="S103" s="718"/>
      <c r="T103" s="681"/>
      <c r="U103" s="719"/>
      <c r="V103" s="715"/>
      <c r="W103" s="203"/>
    </row>
    <row r="104" ht="15.75" customHeight="1">
      <c r="A104" s="540"/>
      <c r="B104" s="690"/>
      <c r="C104" s="343"/>
      <c r="D104" s="343"/>
      <c r="E104" s="343"/>
      <c r="F104" s="343"/>
      <c r="G104" s="343"/>
      <c r="H104" s="681"/>
      <c r="I104" s="716"/>
      <c r="J104" s="717"/>
      <c r="K104" s="717"/>
      <c r="L104" s="343"/>
      <c r="M104" s="343"/>
      <c r="N104" s="343"/>
      <c r="O104" s="343"/>
      <c r="P104" s="343"/>
      <c r="Q104" s="343"/>
      <c r="R104" s="681"/>
      <c r="S104" s="718"/>
      <c r="T104" s="681"/>
      <c r="U104" s="719"/>
      <c r="V104" s="715"/>
      <c r="W104" s="203"/>
    </row>
    <row r="105" ht="15.75" customHeight="1">
      <c r="A105" s="540"/>
      <c r="B105" s="690"/>
      <c r="C105" s="343"/>
      <c r="D105" s="343"/>
      <c r="E105" s="343"/>
      <c r="F105" s="343"/>
      <c r="G105" s="343"/>
      <c r="H105" s="681"/>
      <c r="I105" s="716"/>
      <c r="J105" s="717"/>
      <c r="K105" s="717"/>
      <c r="L105" s="343"/>
      <c r="M105" s="343"/>
      <c r="N105" s="343"/>
      <c r="O105" s="343"/>
      <c r="P105" s="343"/>
      <c r="Q105" s="343"/>
      <c r="R105" s="681"/>
      <c r="S105" s="718"/>
      <c r="T105" s="681"/>
      <c r="U105" s="719"/>
      <c r="V105" s="715"/>
      <c r="W105" s="203"/>
    </row>
    <row r="106" ht="15.75" customHeight="1">
      <c r="A106" s="540"/>
      <c r="B106" s="690"/>
      <c r="C106" s="343"/>
      <c r="D106" s="343"/>
      <c r="E106" s="343"/>
      <c r="F106" s="343"/>
      <c r="G106" s="343"/>
      <c r="H106" s="681"/>
      <c r="I106" s="716"/>
      <c r="J106" s="717"/>
      <c r="K106" s="717"/>
      <c r="L106" s="343"/>
      <c r="M106" s="343"/>
      <c r="N106" s="343"/>
      <c r="O106" s="343"/>
      <c r="P106" s="343"/>
      <c r="Q106" s="343"/>
      <c r="R106" s="681"/>
      <c r="S106" s="718"/>
      <c r="T106" s="681"/>
      <c r="U106" s="719"/>
      <c r="V106" s="715"/>
      <c r="W106" s="203"/>
    </row>
    <row r="107" ht="15.75" customHeight="1">
      <c r="A107" s="540"/>
      <c r="B107" s="690"/>
      <c r="C107" s="343"/>
      <c r="D107" s="343"/>
      <c r="E107" s="343"/>
      <c r="F107" s="343"/>
      <c r="G107" s="343"/>
      <c r="H107" s="681"/>
      <c r="I107" s="716"/>
      <c r="J107" s="717"/>
      <c r="K107" s="717"/>
      <c r="L107" s="343"/>
      <c r="M107" s="343"/>
      <c r="N107" s="343"/>
      <c r="O107" s="343"/>
      <c r="P107" s="343"/>
      <c r="Q107" s="343"/>
      <c r="R107" s="681"/>
      <c r="S107" s="718"/>
      <c r="T107" s="681"/>
      <c r="U107" s="719"/>
      <c r="V107" s="715"/>
      <c r="W107" s="203"/>
    </row>
    <row r="108" ht="15.75" customHeight="1">
      <c r="A108" s="584"/>
      <c r="B108" s="690"/>
      <c r="C108" s="343"/>
      <c r="D108" s="343"/>
      <c r="E108" s="343"/>
      <c r="F108" s="343"/>
      <c r="G108" s="343"/>
      <c r="H108" s="681"/>
      <c r="I108" s="716"/>
      <c r="J108" s="717"/>
      <c r="K108" s="717"/>
      <c r="L108" s="343"/>
      <c r="M108" s="343"/>
      <c r="N108" s="343"/>
      <c r="O108" s="343"/>
      <c r="P108" s="343"/>
      <c r="Q108" s="343"/>
      <c r="R108" s="681"/>
      <c r="S108" s="718"/>
      <c r="T108" s="681"/>
      <c r="U108" s="719"/>
      <c r="V108" s="715"/>
      <c r="W108" s="248"/>
    </row>
    <row r="109" ht="15.75" customHeight="1">
      <c r="A109" s="647"/>
      <c r="B109" s="690"/>
      <c r="C109" s="343"/>
      <c r="D109" s="343"/>
      <c r="E109" s="343"/>
      <c r="F109" s="343"/>
      <c r="G109" s="343"/>
      <c r="H109" s="681"/>
      <c r="I109" s="716"/>
      <c r="J109" s="717"/>
      <c r="K109" s="717"/>
      <c r="L109" s="343"/>
      <c r="M109" s="343"/>
      <c r="N109" s="343"/>
      <c r="O109" s="343"/>
      <c r="P109" s="343"/>
      <c r="Q109" s="343"/>
      <c r="R109" s="681"/>
      <c r="S109" s="718"/>
      <c r="T109" s="681"/>
      <c r="U109" s="719"/>
      <c r="V109" s="715"/>
      <c r="W109" s="635"/>
    </row>
    <row r="110" ht="15.75" customHeight="1">
      <c r="A110" s="540"/>
      <c r="B110" s="690"/>
      <c r="C110" s="343"/>
      <c r="D110" s="343"/>
      <c r="E110" s="343"/>
      <c r="F110" s="343"/>
      <c r="G110" s="343"/>
      <c r="H110" s="681"/>
      <c r="I110" s="716"/>
      <c r="J110" s="717"/>
      <c r="K110" s="717"/>
      <c r="L110" s="343"/>
      <c r="M110" s="343"/>
      <c r="N110" s="343"/>
      <c r="O110" s="343"/>
      <c r="P110" s="343"/>
      <c r="Q110" s="343"/>
      <c r="R110" s="681"/>
      <c r="S110" s="718"/>
      <c r="T110" s="681"/>
      <c r="U110" s="719"/>
      <c r="V110" s="715"/>
      <c r="W110" s="203"/>
    </row>
    <row r="111" ht="15.75" customHeight="1">
      <c r="A111" s="540"/>
      <c r="B111" s="690"/>
      <c r="C111" s="343"/>
      <c r="D111" s="343"/>
      <c r="E111" s="343"/>
      <c r="F111" s="343"/>
      <c r="G111" s="343"/>
      <c r="H111" s="681"/>
      <c r="I111" s="716"/>
      <c r="J111" s="717"/>
      <c r="K111" s="717"/>
      <c r="L111" s="343"/>
      <c r="M111" s="343"/>
      <c r="N111" s="343"/>
      <c r="O111" s="343"/>
      <c r="P111" s="343"/>
      <c r="Q111" s="343"/>
      <c r="R111" s="681"/>
      <c r="S111" s="718"/>
      <c r="T111" s="681"/>
      <c r="U111" s="719"/>
      <c r="V111" s="715"/>
      <c r="W111" s="203"/>
    </row>
    <row r="112" ht="15.75" customHeight="1">
      <c r="A112" s="540"/>
      <c r="B112" s="690"/>
      <c r="C112" s="343"/>
      <c r="D112" s="343"/>
      <c r="E112" s="343"/>
      <c r="F112" s="343"/>
      <c r="G112" s="343"/>
      <c r="H112" s="681"/>
      <c r="I112" s="716"/>
      <c r="J112" s="717"/>
      <c r="K112" s="717"/>
      <c r="L112" s="343"/>
      <c r="M112" s="343"/>
      <c r="N112" s="343"/>
      <c r="O112" s="343"/>
      <c r="P112" s="343"/>
      <c r="Q112" s="343"/>
      <c r="R112" s="681"/>
      <c r="S112" s="718"/>
      <c r="T112" s="681"/>
      <c r="U112" s="719"/>
      <c r="V112" s="715"/>
      <c r="W112" s="203"/>
    </row>
    <row r="113" ht="15.75" customHeight="1">
      <c r="A113" s="540"/>
      <c r="B113" s="690"/>
      <c r="C113" s="343"/>
      <c r="D113" s="343"/>
      <c r="E113" s="343"/>
      <c r="F113" s="343"/>
      <c r="G113" s="343"/>
      <c r="H113" s="681"/>
      <c r="I113" s="716"/>
      <c r="J113" s="717"/>
      <c r="K113" s="717"/>
      <c r="L113" s="343"/>
      <c r="M113" s="343"/>
      <c r="N113" s="343"/>
      <c r="O113" s="343"/>
      <c r="P113" s="343"/>
      <c r="Q113" s="343"/>
      <c r="R113" s="681"/>
      <c r="S113" s="718"/>
      <c r="T113" s="681"/>
      <c r="U113" s="719"/>
      <c r="V113" s="715"/>
      <c r="W113" s="203"/>
    </row>
    <row r="114" ht="15.75" customHeight="1">
      <c r="A114" s="540"/>
      <c r="B114" s="690"/>
      <c r="C114" s="343"/>
      <c r="D114" s="343"/>
      <c r="E114" s="343"/>
      <c r="F114" s="343"/>
      <c r="G114" s="343"/>
      <c r="H114" s="681"/>
      <c r="I114" s="716"/>
      <c r="J114" s="717"/>
      <c r="K114" s="717"/>
      <c r="L114" s="343"/>
      <c r="M114" s="343"/>
      <c r="N114" s="343"/>
      <c r="O114" s="343"/>
      <c r="P114" s="343"/>
      <c r="Q114" s="343"/>
      <c r="R114" s="681"/>
      <c r="S114" s="718"/>
      <c r="T114" s="681"/>
      <c r="U114" s="719"/>
      <c r="V114" s="715"/>
      <c r="W114" s="203"/>
    </row>
    <row r="115" ht="15.75" customHeight="1">
      <c r="A115" s="540"/>
      <c r="B115" s="690"/>
      <c r="C115" s="343"/>
      <c r="D115" s="343"/>
      <c r="E115" s="343"/>
      <c r="F115" s="343"/>
      <c r="G115" s="343"/>
      <c r="H115" s="681"/>
      <c r="I115" s="716"/>
      <c r="J115" s="717"/>
      <c r="K115" s="717"/>
      <c r="L115" s="343"/>
      <c r="M115" s="343"/>
      <c r="N115" s="343"/>
      <c r="O115" s="343"/>
      <c r="P115" s="343"/>
      <c r="Q115" s="343"/>
      <c r="R115" s="681"/>
      <c r="S115" s="718"/>
      <c r="T115" s="681"/>
      <c r="U115" s="719"/>
      <c r="V115" s="715"/>
      <c r="W115" s="203"/>
    </row>
    <row r="116" ht="15.75" customHeight="1">
      <c r="A116" s="540"/>
      <c r="B116" s="690"/>
      <c r="C116" s="343"/>
      <c r="D116" s="343"/>
      <c r="E116" s="343"/>
      <c r="F116" s="343"/>
      <c r="G116" s="343"/>
      <c r="H116" s="681"/>
      <c r="I116" s="716"/>
      <c r="J116" s="717"/>
      <c r="K116" s="717"/>
      <c r="L116" s="343"/>
      <c r="M116" s="343"/>
      <c r="N116" s="343"/>
      <c r="O116" s="343"/>
      <c r="P116" s="343"/>
      <c r="Q116" s="343"/>
      <c r="R116" s="681"/>
      <c r="S116" s="718"/>
      <c r="T116" s="681"/>
      <c r="U116" s="719"/>
      <c r="V116" s="715"/>
      <c r="W116" s="203"/>
    </row>
    <row r="117" ht="15.75" customHeight="1">
      <c r="A117" s="540"/>
      <c r="B117" s="690"/>
      <c r="C117" s="343"/>
      <c r="D117" s="343"/>
      <c r="E117" s="343"/>
      <c r="F117" s="343"/>
      <c r="G117" s="343"/>
      <c r="H117" s="681"/>
      <c r="I117" s="716"/>
      <c r="J117" s="717"/>
      <c r="K117" s="717"/>
      <c r="L117" s="343"/>
      <c r="M117" s="343"/>
      <c r="N117" s="343"/>
      <c r="O117" s="343"/>
      <c r="P117" s="343"/>
      <c r="Q117" s="343"/>
      <c r="R117" s="681"/>
      <c r="S117" s="718"/>
      <c r="T117" s="681"/>
      <c r="U117" s="719"/>
      <c r="V117" s="715"/>
      <c r="W117" s="203"/>
    </row>
    <row r="118" ht="15.75" customHeight="1">
      <c r="A118" s="584"/>
      <c r="B118" s="690"/>
      <c r="C118" s="343"/>
      <c r="D118" s="343"/>
      <c r="E118" s="343"/>
      <c r="F118" s="343"/>
      <c r="G118" s="343"/>
      <c r="H118" s="681"/>
      <c r="I118" s="716"/>
      <c r="J118" s="717"/>
      <c r="K118" s="717"/>
      <c r="L118" s="343"/>
      <c r="M118" s="343"/>
      <c r="N118" s="343"/>
      <c r="O118" s="343"/>
      <c r="P118" s="343"/>
      <c r="Q118" s="343"/>
      <c r="R118" s="681"/>
      <c r="S118" s="718"/>
      <c r="T118" s="681"/>
      <c r="U118" s="719"/>
      <c r="V118" s="715"/>
      <c r="W118" s="248"/>
    </row>
    <row r="119" ht="15.75" customHeight="1">
      <c r="A119" s="647"/>
      <c r="B119" s="690"/>
      <c r="C119" s="343"/>
      <c r="D119" s="343"/>
      <c r="E119" s="343"/>
      <c r="F119" s="343"/>
      <c r="G119" s="343"/>
      <c r="H119" s="681"/>
      <c r="I119" s="716"/>
      <c r="J119" s="717"/>
      <c r="K119" s="717"/>
      <c r="L119" s="343"/>
      <c r="M119" s="343"/>
      <c r="N119" s="343"/>
      <c r="O119" s="343"/>
      <c r="P119" s="343"/>
      <c r="Q119" s="343"/>
      <c r="R119" s="681"/>
      <c r="S119" s="718"/>
      <c r="T119" s="681"/>
      <c r="U119" s="719"/>
      <c r="V119" s="715"/>
      <c r="W119" s="635"/>
    </row>
    <row r="120" ht="15.75" customHeight="1">
      <c r="A120" s="540"/>
      <c r="B120" s="690"/>
      <c r="C120" s="343"/>
      <c r="D120" s="343"/>
      <c r="E120" s="343"/>
      <c r="F120" s="343"/>
      <c r="G120" s="343"/>
      <c r="H120" s="681"/>
      <c r="I120" s="716"/>
      <c r="J120" s="717"/>
      <c r="K120" s="717"/>
      <c r="L120" s="343"/>
      <c r="M120" s="343"/>
      <c r="N120" s="343"/>
      <c r="O120" s="343"/>
      <c r="P120" s="343"/>
      <c r="Q120" s="343"/>
      <c r="R120" s="681"/>
      <c r="S120" s="718"/>
      <c r="T120" s="681"/>
      <c r="U120" s="719"/>
      <c r="V120" s="715"/>
      <c r="W120" s="203"/>
    </row>
    <row r="121" ht="15.75" customHeight="1">
      <c r="A121" s="540"/>
      <c r="B121" s="690"/>
      <c r="C121" s="343"/>
      <c r="D121" s="343"/>
      <c r="E121" s="343"/>
      <c r="F121" s="343"/>
      <c r="G121" s="343"/>
      <c r="H121" s="681"/>
      <c r="I121" s="716"/>
      <c r="J121" s="717"/>
      <c r="K121" s="717"/>
      <c r="L121" s="343"/>
      <c r="M121" s="343"/>
      <c r="N121" s="343"/>
      <c r="O121" s="343"/>
      <c r="P121" s="343"/>
      <c r="Q121" s="343"/>
      <c r="R121" s="681"/>
      <c r="S121" s="718"/>
      <c r="T121" s="681"/>
      <c r="U121" s="719"/>
      <c r="V121" s="715"/>
      <c r="W121" s="203"/>
    </row>
    <row r="122" ht="15.75" customHeight="1">
      <c r="A122" s="540"/>
      <c r="B122" s="690"/>
      <c r="C122" s="343"/>
      <c r="D122" s="343"/>
      <c r="E122" s="343"/>
      <c r="F122" s="343"/>
      <c r="G122" s="343"/>
      <c r="H122" s="681"/>
      <c r="I122" s="716"/>
      <c r="J122" s="717"/>
      <c r="K122" s="717"/>
      <c r="L122" s="343"/>
      <c r="M122" s="343"/>
      <c r="N122" s="343"/>
      <c r="O122" s="343"/>
      <c r="P122" s="343"/>
      <c r="Q122" s="343"/>
      <c r="R122" s="681"/>
      <c r="S122" s="718"/>
      <c r="T122" s="681"/>
      <c r="U122" s="719"/>
      <c r="V122" s="715"/>
      <c r="W122" s="203"/>
    </row>
    <row r="123" ht="15.75" customHeight="1">
      <c r="A123" s="540"/>
      <c r="B123" s="690"/>
      <c r="C123" s="343"/>
      <c r="D123" s="343"/>
      <c r="E123" s="343"/>
      <c r="F123" s="343"/>
      <c r="G123" s="343"/>
      <c r="H123" s="681"/>
      <c r="I123" s="716"/>
      <c r="J123" s="717"/>
      <c r="K123" s="717"/>
      <c r="L123" s="343"/>
      <c r="M123" s="343"/>
      <c r="N123" s="343"/>
      <c r="O123" s="343"/>
      <c r="P123" s="343"/>
      <c r="Q123" s="343"/>
      <c r="R123" s="681"/>
      <c r="S123" s="718"/>
      <c r="T123" s="681"/>
      <c r="U123" s="719"/>
      <c r="V123" s="715"/>
      <c r="W123" s="203"/>
    </row>
    <row r="124" ht="15.75" customHeight="1">
      <c r="A124" s="540"/>
      <c r="B124" s="690"/>
      <c r="C124" s="343"/>
      <c r="D124" s="343"/>
      <c r="E124" s="343"/>
      <c r="F124" s="343"/>
      <c r="G124" s="343"/>
      <c r="H124" s="681"/>
      <c r="I124" s="716"/>
      <c r="J124" s="717"/>
      <c r="K124" s="717"/>
      <c r="L124" s="343"/>
      <c r="M124" s="343"/>
      <c r="N124" s="343"/>
      <c r="O124" s="343"/>
      <c r="P124" s="343"/>
      <c r="Q124" s="343"/>
      <c r="R124" s="681"/>
      <c r="S124" s="718"/>
      <c r="T124" s="681"/>
      <c r="U124" s="719"/>
      <c r="V124" s="715"/>
      <c r="W124" s="203"/>
    </row>
    <row r="125" ht="15.75" customHeight="1">
      <c r="A125" s="540"/>
      <c r="B125" s="690"/>
      <c r="C125" s="343"/>
      <c r="D125" s="343"/>
      <c r="E125" s="343"/>
      <c r="F125" s="343"/>
      <c r="G125" s="343"/>
      <c r="H125" s="681"/>
      <c r="I125" s="716"/>
      <c r="J125" s="717"/>
      <c r="K125" s="717"/>
      <c r="L125" s="343"/>
      <c r="M125" s="343"/>
      <c r="N125" s="343"/>
      <c r="O125" s="343"/>
      <c r="P125" s="343"/>
      <c r="Q125" s="343"/>
      <c r="R125" s="681"/>
      <c r="S125" s="718"/>
      <c r="T125" s="681"/>
      <c r="U125" s="719"/>
      <c r="V125" s="715"/>
      <c r="W125" s="203"/>
    </row>
    <row r="126" ht="15.75" customHeight="1">
      <c r="A126" s="540"/>
      <c r="B126" s="690"/>
      <c r="C126" s="343"/>
      <c r="D126" s="343"/>
      <c r="E126" s="343"/>
      <c r="F126" s="343"/>
      <c r="G126" s="343"/>
      <c r="H126" s="681"/>
      <c r="I126" s="716"/>
      <c r="J126" s="717"/>
      <c r="K126" s="717"/>
      <c r="L126" s="343"/>
      <c r="M126" s="343"/>
      <c r="N126" s="343"/>
      <c r="O126" s="343"/>
      <c r="P126" s="343"/>
      <c r="Q126" s="343"/>
      <c r="R126" s="681"/>
      <c r="S126" s="718"/>
      <c r="T126" s="681"/>
      <c r="U126" s="719"/>
      <c r="V126" s="715"/>
      <c r="W126" s="203"/>
    </row>
    <row r="127" ht="15.75" customHeight="1">
      <c r="A127" s="540"/>
      <c r="B127" s="690"/>
      <c r="C127" s="343"/>
      <c r="D127" s="343"/>
      <c r="E127" s="343"/>
      <c r="F127" s="343"/>
      <c r="G127" s="343"/>
      <c r="H127" s="681"/>
      <c r="I127" s="716"/>
      <c r="J127" s="717"/>
      <c r="K127" s="717"/>
      <c r="L127" s="343"/>
      <c r="M127" s="343"/>
      <c r="N127" s="343"/>
      <c r="O127" s="343"/>
      <c r="P127" s="343"/>
      <c r="Q127" s="343"/>
      <c r="R127" s="681"/>
      <c r="S127" s="718"/>
      <c r="T127" s="681"/>
      <c r="U127" s="719"/>
      <c r="V127" s="715"/>
      <c r="W127" s="203"/>
    </row>
    <row r="128" ht="15.75" customHeight="1">
      <c r="A128" s="584"/>
      <c r="B128" s="690"/>
      <c r="C128" s="343"/>
      <c r="D128" s="343"/>
      <c r="E128" s="343"/>
      <c r="F128" s="343"/>
      <c r="G128" s="343"/>
      <c r="H128" s="681"/>
      <c r="I128" s="716"/>
      <c r="J128" s="717"/>
      <c r="K128" s="717"/>
      <c r="L128" s="343"/>
      <c r="M128" s="343"/>
      <c r="N128" s="343"/>
      <c r="O128" s="343"/>
      <c r="P128" s="343"/>
      <c r="Q128" s="343"/>
      <c r="R128" s="681"/>
      <c r="S128" s="718"/>
      <c r="T128" s="681"/>
      <c r="U128" s="719"/>
      <c r="V128" s="715"/>
      <c r="W128" s="248"/>
    </row>
    <row r="129" ht="15.75" customHeight="1">
      <c r="A129" s="647"/>
      <c r="B129" s="690"/>
      <c r="C129" s="343"/>
      <c r="D129" s="343"/>
      <c r="E129" s="343"/>
      <c r="F129" s="343"/>
      <c r="G129" s="343"/>
      <c r="H129" s="681"/>
      <c r="I129" s="716"/>
      <c r="J129" s="717"/>
      <c r="K129" s="717"/>
      <c r="L129" s="343"/>
      <c r="M129" s="343"/>
      <c r="N129" s="343"/>
      <c r="O129" s="343"/>
      <c r="P129" s="343"/>
      <c r="Q129" s="343"/>
      <c r="R129" s="681"/>
      <c r="S129" s="718"/>
      <c r="T129" s="681"/>
      <c r="U129" s="719"/>
      <c r="V129" s="715"/>
      <c r="W129" s="635"/>
    </row>
    <row r="130" ht="15.75" customHeight="1">
      <c r="A130" s="540"/>
      <c r="B130" s="690"/>
      <c r="C130" s="343"/>
      <c r="D130" s="343"/>
      <c r="E130" s="343"/>
      <c r="F130" s="343"/>
      <c r="G130" s="343"/>
      <c r="H130" s="681"/>
      <c r="I130" s="716"/>
      <c r="J130" s="717"/>
      <c r="K130" s="717"/>
      <c r="L130" s="343"/>
      <c r="M130" s="343"/>
      <c r="N130" s="343"/>
      <c r="O130" s="343"/>
      <c r="P130" s="343"/>
      <c r="Q130" s="343"/>
      <c r="R130" s="681"/>
      <c r="S130" s="718"/>
      <c r="T130" s="681"/>
      <c r="U130" s="719"/>
      <c r="V130" s="715"/>
      <c r="W130" s="203"/>
    </row>
    <row r="131" ht="15.75" customHeight="1">
      <c r="A131" s="540"/>
      <c r="B131" s="690"/>
      <c r="C131" s="343"/>
      <c r="D131" s="343"/>
      <c r="E131" s="343"/>
      <c r="F131" s="343"/>
      <c r="G131" s="343"/>
      <c r="H131" s="681"/>
      <c r="I131" s="716"/>
      <c r="J131" s="717"/>
      <c r="K131" s="717"/>
      <c r="L131" s="343"/>
      <c r="M131" s="343"/>
      <c r="N131" s="343"/>
      <c r="O131" s="343"/>
      <c r="P131" s="343"/>
      <c r="Q131" s="343"/>
      <c r="R131" s="681"/>
      <c r="S131" s="718"/>
      <c r="T131" s="681"/>
      <c r="U131" s="719"/>
      <c r="V131" s="715"/>
      <c r="W131" s="203"/>
    </row>
    <row r="132" ht="15.75" customHeight="1">
      <c r="A132" s="540"/>
      <c r="B132" s="690"/>
      <c r="C132" s="343"/>
      <c r="D132" s="343"/>
      <c r="E132" s="343"/>
      <c r="F132" s="343"/>
      <c r="G132" s="343"/>
      <c r="H132" s="681"/>
      <c r="I132" s="716"/>
      <c r="J132" s="717"/>
      <c r="K132" s="717"/>
      <c r="L132" s="343"/>
      <c r="M132" s="343"/>
      <c r="N132" s="343"/>
      <c r="O132" s="343"/>
      <c r="P132" s="343"/>
      <c r="Q132" s="343"/>
      <c r="R132" s="681"/>
      <c r="S132" s="718"/>
      <c r="T132" s="681"/>
      <c r="U132" s="719"/>
      <c r="V132" s="715"/>
      <c r="W132" s="203"/>
    </row>
    <row r="133" ht="15.75" customHeight="1">
      <c r="A133" s="540"/>
      <c r="B133" s="690"/>
      <c r="C133" s="343"/>
      <c r="D133" s="343"/>
      <c r="E133" s="343"/>
      <c r="F133" s="343"/>
      <c r="G133" s="343"/>
      <c r="H133" s="681"/>
      <c r="I133" s="716"/>
      <c r="J133" s="717"/>
      <c r="K133" s="717"/>
      <c r="L133" s="343"/>
      <c r="M133" s="343"/>
      <c r="N133" s="343"/>
      <c r="O133" s="343"/>
      <c r="P133" s="343"/>
      <c r="Q133" s="343"/>
      <c r="R133" s="681"/>
      <c r="S133" s="718"/>
      <c r="T133" s="681"/>
      <c r="U133" s="719"/>
      <c r="V133" s="715"/>
      <c r="W133" s="203"/>
    </row>
    <row r="134" ht="15.75" customHeight="1">
      <c r="A134" s="540"/>
      <c r="B134" s="690"/>
      <c r="C134" s="343"/>
      <c r="D134" s="343"/>
      <c r="E134" s="343"/>
      <c r="F134" s="343"/>
      <c r="G134" s="343"/>
      <c r="H134" s="681"/>
      <c r="I134" s="716"/>
      <c r="J134" s="717"/>
      <c r="K134" s="717"/>
      <c r="L134" s="343"/>
      <c r="M134" s="343"/>
      <c r="N134" s="343"/>
      <c r="O134" s="343"/>
      <c r="P134" s="343"/>
      <c r="Q134" s="343"/>
      <c r="R134" s="681"/>
      <c r="S134" s="718"/>
      <c r="T134" s="681"/>
      <c r="U134" s="719"/>
      <c r="V134" s="715"/>
      <c r="W134" s="203"/>
    </row>
    <row r="135" ht="15.75" customHeight="1">
      <c r="A135" s="540"/>
      <c r="B135" s="690"/>
      <c r="C135" s="343"/>
      <c r="D135" s="343"/>
      <c r="E135" s="343"/>
      <c r="F135" s="343"/>
      <c r="G135" s="343"/>
      <c r="H135" s="681"/>
      <c r="I135" s="716"/>
      <c r="J135" s="717"/>
      <c r="K135" s="717"/>
      <c r="L135" s="343"/>
      <c r="M135" s="343"/>
      <c r="N135" s="343"/>
      <c r="O135" s="343"/>
      <c r="P135" s="343"/>
      <c r="Q135" s="343"/>
      <c r="R135" s="681"/>
      <c r="S135" s="718"/>
      <c r="T135" s="681"/>
      <c r="U135" s="719"/>
      <c r="V135" s="715"/>
      <c r="W135" s="203"/>
    </row>
    <row r="136" ht="15.75" customHeight="1">
      <c r="A136" s="540"/>
      <c r="B136" s="690"/>
      <c r="C136" s="343"/>
      <c r="D136" s="343"/>
      <c r="E136" s="343"/>
      <c r="F136" s="343"/>
      <c r="G136" s="343"/>
      <c r="H136" s="681"/>
      <c r="I136" s="716"/>
      <c r="J136" s="717"/>
      <c r="K136" s="717"/>
      <c r="L136" s="343"/>
      <c r="M136" s="343"/>
      <c r="N136" s="343"/>
      <c r="O136" s="343"/>
      <c r="P136" s="343"/>
      <c r="Q136" s="343"/>
      <c r="R136" s="681"/>
      <c r="S136" s="718"/>
      <c r="T136" s="681"/>
      <c r="U136" s="719"/>
      <c r="V136" s="715"/>
      <c r="W136" s="203"/>
    </row>
    <row r="137" ht="15.75" customHeight="1">
      <c r="A137" s="540"/>
      <c r="B137" s="690"/>
      <c r="C137" s="343"/>
      <c r="D137" s="343"/>
      <c r="E137" s="343"/>
      <c r="F137" s="343"/>
      <c r="G137" s="343"/>
      <c r="H137" s="681"/>
      <c r="I137" s="716"/>
      <c r="J137" s="717"/>
      <c r="K137" s="717"/>
      <c r="L137" s="343"/>
      <c r="M137" s="343"/>
      <c r="N137" s="343"/>
      <c r="O137" s="343"/>
      <c r="P137" s="343"/>
      <c r="Q137" s="343"/>
      <c r="R137" s="681"/>
      <c r="S137" s="718"/>
      <c r="T137" s="681"/>
      <c r="U137" s="719"/>
      <c r="V137" s="715"/>
      <c r="W137" s="203"/>
    </row>
    <row r="138" ht="15.75" customHeight="1">
      <c r="A138" s="584"/>
      <c r="B138" s="690"/>
      <c r="C138" s="343"/>
      <c r="D138" s="343"/>
      <c r="E138" s="343"/>
      <c r="F138" s="343"/>
      <c r="G138" s="343"/>
      <c r="H138" s="681"/>
      <c r="I138" s="716"/>
      <c r="J138" s="717"/>
      <c r="K138" s="717"/>
      <c r="L138" s="343"/>
      <c r="M138" s="343"/>
      <c r="N138" s="343"/>
      <c r="O138" s="343"/>
      <c r="P138" s="343"/>
      <c r="Q138" s="343"/>
      <c r="R138" s="681"/>
      <c r="S138" s="718"/>
      <c r="T138" s="681"/>
      <c r="U138" s="719"/>
      <c r="V138" s="715"/>
      <c r="W138" s="248"/>
    </row>
    <row r="139" ht="15.75" customHeight="1">
      <c r="A139" s="647"/>
      <c r="B139" s="690"/>
      <c r="C139" s="343"/>
      <c r="D139" s="343"/>
      <c r="E139" s="343"/>
      <c r="F139" s="343"/>
      <c r="G139" s="343"/>
      <c r="H139" s="681"/>
      <c r="I139" s="716"/>
      <c r="J139" s="717"/>
      <c r="K139" s="717"/>
      <c r="L139" s="343"/>
      <c r="M139" s="343"/>
      <c r="N139" s="343"/>
      <c r="O139" s="343"/>
      <c r="P139" s="343"/>
      <c r="Q139" s="343"/>
      <c r="R139" s="681"/>
      <c r="S139" s="718"/>
      <c r="T139" s="681"/>
      <c r="U139" s="719"/>
      <c r="V139" s="715"/>
      <c r="W139" s="635"/>
    </row>
    <row r="140" ht="15.75" customHeight="1">
      <c r="A140" s="540"/>
      <c r="B140" s="690"/>
      <c r="C140" s="343"/>
      <c r="D140" s="343"/>
      <c r="E140" s="343"/>
      <c r="F140" s="343"/>
      <c r="G140" s="343"/>
      <c r="H140" s="681"/>
      <c r="I140" s="716"/>
      <c r="J140" s="717"/>
      <c r="K140" s="717"/>
      <c r="L140" s="343"/>
      <c r="M140" s="343"/>
      <c r="N140" s="343"/>
      <c r="O140" s="343"/>
      <c r="P140" s="343"/>
      <c r="Q140" s="343"/>
      <c r="R140" s="681"/>
      <c r="S140" s="718"/>
      <c r="T140" s="681"/>
      <c r="U140" s="719"/>
      <c r="V140" s="715"/>
      <c r="W140" s="203"/>
    </row>
    <row r="141" ht="15.75" customHeight="1">
      <c r="A141" s="540"/>
      <c r="B141" s="690"/>
      <c r="C141" s="343"/>
      <c r="D141" s="343"/>
      <c r="E141" s="343"/>
      <c r="F141" s="343"/>
      <c r="G141" s="343"/>
      <c r="H141" s="681"/>
      <c r="I141" s="716"/>
      <c r="J141" s="717"/>
      <c r="K141" s="717"/>
      <c r="L141" s="343"/>
      <c r="M141" s="343"/>
      <c r="N141" s="343"/>
      <c r="O141" s="343"/>
      <c r="P141" s="343"/>
      <c r="Q141" s="343"/>
      <c r="R141" s="681"/>
      <c r="S141" s="718"/>
      <c r="T141" s="681"/>
      <c r="U141" s="719"/>
      <c r="V141" s="715"/>
      <c r="W141" s="203"/>
    </row>
    <row r="142" ht="15.75" customHeight="1">
      <c r="A142" s="540"/>
      <c r="B142" s="690"/>
      <c r="C142" s="343"/>
      <c r="D142" s="343"/>
      <c r="E142" s="343"/>
      <c r="F142" s="343"/>
      <c r="G142" s="343"/>
      <c r="H142" s="681"/>
      <c r="I142" s="716"/>
      <c r="J142" s="717"/>
      <c r="K142" s="717"/>
      <c r="L142" s="343"/>
      <c r="M142" s="343"/>
      <c r="N142" s="343"/>
      <c r="O142" s="343"/>
      <c r="P142" s="343"/>
      <c r="Q142" s="343"/>
      <c r="R142" s="681"/>
      <c r="S142" s="718"/>
      <c r="T142" s="681"/>
      <c r="U142" s="719"/>
      <c r="V142" s="715"/>
      <c r="W142" s="203"/>
    </row>
    <row r="143" ht="15.75" customHeight="1">
      <c r="A143" s="540"/>
      <c r="B143" s="690"/>
      <c r="C143" s="343"/>
      <c r="D143" s="343"/>
      <c r="E143" s="343"/>
      <c r="F143" s="343"/>
      <c r="G143" s="343"/>
      <c r="H143" s="681"/>
      <c r="I143" s="716"/>
      <c r="J143" s="717"/>
      <c r="K143" s="717"/>
      <c r="L143" s="343"/>
      <c r="M143" s="343"/>
      <c r="N143" s="343"/>
      <c r="O143" s="343"/>
      <c r="P143" s="343"/>
      <c r="Q143" s="343"/>
      <c r="R143" s="681"/>
      <c r="S143" s="718"/>
      <c r="T143" s="681"/>
      <c r="U143" s="719"/>
      <c r="V143" s="715"/>
      <c r="W143" s="203"/>
    </row>
    <row r="144" ht="15.75" customHeight="1">
      <c r="A144" s="540"/>
      <c r="B144" s="690"/>
      <c r="C144" s="343"/>
      <c r="D144" s="343"/>
      <c r="E144" s="343"/>
      <c r="F144" s="343"/>
      <c r="G144" s="343"/>
      <c r="H144" s="681"/>
      <c r="I144" s="716"/>
      <c r="J144" s="717"/>
      <c r="K144" s="717"/>
      <c r="L144" s="343"/>
      <c r="M144" s="343"/>
      <c r="N144" s="343"/>
      <c r="O144" s="343"/>
      <c r="P144" s="343"/>
      <c r="Q144" s="343"/>
      <c r="R144" s="681"/>
      <c r="S144" s="718"/>
      <c r="T144" s="681"/>
      <c r="U144" s="719"/>
      <c r="V144" s="715"/>
      <c r="W144" s="203"/>
    </row>
    <row r="145" ht="15.75" customHeight="1">
      <c r="A145" s="540"/>
      <c r="B145" s="690"/>
      <c r="C145" s="343"/>
      <c r="D145" s="343"/>
      <c r="E145" s="343"/>
      <c r="F145" s="343"/>
      <c r="G145" s="343"/>
      <c r="H145" s="681"/>
      <c r="I145" s="716"/>
      <c r="J145" s="717"/>
      <c r="K145" s="717"/>
      <c r="L145" s="343"/>
      <c r="M145" s="343"/>
      <c r="N145" s="343"/>
      <c r="O145" s="343"/>
      <c r="P145" s="343"/>
      <c r="Q145" s="343"/>
      <c r="R145" s="681"/>
      <c r="S145" s="718"/>
      <c r="T145" s="681"/>
      <c r="U145" s="719"/>
      <c r="V145" s="715"/>
      <c r="W145" s="203"/>
    </row>
    <row r="146" ht="15.75" customHeight="1">
      <c r="A146" s="540"/>
      <c r="B146" s="690"/>
      <c r="C146" s="343"/>
      <c r="D146" s="343"/>
      <c r="E146" s="343"/>
      <c r="F146" s="343"/>
      <c r="G146" s="343"/>
      <c r="H146" s="681"/>
      <c r="I146" s="716"/>
      <c r="J146" s="717"/>
      <c r="K146" s="717"/>
      <c r="L146" s="343"/>
      <c r="M146" s="343"/>
      <c r="N146" s="343"/>
      <c r="O146" s="343"/>
      <c r="P146" s="343"/>
      <c r="Q146" s="343"/>
      <c r="R146" s="681"/>
      <c r="S146" s="718"/>
      <c r="T146" s="681"/>
      <c r="U146" s="719"/>
      <c r="V146" s="715"/>
      <c r="W146" s="203"/>
    </row>
    <row r="147" ht="15.75" customHeight="1">
      <c r="A147" s="540"/>
      <c r="B147" s="690"/>
      <c r="C147" s="343"/>
      <c r="D147" s="343"/>
      <c r="E147" s="343"/>
      <c r="F147" s="343"/>
      <c r="G147" s="343"/>
      <c r="H147" s="681"/>
      <c r="I147" s="716"/>
      <c r="J147" s="717"/>
      <c r="K147" s="717"/>
      <c r="L147" s="343"/>
      <c r="M147" s="343"/>
      <c r="N147" s="343"/>
      <c r="O147" s="343"/>
      <c r="P147" s="343"/>
      <c r="Q147" s="343"/>
      <c r="R147" s="681"/>
      <c r="S147" s="718"/>
      <c r="T147" s="681"/>
      <c r="U147" s="719"/>
      <c r="V147" s="715"/>
      <c r="W147" s="203"/>
    </row>
    <row r="148" ht="15.75" customHeight="1">
      <c r="A148" s="584"/>
      <c r="B148" s="690"/>
      <c r="C148" s="343"/>
      <c r="D148" s="343"/>
      <c r="E148" s="343"/>
      <c r="F148" s="343"/>
      <c r="G148" s="343"/>
      <c r="H148" s="681"/>
      <c r="I148" s="716"/>
      <c r="J148" s="717"/>
      <c r="K148" s="717"/>
      <c r="L148" s="343"/>
      <c r="M148" s="343"/>
      <c r="N148" s="343"/>
      <c r="O148" s="343"/>
      <c r="P148" s="343"/>
      <c r="Q148" s="343"/>
      <c r="R148" s="681"/>
      <c r="S148" s="718"/>
      <c r="T148" s="681"/>
      <c r="U148" s="719"/>
      <c r="V148" s="715"/>
      <c r="W148" s="248"/>
    </row>
    <row r="149" ht="15.75" customHeight="1">
      <c r="A149" s="647"/>
      <c r="B149" s="690"/>
      <c r="C149" s="343"/>
      <c r="D149" s="343"/>
      <c r="E149" s="343"/>
      <c r="F149" s="343"/>
      <c r="G149" s="343"/>
      <c r="H149" s="681"/>
      <c r="I149" s="716"/>
      <c r="J149" s="717"/>
      <c r="K149" s="717"/>
      <c r="L149" s="343"/>
      <c r="M149" s="343"/>
      <c r="N149" s="343"/>
      <c r="O149" s="343"/>
      <c r="P149" s="343"/>
      <c r="Q149" s="343"/>
      <c r="R149" s="681"/>
      <c r="S149" s="718"/>
      <c r="T149" s="681"/>
      <c r="U149" s="719"/>
      <c r="V149" s="715"/>
      <c r="W149" s="635"/>
    </row>
    <row r="150" ht="15.75" customHeight="1">
      <c r="A150" s="540"/>
      <c r="B150" s="690"/>
      <c r="C150" s="343"/>
      <c r="D150" s="343"/>
      <c r="E150" s="343"/>
      <c r="F150" s="343"/>
      <c r="G150" s="343"/>
      <c r="H150" s="681"/>
      <c r="I150" s="716"/>
      <c r="J150" s="717"/>
      <c r="K150" s="717"/>
      <c r="L150" s="343"/>
      <c r="M150" s="343"/>
      <c r="N150" s="343"/>
      <c r="O150" s="343"/>
      <c r="P150" s="343"/>
      <c r="Q150" s="343"/>
      <c r="R150" s="681"/>
      <c r="S150" s="718"/>
      <c r="T150" s="681"/>
      <c r="U150" s="719"/>
      <c r="V150" s="715"/>
      <c r="W150" s="203"/>
    </row>
    <row r="151" ht="15.75" customHeight="1">
      <c r="A151" s="540"/>
      <c r="B151" s="690"/>
      <c r="C151" s="343"/>
      <c r="D151" s="343"/>
      <c r="E151" s="343"/>
      <c r="F151" s="343"/>
      <c r="G151" s="343"/>
      <c r="H151" s="681"/>
      <c r="I151" s="716"/>
      <c r="J151" s="717"/>
      <c r="K151" s="717"/>
      <c r="L151" s="343"/>
      <c r="M151" s="343"/>
      <c r="N151" s="343"/>
      <c r="O151" s="343"/>
      <c r="P151" s="343"/>
      <c r="Q151" s="343"/>
      <c r="R151" s="681"/>
      <c r="S151" s="718"/>
      <c r="T151" s="681"/>
      <c r="U151" s="719"/>
      <c r="V151" s="715"/>
      <c r="W151" s="203"/>
    </row>
    <row r="152" ht="15.75" customHeight="1">
      <c r="A152" s="540"/>
      <c r="B152" s="690"/>
      <c r="C152" s="343"/>
      <c r="D152" s="343"/>
      <c r="E152" s="343"/>
      <c r="F152" s="343"/>
      <c r="G152" s="343"/>
      <c r="H152" s="681"/>
      <c r="I152" s="716"/>
      <c r="J152" s="717"/>
      <c r="K152" s="717"/>
      <c r="L152" s="343"/>
      <c r="M152" s="343"/>
      <c r="N152" s="343"/>
      <c r="O152" s="343"/>
      <c r="P152" s="343"/>
      <c r="Q152" s="343"/>
      <c r="R152" s="681"/>
      <c r="S152" s="718"/>
      <c r="T152" s="681"/>
      <c r="U152" s="719"/>
      <c r="V152" s="715"/>
      <c r="W152" s="203"/>
    </row>
    <row r="153" ht="15.75" customHeight="1">
      <c r="A153" s="540"/>
      <c r="B153" s="690"/>
      <c r="C153" s="343"/>
      <c r="D153" s="343"/>
      <c r="E153" s="343"/>
      <c r="F153" s="343"/>
      <c r="G153" s="343"/>
      <c r="H153" s="681"/>
      <c r="I153" s="716"/>
      <c r="J153" s="717"/>
      <c r="K153" s="717"/>
      <c r="L153" s="343"/>
      <c r="M153" s="343"/>
      <c r="N153" s="343"/>
      <c r="O153" s="343"/>
      <c r="P153" s="343"/>
      <c r="Q153" s="343"/>
      <c r="R153" s="681"/>
      <c r="S153" s="718"/>
      <c r="T153" s="681"/>
      <c r="U153" s="719"/>
      <c r="V153" s="715"/>
      <c r="W153" s="203"/>
    </row>
    <row r="154" ht="15.75" customHeight="1">
      <c r="A154" s="540"/>
      <c r="B154" s="690"/>
      <c r="C154" s="343"/>
      <c r="D154" s="343"/>
      <c r="E154" s="343"/>
      <c r="F154" s="343"/>
      <c r="G154" s="343"/>
      <c r="H154" s="681"/>
      <c r="I154" s="716"/>
      <c r="J154" s="717"/>
      <c r="K154" s="717"/>
      <c r="L154" s="343"/>
      <c r="M154" s="343"/>
      <c r="N154" s="343"/>
      <c r="O154" s="343"/>
      <c r="P154" s="343"/>
      <c r="Q154" s="343"/>
      <c r="R154" s="681"/>
      <c r="S154" s="718"/>
      <c r="T154" s="681"/>
      <c r="U154" s="719"/>
      <c r="V154" s="715"/>
      <c r="W154" s="203"/>
    </row>
    <row r="155" ht="15.75" customHeight="1">
      <c r="A155" s="540"/>
      <c r="B155" s="690"/>
      <c r="C155" s="343"/>
      <c r="D155" s="343"/>
      <c r="E155" s="343"/>
      <c r="F155" s="343"/>
      <c r="G155" s="343"/>
      <c r="H155" s="681"/>
      <c r="I155" s="716"/>
      <c r="J155" s="717"/>
      <c r="K155" s="717"/>
      <c r="L155" s="343"/>
      <c r="M155" s="343"/>
      <c r="N155" s="343"/>
      <c r="O155" s="343"/>
      <c r="P155" s="343"/>
      <c r="Q155" s="343"/>
      <c r="R155" s="681"/>
      <c r="S155" s="718"/>
      <c r="T155" s="681"/>
      <c r="U155" s="719"/>
      <c r="V155" s="715"/>
      <c r="W155" s="203"/>
    </row>
    <row r="156" ht="15.75" customHeight="1">
      <c r="A156" s="540"/>
      <c r="B156" s="690"/>
      <c r="C156" s="343"/>
      <c r="D156" s="343"/>
      <c r="E156" s="343"/>
      <c r="F156" s="343"/>
      <c r="G156" s="343"/>
      <c r="H156" s="681"/>
      <c r="I156" s="716"/>
      <c r="J156" s="717"/>
      <c r="K156" s="717"/>
      <c r="L156" s="343"/>
      <c r="M156" s="343"/>
      <c r="N156" s="343"/>
      <c r="O156" s="343"/>
      <c r="P156" s="343"/>
      <c r="Q156" s="343"/>
      <c r="R156" s="681"/>
      <c r="S156" s="718"/>
      <c r="T156" s="681"/>
      <c r="U156" s="719"/>
      <c r="V156" s="715"/>
      <c r="W156" s="203"/>
    </row>
    <row r="157" ht="15.75" customHeight="1">
      <c r="A157" s="540"/>
      <c r="B157" s="690"/>
      <c r="C157" s="343"/>
      <c r="D157" s="343"/>
      <c r="E157" s="343"/>
      <c r="F157" s="343"/>
      <c r="G157" s="343"/>
      <c r="H157" s="681"/>
      <c r="I157" s="716"/>
      <c r="J157" s="717"/>
      <c r="K157" s="717"/>
      <c r="L157" s="343"/>
      <c r="M157" s="343"/>
      <c r="N157" s="343"/>
      <c r="O157" s="343"/>
      <c r="P157" s="343"/>
      <c r="Q157" s="343"/>
      <c r="R157" s="681"/>
      <c r="S157" s="718"/>
      <c r="T157" s="681"/>
      <c r="U157" s="719"/>
      <c r="V157" s="715"/>
      <c r="W157" s="203"/>
    </row>
    <row r="158" ht="15.75" customHeight="1">
      <c r="A158" s="584"/>
      <c r="B158" s="690"/>
      <c r="C158" s="343"/>
      <c r="D158" s="343"/>
      <c r="E158" s="343"/>
      <c r="F158" s="343"/>
      <c r="G158" s="343"/>
      <c r="H158" s="681"/>
      <c r="I158" s="716"/>
      <c r="J158" s="717"/>
      <c r="K158" s="717"/>
      <c r="L158" s="343"/>
      <c r="M158" s="343"/>
      <c r="N158" s="343"/>
      <c r="O158" s="343"/>
      <c r="P158" s="343"/>
      <c r="Q158" s="343"/>
      <c r="R158" s="681"/>
      <c r="S158" s="718"/>
      <c r="T158" s="681"/>
      <c r="U158" s="719"/>
      <c r="V158" s="715"/>
      <c r="W158" s="248"/>
    </row>
    <row r="159" ht="15.75" customHeight="1">
      <c r="A159" s="647"/>
      <c r="B159" s="690"/>
      <c r="C159" s="343"/>
      <c r="D159" s="343"/>
      <c r="E159" s="343"/>
      <c r="F159" s="343"/>
      <c r="G159" s="343"/>
      <c r="H159" s="681"/>
      <c r="I159" s="716"/>
      <c r="J159" s="717"/>
      <c r="K159" s="717"/>
      <c r="L159" s="343"/>
      <c r="M159" s="343"/>
      <c r="N159" s="343"/>
      <c r="O159" s="343"/>
      <c r="P159" s="343"/>
      <c r="Q159" s="343"/>
      <c r="R159" s="681"/>
      <c r="S159" s="718"/>
      <c r="T159" s="681"/>
      <c r="U159" s="719"/>
      <c r="V159" s="715"/>
      <c r="W159" s="635"/>
    </row>
    <row r="160" ht="15.75" customHeight="1">
      <c r="A160" s="540"/>
      <c r="B160" s="690"/>
      <c r="C160" s="343"/>
      <c r="D160" s="343"/>
      <c r="E160" s="343"/>
      <c r="F160" s="343"/>
      <c r="G160" s="343"/>
      <c r="H160" s="681"/>
      <c r="I160" s="716"/>
      <c r="J160" s="717"/>
      <c r="K160" s="717"/>
      <c r="L160" s="343"/>
      <c r="M160" s="343"/>
      <c r="N160" s="343"/>
      <c r="O160" s="343"/>
      <c r="P160" s="343"/>
      <c r="Q160" s="343"/>
      <c r="R160" s="681"/>
      <c r="S160" s="718"/>
      <c r="T160" s="681"/>
      <c r="U160" s="719"/>
      <c r="V160" s="715"/>
      <c r="W160" s="203"/>
    </row>
    <row r="161" ht="15.75" customHeight="1">
      <c r="A161" s="540"/>
      <c r="B161" s="690"/>
      <c r="C161" s="343"/>
      <c r="D161" s="343"/>
      <c r="E161" s="343"/>
      <c r="F161" s="343"/>
      <c r="G161" s="343"/>
      <c r="H161" s="681"/>
      <c r="I161" s="716"/>
      <c r="J161" s="717"/>
      <c r="K161" s="717"/>
      <c r="L161" s="343"/>
      <c r="M161" s="343"/>
      <c r="N161" s="343"/>
      <c r="O161" s="343"/>
      <c r="P161" s="343"/>
      <c r="Q161" s="343"/>
      <c r="R161" s="681"/>
      <c r="S161" s="718"/>
      <c r="T161" s="681"/>
      <c r="U161" s="719"/>
      <c r="V161" s="715"/>
      <c r="W161" s="203"/>
    </row>
    <row r="162" ht="15.75" customHeight="1">
      <c r="A162" s="540"/>
      <c r="B162" s="690"/>
      <c r="C162" s="343"/>
      <c r="D162" s="343"/>
      <c r="E162" s="343"/>
      <c r="F162" s="343"/>
      <c r="G162" s="343"/>
      <c r="H162" s="681"/>
      <c r="I162" s="716"/>
      <c r="J162" s="717"/>
      <c r="K162" s="717"/>
      <c r="L162" s="343"/>
      <c r="M162" s="343"/>
      <c r="N162" s="343"/>
      <c r="O162" s="343"/>
      <c r="P162" s="343"/>
      <c r="Q162" s="343"/>
      <c r="R162" s="681"/>
      <c r="S162" s="718"/>
      <c r="T162" s="681"/>
      <c r="U162" s="719"/>
      <c r="V162" s="715"/>
      <c r="W162" s="203"/>
    </row>
    <row r="163" ht="15.75" customHeight="1">
      <c r="A163" s="540"/>
      <c r="B163" s="690"/>
      <c r="C163" s="343"/>
      <c r="D163" s="343"/>
      <c r="E163" s="343"/>
      <c r="F163" s="343"/>
      <c r="G163" s="343"/>
      <c r="H163" s="681"/>
      <c r="I163" s="716"/>
      <c r="J163" s="717"/>
      <c r="K163" s="717"/>
      <c r="L163" s="343"/>
      <c r="M163" s="343"/>
      <c r="N163" s="343"/>
      <c r="O163" s="343"/>
      <c r="P163" s="343"/>
      <c r="Q163" s="343"/>
      <c r="R163" s="681"/>
      <c r="S163" s="718"/>
      <c r="T163" s="681"/>
      <c r="U163" s="719"/>
      <c r="V163" s="715"/>
      <c r="W163" s="203"/>
    </row>
    <row r="164" ht="15.75" customHeight="1">
      <c r="A164" s="540"/>
      <c r="B164" s="690"/>
      <c r="C164" s="343"/>
      <c r="D164" s="343"/>
      <c r="E164" s="343"/>
      <c r="F164" s="343"/>
      <c r="G164" s="343"/>
      <c r="H164" s="681"/>
      <c r="I164" s="716"/>
      <c r="J164" s="717"/>
      <c r="K164" s="717"/>
      <c r="L164" s="343"/>
      <c r="M164" s="343"/>
      <c r="N164" s="343"/>
      <c r="O164" s="343"/>
      <c r="P164" s="343"/>
      <c r="Q164" s="343"/>
      <c r="R164" s="681"/>
      <c r="S164" s="718"/>
      <c r="T164" s="681"/>
      <c r="U164" s="719"/>
      <c r="V164" s="715"/>
      <c r="W164" s="203"/>
    </row>
    <row r="165" ht="15.75" customHeight="1">
      <c r="A165" s="540"/>
      <c r="B165" s="690"/>
      <c r="C165" s="343"/>
      <c r="D165" s="343"/>
      <c r="E165" s="343"/>
      <c r="F165" s="343"/>
      <c r="G165" s="343"/>
      <c r="H165" s="681"/>
      <c r="I165" s="716"/>
      <c r="J165" s="717"/>
      <c r="K165" s="717"/>
      <c r="L165" s="343"/>
      <c r="M165" s="343"/>
      <c r="N165" s="343"/>
      <c r="O165" s="343"/>
      <c r="P165" s="343"/>
      <c r="Q165" s="343"/>
      <c r="R165" s="681"/>
      <c r="S165" s="718"/>
      <c r="T165" s="681"/>
      <c r="U165" s="719"/>
      <c r="V165" s="715"/>
      <c r="W165" s="203"/>
    </row>
    <row r="166" ht="15.75" customHeight="1">
      <c r="A166" s="540"/>
      <c r="B166" s="690"/>
      <c r="C166" s="343"/>
      <c r="D166" s="343"/>
      <c r="E166" s="343"/>
      <c r="F166" s="343"/>
      <c r="G166" s="343"/>
      <c r="H166" s="681"/>
      <c r="I166" s="716"/>
      <c r="J166" s="717"/>
      <c r="K166" s="717"/>
      <c r="L166" s="343"/>
      <c r="M166" s="343"/>
      <c r="N166" s="343"/>
      <c r="O166" s="343"/>
      <c r="P166" s="343"/>
      <c r="Q166" s="343"/>
      <c r="R166" s="681"/>
      <c r="S166" s="718"/>
      <c r="T166" s="681"/>
      <c r="U166" s="719"/>
      <c r="V166" s="715"/>
      <c r="W166" s="203"/>
    </row>
    <row r="167" ht="15.75" customHeight="1">
      <c r="A167" s="540"/>
      <c r="B167" s="690"/>
      <c r="C167" s="343"/>
      <c r="D167" s="343"/>
      <c r="E167" s="343"/>
      <c r="F167" s="343"/>
      <c r="G167" s="343"/>
      <c r="H167" s="681"/>
      <c r="I167" s="716"/>
      <c r="J167" s="717"/>
      <c r="K167" s="717"/>
      <c r="L167" s="343"/>
      <c r="M167" s="343"/>
      <c r="N167" s="343"/>
      <c r="O167" s="343"/>
      <c r="P167" s="343"/>
      <c r="Q167" s="343"/>
      <c r="R167" s="681"/>
      <c r="S167" s="718"/>
      <c r="T167" s="681"/>
      <c r="U167" s="719"/>
      <c r="V167" s="715"/>
      <c r="W167" s="203"/>
    </row>
    <row r="168" ht="15.75" customHeight="1">
      <c r="A168" s="584"/>
      <c r="B168" s="690"/>
      <c r="C168" s="343"/>
      <c r="D168" s="343"/>
      <c r="E168" s="343"/>
      <c r="F168" s="343"/>
      <c r="G168" s="343"/>
      <c r="H168" s="681"/>
      <c r="I168" s="716"/>
      <c r="J168" s="717"/>
      <c r="K168" s="717"/>
      <c r="L168" s="343"/>
      <c r="M168" s="343"/>
      <c r="N168" s="343"/>
      <c r="O168" s="343"/>
      <c r="P168" s="343"/>
      <c r="Q168" s="343"/>
      <c r="R168" s="681"/>
      <c r="S168" s="718"/>
      <c r="T168" s="681"/>
      <c r="U168" s="719"/>
      <c r="V168" s="715"/>
      <c r="W168" s="248"/>
    </row>
    <row r="169" ht="15.75" customHeight="1">
      <c r="A169" s="647"/>
      <c r="B169" s="690"/>
      <c r="C169" s="343"/>
      <c r="D169" s="343"/>
      <c r="E169" s="343"/>
      <c r="F169" s="343"/>
      <c r="G169" s="343"/>
      <c r="H169" s="681"/>
      <c r="I169" s="716"/>
      <c r="J169" s="717"/>
      <c r="K169" s="717"/>
      <c r="L169" s="343"/>
      <c r="M169" s="343"/>
      <c r="N169" s="343"/>
      <c r="O169" s="343"/>
      <c r="P169" s="343"/>
      <c r="Q169" s="343"/>
      <c r="R169" s="681"/>
      <c r="S169" s="718"/>
      <c r="T169" s="681"/>
      <c r="U169" s="719"/>
      <c r="V169" s="715"/>
      <c r="W169" s="635"/>
    </row>
    <row r="170" ht="15.75" customHeight="1">
      <c r="A170" s="540"/>
      <c r="B170" s="690"/>
      <c r="C170" s="343"/>
      <c r="D170" s="343"/>
      <c r="E170" s="343"/>
      <c r="F170" s="343"/>
      <c r="G170" s="343"/>
      <c r="H170" s="681"/>
      <c r="I170" s="716"/>
      <c r="J170" s="717"/>
      <c r="K170" s="717"/>
      <c r="L170" s="343"/>
      <c r="M170" s="343"/>
      <c r="N170" s="343"/>
      <c r="O170" s="343"/>
      <c r="P170" s="343"/>
      <c r="Q170" s="343"/>
      <c r="R170" s="681"/>
      <c r="S170" s="718"/>
      <c r="T170" s="681"/>
      <c r="U170" s="719"/>
      <c r="V170" s="715"/>
      <c r="W170" s="203"/>
    </row>
    <row r="171" ht="15.75" customHeight="1">
      <c r="A171" s="540"/>
      <c r="B171" s="690"/>
      <c r="C171" s="343"/>
      <c r="D171" s="343"/>
      <c r="E171" s="343"/>
      <c r="F171" s="343"/>
      <c r="G171" s="343"/>
      <c r="H171" s="681"/>
      <c r="I171" s="716"/>
      <c r="J171" s="717"/>
      <c r="K171" s="717"/>
      <c r="L171" s="343"/>
      <c r="M171" s="343"/>
      <c r="N171" s="343"/>
      <c r="O171" s="343"/>
      <c r="P171" s="343"/>
      <c r="Q171" s="343"/>
      <c r="R171" s="681"/>
      <c r="S171" s="718"/>
      <c r="T171" s="681"/>
      <c r="U171" s="719"/>
      <c r="V171" s="715"/>
      <c r="W171" s="203"/>
    </row>
    <row r="172" ht="15.75" customHeight="1">
      <c r="A172" s="540"/>
      <c r="B172" s="690"/>
      <c r="C172" s="343"/>
      <c r="D172" s="343"/>
      <c r="E172" s="343"/>
      <c r="F172" s="343"/>
      <c r="G172" s="343"/>
      <c r="H172" s="681"/>
      <c r="I172" s="716"/>
      <c r="J172" s="717"/>
      <c r="K172" s="717"/>
      <c r="L172" s="343"/>
      <c r="M172" s="343"/>
      <c r="N172" s="343"/>
      <c r="O172" s="343"/>
      <c r="P172" s="343"/>
      <c r="Q172" s="343"/>
      <c r="R172" s="681"/>
      <c r="S172" s="718"/>
      <c r="T172" s="681"/>
      <c r="U172" s="719"/>
      <c r="V172" s="715"/>
      <c r="W172" s="203"/>
    </row>
    <row r="173" ht="15.75" customHeight="1">
      <c r="A173" s="540"/>
      <c r="B173" s="690"/>
      <c r="C173" s="343"/>
      <c r="D173" s="343"/>
      <c r="E173" s="343"/>
      <c r="F173" s="343"/>
      <c r="G173" s="343"/>
      <c r="H173" s="681"/>
      <c r="I173" s="716"/>
      <c r="J173" s="717"/>
      <c r="K173" s="717"/>
      <c r="L173" s="343"/>
      <c r="M173" s="343"/>
      <c r="N173" s="343"/>
      <c r="O173" s="343"/>
      <c r="P173" s="343"/>
      <c r="Q173" s="343"/>
      <c r="R173" s="681"/>
      <c r="S173" s="718"/>
      <c r="T173" s="681"/>
      <c r="U173" s="719"/>
      <c r="V173" s="715"/>
      <c r="W173" s="203"/>
    </row>
    <row r="174" ht="15.75" customHeight="1">
      <c r="A174" s="540"/>
      <c r="B174" s="690"/>
      <c r="C174" s="343"/>
      <c r="D174" s="343"/>
      <c r="E174" s="343"/>
      <c r="F174" s="343"/>
      <c r="G174" s="343"/>
      <c r="H174" s="681"/>
      <c r="I174" s="716"/>
      <c r="J174" s="717"/>
      <c r="K174" s="717"/>
      <c r="L174" s="343"/>
      <c r="M174" s="343"/>
      <c r="N174" s="343"/>
      <c r="O174" s="343"/>
      <c r="P174" s="343"/>
      <c r="Q174" s="343"/>
      <c r="R174" s="681"/>
      <c r="S174" s="718"/>
      <c r="T174" s="681"/>
      <c r="U174" s="719"/>
      <c r="V174" s="715"/>
      <c r="W174" s="203"/>
    </row>
    <row r="175" ht="15.75" customHeight="1">
      <c r="A175" s="540"/>
      <c r="B175" s="690"/>
      <c r="C175" s="343"/>
      <c r="D175" s="343"/>
      <c r="E175" s="343"/>
      <c r="F175" s="343"/>
      <c r="G175" s="343"/>
      <c r="H175" s="681"/>
      <c r="I175" s="716"/>
      <c r="J175" s="717"/>
      <c r="K175" s="717"/>
      <c r="L175" s="343"/>
      <c r="M175" s="343"/>
      <c r="N175" s="343"/>
      <c r="O175" s="343"/>
      <c r="P175" s="343"/>
      <c r="Q175" s="343"/>
      <c r="R175" s="681"/>
      <c r="S175" s="718"/>
      <c r="T175" s="681"/>
      <c r="U175" s="719"/>
      <c r="V175" s="715"/>
      <c r="W175" s="203"/>
    </row>
    <row r="176" ht="15.75" customHeight="1">
      <c r="A176" s="540"/>
      <c r="B176" s="690"/>
      <c r="C176" s="343"/>
      <c r="D176" s="343"/>
      <c r="E176" s="343"/>
      <c r="F176" s="343"/>
      <c r="G176" s="343"/>
      <c r="H176" s="681"/>
      <c r="I176" s="716"/>
      <c r="J176" s="717"/>
      <c r="K176" s="717"/>
      <c r="L176" s="343"/>
      <c r="M176" s="343"/>
      <c r="N176" s="343"/>
      <c r="O176" s="343"/>
      <c r="P176" s="343"/>
      <c r="Q176" s="343"/>
      <c r="R176" s="681"/>
      <c r="S176" s="718"/>
      <c r="T176" s="681"/>
      <c r="U176" s="719"/>
      <c r="V176" s="715"/>
      <c r="W176" s="203"/>
    </row>
    <row r="177" ht="15.75" customHeight="1">
      <c r="A177" s="540"/>
      <c r="B177" s="690"/>
      <c r="C177" s="343"/>
      <c r="D177" s="343"/>
      <c r="E177" s="343"/>
      <c r="F177" s="343"/>
      <c r="G177" s="343"/>
      <c r="H177" s="681"/>
      <c r="I177" s="716"/>
      <c r="J177" s="717"/>
      <c r="K177" s="717"/>
      <c r="L177" s="343"/>
      <c r="M177" s="343"/>
      <c r="N177" s="343"/>
      <c r="O177" s="343"/>
      <c r="P177" s="343"/>
      <c r="Q177" s="343"/>
      <c r="R177" s="681"/>
      <c r="S177" s="718"/>
      <c r="T177" s="681"/>
      <c r="U177" s="719"/>
      <c r="V177" s="715"/>
      <c r="W177" s="203"/>
    </row>
    <row r="178" ht="15.75" customHeight="1">
      <c r="A178" s="584"/>
      <c r="B178" s="690"/>
      <c r="C178" s="343"/>
      <c r="D178" s="343"/>
      <c r="E178" s="343"/>
      <c r="F178" s="343"/>
      <c r="G178" s="343"/>
      <c r="H178" s="681"/>
      <c r="I178" s="716"/>
      <c r="J178" s="717"/>
      <c r="K178" s="717"/>
      <c r="L178" s="343"/>
      <c r="M178" s="343"/>
      <c r="N178" s="343"/>
      <c r="O178" s="343"/>
      <c r="P178" s="343"/>
      <c r="Q178" s="343"/>
      <c r="R178" s="681"/>
      <c r="S178" s="718"/>
      <c r="T178" s="681"/>
      <c r="U178" s="719"/>
      <c r="V178" s="715"/>
      <c r="W178" s="248"/>
    </row>
    <row r="179" ht="15.75" customHeight="1">
      <c r="A179" s="647"/>
      <c r="B179" s="690"/>
      <c r="C179" s="343"/>
      <c r="D179" s="343"/>
      <c r="E179" s="343"/>
      <c r="F179" s="343"/>
      <c r="G179" s="343"/>
      <c r="H179" s="681"/>
      <c r="I179" s="716"/>
      <c r="J179" s="717"/>
      <c r="K179" s="717"/>
      <c r="L179" s="343"/>
      <c r="M179" s="343"/>
      <c r="N179" s="343"/>
      <c r="O179" s="343"/>
      <c r="P179" s="343"/>
      <c r="Q179" s="343"/>
      <c r="R179" s="681"/>
      <c r="S179" s="718"/>
      <c r="T179" s="681"/>
      <c r="U179" s="719"/>
      <c r="V179" s="715"/>
      <c r="W179" s="635"/>
    </row>
    <row r="180" ht="15.75" customHeight="1">
      <c r="A180" s="540"/>
      <c r="B180" s="690"/>
      <c r="C180" s="343"/>
      <c r="D180" s="343"/>
      <c r="E180" s="343"/>
      <c r="F180" s="343"/>
      <c r="G180" s="343"/>
      <c r="H180" s="681"/>
      <c r="I180" s="716"/>
      <c r="J180" s="717"/>
      <c r="K180" s="717"/>
      <c r="L180" s="343"/>
      <c r="M180" s="343"/>
      <c r="N180" s="343"/>
      <c r="O180" s="343"/>
      <c r="P180" s="343"/>
      <c r="Q180" s="343"/>
      <c r="R180" s="681"/>
      <c r="S180" s="718"/>
      <c r="T180" s="681"/>
      <c r="U180" s="719"/>
      <c r="V180" s="715"/>
      <c r="W180" s="203"/>
    </row>
    <row r="181" ht="15.75" customHeight="1">
      <c r="A181" s="540"/>
      <c r="B181" s="690"/>
      <c r="C181" s="343"/>
      <c r="D181" s="343"/>
      <c r="E181" s="343"/>
      <c r="F181" s="343"/>
      <c r="G181" s="343"/>
      <c r="H181" s="681"/>
      <c r="I181" s="716"/>
      <c r="J181" s="717"/>
      <c r="K181" s="717"/>
      <c r="L181" s="343"/>
      <c r="M181" s="343"/>
      <c r="N181" s="343"/>
      <c r="O181" s="343"/>
      <c r="P181" s="343"/>
      <c r="Q181" s="343"/>
      <c r="R181" s="681"/>
      <c r="S181" s="718"/>
      <c r="T181" s="681"/>
      <c r="U181" s="719"/>
      <c r="V181" s="715"/>
      <c r="W181" s="203"/>
    </row>
    <row r="182" ht="15.75" customHeight="1">
      <c r="A182" s="540"/>
      <c r="B182" s="690"/>
      <c r="C182" s="343"/>
      <c r="D182" s="343"/>
      <c r="E182" s="343"/>
      <c r="F182" s="343"/>
      <c r="G182" s="343"/>
      <c r="H182" s="681"/>
      <c r="I182" s="716"/>
      <c r="J182" s="717"/>
      <c r="K182" s="717"/>
      <c r="L182" s="343"/>
      <c r="M182" s="343"/>
      <c r="N182" s="343"/>
      <c r="O182" s="343"/>
      <c r="P182" s="343"/>
      <c r="Q182" s="343"/>
      <c r="R182" s="681"/>
      <c r="S182" s="718"/>
      <c r="T182" s="681"/>
      <c r="U182" s="719"/>
      <c r="V182" s="715"/>
      <c r="W182" s="203"/>
    </row>
    <row r="183" ht="15.75" customHeight="1">
      <c r="A183" s="540"/>
      <c r="B183" s="690"/>
      <c r="C183" s="343"/>
      <c r="D183" s="343"/>
      <c r="E183" s="343"/>
      <c r="F183" s="343"/>
      <c r="G183" s="343"/>
      <c r="H183" s="681"/>
      <c r="I183" s="716"/>
      <c r="J183" s="717"/>
      <c r="K183" s="717"/>
      <c r="L183" s="343"/>
      <c r="M183" s="343"/>
      <c r="N183" s="343"/>
      <c r="O183" s="343"/>
      <c r="P183" s="343"/>
      <c r="Q183" s="343"/>
      <c r="R183" s="681"/>
      <c r="S183" s="718"/>
      <c r="T183" s="681"/>
      <c r="U183" s="719"/>
      <c r="V183" s="715"/>
      <c r="W183" s="203"/>
    </row>
    <row r="184" ht="15.75" customHeight="1">
      <c r="A184" s="540"/>
      <c r="B184" s="690"/>
      <c r="C184" s="343"/>
      <c r="D184" s="343"/>
      <c r="E184" s="343"/>
      <c r="F184" s="343"/>
      <c r="G184" s="343"/>
      <c r="H184" s="681"/>
      <c r="I184" s="716"/>
      <c r="J184" s="717"/>
      <c r="K184" s="717"/>
      <c r="L184" s="343"/>
      <c r="M184" s="343"/>
      <c r="N184" s="343"/>
      <c r="O184" s="343"/>
      <c r="P184" s="343"/>
      <c r="Q184" s="343"/>
      <c r="R184" s="681"/>
      <c r="S184" s="718"/>
      <c r="T184" s="681"/>
      <c r="U184" s="719"/>
      <c r="V184" s="715"/>
      <c r="W184" s="203"/>
    </row>
    <row r="185" ht="15.75" customHeight="1">
      <c r="A185" s="540"/>
      <c r="B185" s="690"/>
      <c r="C185" s="343"/>
      <c r="D185" s="343"/>
      <c r="E185" s="343"/>
      <c r="F185" s="343"/>
      <c r="G185" s="343"/>
      <c r="H185" s="681"/>
      <c r="I185" s="716"/>
      <c r="J185" s="717"/>
      <c r="K185" s="717"/>
      <c r="L185" s="343"/>
      <c r="M185" s="343"/>
      <c r="N185" s="343"/>
      <c r="O185" s="343"/>
      <c r="P185" s="343"/>
      <c r="Q185" s="343"/>
      <c r="R185" s="681"/>
      <c r="S185" s="718"/>
      <c r="T185" s="681"/>
      <c r="U185" s="719"/>
      <c r="V185" s="715"/>
      <c r="W185" s="203"/>
    </row>
    <row r="186" ht="15.75" customHeight="1">
      <c r="A186" s="540"/>
      <c r="B186" s="690"/>
      <c r="C186" s="343"/>
      <c r="D186" s="343"/>
      <c r="E186" s="343"/>
      <c r="F186" s="343"/>
      <c r="G186" s="343"/>
      <c r="H186" s="681"/>
      <c r="I186" s="716"/>
      <c r="J186" s="717"/>
      <c r="K186" s="717"/>
      <c r="L186" s="343"/>
      <c r="M186" s="343"/>
      <c r="N186" s="343"/>
      <c r="O186" s="343"/>
      <c r="P186" s="343"/>
      <c r="Q186" s="343"/>
      <c r="R186" s="681"/>
      <c r="S186" s="718"/>
      <c r="T186" s="681"/>
      <c r="U186" s="719"/>
      <c r="V186" s="715"/>
      <c r="W186" s="203"/>
    </row>
    <row r="187" ht="15.75" customHeight="1">
      <c r="A187" s="540"/>
      <c r="B187" s="690"/>
      <c r="C187" s="343"/>
      <c r="D187" s="343"/>
      <c r="E187" s="343"/>
      <c r="F187" s="343"/>
      <c r="G187" s="343"/>
      <c r="H187" s="681"/>
      <c r="I187" s="716"/>
      <c r="J187" s="717"/>
      <c r="K187" s="717"/>
      <c r="L187" s="343"/>
      <c r="M187" s="343"/>
      <c r="N187" s="343"/>
      <c r="O187" s="343"/>
      <c r="P187" s="343"/>
      <c r="Q187" s="343"/>
      <c r="R187" s="681"/>
      <c r="S187" s="718"/>
      <c r="T187" s="681"/>
      <c r="U187" s="719"/>
      <c r="V187" s="715"/>
      <c r="W187" s="203"/>
    </row>
    <row r="188" ht="15.75" customHeight="1">
      <c r="A188" s="584"/>
      <c r="B188" s="690"/>
      <c r="C188" s="343"/>
      <c r="D188" s="343"/>
      <c r="E188" s="343"/>
      <c r="F188" s="343"/>
      <c r="G188" s="343"/>
      <c r="H188" s="681"/>
      <c r="I188" s="716"/>
      <c r="J188" s="717"/>
      <c r="K188" s="717"/>
      <c r="L188" s="343"/>
      <c r="M188" s="343"/>
      <c r="N188" s="343"/>
      <c r="O188" s="343"/>
      <c r="P188" s="343"/>
      <c r="Q188" s="343"/>
      <c r="R188" s="681"/>
      <c r="S188" s="718"/>
      <c r="T188" s="681"/>
      <c r="U188" s="719"/>
      <c r="V188" s="715"/>
      <c r="W188" s="248"/>
    </row>
    <row r="189" ht="15.75" customHeight="1">
      <c r="A189" s="647"/>
      <c r="B189" s="690"/>
      <c r="C189" s="343"/>
      <c r="D189" s="343"/>
      <c r="E189" s="343"/>
      <c r="F189" s="343"/>
      <c r="G189" s="343"/>
      <c r="H189" s="681"/>
      <c r="I189" s="716"/>
      <c r="J189" s="717"/>
      <c r="K189" s="717"/>
      <c r="L189" s="343"/>
      <c r="M189" s="343"/>
      <c r="N189" s="343"/>
      <c r="O189" s="343"/>
      <c r="P189" s="343"/>
      <c r="Q189" s="343"/>
      <c r="R189" s="681"/>
      <c r="S189" s="718"/>
      <c r="T189" s="681"/>
      <c r="U189" s="719"/>
      <c r="V189" s="715"/>
      <c r="W189" s="635"/>
    </row>
    <row r="190" ht="15.75" customHeight="1">
      <c r="A190" s="540"/>
      <c r="B190" s="690"/>
      <c r="C190" s="343"/>
      <c r="D190" s="343"/>
      <c r="E190" s="343"/>
      <c r="F190" s="343"/>
      <c r="G190" s="343"/>
      <c r="H190" s="681"/>
      <c r="I190" s="716"/>
      <c r="J190" s="717"/>
      <c r="K190" s="717"/>
      <c r="L190" s="343"/>
      <c r="M190" s="343"/>
      <c r="N190" s="343"/>
      <c r="O190" s="343"/>
      <c r="P190" s="343"/>
      <c r="Q190" s="343"/>
      <c r="R190" s="681"/>
      <c r="S190" s="718"/>
      <c r="T190" s="681"/>
      <c r="U190" s="719"/>
      <c r="V190" s="715"/>
      <c r="W190" s="203"/>
    </row>
    <row r="191" ht="15.75" customHeight="1">
      <c r="A191" s="540"/>
      <c r="B191" s="690"/>
      <c r="C191" s="343"/>
      <c r="D191" s="343"/>
      <c r="E191" s="343"/>
      <c r="F191" s="343"/>
      <c r="G191" s="343"/>
      <c r="H191" s="681"/>
      <c r="I191" s="716"/>
      <c r="J191" s="717"/>
      <c r="K191" s="717"/>
      <c r="L191" s="343"/>
      <c r="M191" s="343"/>
      <c r="N191" s="343"/>
      <c r="O191" s="343"/>
      <c r="P191" s="343"/>
      <c r="Q191" s="343"/>
      <c r="R191" s="681"/>
      <c r="S191" s="718"/>
      <c r="T191" s="681"/>
      <c r="U191" s="719"/>
      <c r="V191" s="715"/>
      <c r="W191" s="203"/>
    </row>
    <row r="192" ht="15.75" customHeight="1">
      <c r="A192" s="540"/>
      <c r="B192" s="690"/>
      <c r="C192" s="343"/>
      <c r="D192" s="343"/>
      <c r="E192" s="343"/>
      <c r="F192" s="343"/>
      <c r="G192" s="343"/>
      <c r="H192" s="681"/>
      <c r="I192" s="716"/>
      <c r="J192" s="717"/>
      <c r="K192" s="717"/>
      <c r="L192" s="343"/>
      <c r="M192" s="343"/>
      <c r="N192" s="343"/>
      <c r="O192" s="343"/>
      <c r="P192" s="343"/>
      <c r="Q192" s="343"/>
      <c r="R192" s="681"/>
      <c r="S192" s="718"/>
      <c r="T192" s="681"/>
      <c r="U192" s="719"/>
      <c r="V192" s="715"/>
      <c r="W192" s="203"/>
    </row>
    <row r="193" ht="15.75" customHeight="1">
      <c r="A193" s="540"/>
      <c r="B193" s="690"/>
      <c r="C193" s="343"/>
      <c r="D193" s="343"/>
      <c r="E193" s="343"/>
      <c r="F193" s="343"/>
      <c r="G193" s="343"/>
      <c r="H193" s="681"/>
      <c r="I193" s="716"/>
      <c r="J193" s="717"/>
      <c r="K193" s="717"/>
      <c r="L193" s="343"/>
      <c r="M193" s="343"/>
      <c r="N193" s="343"/>
      <c r="O193" s="343"/>
      <c r="P193" s="343"/>
      <c r="Q193" s="343"/>
      <c r="R193" s="681"/>
      <c r="S193" s="718"/>
      <c r="T193" s="681"/>
      <c r="U193" s="719"/>
      <c r="V193" s="715"/>
      <c r="W193" s="203"/>
    </row>
    <row r="194" ht="15.75" customHeight="1">
      <c r="A194" s="540"/>
      <c r="B194" s="690"/>
      <c r="C194" s="343"/>
      <c r="D194" s="343"/>
      <c r="E194" s="343"/>
      <c r="F194" s="343"/>
      <c r="G194" s="343"/>
      <c r="H194" s="681"/>
      <c r="I194" s="716"/>
      <c r="J194" s="717"/>
      <c r="K194" s="717"/>
      <c r="L194" s="343"/>
      <c r="M194" s="343"/>
      <c r="N194" s="343"/>
      <c r="O194" s="343"/>
      <c r="P194" s="343"/>
      <c r="Q194" s="343"/>
      <c r="R194" s="681"/>
      <c r="S194" s="718"/>
      <c r="T194" s="681"/>
      <c r="U194" s="719"/>
      <c r="V194" s="715"/>
      <c r="W194" s="203"/>
    </row>
    <row r="195" ht="15.75" customHeight="1">
      <c r="A195" s="540"/>
      <c r="B195" s="690"/>
      <c r="C195" s="343"/>
      <c r="D195" s="343"/>
      <c r="E195" s="343"/>
      <c r="F195" s="343"/>
      <c r="G195" s="343"/>
      <c r="H195" s="681"/>
      <c r="I195" s="716"/>
      <c r="J195" s="717"/>
      <c r="K195" s="717"/>
      <c r="L195" s="343"/>
      <c r="M195" s="343"/>
      <c r="N195" s="343"/>
      <c r="O195" s="343"/>
      <c r="P195" s="343"/>
      <c r="Q195" s="343"/>
      <c r="R195" s="681"/>
      <c r="S195" s="718"/>
      <c r="T195" s="681"/>
      <c r="U195" s="719"/>
      <c r="V195" s="715"/>
      <c r="W195" s="203"/>
    </row>
    <row r="196" ht="15.75" customHeight="1">
      <c r="A196" s="540"/>
      <c r="B196" s="690"/>
      <c r="C196" s="343"/>
      <c r="D196" s="343"/>
      <c r="E196" s="343"/>
      <c r="F196" s="343"/>
      <c r="G196" s="343"/>
      <c r="H196" s="681"/>
      <c r="I196" s="716"/>
      <c r="J196" s="717"/>
      <c r="K196" s="717"/>
      <c r="L196" s="343"/>
      <c r="M196" s="343"/>
      <c r="N196" s="343"/>
      <c r="O196" s="343"/>
      <c r="P196" s="343"/>
      <c r="Q196" s="343"/>
      <c r="R196" s="681"/>
      <c r="S196" s="718"/>
      <c r="T196" s="681"/>
      <c r="U196" s="719"/>
      <c r="V196" s="715"/>
      <c r="W196" s="203"/>
    </row>
    <row r="197" ht="15.75" customHeight="1">
      <c r="A197" s="540"/>
      <c r="B197" s="690"/>
      <c r="C197" s="343"/>
      <c r="D197" s="343"/>
      <c r="E197" s="343"/>
      <c r="F197" s="343"/>
      <c r="G197" s="343"/>
      <c r="H197" s="681"/>
      <c r="I197" s="716"/>
      <c r="J197" s="717"/>
      <c r="K197" s="717"/>
      <c r="L197" s="343"/>
      <c r="M197" s="343"/>
      <c r="N197" s="343"/>
      <c r="O197" s="343"/>
      <c r="P197" s="343"/>
      <c r="Q197" s="343"/>
      <c r="R197" s="681"/>
      <c r="S197" s="718"/>
      <c r="T197" s="681"/>
      <c r="U197" s="719"/>
      <c r="V197" s="715"/>
      <c r="W197" s="203"/>
    </row>
    <row r="198" ht="15.75" customHeight="1">
      <c r="A198" s="584"/>
      <c r="B198" s="690"/>
      <c r="C198" s="343"/>
      <c r="D198" s="343"/>
      <c r="E198" s="343"/>
      <c r="F198" s="343"/>
      <c r="G198" s="343"/>
      <c r="H198" s="681"/>
      <c r="I198" s="716"/>
      <c r="J198" s="717"/>
      <c r="K198" s="717"/>
      <c r="L198" s="343"/>
      <c r="M198" s="343"/>
      <c r="N198" s="343"/>
      <c r="O198" s="343"/>
      <c r="P198" s="343"/>
      <c r="Q198" s="343"/>
      <c r="R198" s="681"/>
      <c r="S198" s="718"/>
      <c r="T198" s="681"/>
      <c r="U198" s="719"/>
      <c r="V198" s="715"/>
      <c r="W198" s="248"/>
    </row>
    <row r="199" ht="15.75" customHeight="1">
      <c r="A199" s="647"/>
      <c r="B199" s="690"/>
      <c r="C199" s="343"/>
      <c r="D199" s="343"/>
      <c r="E199" s="343"/>
      <c r="F199" s="343"/>
      <c r="G199" s="343"/>
      <c r="H199" s="681"/>
      <c r="I199" s="716"/>
      <c r="J199" s="717"/>
      <c r="K199" s="717"/>
      <c r="L199" s="343"/>
      <c r="M199" s="343"/>
      <c r="N199" s="343"/>
      <c r="O199" s="343"/>
      <c r="P199" s="343"/>
      <c r="Q199" s="343"/>
      <c r="R199" s="681"/>
      <c r="S199" s="718"/>
      <c r="T199" s="681"/>
      <c r="U199" s="719"/>
      <c r="V199" s="715"/>
      <c r="W199" s="635"/>
    </row>
    <row r="200" ht="15.75" customHeight="1">
      <c r="A200" s="540"/>
      <c r="B200" s="690"/>
      <c r="C200" s="343"/>
      <c r="D200" s="343"/>
      <c r="E200" s="343"/>
      <c r="F200" s="343"/>
      <c r="G200" s="343"/>
      <c r="H200" s="681"/>
      <c r="I200" s="716"/>
      <c r="J200" s="717"/>
      <c r="K200" s="717"/>
      <c r="L200" s="343"/>
      <c r="M200" s="343"/>
      <c r="N200" s="343"/>
      <c r="O200" s="343"/>
      <c r="P200" s="343"/>
      <c r="Q200" s="343"/>
      <c r="R200" s="681"/>
      <c r="S200" s="718"/>
      <c r="T200" s="681"/>
      <c r="U200" s="719"/>
      <c r="V200" s="715"/>
      <c r="W200" s="203"/>
    </row>
    <row r="201" ht="15.75" customHeight="1">
      <c r="A201" s="540"/>
      <c r="B201" s="690"/>
      <c r="C201" s="343"/>
      <c r="D201" s="343"/>
      <c r="E201" s="343"/>
      <c r="F201" s="343"/>
      <c r="G201" s="343"/>
      <c r="H201" s="681"/>
      <c r="I201" s="716"/>
      <c r="J201" s="717"/>
      <c r="K201" s="717"/>
      <c r="L201" s="343"/>
      <c r="M201" s="343"/>
      <c r="N201" s="343"/>
      <c r="O201" s="343"/>
      <c r="P201" s="343"/>
      <c r="Q201" s="343"/>
      <c r="R201" s="681"/>
      <c r="S201" s="718"/>
      <c r="T201" s="681"/>
      <c r="U201" s="719"/>
      <c r="V201" s="715"/>
      <c r="W201" s="203"/>
    </row>
    <row r="202" ht="15.75" customHeight="1">
      <c r="A202" s="540"/>
      <c r="B202" s="690"/>
      <c r="C202" s="343"/>
      <c r="D202" s="343"/>
      <c r="E202" s="343"/>
      <c r="F202" s="343"/>
      <c r="G202" s="343"/>
      <c r="H202" s="681"/>
      <c r="I202" s="716"/>
      <c r="J202" s="717"/>
      <c r="K202" s="717"/>
      <c r="L202" s="343"/>
      <c r="M202" s="343"/>
      <c r="N202" s="343"/>
      <c r="O202" s="343"/>
      <c r="P202" s="343"/>
      <c r="Q202" s="343"/>
      <c r="R202" s="681"/>
      <c r="S202" s="718"/>
      <c r="T202" s="681"/>
      <c r="U202" s="719"/>
      <c r="V202" s="715"/>
      <c r="W202" s="203"/>
    </row>
    <row r="203" ht="15.75" customHeight="1">
      <c r="A203" s="540"/>
      <c r="B203" s="690"/>
      <c r="C203" s="343"/>
      <c r="D203" s="343"/>
      <c r="E203" s="343"/>
      <c r="F203" s="343"/>
      <c r="G203" s="343"/>
      <c r="H203" s="681"/>
      <c r="I203" s="716"/>
      <c r="J203" s="717"/>
      <c r="K203" s="717"/>
      <c r="L203" s="343"/>
      <c r="M203" s="343"/>
      <c r="N203" s="343"/>
      <c r="O203" s="343"/>
      <c r="P203" s="343"/>
      <c r="Q203" s="343"/>
      <c r="R203" s="681"/>
      <c r="S203" s="718"/>
      <c r="T203" s="681"/>
      <c r="U203" s="719"/>
      <c r="V203" s="715"/>
      <c r="W203" s="203"/>
    </row>
    <row r="204" ht="15.75" customHeight="1">
      <c r="A204" s="540"/>
      <c r="B204" s="690"/>
      <c r="C204" s="343"/>
      <c r="D204" s="343"/>
      <c r="E204" s="343"/>
      <c r="F204" s="343"/>
      <c r="G204" s="343"/>
      <c r="H204" s="681"/>
      <c r="I204" s="716"/>
      <c r="J204" s="717"/>
      <c r="K204" s="717"/>
      <c r="L204" s="343"/>
      <c r="M204" s="343"/>
      <c r="N204" s="343"/>
      <c r="O204" s="343"/>
      <c r="P204" s="343"/>
      <c r="Q204" s="343"/>
      <c r="R204" s="681"/>
      <c r="S204" s="718"/>
      <c r="T204" s="681"/>
      <c r="U204" s="719"/>
      <c r="V204" s="715"/>
      <c r="W204" s="203"/>
    </row>
    <row r="205" ht="15.75" customHeight="1">
      <c r="A205" s="540"/>
      <c r="B205" s="690"/>
      <c r="C205" s="343"/>
      <c r="D205" s="343"/>
      <c r="E205" s="343"/>
      <c r="F205" s="343"/>
      <c r="G205" s="343"/>
      <c r="H205" s="681"/>
      <c r="I205" s="716"/>
      <c r="J205" s="717"/>
      <c r="K205" s="717"/>
      <c r="L205" s="343"/>
      <c r="M205" s="343"/>
      <c r="N205" s="343"/>
      <c r="O205" s="343"/>
      <c r="P205" s="343"/>
      <c r="Q205" s="343"/>
      <c r="R205" s="681"/>
      <c r="S205" s="718"/>
      <c r="T205" s="681"/>
      <c r="U205" s="719"/>
      <c r="V205" s="715"/>
      <c r="W205" s="203"/>
    </row>
    <row r="206" ht="15.75" customHeight="1">
      <c r="A206" s="540"/>
      <c r="B206" s="690"/>
      <c r="C206" s="343"/>
      <c r="D206" s="343"/>
      <c r="E206" s="343"/>
      <c r="F206" s="343"/>
      <c r="G206" s="343"/>
      <c r="H206" s="681"/>
      <c r="I206" s="716"/>
      <c r="J206" s="717"/>
      <c r="K206" s="717"/>
      <c r="L206" s="343"/>
      <c r="M206" s="343"/>
      <c r="N206" s="343"/>
      <c r="O206" s="343"/>
      <c r="P206" s="343"/>
      <c r="Q206" s="343"/>
      <c r="R206" s="681"/>
      <c r="S206" s="718"/>
      <c r="T206" s="681"/>
      <c r="U206" s="719"/>
      <c r="V206" s="715"/>
      <c r="W206" s="203"/>
    </row>
    <row r="207" ht="15.75" customHeight="1">
      <c r="A207" s="540"/>
      <c r="B207" s="690"/>
      <c r="C207" s="343"/>
      <c r="D207" s="343"/>
      <c r="E207" s="343"/>
      <c r="F207" s="343"/>
      <c r="G207" s="343"/>
      <c r="H207" s="681"/>
      <c r="I207" s="716"/>
      <c r="J207" s="717"/>
      <c r="K207" s="717"/>
      <c r="L207" s="343"/>
      <c r="M207" s="343"/>
      <c r="N207" s="343"/>
      <c r="O207" s="343"/>
      <c r="P207" s="343"/>
      <c r="Q207" s="343"/>
      <c r="R207" s="681"/>
      <c r="S207" s="718"/>
      <c r="T207" s="681"/>
      <c r="U207" s="719"/>
      <c r="V207" s="715"/>
      <c r="W207" s="203"/>
    </row>
    <row r="208" ht="15.75" customHeight="1">
      <c r="A208" s="584"/>
      <c r="B208" s="690"/>
      <c r="C208" s="343"/>
      <c r="D208" s="343"/>
      <c r="E208" s="343"/>
      <c r="F208" s="343"/>
      <c r="G208" s="343"/>
      <c r="H208" s="681"/>
      <c r="I208" s="716"/>
      <c r="J208" s="717"/>
      <c r="K208" s="717"/>
      <c r="L208" s="343"/>
      <c r="M208" s="343"/>
      <c r="N208" s="343"/>
      <c r="O208" s="343"/>
      <c r="P208" s="343"/>
      <c r="Q208" s="343"/>
      <c r="R208" s="681"/>
      <c r="S208" s="718"/>
      <c r="T208" s="681"/>
      <c r="U208" s="719"/>
      <c r="V208" s="715"/>
      <c r="W208" s="248"/>
    </row>
    <row r="209" ht="15.75" customHeight="1">
      <c r="A209" s="647"/>
      <c r="B209" s="690"/>
      <c r="C209" s="343"/>
      <c r="D209" s="343"/>
      <c r="E209" s="343"/>
      <c r="F209" s="343"/>
      <c r="G209" s="343"/>
      <c r="H209" s="681"/>
      <c r="I209" s="716"/>
      <c r="J209" s="717"/>
      <c r="K209" s="717"/>
      <c r="L209" s="343"/>
      <c r="M209" s="343"/>
      <c r="N209" s="343"/>
      <c r="O209" s="343"/>
      <c r="P209" s="343"/>
      <c r="Q209" s="343"/>
      <c r="R209" s="681"/>
      <c r="S209" s="718"/>
      <c r="T209" s="681"/>
      <c r="U209" s="719"/>
      <c r="V209" s="715"/>
      <c r="W209" s="647"/>
    </row>
    <row r="210" ht="15.75" customHeight="1">
      <c r="A210" s="540"/>
      <c r="B210" s="690"/>
      <c r="C210" s="343"/>
      <c r="D210" s="343"/>
      <c r="E210" s="343"/>
      <c r="F210" s="343"/>
      <c r="G210" s="343"/>
      <c r="H210" s="681"/>
      <c r="I210" s="716"/>
      <c r="J210" s="717"/>
      <c r="K210" s="717"/>
      <c r="L210" s="343"/>
      <c r="M210" s="343"/>
      <c r="N210" s="343"/>
      <c r="O210" s="343"/>
      <c r="P210" s="343"/>
      <c r="Q210" s="343"/>
      <c r="R210" s="681"/>
      <c r="S210" s="718"/>
      <c r="T210" s="681"/>
      <c r="U210" s="719"/>
      <c r="V210" s="715"/>
      <c r="W210" s="540"/>
    </row>
    <row r="211" ht="15.75" customHeight="1">
      <c r="A211" s="540"/>
      <c r="B211" s="690"/>
      <c r="C211" s="343"/>
      <c r="D211" s="343"/>
      <c r="E211" s="343"/>
      <c r="F211" s="343"/>
      <c r="G211" s="343"/>
      <c r="H211" s="681"/>
      <c r="I211" s="716"/>
      <c r="J211" s="717"/>
      <c r="K211" s="717"/>
      <c r="L211" s="343"/>
      <c r="M211" s="343"/>
      <c r="N211" s="343"/>
      <c r="O211" s="343"/>
      <c r="P211" s="343"/>
      <c r="Q211" s="343"/>
      <c r="R211" s="681"/>
      <c r="S211" s="718"/>
      <c r="T211" s="681"/>
      <c r="U211" s="719"/>
      <c r="V211" s="715"/>
      <c r="W211" s="540"/>
    </row>
    <row r="212" ht="15.75" customHeight="1">
      <c r="A212" s="540"/>
      <c r="B212" s="690"/>
      <c r="C212" s="343"/>
      <c r="D212" s="343"/>
      <c r="E212" s="343"/>
      <c r="F212" s="343"/>
      <c r="G212" s="343"/>
      <c r="H212" s="681"/>
      <c r="I212" s="716"/>
      <c r="J212" s="717"/>
      <c r="K212" s="717"/>
      <c r="L212" s="343"/>
      <c r="M212" s="343"/>
      <c r="N212" s="343"/>
      <c r="O212" s="343"/>
      <c r="P212" s="343"/>
      <c r="Q212" s="343"/>
      <c r="R212" s="681"/>
      <c r="S212" s="718"/>
      <c r="T212" s="681"/>
      <c r="U212" s="719"/>
      <c r="V212" s="715"/>
      <c r="W212" s="540"/>
    </row>
    <row r="213" ht="15.75" customHeight="1">
      <c r="A213" s="540"/>
      <c r="B213" s="690"/>
      <c r="C213" s="343"/>
      <c r="D213" s="343"/>
      <c r="E213" s="343"/>
      <c r="F213" s="343"/>
      <c r="G213" s="343"/>
      <c r="H213" s="681"/>
      <c r="I213" s="716"/>
      <c r="J213" s="717"/>
      <c r="K213" s="717"/>
      <c r="L213" s="343"/>
      <c r="M213" s="343"/>
      <c r="N213" s="343"/>
      <c r="O213" s="343"/>
      <c r="P213" s="343"/>
      <c r="Q213" s="343"/>
      <c r="R213" s="681"/>
      <c r="S213" s="718"/>
      <c r="T213" s="681"/>
      <c r="U213" s="719"/>
      <c r="V213" s="715"/>
      <c r="W213" s="540"/>
    </row>
    <row r="214" ht="15.75" customHeight="1">
      <c r="A214" s="540"/>
      <c r="B214" s="690"/>
      <c r="C214" s="343"/>
      <c r="D214" s="343"/>
      <c r="E214" s="343"/>
      <c r="F214" s="343"/>
      <c r="G214" s="343"/>
      <c r="H214" s="681"/>
      <c r="I214" s="716"/>
      <c r="J214" s="717"/>
      <c r="K214" s="717"/>
      <c r="L214" s="343"/>
      <c r="M214" s="343"/>
      <c r="N214" s="343"/>
      <c r="O214" s="343"/>
      <c r="P214" s="343"/>
      <c r="Q214" s="343"/>
      <c r="R214" s="681"/>
      <c r="S214" s="718"/>
      <c r="T214" s="681"/>
      <c r="U214" s="719"/>
      <c r="V214" s="715"/>
      <c r="W214" s="540"/>
    </row>
    <row r="215" ht="15.75" customHeight="1">
      <c r="A215" s="540"/>
      <c r="B215" s="690"/>
      <c r="C215" s="343"/>
      <c r="D215" s="343"/>
      <c r="E215" s="343"/>
      <c r="F215" s="343"/>
      <c r="G215" s="343"/>
      <c r="H215" s="681"/>
      <c r="I215" s="716"/>
      <c r="J215" s="717"/>
      <c r="K215" s="717"/>
      <c r="L215" s="343"/>
      <c r="M215" s="343"/>
      <c r="N215" s="343"/>
      <c r="O215" s="343"/>
      <c r="P215" s="343"/>
      <c r="Q215" s="343"/>
      <c r="R215" s="681"/>
      <c r="S215" s="718"/>
      <c r="T215" s="681"/>
      <c r="U215" s="719"/>
      <c r="V215" s="715"/>
      <c r="W215" s="540"/>
    </row>
    <row r="216" ht="15.75" customHeight="1">
      <c r="A216" s="540"/>
      <c r="B216" s="690"/>
      <c r="C216" s="343"/>
      <c r="D216" s="343"/>
      <c r="E216" s="343"/>
      <c r="F216" s="343"/>
      <c r="G216" s="343"/>
      <c r="H216" s="681"/>
      <c r="I216" s="716"/>
      <c r="J216" s="717"/>
      <c r="K216" s="717"/>
      <c r="L216" s="343"/>
      <c r="M216" s="343"/>
      <c r="N216" s="343"/>
      <c r="O216" s="343"/>
      <c r="P216" s="343"/>
      <c r="Q216" s="343"/>
      <c r="R216" s="681"/>
      <c r="S216" s="718"/>
      <c r="T216" s="681"/>
      <c r="U216" s="719"/>
      <c r="V216" s="715"/>
      <c r="W216" s="540"/>
    </row>
    <row r="217" ht="15.75" customHeight="1">
      <c r="A217" s="540"/>
      <c r="B217" s="690"/>
      <c r="C217" s="343"/>
      <c r="D217" s="343"/>
      <c r="E217" s="343"/>
      <c r="F217" s="343"/>
      <c r="G217" s="343"/>
      <c r="H217" s="681"/>
      <c r="I217" s="716"/>
      <c r="J217" s="717"/>
      <c r="K217" s="717"/>
      <c r="L217" s="343"/>
      <c r="M217" s="343"/>
      <c r="N217" s="343"/>
      <c r="O217" s="343"/>
      <c r="P217" s="343"/>
      <c r="Q217" s="343"/>
      <c r="R217" s="681"/>
      <c r="S217" s="718"/>
      <c r="T217" s="681"/>
      <c r="U217" s="719"/>
      <c r="V217" s="715"/>
      <c r="W217" s="540"/>
    </row>
    <row r="218" ht="15.75" customHeight="1">
      <c r="A218" s="540"/>
      <c r="B218" s="690"/>
      <c r="C218" s="343"/>
      <c r="D218" s="343"/>
      <c r="E218" s="343"/>
      <c r="F218" s="343"/>
      <c r="G218" s="343"/>
      <c r="H218" s="681"/>
      <c r="I218" s="716"/>
      <c r="J218" s="717"/>
      <c r="K218" s="717"/>
      <c r="L218" s="343"/>
      <c r="M218" s="343"/>
      <c r="N218" s="343"/>
      <c r="O218" s="343"/>
      <c r="P218" s="343"/>
      <c r="Q218" s="343"/>
      <c r="R218" s="681"/>
      <c r="S218" s="718"/>
      <c r="T218" s="681"/>
      <c r="U218" s="719"/>
      <c r="V218" s="715"/>
      <c r="W218" s="540"/>
    </row>
    <row r="219" ht="15.75" customHeight="1">
      <c r="A219" s="540"/>
      <c r="B219" s="690"/>
      <c r="C219" s="343"/>
      <c r="D219" s="343"/>
      <c r="E219" s="343"/>
      <c r="F219" s="343"/>
      <c r="G219" s="343"/>
      <c r="H219" s="681"/>
      <c r="I219" s="716"/>
      <c r="J219" s="717"/>
      <c r="K219" s="717"/>
      <c r="L219" s="343"/>
      <c r="M219" s="343"/>
      <c r="N219" s="343"/>
      <c r="O219" s="343"/>
      <c r="P219" s="343"/>
      <c r="Q219" s="343"/>
      <c r="R219" s="681"/>
      <c r="S219" s="718"/>
      <c r="T219" s="681"/>
      <c r="U219" s="719"/>
      <c r="V219" s="715"/>
      <c r="W219" s="540"/>
    </row>
    <row r="220" ht="15.75" customHeight="1">
      <c r="A220" s="540"/>
      <c r="B220" s="690"/>
      <c r="C220" s="343"/>
      <c r="D220" s="343"/>
      <c r="E220" s="343"/>
      <c r="F220" s="343"/>
      <c r="G220" s="343"/>
      <c r="H220" s="681"/>
      <c r="I220" s="716"/>
      <c r="J220" s="717"/>
      <c r="K220" s="717"/>
      <c r="L220" s="343"/>
      <c r="M220" s="343"/>
      <c r="N220" s="343"/>
      <c r="O220" s="343"/>
      <c r="P220" s="343"/>
      <c r="Q220" s="343"/>
      <c r="R220" s="681"/>
      <c r="S220" s="718"/>
      <c r="T220" s="681"/>
      <c r="U220" s="719"/>
      <c r="V220" s="715"/>
      <c r="W220" s="540"/>
    </row>
    <row r="221" ht="15.75" customHeight="1">
      <c r="A221" s="540"/>
      <c r="B221" s="690"/>
      <c r="C221" s="343"/>
      <c r="D221" s="343"/>
      <c r="E221" s="343"/>
      <c r="F221" s="343"/>
      <c r="G221" s="343"/>
      <c r="H221" s="681"/>
      <c r="I221" s="716"/>
      <c r="J221" s="717"/>
      <c r="K221" s="717"/>
      <c r="L221" s="343"/>
      <c r="M221" s="343"/>
      <c r="N221" s="343"/>
      <c r="O221" s="343"/>
      <c r="P221" s="343"/>
      <c r="Q221" s="343"/>
      <c r="R221" s="681"/>
      <c r="S221" s="718"/>
      <c r="T221" s="681"/>
      <c r="U221" s="719"/>
      <c r="V221" s="715"/>
      <c r="W221" s="540"/>
    </row>
    <row r="222" ht="15.75" customHeight="1">
      <c r="A222" s="584"/>
      <c r="B222" s="690"/>
      <c r="C222" s="343"/>
      <c r="D222" s="343"/>
      <c r="E222" s="343"/>
      <c r="F222" s="343"/>
      <c r="G222" s="343"/>
      <c r="H222" s="681"/>
      <c r="I222" s="716"/>
      <c r="J222" s="717"/>
      <c r="K222" s="717"/>
      <c r="L222" s="343"/>
      <c r="M222" s="343"/>
      <c r="N222" s="343"/>
      <c r="O222" s="343"/>
      <c r="P222" s="343"/>
      <c r="Q222" s="343"/>
      <c r="R222" s="681"/>
      <c r="S222" s="718"/>
      <c r="T222" s="681"/>
      <c r="U222" s="719"/>
      <c r="V222" s="715"/>
      <c r="W222" s="584"/>
    </row>
    <row r="223" ht="15.75" customHeight="1">
      <c r="B223" s="690"/>
      <c r="C223" s="343"/>
      <c r="D223" s="343"/>
      <c r="E223" s="343"/>
      <c r="F223" s="343"/>
      <c r="G223" s="343"/>
      <c r="H223" s="681"/>
      <c r="I223" s="716"/>
      <c r="J223" s="717"/>
      <c r="K223" s="717"/>
      <c r="L223" s="343"/>
      <c r="M223" s="343"/>
      <c r="N223" s="343"/>
      <c r="O223" s="343"/>
      <c r="P223" s="343"/>
      <c r="Q223" s="343"/>
      <c r="R223" s="681"/>
      <c r="S223" s="718"/>
      <c r="T223" s="681"/>
      <c r="U223" s="719"/>
      <c r="V223" s="715"/>
      <c r="W223" s="692"/>
    </row>
    <row r="224" ht="15.75" customHeight="1">
      <c r="B224" s="690"/>
      <c r="C224" s="343"/>
      <c r="D224" s="343"/>
      <c r="E224" s="343"/>
      <c r="F224" s="343"/>
      <c r="G224" s="343"/>
      <c r="H224" s="681"/>
      <c r="I224" s="716"/>
      <c r="J224" s="717"/>
      <c r="K224" s="717"/>
      <c r="L224" s="343"/>
      <c r="M224" s="343"/>
      <c r="N224" s="343"/>
      <c r="O224" s="343"/>
      <c r="P224" s="343"/>
      <c r="Q224" s="343"/>
      <c r="R224" s="681"/>
      <c r="S224" s="718"/>
      <c r="T224" s="681"/>
      <c r="U224" s="719"/>
      <c r="V224" s="715"/>
    </row>
    <row r="225" ht="15.75" customHeight="1">
      <c r="B225" s="690"/>
      <c r="C225" s="343"/>
      <c r="D225" s="343"/>
      <c r="E225" s="343"/>
      <c r="F225" s="343"/>
      <c r="G225" s="343"/>
      <c r="H225" s="681"/>
      <c r="I225" s="716"/>
      <c r="J225" s="717"/>
      <c r="K225" s="717"/>
      <c r="L225" s="343"/>
      <c r="M225" s="343"/>
      <c r="N225" s="343"/>
      <c r="O225" s="343"/>
      <c r="P225" s="343"/>
      <c r="Q225" s="343"/>
      <c r="R225" s="681"/>
      <c r="S225" s="718"/>
      <c r="T225" s="681"/>
      <c r="U225" s="719"/>
      <c r="V225" s="715"/>
    </row>
    <row r="226" ht="15.75" customHeight="1">
      <c r="B226" s="690"/>
      <c r="C226" s="343"/>
      <c r="D226" s="343"/>
      <c r="E226" s="343"/>
      <c r="F226" s="343"/>
      <c r="G226" s="343"/>
      <c r="H226" s="681"/>
      <c r="I226" s="716"/>
      <c r="J226" s="717"/>
      <c r="K226" s="717"/>
      <c r="L226" s="343"/>
      <c r="M226" s="343"/>
      <c r="N226" s="343"/>
      <c r="O226" s="343"/>
      <c r="P226" s="343"/>
      <c r="Q226" s="343"/>
      <c r="R226" s="681"/>
      <c r="S226" s="718"/>
      <c r="T226" s="681"/>
      <c r="U226" s="719"/>
      <c r="V226" s="715"/>
    </row>
    <row r="227" ht="15.75" customHeight="1">
      <c r="B227" s="690"/>
      <c r="C227" s="343"/>
      <c r="D227" s="343"/>
      <c r="E227" s="343"/>
      <c r="F227" s="343"/>
      <c r="G227" s="343"/>
      <c r="H227" s="681"/>
      <c r="I227" s="716"/>
      <c r="J227" s="717"/>
      <c r="K227" s="717"/>
      <c r="L227" s="343"/>
      <c r="M227" s="343"/>
      <c r="N227" s="343"/>
      <c r="O227" s="343"/>
      <c r="P227" s="343"/>
      <c r="Q227" s="343"/>
      <c r="R227" s="681"/>
      <c r="S227" s="718"/>
      <c r="T227" s="681"/>
      <c r="U227" s="719"/>
      <c r="V227" s="715"/>
    </row>
    <row r="228" ht="15.75" customHeight="1">
      <c r="B228" s="690"/>
      <c r="C228" s="343"/>
      <c r="D228" s="343"/>
      <c r="E228" s="343"/>
      <c r="F228" s="343"/>
      <c r="G228" s="343"/>
      <c r="H228" s="681"/>
      <c r="I228" s="716"/>
      <c r="J228" s="717"/>
      <c r="K228" s="717"/>
      <c r="L228" s="343"/>
      <c r="M228" s="343"/>
      <c r="N228" s="343"/>
      <c r="O228" s="343"/>
      <c r="P228" s="343"/>
      <c r="Q228" s="343"/>
      <c r="R228" s="681"/>
      <c r="S228" s="718"/>
      <c r="T228" s="681"/>
      <c r="U228" s="719"/>
      <c r="V228" s="715"/>
    </row>
    <row r="229" ht="15.75" customHeight="1">
      <c r="B229" s="690"/>
      <c r="C229" s="343"/>
      <c r="D229" s="343"/>
      <c r="E229" s="343"/>
      <c r="F229" s="343"/>
      <c r="G229" s="343"/>
      <c r="H229" s="681"/>
      <c r="I229" s="716"/>
      <c r="J229" s="717"/>
      <c r="K229" s="717"/>
      <c r="L229" s="343"/>
      <c r="M229" s="343"/>
      <c r="N229" s="343"/>
      <c r="O229" s="343"/>
      <c r="P229" s="343"/>
      <c r="Q229" s="343"/>
      <c r="R229" s="681"/>
      <c r="S229" s="718"/>
      <c r="T229" s="681"/>
      <c r="U229" s="719"/>
      <c r="V229" s="715"/>
    </row>
    <row r="230" ht="15.75" customHeight="1">
      <c r="B230" s="690"/>
      <c r="C230" s="343"/>
      <c r="D230" s="343"/>
      <c r="E230" s="343"/>
      <c r="F230" s="343"/>
      <c r="G230" s="343"/>
      <c r="H230" s="681"/>
      <c r="I230" s="716"/>
      <c r="J230" s="717"/>
      <c r="K230" s="717"/>
      <c r="L230" s="343"/>
      <c r="M230" s="343"/>
      <c r="N230" s="343"/>
      <c r="O230" s="343"/>
      <c r="P230" s="343"/>
      <c r="Q230" s="343"/>
      <c r="R230" s="681"/>
      <c r="S230" s="718"/>
      <c r="T230" s="681"/>
      <c r="U230" s="719"/>
      <c r="V230" s="715"/>
    </row>
    <row r="231" ht="15.75" customHeight="1">
      <c r="B231" s="690"/>
      <c r="C231" s="343"/>
      <c r="D231" s="343"/>
      <c r="E231" s="343"/>
      <c r="F231" s="343"/>
      <c r="G231" s="343"/>
      <c r="H231" s="681"/>
      <c r="I231" s="716"/>
      <c r="J231" s="717"/>
      <c r="K231" s="717"/>
      <c r="L231" s="343"/>
      <c r="M231" s="343"/>
      <c r="N231" s="343"/>
      <c r="O231" s="343"/>
      <c r="P231" s="343"/>
      <c r="Q231" s="343"/>
      <c r="R231" s="681"/>
      <c r="S231" s="718"/>
      <c r="T231" s="681"/>
      <c r="U231" s="719"/>
      <c r="V231" s="715"/>
    </row>
    <row r="232" ht="15.75" customHeight="1">
      <c r="B232" s="690"/>
      <c r="C232" s="343"/>
      <c r="D232" s="343"/>
      <c r="E232" s="343"/>
      <c r="F232" s="343"/>
      <c r="G232" s="343"/>
      <c r="H232" s="681"/>
      <c r="I232" s="716"/>
      <c r="J232" s="717"/>
      <c r="K232" s="717"/>
      <c r="L232" s="343"/>
      <c r="M232" s="343"/>
      <c r="N232" s="343"/>
      <c r="O232" s="343"/>
      <c r="P232" s="343"/>
      <c r="Q232" s="343"/>
      <c r="R232" s="681"/>
      <c r="S232" s="718"/>
      <c r="T232" s="681"/>
      <c r="U232" s="719"/>
      <c r="V232" s="715"/>
    </row>
    <row r="233" ht="15.75" customHeight="1">
      <c r="B233" s="690"/>
      <c r="C233" s="343"/>
      <c r="D233" s="343"/>
      <c r="E233" s="343"/>
      <c r="F233" s="343"/>
      <c r="G233" s="343"/>
      <c r="H233" s="681"/>
      <c r="I233" s="716"/>
      <c r="J233" s="717"/>
      <c r="K233" s="717"/>
      <c r="L233" s="343"/>
      <c r="M233" s="343"/>
      <c r="N233" s="343"/>
      <c r="O233" s="343"/>
      <c r="P233" s="343"/>
      <c r="Q233" s="343"/>
      <c r="R233" s="681"/>
      <c r="S233" s="718"/>
      <c r="T233" s="681"/>
      <c r="U233" s="719"/>
      <c r="V233" s="715"/>
    </row>
    <row r="234" ht="15.75" customHeight="1">
      <c r="A234" s="634"/>
      <c r="B234" s="690"/>
      <c r="C234" s="343"/>
      <c r="D234" s="343"/>
      <c r="E234" s="343"/>
      <c r="F234" s="343"/>
      <c r="G234" s="343"/>
      <c r="H234" s="681"/>
      <c r="I234" s="716"/>
      <c r="J234" s="717"/>
      <c r="K234" s="717"/>
      <c r="L234" s="343"/>
      <c r="M234" s="343"/>
      <c r="N234" s="343"/>
      <c r="O234" s="343"/>
      <c r="P234" s="343"/>
      <c r="Q234" s="343"/>
      <c r="R234" s="681"/>
      <c r="S234" s="718"/>
      <c r="T234" s="681"/>
      <c r="U234" s="719"/>
      <c r="V234" s="715"/>
    </row>
    <row r="235" ht="15.75" customHeight="1">
      <c r="B235" s="690"/>
      <c r="C235" s="343"/>
      <c r="D235" s="343"/>
      <c r="E235" s="343"/>
      <c r="F235" s="343"/>
      <c r="G235" s="343"/>
      <c r="H235" s="681"/>
      <c r="I235" s="716"/>
      <c r="J235" s="717"/>
      <c r="K235" s="717"/>
      <c r="L235" s="343"/>
      <c r="M235" s="343"/>
      <c r="N235" s="343"/>
      <c r="O235" s="343"/>
      <c r="P235" s="343"/>
      <c r="Q235" s="343"/>
      <c r="R235" s="681"/>
      <c r="S235" s="718"/>
      <c r="T235" s="681"/>
      <c r="U235" s="719"/>
      <c r="V235" s="715"/>
    </row>
    <row r="236" ht="15.75" customHeight="1">
      <c r="B236" s="690"/>
      <c r="C236" s="343"/>
      <c r="D236" s="343"/>
      <c r="E236" s="343"/>
      <c r="F236" s="343"/>
      <c r="G236" s="343"/>
      <c r="H236" s="681"/>
      <c r="I236" s="716"/>
      <c r="J236" s="717"/>
      <c r="K236" s="717"/>
      <c r="L236" s="343"/>
      <c r="M236" s="343"/>
      <c r="N236" s="343"/>
      <c r="O236" s="343"/>
      <c r="P236" s="343"/>
      <c r="Q236" s="343"/>
      <c r="R236" s="681"/>
      <c r="S236" s="718"/>
      <c r="T236" s="681"/>
      <c r="U236" s="719"/>
      <c r="V236" s="715"/>
    </row>
    <row r="237" ht="15.75" customHeight="1">
      <c r="B237" s="690"/>
      <c r="C237" s="343"/>
      <c r="D237" s="343"/>
      <c r="E237" s="343"/>
      <c r="F237" s="343"/>
      <c r="G237" s="343"/>
      <c r="H237" s="681"/>
      <c r="I237" s="716"/>
      <c r="J237" s="717"/>
      <c r="K237" s="717"/>
      <c r="L237" s="343"/>
      <c r="M237" s="343"/>
      <c r="N237" s="343"/>
      <c r="O237" s="343"/>
      <c r="P237" s="343"/>
      <c r="Q237" s="343"/>
      <c r="R237" s="681"/>
      <c r="S237" s="718"/>
      <c r="T237" s="681"/>
      <c r="U237" s="719"/>
      <c r="V237" s="715"/>
    </row>
    <row r="238" ht="15.75" customHeight="1">
      <c r="B238" s="690"/>
      <c r="C238" s="343"/>
      <c r="D238" s="343"/>
      <c r="E238" s="343"/>
      <c r="F238" s="343"/>
      <c r="G238" s="343"/>
      <c r="H238" s="681"/>
      <c r="I238" s="716"/>
      <c r="J238" s="717"/>
      <c r="K238" s="717"/>
      <c r="L238" s="343"/>
      <c r="M238" s="343"/>
      <c r="N238" s="343"/>
      <c r="O238" s="343"/>
      <c r="P238" s="343"/>
      <c r="Q238" s="343"/>
      <c r="R238" s="681"/>
      <c r="S238" s="718"/>
      <c r="T238" s="681"/>
      <c r="U238" s="719"/>
      <c r="V238" s="715"/>
    </row>
    <row r="239" ht="15.75" customHeight="1">
      <c r="B239" s="690"/>
      <c r="C239" s="343"/>
      <c r="D239" s="343"/>
      <c r="E239" s="343"/>
      <c r="F239" s="343"/>
      <c r="G239" s="343"/>
      <c r="H239" s="681"/>
      <c r="I239" s="716"/>
      <c r="J239" s="717"/>
      <c r="K239" s="717"/>
      <c r="L239" s="343"/>
      <c r="M239" s="343"/>
      <c r="N239" s="343"/>
      <c r="O239" s="343"/>
      <c r="P239" s="343"/>
      <c r="Q239" s="343"/>
      <c r="R239" s="681"/>
      <c r="S239" s="718"/>
      <c r="T239" s="681"/>
      <c r="U239" s="719"/>
      <c r="V239" s="715"/>
    </row>
    <row r="240" ht="15.75" customHeight="1">
      <c r="B240" s="690"/>
      <c r="C240" s="343"/>
      <c r="D240" s="343"/>
      <c r="E240" s="343"/>
      <c r="F240" s="343"/>
      <c r="G240" s="343"/>
      <c r="H240" s="681"/>
      <c r="I240" s="716"/>
      <c r="J240" s="717"/>
      <c r="K240" s="717"/>
      <c r="L240" s="343"/>
      <c r="M240" s="343"/>
      <c r="N240" s="343"/>
      <c r="O240" s="343"/>
      <c r="P240" s="343"/>
      <c r="Q240" s="343"/>
      <c r="R240" s="681"/>
      <c r="S240" s="718"/>
      <c r="T240" s="681"/>
      <c r="U240" s="719"/>
      <c r="V240" s="715"/>
    </row>
    <row r="241" ht="15.75" customHeight="1">
      <c r="B241" s="690"/>
      <c r="C241" s="343"/>
      <c r="D241" s="343"/>
      <c r="E241" s="343"/>
      <c r="F241" s="343"/>
      <c r="G241" s="343"/>
      <c r="H241" s="681"/>
      <c r="I241" s="716"/>
      <c r="J241" s="717"/>
      <c r="K241" s="717"/>
      <c r="L241" s="343"/>
      <c r="M241" s="343"/>
      <c r="N241" s="343"/>
      <c r="O241" s="343"/>
      <c r="P241" s="343"/>
      <c r="Q241" s="343"/>
      <c r="R241" s="681"/>
      <c r="S241" s="718"/>
      <c r="T241" s="681"/>
      <c r="U241" s="719"/>
      <c r="V241" s="715"/>
    </row>
    <row r="242" ht="15.75" customHeight="1">
      <c r="B242" s="690"/>
      <c r="C242" s="343"/>
      <c r="D242" s="343"/>
      <c r="E242" s="343"/>
      <c r="F242" s="343"/>
      <c r="G242" s="343"/>
      <c r="H242" s="681"/>
      <c r="I242" s="716"/>
      <c r="J242" s="717"/>
      <c r="K242" s="717"/>
      <c r="L242" s="343"/>
      <c r="M242" s="343"/>
      <c r="N242" s="343"/>
      <c r="O242" s="343"/>
      <c r="P242" s="343"/>
      <c r="Q242" s="343"/>
      <c r="R242" s="681"/>
      <c r="S242" s="718"/>
      <c r="T242" s="681"/>
      <c r="U242" s="719"/>
      <c r="V242" s="715"/>
    </row>
    <row r="243" ht="15.75" customHeight="1">
      <c r="B243" s="690"/>
      <c r="C243" s="343"/>
      <c r="D243" s="343"/>
      <c r="E243" s="343"/>
      <c r="F243" s="343"/>
      <c r="G243" s="343"/>
      <c r="H243" s="681"/>
      <c r="I243" s="716"/>
      <c r="J243" s="717"/>
      <c r="K243" s="717"/>
      <c r="L243" s="343"/>
      <c r="M243" s="343"/>
      <c r="N243" s="343"/>
      <c r="O243" s="343"/>
      <c r="P243" s="343"/>
      <c r="Q243" s="343"/>
      <c r="R243" s="681"/>
      <c r="S243" s="718"/>
      <c r="T243" s="681"/>
      <c r="U243" s="719"/>
      <c r="V243" s="715"/>
    </row>
    <row r="244" ht="15.75" customHeight="1">
      <c r="B244" s="690"/>
      <c r="C244" s="343"/>
      <c r="D244" s="343"/>
      <c r="E244" s="343"/>
      <c r="F244" s="343"/>
      <c r="G244" s="343"/>
      <c r="H244" s="681"/>
      <c r="I244" s="716"/>
      <c r="J244" s="717"/>
      <c r="K244" s="717"/>
      <c r="L244" s="343"/>
      <c r="M244" s="343"/>
      <c r="N244" s="343"/>
      <c r="O244" s="343"/>
      <c r="P244" s="343"/>
      <c r="Q244" s="343"/>
      <c r="R244" s="681"/>
      <c r="S244" s="718"/>
      <c r="T244" s="681"/>
      <c r="U244" s="719"/>
      <c r="V244" s="715"/>
    </row>
    <row r="245" ht="15.75" customHeight="1">
      <c r="B245" s="690"/>
      <c r="C245" s="343"/>
      <c r="D245" s="343"/>
      <c r="E245" s="343"/>
      <c r="F245" s="343"/>
      <c r="G245" s="343"/>
      <c r="H245" s="681"/>
      <c r="I245" s="716"/>
      <c r="J245" s="717"/>
      <c r="K245" s="717"/>
      <c r="L245" s="343"/>
      <c r="M245" s="343"/>
      <c r="N245" s="343"/>
      <c r="O245" s="343"/>
      <c r="P245" s="343"/>
      <c r="Q245" s="343"/>
      <c r="R245" s="681"/>
      <c r="S245" s="718"/>
      <c r="T245" s="681"/>
      <c r="U245" s="719"/>
      <c r="V245" s="715"/>
    </row>
    <row r="246" ht="15.75" customHeight="1">
      <c r="B246" s="690"/>
      <c r="C246" s="343"/>
      <c r="D246" s="343"/>
      <c r="E246" s="343"/>
      <c r="F246" s="343"/>
      <c r="G246" s="343"/>
      <c r="H246" s="681"/>
      <c r="I246" s="716"/>
      <c r="J246" s="717"/>
      <c r="K246" s="717"/>
      <c r="L246" s="343"/>
      <c r="M246" s="343"/>
      <c r="N246" s="343"/>
      <c r="O246" s="343"/>
      <c r="P246" s="343"/>
      <c r="Q246" s="343"/>
      <c r="R246" s="681"/>
      <c r="S246" s="718"/>
      <c r="T246" s="681"/>
      <c r="U246" s="719"/>
      <c r="V246" s="715"/>
    </row>
    <row r="247" ht="15.75" customHeight="1">
      <c r="B247" s="690"/>
      <c r="C247" s="343"/>
      <c r="D247" s="343"/>
      <c r="E247" s="343"/>
      <c r="F247" s="343"/>
      <c r="G247" s="343"/>
      <c r="H247" s="681"/>
      <c r="I247" s="716"/>
      <c r="J247" s="717"/>
      <c r="K247" s="717"/>
      <c r="L247" s="343"/>
      <c r="M247" s="343"/>
      <c r="N247" s="343"/>
      <c r="O247" s="343"/>
      <c r="P247" s="343"/>
      <c r="Q247" s="343"/>
      <c r="R247" s="681"/>
      <c r="S247" s="718"/>
      <c r="T247" s="681"/>
      <c r="U247" s="719"/>
      <c r="V247" s="715"/>
    </row>
    <row r="248" ht="15.75" customHeight="1">
      <c r="B248" s="690"/>
      <c r="C248" s="343"/>
      <c r="D248" s="343"/>
      <c r="E248" s="343"/>
      <c r="F248" s="343"/>
      <c r="G248" s="343"/>
      <c r="H248" s="681"/>
      <c r="I248" s="716"/>
      <c r="J248" s="717"/>
      <c r="K248" s="717"/>
      <c r="L248" s="343"/>
      <c r="M248" s="343"/>
      <c r="N248" s="343"/>
      <c r="O248" s="343"/>
      <c r="P248" s="343"/>
      <c r="Q248" s="343"/>
      <c r="R248" s="681"/>
      <c r="S248" s="718"/>
      <c r="T248" s="681"/>
      <c r="U248" s="719"/>
      <c r="V248" s="715"/>
    </row>
    <row r="249" ht="15.75" customHeight="1">
      <c r="B249" s="690"/>
      <c r="C249" s="343"/>
      <c r="D249" s="343"/>
      <c r="E249" s="343"/>
      <c r="F249" s="343"/>
      <c r="G249" s="343"/>
      <c r="H249" s="681"/>
      <c r="I249" s="716"/>
      <c r="J249" s="717"/>
      <c r="K249" s="717"/>
      <c r="L249" s="343"/>
      <c r="M249" s="343"/>
      <c r="N249" s="343"/>
      <c r="O249" s="343"/>
      <c r="P249" s="343"/>
      <c r="Q249" s="343"/>
      <c r="R249" s="681"/>
      <c r="S249" s="718"/>
      <c r="T249" s="681"/>
      <c r="U249" s="719"/>
      <c r="V249" s="715"/>
    </row>
    <row r="250" ht="15.75" customHeight="1">
      <c r="B250" s="690"/>
      <c r="C250" s="343"/>
      <c r="D250" s="343"/>
      <c r="E250" s="343"/>
      <c r="F250" s="343"/>
      <c r="G250" s="343"/>
      <c r="H250" s="681"/>
      <c r="I250" s="716"/>
      <c r="J250" s="717"/>
      <c r="K250" s="717"/>
      <c r="L250" s="343"/>
      <c r="M250" s="343"/>
      <c r="N250" s="343"/>
      <c r="O250" s="343"/>
      <c r="P250" s="343"/>
      <c r="Q250" s="343"/>
      <c r="R250" s="681"/>
      <c r="S250" s="718"/>
      <c r="T250" s="681"/>
      <c r="U250" s="719"/>
      <c r="V250" s="715"/>
    </row>
    <row r="251" ht="15.75" customHeight="1">
      <c r="B251" s="690"/>
      <c r="C251" s="343"/>
      <c r="D251" s="343"/>
      <c r="E251" s="343"/>
      <c r="F251" s="343"/>
      <c r="G251" s="343"/>
      <c r="H251" s="681"/>
      <c r="I251" s="716"/>
      <c r="J251" s="717"/>
      <c r="K251" s="717"/>
      <c r="L251" s="343"/>
      <c r="M251" s="343"/>
      <c r="N251" s="343"/>
      <c r="O251" s="343"/>
      <c r="P251" s="343"/>
      <c r="Q251" s="343"/>
      <c r="R251" s="681"/>
      <c r="S251" s="718"/>
      <c r="T251" s="681"/>
      <c r="U251" s="719"/>
      <c r="V251" s="715"/>
    </row>
    <row r="252" ht="15.75" customHeight="1">
      <c r="B252" s="690"/>
      <c r="C252" s="343"/>
      <c r="D252" s="343"/>
      <c r="E252" s="343"/>
      <c r="F252" s="343"/>
      <c r="G252" s="343"/>
      <c r="H252" s="681"/>
      <c r="I252" s="716"/>
      <c r="J252" s="717"/>
      <c r="K252" s="717"/>
      <c r="L252" s="343"/>
      <c r="M252" s="343"/>
      <c r="N252" s="343"/>
      <c r="O252" s="343"/>
      <c r="P252" s="343"/>
      <c r="Q252" s="343"/>
      <c r="R252" s="681"/>
      <c r="S252" s="718"/>
      <c r="T252" s="681"/>
      <c r="U252" s="719"/>
      <c r="V252" s="715"/>
    </row>
    <row r="253" ht="15.75" customHeight="1">
      <c r="B253" s="690"/>
      <c r="C253" s="343"/>
      <c r="D253" s="343"/>
      <c r="E253" s="343"/>
      <c r="F253" s="343"/>
      <c r="G253" s="343"/>
      <c r="H253" s="681"/>
      <c r="I253" s="716"/>
      <c r="J253" s="717"/>
      <c r="K253" s="717"/>
      <c r="L253" s="343"/>
      <c r="M253" s="343"/>
      <c r="N253" s="343"/>
      <c r="O253" s="343"/>
      <c r="P253" s="343"/>
      <c r="Q253" s="343"/>
      <c r="R253" s="681"/>
      <c r="S253" s="718"/>
      <c r="T253" s="681"/>
      <c r="U253" s="719"/>
      <c r="V253" s="715"/>
    </row>
    <row r="254" ht="15.75" customHeight="1">
      <c r="B254" s="690"/>
      <c r="C254" s="343"/>
      <c r="D254" s="343"/>
      <c r="E254" s="343"/>
      <c r="F254" s="343"/>
      <c r="G254" s="343"/>
      <c r="H254" s="681"/>
      <c r="I254" s="716"/>
      <c r="J254" s="717"/>
      <c r="K254" s="717"/>
      <c r="L254" s="343"/>
      <c r="M254" s="343"/>
      <c r="N254" s="343"/>
      <c r="O254" s="343"/>
      <c r="P254" s="343"/>
      <c r="Q254" s="343"/>
      <c r="R254" s="681"/>
      <c r="S254" s="718"/>
      <c r="T254" s="681"/>
      <c r="U254" s="719"/>
      <c r="V254" s="715"/>
    </row>
    <row r="255" ht="15.75" customHeight="1">
      <c r="B255" s="690"/>
      <c r="C255" s="343"/>
      <c r="D255" s="343"/>
      <c r="E255" s="343"/>
      <c r="F255" s="343"/>
      <c r="G255" s="343"/>
      <c r="H255" s="681"/>
      <c r="I255" s="716"/>
      <c r="J255" s="717"/>
      <c r="K255" s="717"/>
      <c r="L255" s="343"/>
      <c r="M255" s="343"/>
      <c r="N255" s="343"/>
      <c r="O255" s="343"/>
      <c r="P255" s="343"/>
      <c r="Q255" s="343"/>
      <c r="R255" s="681"/>
      <c r="S255" s="718"/>
      <c r="T255" s="681"/>
      <c r="U255" s="719"/>
      <c r="V255" s="715"/>
    </row>
    <row r="256" ht="15.75" customHeight="1">
      <c r="B256" s="690"/>
      <c r="C256" s="343"/>
      <c r="D256" s="343"/>
      <c r="E256" s="343"/>
      <c r="F256" s="343"/>
      <c r="G256" s="343"/>
      <c r="H256" s="681"/>
      <c r="I256" s="716"/>
      <c r="J256" s="717"/>
      <c r="K256" s="717"/>
      <c r="L256" s="343"/>
      <c r="M256" s="343"/>
      <c r="N256" s="343"/>
      <c r="O256" s="343"/>
      <c r="P256" s="343"/>
      <c r="Q256" s="343"/>
      <c r="R256" s="681"/>
      <c r="S256" s="718"/>
      <c r="T256" s="681"/>
      <c r="U256" s="719"/>
      <c r="V256" s="715"/>
    </row>
    <row r="257" ht="15.75" customHeight="1">
      <c r="B257" s="690"/>
      <c r="C257" s="343"/>
      <c r="D257" s="343"/>
      <c r="E257" s="343"/>
      <c r="F257" s="343"/>
      <c r="G257" s="343"/>
      <c r="H257" s="681"/>
      <c r="I257" s="716"/>
      <c r="J257" s="717"/>
      <c r="K257" s="717"/>
      <c r="L257" s="343"/>
      <c r="M257" s="343"/>
      <c r="N257" s="343"/>
      <c r="O257" s="343"/>
      <c r="P257" s="343"/>
      <c r="Q257" s="343"/>
      <c r="R257" s="681"/>
      <c r="S257" s="718"/>
      <c r="T257" s="681"/>
      <c r="U257" s="719"/>
      <c r="V257" s="715"/>
    </row>
    <row r="258" ht="15.75" customHeight="1">
      <c r="B258" s="690"/>
      <c r="C258" s="343"/>
      <c r="D258" s="343"/>
      <c r="E258" s="343"/>
      <c r="F258" s="343"/>
      <c r="G258" s="343"/>
      <c r="H258" s="681"/>
      <c r="I258" s="716"/>
      <c r="J258" s="717"/>
      <c r="K258" s="717"/>
      <c r="L258" s="343"/>
      <c r="M258" s="343"/>
      <c r="N258" s="343"/>
      <c r="O258" s="343"/>
      <c r="P258" s="343"/>
      <c r="Q258" s="343"/>
      <c r="R258" s="681"/>
      <c r="S258" s="718"/>
      <c r="T258" s="681"/>
      <c r="U258" s="719"/>
      <c r="V258" s="715"/>
    </row>
    <row r="259" ht="15.75" customHeight="1">
      <c r="B259" s="690"/>
      <c r="C259" s="343"/>
      <c r="D259" s="343"/>
      <c r="E259" s="343"/>
      <c r="F259" s="343"/>
      <c r="G259" s="343"/>
      <c r="H259" s="681"/>
      <c r="I259" s="716"/>
      <c r="J259" s="717"/>
      <c r="K259" s="717"/>
      <c r="L259" s="343"/>
      <c r="M259" s="343"/>
      <c r="N259" s="343"/>
      <c r="O259" s="343"/>
      <c r="P259" s="343"/>
      <c r="Q259" s="343"/>
      <c r="R259" s="681"/>
      <c r="S259" s="718"/>
      <c r="T259" s="681"/>
      <c r="U259" s="719"/>
      <c r="V259" s="715"/>
    </row>
    <row r="260" ht="15.75" customHeight="1">
      <c r="B260" s="690"/>
      <c r="C260" s="343"/>
      <c r="D260" s="343"/>
      <c r="E260" s="343"/>
      <c r="F260" s="343"/>
      <c r="G260" s="343"/>
      <c r="H260" s="681"/>
      <c r="I260" s="716"/>
      <c r="J260" s="717"/>
      <c r="K260" s="717"/>
      <c r="L260" s="343"/>
      <c r="M260" s="343"/>
      <c r="N260" s="343"/>
      <c r="O260" s="343"/>
      <c r="P260" s="343"/>
      <c r="Q260" s="343"/>
      <c r="R260" s="681"/>
      <c r="S260" s="718"/>
      <c r="T260" s="681"/>
      <c r="U260" s="719"/>
      <c r="V260" s="715"/>
    </row>
    <row r="261" ht="15.75" customHeight="1">
      <c r="B261" s="690"/>
      <c r="C261" s="343"/>
      <c r="D261" s="343"/>
      <c r="E261" s="343"/>
      <c r="F261" s="343"/>
      <c r="G261" s="343"/>
      <c r="H261" s="681"/>
      <c r="I261" s="716"/>
      <c r="J261" s="717"/>
      <c r="K261" s="717"/>
      <c r="L261" s="343"/>
      <c r="M261" s="343"/>
      <c r="N261" s="343"/>
      <c r="O261" s="343"/>
      <c r="P261" s="343"/>
      <c r="Q261" s="343"/>
      <c r="R261" s="681"/>
      <c r="S261" s="718"/>
      <c r="T261" s="681"/>
      <c r="U261" s="719"/>
      <c r="V261" s="715"/>
    </row>
    <row r="262" ht="15.75" customHeight="1">
      <c r="B262" s="690"/>
      <c r="C262" s="343"/>
      <c r="D262" s="343"/>
      <c r="E262" s="343"/>
      <c r="F262" s="343"/>
      <c r="G262" s="343"/>
      <c r="H262" s="681"/>
      <c r="I262" s="716"/>
      <c r="J262" s="717"/>
      <c r="K262" s="717"/>
      <c r="L262" s="343"/>
      <c r="M262" s="343"/>
      <c r="N262" s="343"/>
      <c r="O262" s="343"/>
      <c r="P262" s="343"/>
      <c r="Q262" s="343"/>
      <c r="R262" s="681"/>
      <c r="S262" s="718"/>
      <c r="T262" s="681"/>
      <c r="U262" s="719"/>
      <c r="V262" s="715"/>
    </row>
    <row r="263" ht="15.75" customHeight="1">
      <c r="B263" s="690"/>
      <c r="C263" s="343"/>
      <c r="D263" s="343"/>
      <c r="E263" s="343"/>
      <c r="F263" s="343"/>
      <c r="G263" s="343"/>
      <c r="H263" s="681"/>
      <c r="I263" s="716"/>
      <c r="J263" s="717"/>
      <c r="K263" s="717"/>
      <c r="L263" s="343"/>
      <c r="M263" s="343"/>
      <c r="N263" s="343"/>
      <c r="O263" s="343"/>
      <c r="P263" s="343"/>
      <c r="Q263" s="343"/>
      <c r="R263" s="681"/>
      <c r="S263" s="718"/>
      <c r="T263" s="681"/>
      <c r="U263" s="719"/>
      <c r="V263" s="715"/>
    </row>
    <row r="264" ht="15.75" customHeight="1">
      <c r="B264" s="690"/>
      <c r="C264" s="343"/>
      <c r="D264" s="343"/>
      <c r="E264" s="343"/>
      <c r="F264" s="343"/>
      <c r="G264" s="343"/>
      <c r="H264" s="681"/>
      <c r="I264" s="716"/>
      <c r="J264" s="717"/>
      <c r="K264" s="717"/>
      <c r="L264" s="343"/>
      <c r="M264" s="343"/>
      <c r="N264" s="343"/>
      <c r="O264" s="343"/>
      <c r="P264" s="343"/>
      <c r="Q264" s="343"/>
      <c r="R264" s="681"/>
      <c r="S264" s="718"/>
      <c r="T264" s="681"/>
      <c r="U264" s="719"/>
      <c r="V264" s="715"/>
    </row>
    <row r="265" ht="15.75" customHeight="1">
      <c r="B265" s="690"/>
      <c r="C265" s="343"/>
      <c r="D265" s="343"/>
      <c r="E265" s="343"/>
      <c r="F265" s="343"/>
      <c r="G265" s="343"/>
      <c r="H265" s="681"/>
      <c r="I265" s="716"/>
      <c r="J265" s="717"/>
      <c r="K265" s="717"/>
      <c r="L265" s="343"/>
      <c r="M265" s="343"/>
      <c r="N265" s="343"/>
      <c r="O265" s="343"/>
      <c r="P265" s="343"/>
      <c r="Q265" s="343"/>
      <c r="R265" s="681"/>
      <c r="S265" s="718"/>
      <c r="T265" s="681"/>
      <c r="U265" s="719"/>
      <c r="V265" s="715"/>
    </row>
    <row r="266" ht="15.75" customHeight="1">
      <c r="B266" s="690"/>
      <c r="C266" s="343"/>
      <c r="D266" s="343"/>
      <c r="E266" s="343"/>
      <c r="F266" s="343"/>
      <c r="G266" s="343"/>
      <c r="H266" s="681"/>
      <c r="I266" s="716"/>
      <c r="J266" s="717"/>
      <c r="K266" s="717"/>
      <c r="L266" s="343"/>
      <c r="M266" s="343"/>
      <c r="N266" s="343"/>
      <c r="O266" s="343"/>
      <c r="P266" s="343"/>
      <c r="Q266" s="343"/>
      <c r="R266" s="681"/>
      <c r="S266" s="718"/>
      <c r="T266" s="681"/>
      <c r="U266" s="719"/>
      <c r="V266" s="715"/>
    </row>
    <row r="267" ht="15.75" customHeight="1">
      <c r="B267" s="690"/>
      <c r="C267" s="343"/>
      <c r="D267" s="343"/>
      <c r="E267" s="343"/>
      <c r="F267" s="343"/>
      <c r="G267" s="343"/>
      <c r="H267" s="681"/>
      <c r="I267" s="716"/>
      <c r="J267" s="717"/>
      <c r="K267" s="717"/>
      <c r="L267" s="343"/>
      <c r="M267" s="343"/>
      <c r="N267" s="343"/>
      <c r="O267" s="343"/>
      <c r="P267" s="343"/>
      <c r="Q267" s="343"/>
      <c r="R267" s="681"/>
      <c r="S267" s="718"/>
      <c r="T267" s="681"/>
      <c r="U267" s="719"/>
      <c r="V267" s="715"/>
    </row>
    <row r="268" ht="15.75" customHeight="1">
      <c r="B268" s="690"/>
      <c r="C268" s="343"/>
      <c r="D268" s="343"/>
      <c r="E268" s="343"/>
      <c r="F268" s="343"/>
      <c r="G268" s="343"/>
      <c r="H268" s="681"/>
      <c r="I268" s="716"/>
      <c r="J268" s="717"/>
      <c r="K268" s="717"/>
      <c r="L268" s="343"/>
      <c r="M268" s="343"/>
      <c r="N268" s="343"/>
      <c r="O268" s="343"/>
      <c r="P268" s="343"/>
      <c r="Q268" s="343"/>
      <c r="R268" s="681"/>
      <c r="S268" s="718"/>
      <c r="T268" s="681"/>
      <c r="U268" s="719"/>
      <c r="V268" s="715"/>
    </row>
    <row r="269" ht="15.75" customHeight="1">
      <c r="B269" s="690"/>
      <c r="C269" s="343"/>
      <c r="D269" s="343"/>
      <c r="E269" s="343"/>
      <c r="F269" s="343"/>
      <c r="G269" s="343"/>
      <c r="H269" s="681"/>
      <c r="I269" s="716"/>
      <c r="J269" s="717"/>
      <c r="K269" s="717"/>
      <c r="L269" s="343"/>
      <c r="M269" s="343"/>
      <c r="N269" s="343"/>
      <c r="O269" s="343"/>
      <c r="P269" s="343"/>
      <c r="Q269" s="343"/>
      <c r="R269" s="681"/>
      <c r="S269" s="718"/>
      <c r="T269" s="681"/>
      <c r="U269" s="719"/>
      <c r="V269" s="715"/>
    </row>
    <row r="270" ht="15.75" customHeight="1">
      <c r="B270" s="690"/>
      <c r="C270" s="343"/>
      <c r="D270" s="343"/>
      <c r="E270" s="343"/>
      <c r="F270" s="343"/>
      <c r="G270" s="343"/>
      <c r="H270" s="681"/>
      <c r="I270" s="716"/>
      <c r="J270" s="717"/>
      <c r="K270" s="717"/>
      <c r="L270" s="343"/>
      <c r="M270" s="343"/>
      <c r="N270" s="343"/>
      <c r="O270" s="343"/>
      <c r="P270" s="343"/>
      <c r="Q270" s="343"/>
      <c r="R270" s="681"/>
      <c r="S270" s="718"/>
      <c r="T270" s="681"/>
      <c r="U270" s="719"/>
      <c r="V270" s="715"/>
    </row>
    <row r="271" ht="15.75" customHeight="1">
      <c r="B271" s="690"/>
      <c r="C271" s="343"/>
      <c r="D271" s="343"/>
      <c r="E271" s="343"/>
      <c r="F271" s="343"/>
      <c r="G271" s="343"/>
      <c r="H271" s="681"/>
      <c r="I271" s="716"/>
      <c r="J271" s="717"/>
      <c r="K271" s="717"/>
      <c r="L271" s="343"/>
      <c r="M271" s="343"/>
      <c r="N271" s="343"/>
      <c r="O271" s="343"/>
      <c r="P271" s="343"/>
      <c r="Q271" s="343"/>
      <c r="R271" s="681"/>
      <c r="S271" s="718"/>
      <c r="T271" s="681"/>
      <c r="U271" s="719"/>
      <c r="V271" s="715"/>
    </row>
    <row r="272" ht="15.75" customHeight="1">
      <c r="B272" s="690"/>
      <c r="C272" s="343"/>
      <c r="D272" s="343"/>
      <c r="E272" s="343"/>
      <c r="F272" s="343"/>
      <c r="G272" s="343"/>
      <c r="H272" s="681"/>
      <c r="I272" s="716"/>
      <c r="J272" s="717"/>
      <c r="K272" s="717"/>
      <c r="L272" s="343"/>
      <c r="M272" s="343"/>
      <c r="N272" s="343"/>
      <c r="O272" s="343"/>
      <c r="P272" s="343"/>
      <c r="Q272" s="343"/>
      <c r="R272" s="681"/>
      <c r="S272" s="718"/>
      <c r="T272" s="681"/>
      <c r="U272" s="719"/>
      <c r="V272" s="715"/>
    </row>
    <row r="273" ht="15.75" customHeight="1">
      <c r="B273" s="690"/>
      <c r="C273" s="343"/>
      <c r="D273" s="343"/>
      <c r="E273" s="343"/>
      <c r="F273" s="343"/>
      <c r="G273" s="343"/>
      <c r="H273" s="681"/>
      <c r="I273" s="716"/>
      <c r="J273" s="717"/>
      <c r="K273" s="717"/>
      <c r="L273" s="343"/>
      <c r="M273" s="343"/>
      <c r="N273" s="343"/>
      <c r="O273" s="343"/>
      <c r="P273" s="343"/>
      <c r="Q273" s="343"/>
      <c r="R273" s="681"/>
      <c r="S273" s="718"/>
      <c r="T273" s="681"/>
      <c r="U273" s="719"/>
      <c r="V273" s="715"/>
    </row>
    <row r="274" ht="15.75" customHeight="1">
      <c r="B274" s="690"/>
      <c r="C274" s="343"/>
      <c r="D274" s="343"/>
      <c r="E274" s="343"/>
      <c r="F274" s="343"/>
      <c r="G274" s="343"/>
      <c r="H274" s="681"/>
      <c r="I274" s="716"/>
      <c r="J274" s="717"/>
      <c r="K274" s="717"/>
      <c r="L274" s="343"/>
      <c r="M274" s="343"/>
      <c r="N274" s="343"/>
      <c r="O274" s="343"/>
      <c r="P274" s="343"/>
      <c r="Q274" s="343"/>
      <c r="R274" s="681"/>
      <c r="S274" s="718"/>
      <c r="T274" s="681"/>
      <c r="U274" s="719"/>
      <c r="V274" s="715"/>
    </row>
    <row r="275" ht="15.75" customHeight="1">
      <c r="B275" s="690"/>
      <c r="C275" s="343"/>
      <c r="D275" s="343"/>
      <c r="E275" s="343"/>
      <c r="F275" s="343"/>
      <c r="G275" s="343"/>
      <c r="H275" s="681"/>
      <c r="I275" s="716"/>
      <c r="J275" s="717"/>
      <c r="K275" s="717"/>
      <c r="L275" s="343"/>
      <c r="M275" s="343"/>
      <c r="N275" s="343"/>
      <c r="O275" s="343"/>
      <c r="P275" s="343"/>
      <c r="Q275" s="343"/>
      <c r="R275" s="681"/>
      <c r="S275" s="718"/>
      <c r="T275" s="681"/>
      <c r="U275" s="719"/>
      <c r="V275" s="715"/>
    </row>
    <row r="276" ht="15.75" customHeight="1">
      <c r="B276" s="690"/>
      <c r="C276" s="343"/>
      <c r="D276" s="343"/>
      <c r="E276" s="343"/>
      <c r="F276" s="343"/>
      <c r="G276" s="343"/>
      <c r="H276" s="681"/>
      <c r="I276" s="716"/>
      <c r="J276" s="717"/>
      <c r="K276" s="717"/>
      <c r="L276" s="343"/>
      <c r="M276" s="343"/>
      <c r="N276" s="343"/>
      <c r="O276" s="343"/>
      <c r="P276" s="343"/>
      <c r="Q276" s="343"/>
      <c r="R276" s="681"/>
      <c r="S276" s="718"/>
      <c r="T276" s="681"/>
      <c r="U276" s="719"/>
      <c r="V276" s="715"/>
    </row>
    <row r="277" ht="15.75" customHeight="1">
      <c r="B277" s="690"/>
      <c r="C277" s="343"/>
      <c r="D277" s="343"/>
      <c r="E277" s="343"/>
      <c r="F277" s="343"/>
      <c r="G277" s="343"/>
      <c r="H277" s="681"/>
      <c r="I277" s="716"/>
      <c r="J277" s="717"/>
      <c r="K277" s="717"/>
      <c r="L277" s="343"/>
      <c r="M277" s="343"/>
      <c r="N277" s="343"/>
      <c r="O277" s="343"/>
      <c r="P277" s="343"/>
      <c r="Q277" s="343"/>
      <c r="R277" s="681"/>
      <c r="S277" s="718"/>
      <c r="T277" s="681"/>
      <c r="U277" s="719"/>
      <c r="V277" s="715"/>
    </row>
    <row r="278" ht="15.75" customHeight="1">
      <c r="B278" s="690"/>
      <c r="C278" s="343"/>
      <c r="D278" s="343"/>
      <c r="E278" s="343"/>
      <c r="F278" s="343"/>
      <c r="G278" s="343"/>
      <c r="H278" s="681"/>
      <c r="I278" s="716"/>
      <c r="J278" s="717"/>
      <c r="K278" s="717"/>
      <c r="L278" s="343"/>
      <c r="M278" s="343"/>
      <c r="N278" s="343"/>
      <c r="O278" s="343"/>
      <c r="P278" s="343"/>
      <c r="Q278" s="343"/>
      <c r="R278" s="681"/>
      <c r="S278" s="718"/>
      <c r="T278" s="681"/>
      <c r="U278" s="719"/>
      <c r="V278" s="715"/>
    </row>
    <row r="279" ht="15.75" customHeight="1">
      <c r="B279" s="690"/>
      <c r="C279" s="343"/>
      <c r="D279" s="343"/>
      <c r="E279" s="343"/>
      <c r="F279" s="343"/>
      <c r="G279" s="343"/>
      <c r="H279" s="681"/>
      <c r="I279" s="716"/>
      <c r="J279" s="717"/>
      <c r="K279" s="717"/>
      <c r="L279" s="343"/>
      <c r="M279" s="343"/>
      <c r="N279" s="343"/>
      <c r="O279" s="343"/>
      <c r="P279" s="343"/>
      <c r="Q279" s="343"/>
      <c r="R279" s="681"/>
      <c r="S279" s="718"/>
      <c r="T279" s="681"/>
      <c r="U279" s="719"/>
      <c r="V279" s="715"/>
    </row>
    <row r="280" ht="15.75" customHeight="1">
      <c r="B280" s="690"/>
      <c r="C280" s="343"/>
      <c r="D280" s="343"/>
      <c r="E280" s="343"/>
      <c r="F280" s="343"/>
      <c r="G280" s="343"/>
      <c r="H280" s="681"/>
      <c r="I280" s="716"/>
      <c r="J280" s="717"/>
      <c r="K280" s="717"/>
      <c r="L280" s="343"/>
      <c r="M280" s="343"/>
      <c r="N280" s="343"/>
      <c r="O280" s="343"/>
      <c r="P280" s="343"/>
      <c r="Q280" s="343"/>
      <c r="R280" s="681"/>
      <c r="S280" s="718"/>
      <c r="T280" s="681"/>
      <c r="U280" s="719"/>
      <c r="V280" s="715"/>
    </row>
    <row r="281" ht="15.75" customHeight="1">
      <c r="B281" s="690"/>
      <c r="C281" s="343"/>
      <c r="D281" s="343"/>
      <c r="E281" s="343"/>
      <c r="F281" s="343"/>
      <c r="G281" s="343"/>
      <c r="H281" s="681"/>
      <c r="I281" s="716"/>
      <c r="J281" s="717"/>
      <c r="K281" s="717"/>
      <c r="L281" s="343"/>
      <c r="M281" s="343"/>
      <c r="N281" s="343"/>
      <c r="O281" s="343"/>
      <c r="P281" s="343"/>
      <c r="Q281" s="343"/>
      <c r="R281" s="681"/>
      <c r="S281" s="718"/>
      <c r="T281" s="681"/>
      <c r="U281" s="719"/>
      <c r="V281" s="715"/>
    </row>
    <row r="282" ht="15.75" customHeight="1">
      <c r="B282" s="690"/>
      <c r="C282" s="343"/>
      <c r="D282" s="343"/>
      <c r="E282" s="343"/>
      <c r="F282" s="343"/>
      <c r="G282" s="343"/>
      <c r="H282" s="681"/>
      <c r="I282" s="716"/>
      <c r="J282" s="717"/>
      <c r="K282" s="717"/>
      <c r="L282" s="343"/>
      <c r="M282" s="343"/>
      <c r="N282" s="343"/>
      <c r="O282" s="343"/>
      <c r="P282" s="343"/>
      <c r="Q282" s="343"/>
      <c r="R282" s="681"/>
      <c r="S282" s="718"/>
      <c r="T282" s="681"/>
      <c r="U282" s="719"/>
      <c r="V282" s="715"/>
    </row>
    <row r="283" ht="15.75" customHeight="1">
      <c r="B283" s="690"/>
      <c r="C283" s="343"/>
      <c r="D283" s="343"/>
      <c r="E283" s="343"/>
      <c r="F283" s="343"/>
      <c r="G283" s="343"/>
      <c r="H283" s="681"/>
      <c r="I283" s="716"/>
      <c r="J283" s="717"/>
      <c r="K283" s="717"/>
      <c r="L283" s="343"/>
      <c r="M283" s="343"/>
      <c r="N283" s="343"/>
      <c r="O283" s="343"/>
      <c r="P283" s="343"/>
      <c r="Q283" s="343"/>
      <c r="R283" s="681"/>
      <c r="S283" s="718"/>
      <c r="T283" s="681"/>
      <c r="U283" s="719"/>
      <c r="V283" s="715"/>
    </row>
    <row r="284" ht="15.75" customHeight="1">
      <c r="B284" s="690"/>
      <c r="C284" s="343"/>
      <c r="D284" s="343"/>
      <c r="E284" s="343"/>
      <c r="F284" s="343"/>
      <c r="G284" s="343"/>
      <c r="H284" s="681"/>
      <c r="I284" s="716"/>
      <c r="J284" s="717"/>
      <c r="K284" s="717"/>
      <c r="L284" s="343"/>
      <c r="M284" s="343"/>
      <c r="N284" s="343"/>
      <c r="O284" s="343"/>
      <c r="P284" s="343"/>
      <c r="Q284" s="343"/>
      <c r="R284" s="681"/>
      <c r="S284" s="718"/>
      <c r="T284" s="681"/>
      <c r="U284" s="719"/>
      <c r="V284" s="715"/>
    </row>
    <row r="285" ht="15.75" customHeight="1">
      <c r="B285" s="690"/>
      <c r="C285" s="343"/>
      <c r="D285" s="343"/>
      <c r="E285" s="343"/>
      <c r="F285" s="343"/>
      <c r="G285" s="343"/>
      <c r="H285" s="681"/>
      <c r="I285" s="716"/>
      <c r="J285" s="717"/>
      <c r="K285" s="717"/>
      <c r="L285" s="343"/>
      <c r="M285" s="343"/>
      <c r="N285" s="343"/>
      <c r="O285" s="343"/>
      <c r="P285" s="343"/>
      <c r="Q285" s="343"/>
      <c r="R285" s="681"/>
      <c r="S285" s="718"/>
      <c r="T285" s="681"/>
      <c r="U285" s="719"/>
      <c r="V285" s="715"/>
    </row>
    <row r="286" ht="15.75" customHeight="1">
      <c r="B286" s="690"/>
      <c r="C286" s="343"/>
      <c r="D286" s="343"/>
      <c r="E286" s="343"/>
      <c r="F286" s="343"/>
      <c r="G286" s="343"/>
      <c r="H286" s="681"/>
      <c r="I286" s="716"/>
      <c r="J286" s="717"/>
      <c r="K286" s="717"/>
      <c r="L286" s="343"/>
      <c r="M286" s="343"/>
      <c r="N286" s="343"/>
      <c r="O286" s="343"/>
      <c r="P286" s="343"/>
      <c r="Q286" s="343"/>
      <c r="R286" s="681"/>
      <c r="S286" s="718"/>
      <c r="T286" s="681"/>
      <c r="U286" s="719"/>
      <c r="V286" s="715"/>
    </row>
    <row r="287" ht="15.75" customHeight="1">
      <c r="B287" s="690"/>
      <c r="C287" s="343"/>
      <c r="D287" s="343"/>
      <c r="E287" s="343"/>
      <c r="F287" s="343"/>
      <c r="G287" s="343"/>
      <c r="H287" s="681"/>
      <c r="I287" s="716"/>
      <c r="J287" s="717"/>
      <c r="K287" s="717"/>
      <c r="L287" s="343"/>
      <c r="M287" s="343"/>
      <c r="N287" s="343"/>
      <c r="O287" s="343"/>
      <c r="P287" s="343"/>
      <c r="Q287" s="343"/>
      <c r="R287" s="681"/>
      <c r="S287" s="718"/>
      <c r="T287" s="681"/>
      <c r="U287" s="719"/>
      <c r="V287" s="715"/>
    </row>
    <row r="288" ht="15.75" customHeight="1">
      <c r="B288" s="690"/>
      <c r="C288" s="343"/>
      <c r="D288" s="343"/>
      <c r="E288" s="343"/>
      <c r="F288" s="343"/>
      <c r="G288" s="343"/>
      <c r="H288" s="681"/>
      <c r="I288" s="716"/>
      <c r="J288" s="717"/>
      <c r="K288" s="717"/>
      <c r="L288" s="343"/>
      <c r="M288" s="343"/>
      <c r="N288" s="343"/>
      <c r="O288" s="343"/>
      <c r="P288" s="343"/>
      <c r="Q288" s="343"/>
      <c r="R288" s="681"/>
      <c r="S288" s="718"/>
      <c r="T288" s="681"/>
      <c r="U288" s="719"/>
      <c r="V288" s="715"/>
    </row>
    <row r="289" ht="15.75" customHeight="1">
      <c r="B289" s="690"/>
      <c r="C289" s="343"/>
      <c r="D289" s="343"/>
      <c r="E289" s="343"/>
      <c r="F289" s="343"/>
      <c r="G289" s="343"/>
      <c r="H289" s="681"/>
      <c r="I289" s="716"/>
      <c r="J289" s="717"/>
      <c r="K289" s="717"/>
      <c r="L289" s="343"/>
      <c r="M289" s="343"/>
      <c r="N289" s="343"/>
      <c r="O289" s="343"/>
      <c r="P289" s="343"/>
      <c r="Q289" s="343"/>
      <c r="R289" s="681"/>
      <c r="S289" s="718"/>
      <c r="T289" s="681"/>
      <c r="U289" s="719"/>
      <c r="V289" s="715"/>
    </row>
    <row r="290" ht="15.75" customHeight="1">
      <c r="B290" s="690"/>
      <c r="C290" s="343"/>
      <c r="D290" s="343"/>
      <c r="E290" s="343"/>
      <c r="F290" s="343"/>
      <c r="G290" s="343"/>
      <c r="H290" s="681"/>
      <c r="I290" s="716"/>
      <c r="J290" s="717"/>
      <c r="K290" s="717"/>
      <c r="L290" s="343"/>
      <c r="M290" s="343"/>
      <c r="N290" s="343"/>
      <c r="O290" s="343"/>
      <c r="P290" s="343"/>
      <c r="Q290" s="343"/>
      <c r="R290" s="681"/>
      <c r="S290" s="718"/>
      <c r="T290" s="681"/>
      <c r="U290" s="719"/>
      <c r="V290" s="715"/>
    </row>
    <row r="291" ht="15.75" customHeight="1">
      <c r="B291" s="690"/>
      <c r="C291" s="343"/>
      <c r="D291" s="343"/>
      <c r="E291" s="343"/>
      <c r="F291" s="343"/>
      <c r="G291" s="343"/>
      <c r="H291" s="681"/>
      <c r="I291" s="716"/>
      <c r="J291" s="717"/>
      <c r="K291" s="717"/>
      <c r="L291" s="343"/>
      <c r="M291" s="343"/>
      <c r="N291" s="343"/>
      <c r="O291" s="343"/>
      <c r="P291" s="343"/>
      <c r="Q291" s="343"/>
      <c r="R291" s="681"/>
      <c r="S291" s="718"/>
      <c r="T291" s="681"/>
      <c r="U291" s="719"/>
      <c r="V291" s="715"/>
    </row>
    <row r="292" ht="15.75" customHeight="1">
      <c r="B292" s="690"/>
      <c r="C292" s="343"/>
      <c r="D292" s="343"/>
      <c r="E292" s="343"/>
      <c r="F292" s="343"/>
      <c r="G292" s="343"/>
      <c r="H292" s="681"/>
      <c r="I292" s="716"/>
      <c r="J292" s="717"/>
      <c r="K292" s="717"/>
      <c r="L292" s="343"/>
      <c r="M292" s="343"/>
      <c r="N292" s="343"/>
      <c r="O292" s="343"/>
      <c r="P292" s="343"/>
      <c r="Q292" s="343"/>
      <c r="R292" s="681"/>
      <c r="S292" s="718"/>
      <c r="T292" s="681"/>
      <c r="U292" s="719"/>
      <c r="V292" s="715"/>
    </row>
    <row r="293" ht="15.75" customHeight="1">
      <c r="B293" s="690"/>
      <c r="C293" s="343"/>
      <c r="D293" s="343"/>
      <c r="E293" s="343"/>
      <c r="F293" s="343"/>
      <c r="G293" s="343"/>
      <c r="H293" s="681"/>
      <c r="I293" s="716"/>
      <c r="J293" s="717"/>
      <c r="K293" s="717"/>
      <c r="L293" s="343"/>
      <c r="M293" s="343"/>
      <c r="N293" s="343"/>
      <c r="O293" s="343"/>
      <c r="P293" s="343"/>
      <c r="Q293" s="343"/>
      <c r="R293" s="681"/>
      <c r="S293" s="718"/>
      <c r="T293" s="681"/>
      <c r="U293" s="719"/>
      <c r="V293" s="715"/>
    </row>
    <row r="294" ht="15.75" customHeight="1">
      <c r="B294" s="690"/>
      <c r="C294" s="343"/>
      <c r="D294" s="343"/>
      <c r="E294" s="343"/>
      <c r="F294" s="343"/>
      <c r="G294" s="343"/>
      <c r="H294" s="681"/>
      <c r="I294" s="716"/>
      <c r="J294" s="717"/>
      <c r="K294" s="717"/>
      <c r="L294" s="343"/>
      <c r="M294" s="343"/>
      <c r="N294" s="343"/>
      <c r="O294" s="343"/>
      <c r="P294" s="343"/>
      <c r="Q294" s="343"/>
      <c r="R294" s="681"/>
      <c r="S294" s="718"/>
      <c r="T294" s="681"/>
      <c r="U294" s="719"/>
      <c r="V294" s="715"/>
    </row>
    <row r="295" ht="15.75" customHeight="1">
      <c r="B295" s="690"/>
      <c r="C295" s="343"/>
      <c r="D295" s="343"/>
      <c r="E295" s="343"/>
      <c r="F295" s="343"/>
      <c r="G295" s="343"/>
      <c r="H295" s="681"/>
      <c r="I295" s="716"/>
      <c r="J295" s="717"/>
      <c r="K295" s="717"/>
      <c r="L295" s="343"/>
      <c r="M295" s="343"/>
      <c r="N295" s="343"/>
      <c r="O295" s="343"/>
      <c r="P295" s="343"/>
      <c r="Q295" s="343"/>
      <c r="R295" s="681"/>
      <c r="S295" s="718"/>
      <c r="T295" s="681"/>
      <c r="U295" s="719"/>
      <c r="V295" s="715"/>
    </row>
    <row r="296" ht="15.75" customHeight="1">
      <c r="B296" s="690"/>
      <c r="C296" s="343"/>
      <c r="D296" s="343"/>
      <c r="E296" s="343"/>
      <c r="F296" s="343"/>
      <c r="G296" s="343"/>
      <c r="H296" s="681"/>
      <c r="I296" s="716"/>
      <c r="J296" s="717"/>
      <c r="K296" s="717"/>
      <c r="L296" s="343"/>
      <c r="M296" s="343"/>
      <c r="N296" s="343"/>
      <c r="O296" s="343"/>
      <c r="P296" s="343"/>
      <c r="Q296" s="343"/>
      <c r="R296" s="681"/>
      <c r="S296" s="718"/>
      <c r="T296" s="681"/>
      <c r="U296" s="719"/>
      <c r="V296" s="715"/>
    </row>
    <row r="297" ht="15.75" customHeight="1">
      <c r="B297" s="690"/>
      <c r="C297" s="343"/>
      <c r="D297" s="343"/>
      <c r="E297" s="343"/>
      <c r="F297" s="343"/>
      <c r="G297" s="343"/>
      <c r="H297" s="681"/>
      <c r="I297" s="716"/>
      <c r="J297" s="717"/>
      <c r="K297" s="717"/>
      <c r="L297" s="343"/>
      <c r="M297" s="343"/>
      <c r="N297" s="343"/>
      <c r="O297" s="343"/>
      <c r="P297" s="343"/>
      <c r="Q297" s="343"/>
      <c r="R297" s="681"/>
      <c r="S297" s="718"/>
      <c r="T297" s="681"/>
      <c r="U297" s="719"/>
      <c r="V297" s="715"/>
    </row>
    <row r="298" ht="15.75" customHeight="1">
      <c r="B298" s="690"/>
      <c r="C298" s="343"/>
      <c r="D298" s="343"/>
      <c r="E298" s="343"/>
      <c r="F298" s="343"/>
      <c r="G298" s="343"/>
      <c r="H298" s="681"/>
      <c r="I298" s="716"/>
      <c r="J298" s="717"/>
      <c r="K298" s="717"/>
      <c r="L298" s="343"/>
      <c r="M298" s="343"/>
      <c r="N298" s="343"/>
      <c r="O298" s="343"/>
      <c r="P298" s="343"/>
      <c r="Q298" s="343"/>
      <c r="R298" s="681"/>
      <c r="S298" s="718"/>
      <c r="T298" s="681"/>
      <c r="U298" s="719"/>
      <c r="V298" s="715"/>
    </row>
    <row r="299" ht="15.75" customHeight="1">
      <c r="B299" s="690"/>
      <c r="C299" s="343"/>
      <c r="D299" s="343"/>
      <c r="E299" s="343"/>
      <c r="F299" s="343"/>
      <c r="G299" s="343"/>
      <c r="H299" s="681"/>
      <c r="I299" s="716"/>
      <c r="J299" s="717"/>
      <c r="K299" s="717"/>
      <c r="L299" s="343"/>
      <c r="M299" s="343"/>
      <c r="N299" s="343"/>
      <c r="O299" s="343"/>
      <c r="P299" s="343"/>
      <c r="Q299" s="343"/>
      <c r="R299" s="681"/>
      <c r="S299" s="718"/>
      <c r="T299" s="681"/>
      <c r="U299" s="719"/>
      <c r="V299" s="715"/>
    </row>
    <row r="300" ht="15.75" customHeight="1">
      <c r="B300" s="690"/>
      <c r="C300" s="343"/>
      <c r="D300" s="343"/>
      <c r="E300" s="343"/>
      <c r="F300" s="343"/>
      <c r="G300" s="343"/>
      <c r="H300" s="681"/>
      <c r="I300" s="716"/>
      <c r="J300" s="717"/>
      <c r="K300" s="717"/>
      <c r="L300" s="343"/>
      <c r="M300" s="343"/>
      <c r="N300" s="343"/>
      <c r="O300" s="343"/>
      <c r="P300" s="343"/>
      <c r="Q300" s="343"/>
      <c r="R300" s="681"/>
      <c r="S300" s="718"/>
      <c r="T300" s="681"/>
      <c r="U300" s="719"/>
      <c r="V300" s="715"/>
    </row>
    <row r="301" ht="15.75" customHeight="1">
      <c r="B301" s="690"/>
      <c r="C301" s="343"/>
      <c r="D301" s="343"/>
      <c r="E301" s="343"/>
      <c r="F301" s="343"/>
      <c r="G301" s="343"/>
      <c r="H301" s="681"/>
      <c r="I301" s="716"/>
      <c r="J301" s="717"/>
      <c r="K301" s="717"/>
      <c r="L301" s="343"/>
      <c r="M301" s="343"/>
      <c r="N301" s="343"/>
      <c r="O301" s="343"/>
      <c r="P301" s="343"/>
      <c r="Q301" s="343"/>
      <c r="R301" s="681"/>
      <c r="S301" s="718"/>
      <c r="T301" s="681"/>
      <c r="U301" s="719"/>
      <c r="V301" s="715"/>
    </row>
    <row r="302" ht="15.75" customHeight="1">
      <c r="B302" s="690"/>
      <c r="C302" s="343"/>
      <c r="D302" s="343"/>
      <c r="E302" s="343"/>
      <c r="F302" s="343"/>
      <c r="G302" s="343"/>
      <c r="H302" s="681"/>
      <c r="I302" s="716"/>
      <c r="J302" s="717"/>
      <c r="K302" s="717"/>
      <c r="L302" s="343"/>
      <c r="M302" s="343"/>
      <c r="N302" s="343"/>
      <c r="O302" s="343"/>
      <c r="P302" s="343"/>
      <c r="Q302" s="343"/>
      <c r="R302" s="681"/>
      <c r="S302" s="718"/>
      <c r="T302" s="681"/>
      <c r="U302" s="719"/>
      <c r="V302" s="715"/>
    </row>
    <row r="303" ht="15.75" customHeight="1">
      <c r="B303" s="690"/>
      <c r="C303" s="343"/>
      <c r="D303" s="343"/>
      <c r="E303" s="343"/>
      <c r="F303" s="343"/>
      <c r="G303" s="343"/>
      <c r="H303" s="681"/>
      <c r="I303" s="716"/>
      <c r="J303" s="717"/>
      <c r="K303" s="717"/>
      <c r="L303" s="343"/>
      <c r="M303" s="343"/>
      <c r="N303" s="343"/>
      <c r="O303" s="343"/>
      <c r="P303" s="343"/>
      <c r="Q303" s="343"/>
      <c r="R303" s="681"/>
      <c r="S303" s="718"/>
      <c r="T303" s="681"/>
      <c r="U303" s="719"/>
      <c r="V303" s="715"/>
    </row>
    <row r="304" ht="15.75" customHeight="1">
      <c r="B304" s="690"/>
      <c r="C304" s="343"/>
      <c r="D304" s="343"/>
      <c r="E304" s="343"/>
      <c r="F304" s="343"/>
      <c r="G304" s="343"/>
      <c r="H304" s="681"/>
      <c r="I304" s="716"/>
      <c r="J304" s="717"/>
      <c r="K304" s="717"/>
      <c r="L304" s="343"/>
      <c r="M304" s="343"/>
      <c r="N304" s="343"/>
      <c r="O304" s="343"/>
      <c r="P304" s="343"/>
      <c r="Q304" s="343"/>
      <c r="R304" s="681"/>
      <c r="S304" s="718"/>
      <c r="T304" s="681"/>
      <c r="U304" s="719"/>
      <c r="V304" s="715"/>
    </row>
    <row r="305" ht="15.75" customHeight="1">
      <c r="B305" s="690"/>
      <c r="C305" s="343"/>
      <c r="D305" s="343"/>
      <c r="E305" s="343"/>
      <c r="F305" s="343"/>
      <c r="G305" s="343"/>
      <c r="H305" s="681"/>
      <c r="I305" s="716"/>
      <c r="J305" s="717"/>
      <c r="K305" s="717"/>
      <c r="L305" s="343"/>
      <c r="M305" s="343"/>
      <c r="N305" s="343"/>
      <c r="O305" s="343"/>
      <c r="P305" s="343"/>
      <c r="Q305" s="343"/>
      <c r="R305" s="681"/>
      <c r="S305" s="718"/>
      <c r="T305" s="681"/>
      <c r="U305" s="719"/>
      <c r="V305" s="715"/>
    </row>
    <row r="306" ht="15.75" customHeight="1">
      <c r="B306" s="690"/>
      <c r="C306" s="343"/>
      <c r="D306" s="343"/>
      <c r="E306" s="343"/>
      <c r="F306" s="343"/>
      <c r="G306" s="343"/>
      <c r="H306" s="681"/>
      <c r="I306" s="716"/>
      <c r="J306" s="717"/>
      <c r="K306" s="717"/>
      <c r="L306" s="343"/>
      <c r="M306" s="343"/>
      <c r="N306" s="343"/>
      <c r="O306" s="343"/>
      <c r="P306" s="343"/>
      <c r="Q306" s="343"/>
      <c r="R306" s="681"/>
      <c r="S306" s="718"/>
      <c r="T306" s="681"/>
      <c r="U306" s="719"/>
      <c r="V306" s="715"/>
    </row>
    <row r="307" ht="15.75" customHeight="1">
      <c r="B307" s="690"/>
      <c r="C307" s="343"/>
      <c r="D307" s="343"/>
      <c r="E307" s="343"/>
      <c r="F307" s="343"/>
      <c r="G307" s="343"/>
      <c r="H307" s="681"/>
      <c r="I307" s="716"/>
      <c r="J307" s="717"/>
      <c r="K307" s="717"/>
      <c r="L307" s="343"/>
      <c r="M307" s="343"/>
      <c r="N307" s="343"/>
      <c r="O307" s="343"/>
      <c r="P307" s="343"/>
      <c r="Q307" s="343"/>
      <c r="R307" s="681"/>
      <c r="S307" s="718"/>
      <c r="T307" s="681"/>
      <c r="U307" s="719"/>
      <c r="V307" s="715"/>
    </row>
    <row r="308" ht="15.75" customHeight="1">
      <c r="B308" s="690"/>
      <c r="C308" s="343"/>
      <c r="D308" s="343"/>
      <c r="E308" s="343"/>
      <c r="F308" s="343"/>
      <c r="G308" s="343"/>
      <c r="H308" s="681"/>
      <c r="I308" s="716"/>
      <c r="J308" s="717"/>
      <c r="K308" s="717"/>
      <c r="L308" s="343"/>
      <c r="M308" s="343"/>
      <c r="N308" s="343"/>
      <c r="O308" s="343"/>
      <c r="P308" s="343"/>
      <c r="Q308" s="343"/>
      <c r="R308" s="681"/>
      <c r="S308" s="718"/>
      <c r="T308" s="681"/>
      <c r="U308" s="719"/>
      <c r="V308" s="715"/>
    </row>
    <row r="309" ht="15.75" customHeight="1">
      <c r="B309" s="690"/>
      <c r="C309" s="343"/>
      <c r="D309" s="343"/>
      <c r="E309" s="343"/>
      <c r="F309" s="343"/>
      <c r="G309" s="343"/>
      <c r="H309" s="681"/>
      <c r="I309" s="716"/>
      <c r="J309" s="717"/>
      <c r="K309" s="717"/>
      <c r="L309" s="343"/>
      <c r="M309" s="343"/>
      <c r="N309" s="343"/>
      <c r="O309" s="343"/>
      <c r="P309" s="343"/>
      <c r="Q309" s="343"/>
      <c r="R309" s="681"/>
      <c r="S309" s="718"/>
      <c r="T309" s="681"/>
      <c r="U309" s="719"/>
      <c r="V309" s="715"/>
    </row>
    <row r="310" ht="15.75" customHeight="1">
      <c r="B310" s="690"/>
      <c r="C310" s="343"/>
      <c r="D310" s="343"/>
      <c r="E310" s="343"/>
      <c r="F310" s="343"/>
      <c r="G310" s="343"/>
      <c r="H310" s="681"/>
      <c r="I310" s="716"/>
      <c r="J310" s="717"/>
      <c r="K310" s="717"/>
      <c r="L310" s="343"/>
      <c r="M310" s="343"/>
      <c r="N310" s="343"/>
      <c r="O310" s="343"/>
      <c r="P310" s="343"/>
      <c r="Q310" s="343"/>
      <c r="R310" s="681"/>
      <c r="S310" s="718"/>
      <c r="T310" s="681"/>
      <c r="U310" s="719"/>
      <c r="V310" s="715"/>
    </row>
    <row r="311" ht="15.75" customHeight="1">
      <c r="B311" s="690"/>
      <c r="C311" s="343"/>
      <c r="D311" s="343"/>
      <c r="E311" s="343"/>
      <c r="F311" s="343"/>
      <c r="G311" s="343"/>
      <c r="H311" s="681"/>
      <c r="I311" s="716"/>
      <c r="J311" s="717"/>
      <c r="K311" s="717"/>
      <c r="L311" s="343"/>
      <c r="M311" s="343"/>
      <c r="N311" s="343"/>
      <c r="O311" s="343"/>
      <c r="P311" s="343"/>
      <c r="Q311" s="343"/>
      <c r="R311" s="681"/>
      <c r="S311" s="718"/>
      <c r="T311" s="681"/>
      <c r="U311" s="719"/>
      <c r="V311" s="715"/>
    </row>
    <row r="312" ht="15.75" customHeight="1">
      <c r="B312" s="690"/>
      <c r="C312" s="343"/>
      <c r="D312" s="343"/>
      <c r="E312" s="343"/>
      <c r="F312" s="343"/>
      <c r="G312" s="343"/>
      <c r="H312" s="681"/>
      <c r="I312" s="716"/>
      <c r="J312" s="717"/>
      <c r="K312" s="717"/>
      <c r="L312" s="343"/>
      <c r="M312" s="343"/>
      <c r="N312" s="343"/>
      <c r="O312" s="343"/>
      <c r="P312" s="343"/>
      <c r="Q312" s="343"/>
      <c r="R312" s="681"/>
      <c r="S312" s="718"/>
      <c r="T312" s="681"/>
      <c r="U312" s="719"/>
      <c r="V312" s="715"/>
    </row>
    <row r="313" ht="15.75" customHeight="1">
      <c r="B313" s="690"/>
      <c r="C313" s="343"/>
      <c r="D313" s="343"/>
      <c r="E313" s="343"/>
      <c r="F313" s="343"/>
      <c r="G313" s="343"/>
      <c r="H313" s="681"/>
      <c r="I313" s="716"/>
      <c r="J313" s="717"/>
      <c r="K313" s="717"/>
      <c r="L313" s="343"/>
      <c r="M313" s="343"/>
      <c r="N313" s="343"/>
      <c r="O313" s="343"/>
      <c r="P313" s="343"/>
      <c r="Q313" s="343"/>
      <c r="R313" s="681"/>
      <c r="S313" s="718"/>
      <c r="T313" s="681"/>
      <c r="U313" s="719"/>
      <c r="V313" s="715"/>
    </row>
    <row r="314" ht="15.75" customHeight="1">
      <c r="B314" s="690"/>
      <c r="C314" s="343"/>
      <c r="D314" s="343"/>
      <c r="E314" s="343"/>
      <c r="F314" s="343"/>
      <c r="G314" s="343"/>
      <c r="H314" s="681"/>
      <c r="I314" s="716"/>
      <c r="J314" s="717"/>
      <c r="K314" s="717"/>
      <c r="L314" s="343"/>
      <c r="M314" s="343"/>
      <c r="N314" s="343"/>
      <c r="O314" s="343"/>
      <c r="P314" s="343"/>
      <c r="Q314" s="343"/>
      <c r="R314" s="681"/>
      <c r="S314" s="718"/>
      <c r="T314" s="681"/>
      <c r="U314" s="719"/>
      <c r="V314" s="715"/>
    </row>
    <row r="315" ht="15.75" customHeight="1">
      <c r="B315" s="690"/>
      <c r="C315" s="343"/>
      <c r="D315" s="343"/>
      <c r="E315" s="343"/>
      <c r="F315" s="343"/>
      <c r="G315" s="343"/>
      <c r="H315" s="681"/>
      <c r="I315" s="716"/>
      <c r="J315" s="717"/>
      <c r="K315" s="717"/>
      <c r="L315" s="343"/>
      <c r="M315" s="343"/>
      <c r="N315" s="343"/>
      <c r="O315" s="343"/>
      <c r="P315" s="343"/>
      <c r="Q315" s="343"/>
      <c r="R315" s="681"/>
      <c r="S315" s="718"/>
      <c r="T315" s="681"/>
      <c r="U315" s="719"/>
      <c r="V315" s="715"/>
    </row>
    <row r="316" ht="15.75" customHeight="1">
      <c r="B316" s="690"/>
      <c r="C316" s="343"/>
      <c r="D316" s="343"/>
      <c r="E316" s="343"/>
      <c r="F316" s="343"/>
      <c r="G316" s="343"/>
      <c r="H316" s="681"/>
      <c r="I316" s="716"/>
      <c r="J316" s="717"/>
      <c r="K316" s="717"/>
      <c r="L316" s="343"/>
      <c r="M316" s="343"/>
      <c r="N316" s="343"/>
      <c r="O316" s="343"/>
      <c r="P316" s="343"/>
      <c r="Q316" s="343"/>
      <c r="R316" s="681"/>
      <c r="S316" s="718"/>
      <c r="T316" s="681"/>
      <c r="U316" s="719"/>
      <c r="V316" s="715"/>
    </row>
    <row r="317" ht="15.75" customHeight="1">
      <c r="B317" s="690"/>
      <c r="C317" s="343"/>
      <c r="D317" s="343"/>
      <c r="E317" s="343"/>
      <c r="F317" s="343"/>
      <c r="G317" s="343"/>
      <c r="H317" s="681"/>
      <c r="I317" s="716"/>
      <c r="J317" s="717"/>
      <c r="K317" s="717"/>
      <c r="L317" s="343"/>
      <c r="M317" s="343"/>
      <c r="N317" s="343"/>
      <c r="O317" s="343"/>
      <c r="P317" s="343"/>
      <c r="Q317" s="343"/>
      <c r="R317" s="681"/>
      <c r="S317" s="718"/>
      <c r="T317" s="681"/>
      <c r="U317" s="719"/>
      <c r="V317" s="715"/>
    </row>
    <row r="318" ht="15.75" customHeight="1">
      <c r="B318" s="690"/>
      <c r="C318" s="343"/>
      <c r="D318" s="343"/>
      <c r="E318" s="343"/>
      <c r="F318" s="343"/>
      <c r="G318" s="343"/>
      <c r="H318" s="681"/>
      <c r="I318" s="716"/>
      <c r="J318" s="717"/>
      <c r="K318" s="717"/>
      <c r="L318" s="343"/>
      <c r="M318" s="343"/>
      <c r="N318" s="343"/>
      <c r="O318" s="343"/>
      <c r="P318" s="343"/>
      <c r="Q318" s="343"/>
      <c r="R318" s="681"/>
      <c r="S318" s="718"/>
      <c r="T318" s="681"/>
      <c r="U318" s="719"/>
      <c r="V318" s="715"/>
    </row>
    <row r="319" ht="15.75" customHeight="1">
      <c r="B319" s="690"/>
      <c r="C319" s="343"/>
      <c r="D319" s="343"/>
      <c r="E319" s="343"/>
      <c r="F319" s="343"/>
      <c r="G319" s="343"/>
      <c r="H319" s="681"/>
      <c r="I319" s="716"/>
      <c r="J319" s="717"/>
      <c r="K319" s="717"/>
      <c r="L319" s="343"/>
      <c r="M319" s="343"/>
      <c r="N319" s="343"/>
      <c r="O319" s="343"/>
      <c r="P319" s="343"/>
      <c r="Q319" s="343"/>
      <c r="R319" s="681"/>
      <c r="S319" s="718"/>
      <c r="T319" s="681"/>
      <c r="U319" s="719"/>
      <c r="V319" s="715"/>
    </row>
    <row r="320" ht="15.75" customHeight="1">
      <c r="B320" s="690"/>
      <c r="C320" s="343"/>
      <c r="D320" s="343"/>
      <c r="E320" s="343"/>
      <c r="F320" s="343"/>
      <c r="G320" s="343"/>
      <c r="H320" s="681"/>
      <c r="I320" s="716"/>
      <c r="J320" s="717"/>
      <c r="K320" s="717"/>
      <c r="L320" s="343"/>
      <c r="M320" s="343"/>
      <c r="N320" s="343"/>
      <c r="O320" s="343"/>
      <c r="P320" s="343"/>
      <c r="Q320" s="343"/>
      <c r="R320" s="681"/>
      <c r="S320" s="718"/>
      <c r="T320" s="681"/>
      <c r="U320" s="719"/>
      <c r="V320" s="715"/>
    </row>
    <row r="321" ht="15.75" customHeight="1">
      <c r="B321" s="690"/>
      <c r="C321" s="343"/>
      <c r="D321" s="343"/>
      <c r="E321" s="343"/>
      <c r="F321" s="343"/>
      <c r="G321" s="343"/>
      <c r="H321" s="681"/>
      <c r="I321" s="716"/>
      <c r="J321" s="717"/>
      <c r="K321" s="717"/>
      <c r="L321" s="343"/>
      <c r="M321" s="343"/>
      <c r="N321" s="343"/>
      <c r="O321" s="343"/>
      <c r="P321" s="343"/>
      <c r="Q321" s="343"/>
      <c r="R321" s="681"/>
      <c r="S321" s="718"/>
      <c r="T321" s="681"/>
      <c r="U321" s="719"/>
      <c r="V321" s="715"/>
    </row>
    <row r="322" ht="15.75" customHeight="1">
      <c r="B322" s="690"/>
      <c r="C322" s="343"/>
      <c r="D322" s="343"/>
      <c r="E322" s="343"/>
      <c r="F322" s="343"/>
      <c r="G322" s="343"/>
      <c r="H322" s="681"/>
      <c r="I322" s="716"/>
      <c r="J322" s="717"/>
      <c r="K322" s="717"/>
      <c r="L322" s="343"/>
      <c r="M322" s="343"/>
      <c r="N322" s="343"/>
      <c r="O322" s="343"/>
      <c r="P322" s="343"/>
      <c r="Q322" s="343"/>
      <c r="R322" s="681"/>
      <c r="S322" s="718"/>
      <c r="T322" s="681"/>
      <c r="U322" s="719"/>
      <c r="V322" s="715"/>
    </row>
    <row r="323" ht="15.75" customHeight="1">
      <c r="B323" s="690"/>
      <c r="C323" s="343"/>
      <c r="D323" s="343"/>
      <c r="E323" s="343"/>
      <c r="F323" s="343"/>
      <c r="G323" s="343"/>
      <c r="H323" s="681"/>
      <c r="I323" s="716"/>
      <c r="J323" s="717"/>
      <c r="K323" s="717"/>
      <c r="L323" s="343"/>
      <c r="M323" s="343"/>
      <c r="N323" s="343"/>
      <c r="O323" s="343"/>
      <c r="P323" s="343"/>
      <c r="Q323" s="343"/>
      <c r="R323" s="681"/>
      <c r="S323" s="718"/>
      <c r="T323" s="681"/>
      <c r="U323" s="719"/>
      <c r="V323" s="715"/>
    </row>
    <row r="324" ht="15.75" customHeight="1">
      <c r="B324" s="690"/>
      <c r="C324" s="343"/>
      <c r="D324" s="343"/>
      <c r="E324" s="343"/>
      <c r="F324" s="343"/>
      <c r="G324" s="343"/>
      <c r="H324" s="681"/>
      <c r="I324" s="716"/>
      <c r="J324" s="717"/>
      <c r="K324" s="717"/>
      <c r="L324" s="343"/>
      <c r="M324" s="343"/>
      <c r="N324" s="343"/>
      <c r="O324" s="343"/>
      <c r="P324" s="343"/>
      <c r="Q324" s="343"/>
      <c r="R324" s="681"/>
      <c r="S324" s="718"/>
      <c r="T324" s="681"/>
      <c r="U324" s="719"/>
      <c r="V324" s="715"/>
    </row>
    <row r="325" ht="15.75" customHeight="1">
      <c r="B325" s="690"/>
      <c r="C325" s="343"/>
      <c r="D325" s="343"/>
      <c r="E325" s="343"/>
      <c r="F325" s="343"/>
      <c r="G325" s="343"/>
      <c r="H325" s="681"/>
      <c r="I325" s="716"/>
      <c r="J325" s="717"/>
      <c r="K325" s="717"/>
      <c r="L325" s="343"/>
      <c r="M325" s="343"/>
      <c r="N325" s="343"/>
      <c r="O325" s="343"/>
      <c r="P325" s="343"/>
      <c r="Q325" s="343"/>
      <c r="R325" s="681"/>
      <c r="S325" s="718"/>
      <c r="T325" s="681"/>
      <c r="U325" s="719"/>
      <c r="V325" s="715"/>
    </row>
    <row r="326" ht="15.75" customHeight="1">
      <c r="B326" s="690"/>
      <c r="C326" s="343"/>
      <c r="D326" s="343"/>
      <c r="E326" s="343"/>
      <c r="F326" s="343"/>
      <c r="G326" s="343"/>
      <c r="H326" s="681"/>
      <c r="I326" s="716"/>
      <c r="J326" s="717"/>
      <c r="K326" s="717"/>
      <c r="L326" s="343"/>
      <c r="M326" s="343"/>
      <c r="N326" s="343"/>
      <c r="O326" s="343"/>
      <c r="P326" s="343"/>
      <c r="Q326" s="343"/>
      <c r="R326" s="681"/>
      <c r="S326" s="718"/>
      <c r="T326" s="681"/>
      <c r="U326" s="719"/>
      <c r="V326" s="715"/>
    </row>
    <row r="327" ht="15.75" customHeight="1">
      <c r="B327" s="690"/>
      <c r="C327" s="343"/>
      <c r="D327" s="343"/>
      <c r="E327" s="343"/>
      <c r="F327" s="343"/>
      <c r="G327" s="343"/>
      <c r="H327" s="681"/>
      <c r="I327" s="716"/>
      <c r="J327" s="717"/>
      <c r="K327" s="717"/>
      <c r="L327" s="343"/>
      <c r="M327" s="343"/>
      <c r="N327" s="343"/>
      <c r="O327" s="343"/>
      <c r="P327" s="343"/>
      <c r="Q327" s="343"/>
      <c r="R327" s="681"/>
      <c r="S327" s="718"/>
      <c r="T327" s="681"/>
      <c r="U327" s="719"/>
      <c r="V327" s="715"/>
    </row>
    <row r="328" ht="15.75" customHeight="1">
      <c r="B328" s="690"/>
      <c r="C328" s="343"/>
      <c r="D328" s="343"/>
      <c r="E328" s="343"/>
      <c r="F328" s="343"/>
      <c r="G328" s="343"/>
      <c r="H328" s="681"/>
      <c r="I328" s="716"/>
      <c r="J328" s="717"/>
      <c r="K328" s="717"/>
      <c r="L328" s="343"/>
      <c r="M328" s="343"/>
      <c r="N328" s="343"/>
      <c r="O328" s="343"/>
      <c r="P328" s="343"/>
      <c r="Q328" s="343"/>
      <c r="R328" s="681"/>
      <c r="S328" s="718"/>
      <c r="T328" s="681"/>
      <c r="U328" s="719"/>
      <c r="V328" s="715"/>
    </row>
    <row r="329" ht="15.75" customHeight="1">
      <c r="B329" s="690"/>
      <c r="C329" s="343"/>
      <c r="D329" s="343"/>
      <c r="E329" s="343"/>
      <c r="F329" s="343"/>
      <c r="G329" s="343"/>
      <c r="H329" s="681"/>
      <c r="I329" s="716"/>
      <c r="J329" s="717"/>
      <c r="K329" s="717"/>
      <c r="L329" s="343"/>
      <c r="M329" s="343"/>
      <c r="N329" s="343"/>
      <c r="O329" s="343"/>
      <c r="P329" s="343"/>
      <c r="Q329" s="343"/>
      <c r="R329" s="681"/>
      <c r="S329" s="718"/>
      <c r="T329" s="681"/>
      <c r="U329" s="719"/>
      <c r="V329" s="715"/>
    </row>
    <row r="330" ht="15.75" customHeight="1">
      <c r="B330" s="690"/>
      <c r="C330" s="343"/>
      <c r="D330" s="343"/>
      <c r="E330" s="343"/>
      <c r="F330" s="343"/>
      <c r="G330" s="343"/>
      <c r="H330" s="681"/>
      <c r="I330" s="716"/>
      <c r="J330" s="717"/>
      <c r="K330" s="717"/>
      <c r="L330" s="343"/>
      <c r="M330" s="343"/>
      <c r="N330" s="343"/>
      <c r="O330" s="343"/>
      <c r="P330" s="343"/>
      <c r="Q330" s="343"/>
      <c r="R330" s="681"/>
      <c r="S330" s="718"/>
      <c r="T330" s="681"/>
      <c r="U330" s="719"/>
      <c r="V330" s="715"/>
    </row>
    <row r="331" ht="15.75" customHeight="1">
      <c r="B331" s="690"/>
      <c r="C331" s="343"/>
      <c r="D331" s="343"/>
      <c r="E331" s="343"/>
      <c r="F331" s="343"/>
      <c r="G331" s="343"/>
      <c r="H331" s="681"/>
      <c r="I331" s="716"/>
      <c r="J331" s="717"/>
      <c r="K331" s="717"/>
      <c r="L331" s="343"/>
      <c r="M331" s="343"/>
      <c r="N331" s="343"/>
      <c r="O331" s="343"/>
      <c r="P331" s="343"/>
      <c r="Q331" s="343"/>
      <c r="R331" s="681"/>
      <c r="S331" s="718"/>
      <c r="T331" s="681"/>
      <c r="U331" s="719"/>
      <c r="V331" s="715"/>
    </row>
    <row r="332" ht="15.75" customHeight="1">
      <c r="B332" s="690"/>
      <c r="C332" s="343"/>
      <c r="D332" s="343"/>
      <c r="E332" s="343"/>
      <c r="F332" s="343"/>
      <c r="G332" s="343"/>
      <c r="H332" s="681"/>
      <c r="I332" s="716"/>
      <c r="J332" s="717"/>
      <c r="K332" s="717"/>
      <c r="L332" s="343"/>
      <c r="M332" s="343"/>
      <c r="N332" s="343"/>
      <c r="O332" s="343"/>
      <c r="P332" s="343"/>
      <c r="Q332" s="343"/>
      <c r="R332" s="681"/>
      <c r="S332" s="718"/>
      <c r="T332" s="681"/>
      <c r="U332" s="719"/>
      <c r="V332" s="715"/>
    </row>
    <row r="333" ht="15.75" customHeight="1">
      <c r="B333" s="690"/>
      <c r="C333" s="343"/>
      <c r="D333" s="343"/>
      <c r="E333" s="343"/>
      <c r="F333" s="343"/>
      <c r="G333" s="343"/>
      <c r="H333" s="681"/>
      <c r="I333" s="716"/>
      <c r="J333" s="717"/>
      <c r="K333" s="717"/>
      <c r="L333" s="343"/>
      <c r="M333" s="343"/>
      <c r="N333" s="343"/>
      <c r="O333" s="343"/>
      <c r="P333" s="343"/>
      <c r="Q333" s="343"/>
      <c r="R333" s="681"/>
      <c r="S333" s="718"/>
      <c r="T333" s="681"/>
      <c r="U333" s="719"/>
      <c r="V333" s="715"/>
    </row>
    <row r="334" ht="15.75" customHeight="1">
      <c r="B334" s="690"/>
      <c r="C334" s="343"/>
      <c r="D334" s="343"/>
      <c r="E334" s="343"/>
      <c r="F334" s="343"/>
      <c r="G334" s="343"/>
      <c r="H334" s="681"/>
      <c r="I334" s="716"/>
      <c r="J334" s="717"/>
      <c r="K334" s="717"/>
      <c r="L334" s="343"/>
      <c r="M334" s="343"/>
      <c r="N334" s="343"/>
      <c r="O334" s="343"/>
      <c r="P334" s="343"/>
      <c r="Q334" s="343"/>
      <c r="R334" s="681"/>
      <c r="S334" s="718"/>
      <c r="T334" s="681"/>
      <c r="U334" s="719"/>
      <c r="V334" s="715"/>
    </row>
    <row r="335" ht="15.75" customHeight="1">
      <c r="B335" s="690"/>
      <c r="C335" s="343"/>
      <c r="D335" s="343"/>
      <c r="E335" s="343"/>
      <c r="F335" s="343"/>
      <c r="G335" s="343"/>
      <c r="H335" s="681"/>
      <c r="I335" s="716"/>
      <c r="J335" s="717"/>
      <c r="K335" s="717"/>
      <c r="L335" s="343"/>
      <c r="M335" s="343"/>
      <c r="N335" s="343"/>
      <c r="O335" s="343"/>
      <c r="P335" s="343"/>
      <c r="Q335" s="343"/>
      <c r="R335" s="681"/>
      <c r="S335" s="718"/>
      <c r="T335" s="681"/>
      <c r="U335" s="719"/>
      <c r="V335" s="715"/>
    </row>
    <row r="336" ht="15.75" customHeight="1">
      <c r="B336" s="690"/>
      <c r="C336" s="343"/>
      <c r="D336" s="343"/>
      <c r="E336" s="343"/>
      <c r="F336" s="343"/>
      <c r="G336" s="343"/>
      <c r="H336" s="681"/>
      <c r="I336" s="716"/>
      <c r="J336" s="717"/>
      <c r="K336" s="717"/>
      <c r="L336" s="343"/>
      <c r="M336" s="343"/>
      <c r="N336" s="343"/>
      <c r="O336" s="343"/>
      <c r="P336" s="343"/>
      <c r="Q336" s="343"/>
      <c r="R336" s="681"/>
      <c r="S336" s="718"/>
      <c r="T336" s="681"/>
      <c r="U336" s="719"/>
      <c r="V336" s="715"/>
    </row>
    <row r="337" ht="15.75" customHeight="1">
      <c r="B337" s="690"/>
      <c r="C337" s="343"/>
      <c r="D337" s="343"/>
      <c r="E337" s="343"/>
      <c r="F337" s="343"/>
      <c r="G337" s="343"/>
      <c r="H337" s="681"/>
      <c r="I337" s="716"/>
      <c r="J337" s="717"/>
      <c r="K337" s="717"/>
      <c r="L337" s="343"/>
      <c r="M337" s="343"/>
      <c r="N337" s="343"/>
      <c r="O337" s="343"/>
      <c r="P337" s="343"/>
      <c r="Q337" s="343"/>
      <c r="R337" s="681"/>
      <c r="S337" s="718"/>
      <c r="T337" s="681"/>
      <c r="U337" s="719"/>
      <c r="V337" s="715"/>
    </row>
    <row r="338" ht="15.75" customHeight="1">
      <c r="B338" s="690"/>
      <c r="C338" s="343"/>
      <c r="D338" s="343"/>
      <c r="E338" s="343"/>
      <c r="F338" s="343"/>
      <c r="G338" s="343"/>
      <c r="H338" s="681"/>
      <c r="I338" s="716"/>
      <c r="J338" s="717"/>
      <c r="K338" s="717"/>
      <c r="L338" s="343"/>
      <c r="M338" s="343"/>
      <c r="N338" s="343"/>
      <c r="O338" s="343"/>
      <c r="P338" s="343"/>
      <c r="Q338" s="343"/>
      <c r="R338" s="681"/>
      <c r="S338" s="718"/>
      <c r="T338" s="681"/>
      <c r="U338" s="719"/>
      <c r="V338" s="715"/>
    </row>
    <row r="339" ht="15.75" customHeight="1">
      <c r="B339" s="690"/>
      <c r="C339" s="343"/>
      <c r="D339" s="343"/>
      <c r="E339" s="343"/>
      <c r="F339" s="343"/>
      <c r="G339" s="343"/>
      <c r="H339" s="681"/>
      <c r="I339" s="716"/>
      <c r="J339" s="717"/>
      <c r="K339" s="717"/>
      <c r="L339" s="343"/>
      <c r="M339" s="343"/>
      <c r="N339" s="343"/>
      <c r="O339" s="343"/>
      <c r="P339" s="343"/>
      <c r="Q339" s="343"/>
      <c r="R339" s="681"/>
      <c r="S339" s="718"/>
      <c r="T339" s="681"/>
      <c r="U339" s="719"/>
      <c r="V339" s="715"/>
    </row>
    <row r="340" ht="15.75" customHeight="1">
      <c r="B340" s="690"/>
      <c r="C340" s="343"/>
      <c r="D340" s="343"/>
      <c r="E340" s="343"/>
      <c r="F340" s="343"/>
      <c r="G340" s="343"/>
      <c r="H340" s="681"/>
      <c r="I340" s="716"/>
      <c r="J340" s="717"/>
      <c r="K340" s="717"/>
      <c r="L340" s="343"/>
      <c r="M340" s="343"/>
      <c r="N340" s="343"/>
      <c r="O340" s="343"/>
      <c r="P340" s="343"/>
      <c r="Q340" s="343"/>
      <c r="R340" s="681"/>
      <c r="S340" s="718"/>
      <c r="T340" s="681"/>
      <c r="U340" s="719"/>
      <c r="V340" s="715"/>
    </row>
    <row r="341" ht="15.75" customHeight="1">
      <c r="B341" s="690"/>
      <c r="C341" s="343"/>
      <c r="D341" s="343"/>
      <c r="E341" s="343"/>
      <c r="F341" s="343"/>
      <c r="G341" s="343"/>
      <c r="H341" s="681"/>
      <c r="I341" s="716"/>
      <c r="J341" s="717"/>
      <c r="K341" s="717"/>
      <c r="L341" s="343"/>
      <c r="M341" s="343"/>
      <c r="N341" s="343"/>
      <c r="O341" s="343"/>
      <c r="P341" s="343"/>
      <c r="Q341" s="343"/>
      <c r="R341" s="681"/>
      <c r="S341" s="718"/>
      <c r="T341" s="681"/>
      <c r="U341" s="719"/>
      <c r="V341" s="715"/>
    </row>
    <row r="342" ht="15.75" customHeight="1">
      <c r="B342" s="690"/>
      <c r="C342" s="343"/>
      <c r="D342" s="343"/>
      <c r="E342" s="343"/>
      <c r="F342" s="343"/>
      <c r="G342" s="343"/>
      <c r="H342" s="681"/>
      <c r="I342" s="716"/>
      <c r="J342" s="717"/>
      <c r="K342" s="717"/>
      <c r="L342" s="343"/>
      <c r="M342" s="343"/>
      <c r="N342" s="343"/>
      <c r="O342" s="343"/>
      <c r="P342" s="343"/>
      <c r="Q342" s="343"/>
      <c r="R342" s="681"/>
      <c r="S342" s="718"/>
      <c r="T342" s="681"/>
      <c r="U342" s="719"/>
      <c r="V342" s="715"/>
    </row>
    <row r="343" ht="15.75" customHeight="1">
      <c r="B343" s="690"/>
      <c r="C343" s="343"/>
      <c r="D343" s="343"/>
      <c r="E343" s="343"/>
      <c r="F343" s="343"/>
      <c r="G343" s="343"/>
      <c r="H343" s="681"/>
      <c r="I343" s="716"/>
      <c r="J343" s="717"/>
      <c r="K343" s="717"/>
      <c r="L343" s="343"/>
      <c r="M343" s="343"/>
      <c r="N343" s="343"/>
      <c r="O343" s="343"/>
      <c r="P343" s="343"/>
      <c r="Q343" s="343"/>
      <c r="R343" s="681"/>
      <c r="S343" s="718"/>
      <c r="T343" s="681"/>
      <c r="U343" s="719"/>
      <c r="V343" s="715"/>
    </row>
    <row r="344" ht="15.75" customHeight="1">
      <c r="B344" s="690"/>
      <c r="C344" s="343"/>
      <c r="D344" s="343"/>
      <c r="E344" s="343"/>
      <c r="F344" s="343"/>
      <c r="G344" s="343"/>
      <c r="H344" s="681"/>
      <c r="I344" s="716"/>
      <c r="J344" s="717"/>
      <c r="K344" s="717"/>
      <c r="L344" s="343"/>
      <c r="M344" s="343"/>
      <c r="N344" s="343"/>
      <c r="O344" s="343"/>
      <c r="P344" s="343"/>
      <c r="Q344" s="343"/>
      <c r="R344" s="681"/>
      <c r="S344" s="718"/>
      <c r="T344" s="681"/>
      <c r="U344" s="719"/>
      <c r="V344" s="715"/>
    </row>
    <row r="345" ht="15.75" customHeight="1">
      <c r="B345" s="690"/>
      <c r="C345" s="343"/>
      <c r="D345" s="343"/>
      <c r="E345" s="343"/>
      <c r="F345" s="343"/>
      <c r="G345" s="343"/>
      <c r="H345" s="681"/>
      <c r="I345" s="716"/>
      <c r="J345" s="717"/>
      <c r="K345" s="717"/>
      <c r="L345" s="343"/>
      <c r="M345" s="343"/>
      <c r="N345" s="343"/>
      <c r="O345" s="343"/>
      <c r="P345" s="343"/>
      <c r="Q345" s="343"/>
      <c r="R345" s="681"/>
      <c r="S345" s="718"/>
      <c r="T345" s="681"/>
      <c r="U345" s="719"/>
      <c r="V345" s="715"/>
    </row>
    <row r="346" ht="15.75" customHeight="1">
      <c r="B346" s="690"/>
      <c r="C346" s="343"/>
      <c r="D346" s="343"/>
      <c r="E346" s="343"/>
      <c r="F346" s="343"/>
      <c r="G346" s="343"/>
      <c r="H346" s="681"/>
      <c r="I346" s="716"/>
      <c r="J346" s="717"/>
      <c r="K346" s="717"/>
      <c r="L346" s="343"/>
      <c r="M346" s="343"/>
      <c r="N346" s="343"/>
      <c r="O346" s="343"/>
      <c r="P346" s="343"/>
      <c r="Q346" s="343"/>
      <c r="R346" s="681"/>
      <c r="S346" s="718"/>
      <c r="T346" s="681"/>
      <c r="U346" s="719"/>
      <c r="V346" s="715"/>
    </row>
    <row r="347" ht="15.75" customHeight="1">
      <c r="B347" s="690"/>
      <c r="C347" s="343"/>
      <c r="D347" s="343"/>
      <c r="E347" s="343"/>
      <c r="F347" s="343"/>
      <c r="G347" s="343"/>
      <c r="H347" s="681"/>
      <c r="I347" s="716"/>
      <c r="J347" s="717"/>
      <c r="K347" s="717"/>
      <c r="L347" s="343"/>
      <c r="M347" s="343"/>
      <c r="N347" s="343"/>
      <c r="O347" s="343"/>
      <c r="P347" s="343"/>
      <c r="Q347" s="343"/>
      <c r="R347" s="681"/>
      <c r="S347" s="718"/>
      <c r="T347" s="681"/>
      <c r="U347" s="719"/>
      <c r="V347" s="715"/>
    </row>
    <row r="348" ht="15.75" customHeight="1">
      <c r="B348" s="690"/>
      <c r="C348" s="343"/>
      <c r="D348" s="343"/>
      <c r="E348" s="343"/>
      <c r="F348" s="343"/>
      <c r="G348" s="343"/>
      <c r="H348" s="681"/>
      <c r="I348" s="716"/>
      <c r="J348" s="717"/>
      <c r="K348" s="717"/>
      <c r="L348" s="343"/>
      <c r="M348" s="343"/>
      <c r="N348" s="343"/>
      <c r="O348" s="343"/>
      <c r="P348" s="343"/>
      <c r="Q348" s="343"/>
      <c r="R348" s="681"/>
      <c r="S348" s="718"/>
      <c r="T348" s="681"/>
      <c r="U348" s="719"/>
      <c r="V348" s="715"/>
    </row>
    <row r="349" ht="15.75" customHeight="1">
      <c r="B349" s="690"/>
      <c r="C349" s="343"/>
      <c r="D349" s="343"/>
      <c r="E349" s="343"/>
      <c r="F349" s="343"/>
      <c r="G349" s="343"/>
      <c r="H349" s="681"/>
      <c r="I349" s="716"/>
      <c r="J349" s="717"/>
      <c r="K349" s="717"/>
      <c r="L349" s="343"/>
      <c r="M349" s="343"/>
      <c r="N349" s="343"/>
      <c r="O349" s="343"/>
      <c r="P349" s="343"/>
      <c r="Q349" s="343"/>
      <c r="R349" s="681"/>
      <c r="S349" s="718"/>
      <c r="T349" s="681"/>
      <c r="U349" s="719"/>
      <c r="V349" s="715"/>
    </row>
    <row r="350" ht="15.75" customHeight="1">
      <c r="B350" s="690"/>
      <c r="C350" s="343"/>
      <c r="D350" s="343"/>
      <c r="E350" s="343"/>
      <c r="F350" s="343"/>
      <c r="G350" s="343"/>
      <c r="H350" s="681"/>
      <c r="I350" s="716"/>
      <c r="J350" s="717"/>
      <c r="K350" s="717"/>
      <c r="L350" s="343"/>
      <c r="M350" s="343"/>
      <c r="N350" s="343"/>
      <c r="O350" s="343"/>
      <c r="P350" s="343"/>
      <c r="Q350" s="343"/>
      <c r="R350" s="681"/>
      <c r="S350" s="718"/>
      <c r="T350" s="681"/>
      <c r="U350" s="719"/>
      <c r="V350" s="715"/>
    </row>
    <row r="351" ht="15.75" customHeight="1">
      <c r="B351" s="690"/>
      <c r="C351" s="343"/>
      <c r="D351" s="343"/>
      <c r="E351" s="343"/>
      <c r="F351" s="343"/>
      <c r="G351" s="343"/>
      <c r="H351" s="681"/>
      <c r="I351" s="716"/>
      <c r="J351" s="717"/>
      <c r="K351" s="717"/>
      <c r="L351" s="343"/>
      <c r="M351" s="343"/>
      <c r="N351" s="343"/>
      <c r="O351" s="343"/>
      <c r="P351" s="343"/>
      <c r="Q351" s="343"/>
      <c r="R351" s="681"/>
      <c r="S351" s="718"/>
      <c r="T351" s="681"/>
      <c r="U351" s="719"/>
      <c r="V351" s="715"/>
    </row>
    <row r="352" ht="15.75" customHeight="1">
      <c r="B352" s="690"/>
      <c r="C352" s="343"/>
      <c r="D352" s="343"/>
      <c r="E352" s="343"/>
      <c r="F352" s="343"/>
      <c r="G352" s="343"/>
      <c r="H352" s="681"/>
      <c r="I352" s="716"/>
      <c r="J352" s="717"/>
      <c r="K352" s="717"/>
      <c r="L352" s="343"/>
      <c r="M352" s="343"/>
      <c r="N352" s="343"/>
      <c r="O352" s="343"/>
      <c r="P352" s="343"/>
      <c r="Q352" s="343"/>
      <c r="R352" s="681"/>
      <c r="S352" s="718"/>
      <c r="T352" s="681"/>
      <c r="U352" s="719"/>
      <c r="V352" s="715"/>
    </row>
    <row r="353" ht="15.75" customHeight="1">
      <c r="B353" s="690"/>
      <c r="C353" s="343"/>
      <c r="D353" s="343"/>
      <c r="E353" s="343"/>
      <c r="F353" s="343"/>
      <c r="G353" s="343"/>
      <c r="H353" s="681"/>
      <c r="I353" s="716"/>
      <c r="J353" s="717"/>
      <c r="K353" s="717"/>
      <c r="L353" s="343"/>
      <c r="M353" s="343"/>
      <c r="N353" s="343"/>
      <c r="O353" s="343"/>
      <c r="P353" s="343"/>
      <c r="Q353" s="343"/>
      <c r="R353" s="681"/>
      <c r="S353" s="718"/>
      <c r="T353" s="681"/>
      <c r="U353" s="719"/>
      <c r="V353" s="715"/>
    </row>
    <row r="354" ht="15.75" customHeight="1">
      <c r="B354" s="690"/>
      <c r="C354" s="343"/>
      <c r="D354" s="343"/>
      <c r="E354" s="343"/>
      <c r="F354" s="343"/>
      <c r="G354" s="343"/>
      <c r="H354" s="681"/>
      <c r="I354" s="716"/>
      <c r="J354" s="717"/>
      <c r="K354" s="717"/>
      <c r="L354" s="343"/>
      <c r="M354" s="343"/>
      <c r="N354" s="343"/>
      <c r="O354" s="343"/>
      <c r="P354" s="343"/>
      <c r="Q354" s="343"/>
      <c r="R354" s="681"/>
      <c r="S354" s="718"/>
      <c r="T354" s="681"/>
      <c r="U354" s="719"/>
      <c r="V354" s="715"/>
    </row>
    <row r="355" ht="15.75" customHeight="1">
      <c r="B355" s="690"/>
      <c r="C355" s="343"/>
      <c r="D355" s="343"/>
      <c r="E355" s="343"/>
      <c r="F355" s="343"/>
      <c r="G355" s="343"/>
      <c r="H355" s="681"/>
      <c r="I355" s="716"/>
      <c r="J355" s="717"/>
      <c r="K355" s="717"/>
      <c r="L355" s="343"/>
      <c r="M355" s="343"/>
      <c r="N355" s="343"/>
      <c r="O355" s="343"/>
      <c r="P355" s="343"/>
      <c r="Q355" s="343"/>
      <c r="R355" s="681"/>
      <c r="S355" s="718"/>
      <c r="T355" s="681"/>
      <c r="U355" s="719"/>
      <c r="V355" s="715"/>
    </row>
    <row r="356" ht="15.75" customHeight="1">
      <c r="B356" s="690"/>
      <c r="C356" s="343"/>
      <c r="D356" s="343"/>
      <c r="E356" s="343"/>
      <c r="F356" s="343"/>
      <c r="G356" s="343"/>
      <c r="H356" s="681"/>
      <c r="I356" s="716"/>
      <c r="J356" s="717"/>
      <c r="K356" s="717"/>
      <c r="L356" s="343"/>
      <c r="M356" s="343"/>
      <c r="N356" s="343"/>
      <c r="O356" s="343"/>
      <c r="P356" s="343"/>
      <c r="Q356" s="343"/>
      <c r="R356" s="681"/>
      <c r="S356" s="718"/>
      <c r="T356" s="681"/>
      <c r="U356" s="719"/>
      <c r="V356" s="715"/>
    </row>
    <row r="357" ht="15.75" customHeight="1">
      <c r="B357" s="690"/>
      <c r="C357" s="343"/>
      <c r="D357" s="343"/>
      <c r="E357" s="343"/>
      <c r="F357" s="343"/>
      <c r="G357" s="343"/>
      <c r="H357" s="681"/>
      <c r="I357" s="716"/>
      <c r="J357" s="717"/>
      <c r="K357" s="717"/>
      <c r="L357" s="343"/>
      <c r="M357" s="343"/>
      <c r="N357" s="343"/>
      <c r="O357" s="343"/>
      <c r="P357" s="343"/>
      <c r="Q357" s="343"/>
      <c r="R357" s="681"/>
      <c r="S357" s="718"/>
      <c r="T357" s="681"/>
      <c r="U357" s="719"/>
      <c r="V357" s="715"/>
    </row>
    <row r="358" ht="15.75" customHeight="1">
      <c r="B358" s="690"/>
      <c r="C358" s="343"/>
      <c r="D358" s="343"/>
      <c r="E358" s="343"/>
      <c r="F358" s="343"/>
      <c r="G358" s="343"/>
      <c r="H358" s="681"/>
      <c r="I358" s="716"/>
      <c r="J358" s="717"/>
      <c r="K358" s="717"/>
      <c r="L358" s="343"/>
      <c r="M358" s="343"/>
      <c r="N358" s="343"/>
      <c r="O358" s="343"/>
      <c r="P358" s="343"/>
      <c r="Q358" s="343"/>
      <c r="R358" s="681"/>
      <c r="S358" s="718"/>
      <c r="T358" s="681"/>
      <c r="U358" s="719"/>
      <c r="V358" s="715"/>
    </row>
    <row r="359" ht="15.75" customHeight="1">
      <c r="B359" s="690"/>
      <c r="C359" s="343"/>
      <c r="D359" s="343"/>
      <c r="E359" s="343"/>
      <c r="F359" s="343"/>
      <c r="G359" s="343"/>
      <c r="H359" s="681"/>
      <c r="I359" s="716"/>
      <c r="J359" s="717"/>
      <c r="K359" s="717"/>
      <c r="L359" s="343"/>
      <c r="M359" s="343"/>
      <c r="N359" s="343"/>
      <c r="O359" s="343"/>
      <c r="P359" s="343"/>
      <c r="Q359" s="343"/>
      <c r="R359" s="681"/>
      <c r="S359" s="718"/>
      <c r="T359" s="681"/>
      <c r="U359" s="719"/>
      <c r="V359" s="715"/>
    </row>
    <row r="360" ht="15.75" customHeight="1">
      <c r="B360" s="690"/>
      <c r="C360" s="343"/>
      <c r="D360" s="343"/>
      <c r="E360" s="343"/>
      <c r="F360" s="343"/>
      <c r="G360" s="343"/>
      <c r="H360" s="681"/>
      <c r="I360" s="716"/>
      <c r="J360" s="717"/>
      <c r="K360" s="717"/>
      <c r="L360" s="343"/>
      <c r="M360" s="343"/>
      <c r="N360" s="343"/>
      <c r="O360" s="343"/>
      <c r="P360" s="343"/>
      <c r="Q360" s="343"/>
      <c r="R360" s="681"/>
      <c r="S360" s="718"/>
      <c r="T360" s="681"/>
      <c r="U360" s="719"/>
      <c r="V360" s="715"/>
    </row>
    <row r="361" ht="15.75" customHeight="1">
      <c r="B361" s="690"/>
      <c r="C361" s="343"/>
      <c r="D361" s="343"/>
      <c r="E361" s="343"/>
      <c r="F361" s="343"/>
      <c r="G361" s="343"/>
      <c r="H361" s="681"/>
      <c r="I361" s="716"/>
      <c r="J361" s="717"/>
      <c r="K361" s="717"/>
      <c r="L361" s="343"/>
      <c r="M361" s="343"/>
      <c r="N361" s="343"/>
      <c r="O361" s="343"/>
      <c r="P361" s="343"/>
      <c r="Q361" s="343"/>
      <c r="R361" s="681"/>
      <c r="S361" s="718"/>
      <c r="T361" s="681"/>
      <c r="U361" s="719"/>
      <c r="V361" s="715"/>
    </row>
    <row r="362" ht="15.75" customHeight="1">
      <c r="B362" s="690"/>
      <c r="C362" s="343"/>
      <c r="D362" s="343"/>
      <c r="E362" s="343"/>
      <c r="F362" s="343"/>
      <c r="G362" s="343"/>
      <c r="H362" s="681"/>
      <c r="I362" s="716"/>
      <c r="J362" s="717"/>
      <c r="K362" s="717"/>
      <c r="L362" s="343"/>
      <c r="M362" s="343"/>
      <c r="N362" s="343"/>
      <c r="O362" s="343"/>
      <c r="P362" s="343"/>
      <c r="Q362" s="343"/>
      <c r="R362" s="681"/>
      <c r="S362" s="718"/>
      <c r="T362" s="681"/>
      <c r="U362" s="719"/>
      <c r="V362" s="715"/>
    </row>
    <row r="363" ht="15.75" customHeight="1">
      <c r="B363" s="690"/>
      <c r="C363" s="343"/>
      <c r="D363" s="343"/>
      <c r="E363" s="343"/>
      <c r="F363" s="343"/>
      <c r="G363" s="343"/>
      <c r="H363" s="681"/>
      <c r="I363" s="716"/>
      <c r="J363" s="717"/>
      <c r="K363" s="717"/>
      <c r="L363" s="343"/>
      <c r="M363" s="343"/>
      <c r="N363" s="343"/>
      <c r="O363" s="343"/>
      <c r="P363" s="343"/>
      <c r="Q363" s="343"/>
      <c r="R363" s="681"/>
      <c r="S363" s="718"/>
      <c r="T363" s="681"/>
      <c r="U363" s="719"/>
      <c r="V363" s="715"/>
    </row>
    <row r="364" ht="15.75" customHeight="1">
      <c r="B364" s="690"/>
      <c r="C364" s="343"/>
      <c r="D364" s="343"/>
      <c r="E364" s="343"/>
      <c r="F364" s="343"/>
      <c r="G364" s="343"/>
      <c r="H364" s="681"/>
      <c r="I364" s="716"/>
      <c r="J364" s="717"/>
      <c r="K364" s="717"/>
      <c r="L364" s="343"/>
      <c r="M364" s="343"/>
      <c r="N364" s="343"/>
      <c r="O364" s="343"/>
      <c r="P364" s="343"/>
      <c r="Q364" s="343"/>
      <c r="R364" s="681"/>
      <c r="S364" s="718"/>
      <c r="T364" s="681"/>
      <c r="U364" s="719"/>
      <c r="V364" s="715"/>
    </row>
    <row r="365" ht="15.75" customHeight="1">
      <c r="B365" s="690"/>
      <c r="C365" s="343"/>
      <c r="D365" s="343"/>
      <c r="E365" s="343"/>
      <c r="F365" s="343"/>
      <c r="G365" s="343"/>
      <c r="H365" s="681"/>
      <c r="I365" s="716"/>
      <c r="J365" s="717"/>
      <c r="K365" s="717"/>
      <c r="L365" s="343"/>
      <c r="M365" s="343"/>
      <c r="N365" s="343"/>
      <c r="O365" s="343"/>
      <c r="P365" s="343"/>
      <c r="Q365" s="343"/>
      <c r="R365" s="681"/>
      <c r="S365" s="718"/>
      <c r="T365" s="681"/>
      <c r="U365" s="719"/>
      <c r="V365" s="715"/>
    </row>
    <row r="366" ht="15.75" customHeight="1">
      <c r="B366" s="690"/>
      <c r="C366" s="343"/>
      <c r="D366" s="343"/>
      <c r="E366" s="343"/>
      <c r="F366" s="343"/>
      <c r="G366" s="343"/>
      <c r="H366" s="681"/>
      <c r="I366" s="716"/>
      <c r="J366" s="717"/>
      <c r="K366" s="717"/>
      <c r="L366" s="343"/>
      <c r="M366" s="343"/>
      <c r="N366" s="343"/>
      <c r="O366" s="343"/>
      <c r="P366" s="343"/>
      <c r="Q366" s="343"/>
      <c r="R366" s="681"/>
      <c r="S366" s="718"/>
      <c r="T366" s="681"/>
      <c r="U366" s="719"/>
      <c r="V366" s="715"/>
    </row>
    <row r="367" ht="15.75" customHeight="1">
      <c r="B367" s="690"/>
      <c r="C367" s="343"/>
      <c r="D367" s="343"/>
      <c r="E367" s="343"/>
      <c r="F367" s="343"/>
      <c r="G367" s="343"/>
      <c r="H367" s="681"/>
      <c r="I367" s="716"/>
      <c r="J367" s="717"/>
      <c r="K367" s="717"/>
      <c r="L367" s="343"/>
      <c r="M367" s="343"/>
      <c r="N367" s="343"/>
      <c r="O367" s="343"/>
      <c r="P367" s="343"/>
      <c r="Q367" s="343"/>
      <c r="R367" s="681"/>
      <c r="S367" s="718"/>
      <c r="T367" s="681"/>
      <c r="U367" s="719"/>
      <c r="V367" s="715"/>
    </row>
    <row r="368" ht="15.75" customHeight="1">
      <c r="B368" s="690"/>
      <c r="C368" s="343"/>
      <c r="D368" s="343"/>
      <c r="E368" s="343"/>
      <c r="F368" s="343"/>
      <c r="G368" s="343"/>
      <c r="H368" s="681"/>
      <c r="I368" s="716"/>
      <c r="J368" s="717"/>
      <c r="K368" s="717"/>
      <c r="L368" s="343"/>
      <c r="M368" s="343"/>
      <c r="N368" s="343"/>
      <c r="O368" s="343"/>
      <c r="P368" s="343"/>
      <c r="Q368" s="343"/>
      <c r="R368" s="681"/>
      <c r="S368" s="718"/>
      <c r="T368" s="681"/>
      <c r="U368" s="719"/>
      <c r="V368" s="715"/>
    </row>
    <row r="369" ht="15.75" customHeight="1">
      <c r="B369" s="690"/>
      <c r="C369" s="343"/>
      <c r="D369" s="343"/>
      <c r="E369" s="343"/>
      <c r="F369" s="343"/>
      <c r="G369" s="343"/>
      <c r="H369" s="681"/>
      <c r="I369" s="716"/>
      <c r="J369" s="717"/>
      <c r="K369" s="717"/>
      <c r="L369" s="343"/>
      <c r="M369" s="343"/>
      <c r="N369" s="343"/>
      <c r="O369" s="343"/>
      <c r="P369" s="343"/>
      <c r="Q369" s="343"/>
      <c r="R369" s="681"/>
      <c r="S369" s="718"/>
      <c r="T369" s="681"/>
      <c r="U369" s="719"/>
      <c r="V369" s="715"/>
    </row>
    <row r="370" ht="15.75" customHeight="1">
      <c r="B370" s="690"/>
      <c r="C370" s="343"/>
      <c r="D370" s="343"/>
      <c r="E370" s="343"/>
      <c r="F370" s="343"/>
      <c r="G370" s="343"/>
      <c r="H370" s="681"/>
      <c r="I370" s="716"/>
      <c r="J370" s="717"/>
      <c r="K370" s="717"/>
      <c r="L370" s="343"/>
      <c r="M370" s="343"/>
      <c r="N370" s="343"/>
      <c r="O370" s="343"/>
      <c r="P370" s="343"/>
      <c r="Q370" s="343"/>
      <c r="R370" s="681"/>
      <c r="S370" s="718"/>
      <c r="T370" s="681"/>
      <c r="U370" s="719"/>
      <c r="V370" s="715"/>
    </row>
    <row r="371" ht="15.75" customHeight="1">
      <c r="B371" s="690"/>
      <c r="C371" s="343"/>
      <c r="D371" s="343"/>
      <c r="E371" s="343"/>
      <c r="F371" s="343"/>
      <c r="G371" s="343"/>
      <c r="H371" s="681"/>
      <c r="I371" s="716"/>
      <c r="J371" s="717"/>
      <c r="K371" s="717"/>
      <c r="L371" s="343"/>
      <c r="M371" s="343"/>
      <c r="N371" s="343"/>
      <c r="O371" s="343"/>
      <c r="P371" s="343"/>
      <c r="Q371" s="343"/>
      <c r="R371" s="681"/>
      <c r="S371" s="718"/>
      <c r="T371" s="681"/>
      <c r="U371" s="719"/>
      <c r="V371" s="715"/>
    </row>
    <row r="372" ht="15.75" customHeight="1">
      <c r="B372" s="690"/>
      <c r="C372" s="343"/>
      <c r="D372" s="343"/>
      <c r="E372" s="343"/>
      <c r="F372" s="343"/>
      <c r="G372" s="343"/>
      <c r="H372" s="681"/>
      <c r="I372" s="716"/>
      <c r="J372" s="717"/>
      <c r="K372" s="717"/>
      <c r="L372" s="343"/>
      <c r="M372" s="343"/>
      <c r="N372" s="343"/>
      <c r="O372" s="343"/>
      <c r="P372" s="343"/>
      <c r="Q372" s="343"/>
      <c r="R372" s="681"/>
      <c r="S372" s="718"/>
      <c r="T372" s="681"/>
      <c r="U372" s="719"/>
      <c r="V372" s="715"/>
    </row>
    <row r="373" ht="15.75" customHeight="1">
      <c r="B373" s="690"/>
      <c r="C373" s="343"/>
      <c r="D373" s="343"/>
      <c r="E373" s="343"/>
      <c r="F373" s="343"/>
      <c r="G373" s="343"/>
      <c r="H373" s="681"/>
      <c r="I373" s="716"/>
      <c r="J373" s="717"/>
      <c r="K373" s="717"/>
      <c r="L373" s="343"/>
      <c r="M373" s="343"/>
      <c r="N373" s="343"/>
      <c r="O373" s="343"/>
      <c r="P373" s="343"/>
      <c r="Q373" s="343"/>
      <c r="R373" s="681"/>
      <c r="S373" s="718"/>
      <c r="T373" s="681"/>
      <c r="U373" s="719"/>
      <c r="V373" s="715"/>
    </row>
    <row r="374" ht="15.75" customHeight="1">
      <c r="B374" s="690"/>
      <c r="C374" s="343"/>
      <c r="D374" s="343"/>
      <c r="E374" s="343"/>
      <c r="F374" s="343"/>
      <c r="G374" s="343"/>
      <c r="H374" s="681"/>
      <c r="I374" s="716"/>
      <c r="J374" s="717"/>
      <c r="K374" s="717"/>
      <c r="L374" s="343"/>
      <c r="M374" s="343"/>
      <c r="N374" s="343"/>
      <c r="O374" s="343"/>
      <c r="P374" s="343"/>
      <c r="Q374" s="343"/>
      <c r="R374" s="681"/>
      <c r="S374" s="718"/>
      <c r="T374" s="681"/>
      <c r="U374" s="719"/>
      <c r="V374" s="715"/>
    </row>
    <row r="375" ht="15.75" customHeight="1">
      <c r="B375" s="690"/>
      <c r="C375" s="343"/>
      <c r="D375" s="343"/>
      <c r="E375" s="343"/>
      <c r="F375" s="343"/>
      <c r="G375" s="343"/>
      <c r="H375" s="681"/>
      <c r="I375" s="716"/>
      <c r="J375" s="717"/>
      <c r="K375" s="717"/>
      <c r="L375" s="343"/>
      <c r="M375" s="343"/>
      <c r="N375" s="343"/>
      <c r="O375" s="343"/>
      <c r="P375" s="343"/>
      <c r="Q375" s="343"/>
      <c r="R375" s="681"/>
      <c r="S375" s="718"/>
      <c r="T375" s="681"/>
      <c r="U375" s="719"/>
      <c r="V375" s="715"/>
    </row>
    <row r="376" ht="15.75" customHeight="1">
      <c r="B376" s="690"/>
      <c r="C376" s="343"/>
      <c r="D376" s="343"/>
      <c r="E376" s="343"/>
      <c r="F376" s="343"/>
      <c r="G376" s="343"/>
      <c r="H376" s="681"/>
      <c r="I376" s="716"/>
      <c r="J376" s="717"/>
      <c r="K376" s="717"/>
      <c r="L376" s="343"/>
      <c r="M376" s="343"/>
      <c r="N376" s="343"/>
      <c r="O376" s="343"/>
      <c r="P376" s="343"/>
      <c r="Q376" s="343"/>
      <c r="R376" s="681"/>
      <c r="S376" s="718"/>
      <c r="T376" s="681"/>
      <c r="U376" s="719"/>
      <c r="V376" s="715"/>
    </row>
    <row r="377" ht="15.75" customHeight="1">
      <c r="B377" s="690"/>
      <c r="C377" s="343"/>
      <c r="D377" s="343"/>
      <c r="E377" s="343"/>
      <c r="F377" s="343"/>
      <c r="G377" s="343"/>
      <c r="H377" s="681"/>
      <c r="I377" s="716"/>
      <c r="J377" s="717"/>
      <c r="K377" s="717"/>
      <c r="L377" s="343"/>
      <c r="M377" s="343"/>
      <c r="N377" s="343"/>
      <c r="O377" s="343"/>
      <c r="P377" s="343"/>
      <c r="Q377" s="343"/>
      <c r="R377" s="681"/>
      <c r="S377" s="718"/>
      <c r="T377" s="681"/>
      <c r="U377" s="719"/>
      <c r="V377" s="715"/>
    </row>
    <row r="378" ht="15.75" customHeight="1">
      <c r="B378" s="690"/>
      <c r="C378" s="343"/>
      <c r="D378" s="343"/>
      <c r="E378" s="343"/>
      <c r="F378" s="343"/>
      <c r="G378" s="343"/>
      <c r="H378" s="681"/>
      <c r="I378" s="716"/>
      <c r="J378" s="717"/>
      <c r="K378" s="717"/>
      <c r="L378" s="343"/>
      <c r="M378" s="343"/>
      <c r="N378" s="343"/>
      <c r="O378" s="343"/>
      <c r="P378" s="343"/>
      <c r="Q378" s="343"/>
      <c r="R378" s="681"/>
      <c r="S378" s="718"/>
      <c r="T378" s="681"/>
      <c r="U378" s="719"/>
      <c r="V378" s="715"/>
    </row>
    <row r="379" ht="15.75" customHeight="1">
      <c r="B379" s="690"/>
      <c r="C379" s="343"/>
      <c r="D379" s="343"/>
      <c r="E379" s="343"/>
      <c r="F379" s="343"/>
      <c r="G379" s="343"/>
      <c r="H379" s="681"/>
      <c r="I379" s="716"/>
      <c r="J379" s="717"/>
      <c r="K379" s="717"/>
      <c r="L379" s="343"/>
      <c r="M379" s="343"/>
      <c r="N379" s="343"/>
      <c r="O379" s="343"/>
      <c r="P379" s="343"/>
      <c r="Q379" s="343"/>
      <c r="R379" s="681"/>
      <c r="S379" s="718"/>
      <c r="T379" s="681"/>
      <c r="U379" s="719"/>
      <c r="V379" s="715"/>
    </row>
    <row r="380" ht="15.75" customHeight="1">
      <c r="B380" s="690"/>
      <c r="C380" s="343"/>
      <c r="D380" s="343"/>
      <c r="E380" s="343"/>
      <c r="F380" s="343"/>
      <c r="G380" s="343"/>
      <c r="H380" s="681"/>
      <c r="I380" s="716"/>
      <c r="J380" s="717"/>
      <c r="K380" s="717"/>
      <c r="L380" s="343"/>
      <c r="M380" s="343"/>
      <c r="N380" s="343"/>
      <c r="O380" s="343"/>
      <c r="P380" s="343"/>
      <c r="Q380" s="343"/>
      <c r="R380" s="681"/>
      <c r="S380" s="718"/>
      <c r="T380" s="681"/>
      <c r="U380" s="719"/>
      <c r="V380" s="715"/>
    </row>
    <row r="381" ht="15.75" customHeight="1">
      <c r="B381" s="690"/>
      <c r="C381" s="343"/>
      <c r="D381" s="343"/>
      <c r="E381" s="343"/>
      <c r="F381" s="343"/>
      <c r="G381" s="343"/>
      <c r="H381" s="681"/>
      <c r="I381" s="716"/>
      <c r="J381" s="717"/>
      <c r="K381" s="717"/>
      <c r="L381" s="343"/>
      <c r="M381" s="343"/>
      <c r="N381" s="343"/>
      <c r="O381" s="343"/>
      <c r="P381" s="343"/>
      <c r="Q381" s="343"/>
      <c r="R381" s="681"/>
      <c r="S381" s="718"/>
      <c r="T381" s="681"/>
      <c r="U381" s="719"/>
      <c r="V381" s="715"/>
    </row>
    <row r="382" ht="15.75" customHeight="1">
      <c r="B382" s="690"/>
      <c r="C382" s="343"/>
      <c r="D382" s="343"/>
      <c r="E382" s="343"/>
      <c r="F382" s="343"/>
      <c r="G382" s="343"/>
      <c r="H382" s="681"/>
      <c r="I382" s="716"/>
      <c r="J382" s="717"/>
      <c r="K382" s="717"/>
      <c r="L382" s="343"/>
      <c r="M382" s="343"/>
      <c r="N382" s="343"/>
      <c r="O382" s="343"/>
      <c r="P382" s="343"/>
      <c r="Q382" s="343"/>
      <c r="R382" s="681"/>
      <c r="S382" s="718"/>
      <c r="T382" s="681"/>
      <c r="U382" s="719"/>
      <c r="V382" s="715"/>
    </row>
    <row r="383" ht="15.75" customHeight="1">
      <c r="B383" s="690"/>
      <c r="C383" s="343"/>
      <c r="D383" s="343"/>
      <c r="E383" s="343"/>
      <c r="F383" s="343"/>
      <c r="G383" s="343"/>
      <c r="H383" s="681"/>
      <c r="I383" s="716"/>
      <c r="J383" s="717"/>
      <c r="K383" s="717"/>
      <c r="L383" s="343"/>
      <c r="M383" s="343"/>
      <c r="N383" s="343"/>
      <c r="O383" s="343"/>
      <c r="P383" s="343"/>
      <c r="Q383" s="343"/>
      <c r="R383" s="681"/>
      <c r="S383" s="718"/>
      <c r="T383" s="681"/>
      <c r="U383" s="719"/>
      <c r="V383" s="715"/>
    </row>
    <row r="384" ht="15.75" customHeight="1">
      <c r="B384" s="690"/>
      <c r="C384" s="343"/>
      <c r="D384" s="343"/>
      <c r="E384" s="343"/>
      <c r="F384" s="343"/>
      <c r="G384" s="343"/>
      <c r="H384" s="681"/>
      <c r="I384" s="716"/>
      <c r="J384" s="717"/>
      <c r="K384" s="717"/>
      <c r="L384" s="343"/>
      <c r="M384" s="343"/>
      <c r="N384" s="343"/>
      <c r="O384" s="343"/>
      <c r="P384" s="343"/>
      <c r="Q384" s="343"/>
      <c r="R384" s="681"/>
      <c r="S384" s="718"/>
      <c r="T384" s="681"/>
      <c r="U384" s="719"/>
      <c r="V384" s="715"/>
    </row>
    <row r="385" ht="15.75" customHeight="1">
      <c r="B385" s="690"/>
      <c r="C385" s="343"/>
      <c r="D385" s="343"/>
      <c r="E385" s="343"/>
      <c r="F385" s="343"/>
      <c r="G385" s="343"/>
      <c r="H385" s="681"/>
      <c r="I385" s="716"/>
      <c r="J385" s="717"/>
      <c r="K385" s="717"/>
      <c r="L385" s="343"/>
      <c r="M385" s="343"/>
      <c r="N385" s="343"/>
      <c r="O385" s="343"/>
      <c r="P385" s="343"/>
      <c r="Q385" s="343"/>
      <c r="R385" s="681"/>
      <c r="S385" s="718"/>
      <c r="T385" s="681"/>
      <c r="U385" s="719"/>
      <c r="V385" s="715"/>
    </row>
    <row r="386" ht="15.75" customHeight="1">
      <c r="B386" s="690"/>
      <c r="C386" s="343"/>
      <c r="D386" s="343"/>
      <c r="E386" s="343"/>
      <c r="F386" s="343"/>
      <c r="G386" s="343"/>
      <c r="H386" s="681"/>
      <c r="I386" s="716"/>
      <c r="J386" s="717"/>
      <c r="K386" s="717"/>
      <c r="L386" s="343"/>
      <c r="M386" s="343"/>
      <c r="N386" s="343"/>
      <c r="O386" s="343"/>
      <c r="P386" s="343"/>
      <c r="Q386" s="343"/>
      <c r="R386" s="681"/>
      <c r="S386" s="718"/>
      <c r="T386" s="681"/>
      <c r="U386" s="719"/>
      <c r="V386" s="715"/>
    </row>
    <row r="387" ht="15.75" customHeight="1">
      <c r="B387" s="690"/>
      <c r="C387" s="343"/>
      <c r="D387" s="343"/>
      <c r="E387" s="343"/>
      <c r="F387" s="343"/>
      <c r="G387" s="343"/>
      <c r="H387" s="681"/>
      <c r="I387" s="716"/>
      <c r="J387" s="717"/>
      <c r="K387" s="717"/>
      <c r="L387" s="343"/>
      <c r="M387" s="343"/>
      <c r="N387" s="343"/>
      <c r="O387" s="343"/>
      <c r="P387" s="343"/>
      <c r="Q387" s="343"/>
      <c r="R387" s="681"/>
      <c r="S387" s="718"/>
      <c r="T387" s="681"/>
      <c r="U387" s="719"/>
      <c r="V387" s="715"/>
    </row>
    <row r="388" ht="15.75" customHeight="1">
      <c r="B388" s="690"/>
      <c r="C388" s="343"/>
      <c r="D388" s="343"/>
      <c r="E388" s="343"/>
      <c r="F388" s="343"/>
      <c r="G388" s="343"/>
      <c r="H388" s="681"/>
      <c r="I388" s="716"/>
      <c r="J388" s="717"/>
      <c r="K388" s="717"/>
      <c r="L388" s="343"/>
      <c r="M388" s="343"/>
      <c r="N388" s="343"/>
      <c r="O388" s="343"/>
      <c r="P388" s="343"/>
      <c r="Q388" s="343"/>
      <c r="R388" s="681"/>
      <c r="S388" s="718"/>
      <c r="T388" s="681"/>
      <c r="U388" s="719"/>
      <c r="V388" s="715"/>
    </row>
    <row r="389" ht="15.75" customHeight="1">
      <c r="B389" s="690"/>
      <c r="C389" s="343"/>
      <c r="D389" s="343"/>
      <c r="E389" s="343"/>
      <c r="F389" s="343"/>
      <c r="G389" s="343"/>
      <c r="H389" s="681"/>
      <c r="I389" s="716"/>
      <c r="J389" s="717"/>
      <c r="K389" s="717"/>
      <c r="L389" s="343"/>
      <c r="M389" s="343"/>
      <c r="N389" s="343"/>
      <c r="O389" s="343"/>
      <c r="P389" s="343"/>
      <c r="Q389" s="343"/>
      <c r="R389" s="681"/>
      <c r="S389" s="718"/>
      <c r="T389" s="681"/>
      <c r="U389" s="719"/>
      <c r="V389" s="715"/>
    </row>
    <row r="390" ht="15.75" customHeight="1">
      <c r="B390" s="690"/>
      <c r="C390" s="343"/>
      <c r="D390" s="343"/>
      <c r="E390" s="343"/>
      <c r="F390" s="343"/>
      <c r="G390" s="343"/>
      <c r="H390" s="681"/>
      <c r="I390" s="716"/>
      <c r="J390" s="717"/>
      <c r="K390" s="717"/>
      <c r="L390" s="343"/>
      <c r="M390" s="343"/>
      <c r="N390" s="343"/>
      <c r="O390" s="343"/>
      <c r="P390" s="343"/>
      <c r="Q390" s="343"/>
      <c r="R390" s="681"/>
      <c r="S390" s="718"/>
      <c r="T390" s="681"/>
      <c r="U390" s="719"/>
      <c r="V390" s="715"/>
    </row>
    <row r="391" ht="15.75" customHeight="1">
      <c r="B391" s="690"/>
      <c r="C391" s="343"/>
      <c r="D391" s="343"/>
      <c r="E391" s="343"/>
      <c r="F391" s="343"/>
      <c r="G391" s="343"/>
      <c r="H391" s="681"/>
      <c r="I391" s="716"/>
      <c r="J391" s="717"/>
      <c r="K391" s="717"/>
      <c r="L391" s="343"/>
      <c r="M391" s="343"/>
      <c r="N391" s="343"/>
      <c r="O391" s="343"/>
      <c r="P391" s="343"/>
      <c r="Q391" s="343"/>
      <c r="R391" s="681"/>
      <c r="S391" s="718"/>
      <c r="T391" s="681"/>
      <c r="U391" s="719"/>
      <c r="V391" s="715"/>
    </row>
    <row r="392" ht="15.75" customHeight="1">
      <c r="B392" s="690"/>
      <c r="C392" s="343"/>
      <c r="D392" s="343"/>
      <c r="E392" s="343"/>
      <c r="F392" s="343"/>
      <c r="G392" s="343"/>
      <c r="H392" s="681"/>
      <c r="I392" s="716"/>
      <c r="J392" s="717"/>
      <c r="K392" s="717"/>
      <c r="L392" s="343"/>
      <c r="M392" s="343"/>
      <c r="N392" s="343"/>
      <c r="O392" s="343"/>
      <c r="P392" s="343"/>
      <c r="Q392" s="343"/>
      <c r="R392" s="681"/>
      <c r="S392" s="718"/>
      <c r="T392" s="681"/>
      <c r="U392" s="719"/>
      <c r="V392" s="715"/>
    </row>
    <row r="393" ht="15.75" customHeight="1">
      <c r="B393" s="690"/>
      <c r="C393" s="343"/>
      <c r="D393" s="343"/>
      <c r="E393" s="343"/>
      <c r="F393" s="343"/>
      <c r="G393" s="343"/>
      <c r="H393" s="681"/>
      <c r="I393" s="716"/>
      <c r="J393" s="717"/>
      <c r="K393" s="717"/>
      <c r="L393" s="343"/>
      <c r="M393" s="343"/>
      <c r="N393" s="343"/>
      <c r="O393" s="343"/>
      <c r="P393" s="343"/>
      <c r="Q393" s="343"/>
      <c r="R393" s="681"/>
      <c r="S393" s="718"/>
      <c r="T393" s="681"/>
      <c r="U393" s="719"/>
      <c r="V393" s="715"/>
    </row>
    <row r="394" ht="15.75" customHeight="1">
      <c r="B394" s="690"/>
      <c r="C394" s="343"/>
      <c r="D394" s="343"/>
      <c r="E394" s="343"/>
      <c r="F394" s="343"/>
      <c r="G394" s="343"/>
      <c r="H394" s="681"/>
      <c r="I394" s="716"/>
      <c r="J394" s="717"/>
      <c r="K394" s="717"/>
      <c r="L394" s="343"/>
      <c r="M394" s="343"/>
      <c r="N394" s="343"/>
      <c r="O394" s="343"/>
      <c r="P394" s="343"/>
      <c r="Q394" s="343"/>
      <c r="R394" s="681"/>
      <c r="S394" s="718"/>
      <c r="T394" s="681"/>
      <c r="U394" s="719"/>
      <c r="V394" s="715"/>
    </row>
    <row r="395" ht="15.75" customHeight="1">
      <c r="B395" s="690"/>
      <c r="C395" s="343"/>
      <c r="D395" s="343"/>
      <c r="E395" s="343"/>
      <c r="F395" s="343"/>
      <c r="G395" s="343"/>
      <c r="H395" s="681"/>
      <c r="I395" s="716"/>
      <c r="J395" s="717"/>
      <c r="K395" s="717"/>
      <c r="L395" s="343"/>
      <c r="M395" s="343"/>
      <c r="N395" s="343"/>
      <c r="O395" s="343"/>
      <c r="P395" s="343"/>
      <c r="Q395" s="343"/>
      <c r="R395" s="681"/>
      <c r="S395" s="718"/>
      <c r="T395" s="681"/>
      <c r="U395" s="719"/>
      <c r="V395" s="715"/>
    </row>
    <row r="396" ht="15.75" customHeight="1">
      <c r="B396" s="690"/>
      <c r="C396" s="343"/>
      <c r="D396" s="343"/>
      <c r="E396" s="343"/>
      <c r="F396" s="343"/>
      <c r="G396" s="343"/>
      <c r="H396" s="681"/>
      <c r="I396" s="716"/>
      <c r="J396" s="717"/>
      <c r="K396" s="717"/>
      <c r="L396" s="343"/>
      <c r="M396" s="343"/>
      <c r="N396" s="343"/>
      <c r="O396" s="343"/>
      <c r="P396" s="343"/>
      <c r="Q396" s="343"/>
      <c r="R396" s="681"/>
      <c r="S396" s="718"/>
      <c r="T396" s="681"/>
      <c r="U396" s="719"/>
      <c r="V396" s="715"/>
    </row>
    <row r="397" ht="15.75" customHeight="1">
      <c r="B397" s="690"/>
      <c r="C397" s="343"/>
      <c r="D397" s="343"/>
      <c r="E397" s="343"/>
      <c r="F397" s="343"/>
      <c r="G397" s="343"/>
      <c r="H397" s="681"/>
      <c r="I397" s="716"/>
      <c r="J397" s="717"/>
      <c r="K397" s="717"/>
      <c r="L397" s="343"/>
      <c r="M397" s="343"/>
      <c r="N397" s="343"/>
      <c r="O397" s="343"/>
      <c r="P397" s="343"/>
      <c r="Q397" s="343"/>
      <c r="R397" s="681"/>
      <c r="S397" s="718"/>
      <c r="T397" s="681"/>
      <c r="U397" s="719"/>
      <c r="V397" s="715"/>
    </row>
    <row r="398" ht="15.75" customHeight="1">
      <c r="B398" s="690"/>
      <c r="C398" s="343"/>
      <c r="D398" s="343"/>
      <c r="E398" s="343"/>
      <c r="F398" s="343"/>
      <c r="G398" s="343"/>
      <c r="H398" s="681"/>
      <c r="I398" s="716"/>
      <c r="J398" s="717"/>
      <c r="K398" s="717"/>
      <c r="L398" s="343"/>
      <c r="M398" s="343"/>
      <c r="N398" s="343"/>
      <c r="O398" s="343"/>
      <c r="P398" s="343"/>
      <c r="Q398" s="343"/>
      <c r="R398" s="681"/>
      <c r="S398" s="718"/>
      <c r="T398" s="681"/>
      <c r="U398" s="719"/>
      <c r="V398" s="715"/>
    </row>
    <row r="399" ht="15.75" customHeight="1">
      <c r="B399" s="690"/>
      <c r="C399" s="343"/>
      <c r="D399" s="343"/>
      <c r="E399" s="343"/>
      <c r="F399" s="343"/>
      <c r="G399" s="343"/>
      <c r="H399" s="681"/>
      <c r="I399" s="716"/>
      <c r="J399" s="717"/>
      <c r="K399" s="717"/>
      <c r="L399" s="343"/>
      <c r="M399" s="343"/>
      <c r="N399" s="343"/>
      <c r="O399" s="343"/>
      <c r="P399" s="343"/>
      <c r="Q399" s="343"/>
      <c r="R399" s="681"/>
      <c r="S399" s="718"/>
      <c r="T399" s="681"/>
      <c r="U399" s="719"/>
      <c r="V399" s="715"/>
    </row>
    <row r="400" ht="15.75" customHeight="1">
      <c r="B400" s="690"/>
      <c r="C400" s="343"/>
      <c r="D400" s="343"/>
      <c r="E400" s="343"/>
      <c r="F400" s="343"/>
      <c r="G400" s="343"/>
      <c r="H400" s="681"/>
      <c r="I400" s="716"/>
      <c r="J400" s="717"/>
      <c r="K400" s="717"/>
      <c r="L400" s="343"/>
      <c r="M400" s="343"/>
      <c r="N400" s="343"/>
      <c r="O400" s="343"/>
      <c r="P400" s="343"/>
      <c r="Q400" s="343"/>
      <c r="R400" s="681"/>
      <c r="S400" s="718"/>
      <c r="T400" s="681"/>
      <c r="U400" s="719"/>
      <c r="V400" s="715"/>
    </row>
    <row r="401" ht="15.75" customHeight="1">
      <c r="B401" s="690"/>
      <c r="C401" s="343"/>
      <c r="D401" s="343"/>
      <c r="E401" s="343"/>
      <c r="F401" s="343"/>
      <c r="G401" s="343"/>
      <c r="H401" s="681"/>
      <c r="I401" s="716"/>
      <c r="J401" s="717"/>
      <c r="K401" s="717"/>
      <c r="L401" s="343"/>
      <c r="M401" s="343"/>
      <c r="N401" s="343"/>
      <c r="O401" s="343"/>
      <c r="P401" s="343"/>
      <c r="Q401" s="343"/>
      <c r="R401" s="681"/>
      <c r="S401" s="718"/>
      <c r="T401" s="681"/>
      <c r="U401" s="719"/>
      <c r="V401" s="715"/>
    </row>
    <row r="402" ht="15.75" customHeight="1">
      <c r="B402" s="690"/>
      <c r="C402" s="343"/>
      <c r="D402" s="343"/>
      <c r="E402" s="343"/>
      <c r="F402" s="343"/>
      <c r="G402" s="343"/>
      <c r="H402" s="681"/>
      <c r="I402" s="716"/>
      <c r="J402" s="717"/>
      <c r="K402" s="717"/>
      <c r="L402" s="343"/>
      <c r="M402" s="343"/>
      <c r="N402" s="343"/>
      <c r="O402" s="343"/>
      <c r="P402" s="343"/>
      <c r="Q402" s="343"/>
      <c r="R402" s="681"/>
      <c r="S402" s="718"/>
      <c r="T402" s="681"/>
      <c r="U402" s="719"/>
      <c r="V402" s="715"/>
    </row>
    <row r="403" ht="15.75" customHeight="1">
      <c r="B403" s="690"/>
      <c r="C403" s="343"/>
      <c r="D403" s="343"/>
      <c r="E403" s="343"/>
      <c r="F403" s="343"/>
      <c r="G403" s="343"/>
      <c r="H403" s="681"/>
      <c r="I403" s="716"/>
      <c r="J403" s="717"/>
      <c r="K403" s="717"/>
      <c r="L403" s="343"/>
      <c r="M403" s="343"/>
      <c r="N403" s="343"/>
      <c r="O403" s="343"/>
      <c r="P403" s="343"/>
      <c r="Q403" s="343"/>
      <c r="R403" s="681"/>
      <c r="S403" s="718"/>
      <c r="T403" s="681"/>
      <c r="U403" s="719"/>
      <c r="V403" s="715"/>
    </row>
    <row r="404" ht="15.75" customHeight="1">
      <c r="B404" s="690"/>
      <c r="C404" s="343"/>
      <c r="D404" s="343"/>
      <c r="E404" s="343"/>
      <c r="F404" s="343"/>
      <c r="G404" s="343"/>
      <c r="H404" s="681"/>
      <c r="I404" s="716"/>
      <c r="J404" s="717"/>
      <c r="K404" s="717"/>
      <c r="L404" s="343"/>
      <c r="M404" s="343"/>
      <c r="N404" s="343"/>
      <c r="O404" s="343"/>
      <c r="P404" s="343"/>
      <c r="Q404" s="343"/>
      <c r="R404" s="681"/>
      <c r="S404" s="718"/>
      <c r="T404" s="681"/>
      <c r="U404" s="719"/>
      <c r="V404" s="715"/>
    </row>
    <row r="405" ht="15.75" customHeight="1">
      <c r="B405" s="690"/>
      <c r="C405" s="343"/>
      <c r="D405" s="343"/>
      <c r="E405" s="343"/>
      <c r="F405" s="343"/>
      <c r="G405" s="343"/>
      <c r="H405" s="681"/>
      <c r="I405" s="716"/>
      <c r="J405" s="717"/>
      <c r="K405" s="717"/>
      <c r="L405" s="343"/>
      <c r="M405" s="343"/>
      <c r="N405" s="343"/>
      <c r="O405" s="343"/>
      <c r="P405" s="343"/>
      <c r="Q405" s="343"/>
      <c r="R405" s="681"/>
      <c r="S405" s="718"/>
      <c r="T405" s="681"/>
      <c r="U405" s="719"/>
      <c r="V405" s="715"/>
    </row>
    <row r="406" ht="15.75" customHeight="1">
      <c r="B406" s="690"/>
      <c r="C406" s="343"/>
      <c r="D406" s="343"/>
      <c r="E406" s="343"/>
      <c r="F406" s="343"/>
      <c r="G406" s="343"/>
      <c r="H406" s="681"/>
      <c r="I406" s="716"/>
      <c r="J406" s="717"/>
      <c r="K406" s="717"/>
      <c r="L406" s="343"/>
      <c r="M406" s="343"/>
      <c r="N406" s="343"/>
      <c r="O406" s="343"/>
      <c r="P406" s="343"/>
      <c r="Q406" s="343"/>
      <c r="R406" s="681"/>
      <c r="S406" s="718"/>
      <c r="T406" s="681"/>
      <c r="U406" s="719"/>
      <c r="V406" s="715"/>
    </row>
    <row r="407" ht="15.75" customHeight="1">
      <c r="B407" s="690"/>
      <c r="C407" s="343"/>
      <c r="D407" s="343"/>
      <c r="E407" s="343"/>
      <c r="F407" s="343"/>
      <c r="G407" s="343"/>
      <c r="H407" s="681"/>
      <c r="I407" s="716"/>
      <c r="J407" s="717"/>
      <c r="K407" s="717"/>
      <c r="L407" s="343"/>
      <c r="M407" s="343"/>
      <c r="N407" s="343"/>
      <c r="O407" s="343"/>
      <c r="P407" s="343"/>
      <c r="Q407" s="343"/>
      <c r="R407" s="681"/>
      <c r="S407" s="718"/>
      <c r="T407" s="681"/>
      <c r="U407" s="719"/>
      <c r="V407" s="715"/>
    </row>
    <row r="408" ht="15.75" customHeight="1">
      <c r="B408" s="690"/>
      <c r="C408" s="343"/>
      <c r="D408" s="343"/>
      <c r="E408" s="343"/>
      <c r="F408" s="343"/>
      <c r="G408" s="343"/>
      <c r="H408" s="681"/>
      <c r="I408" s="716"/>
      <c r="J408" s="717"/>
      <c r="K408" s="717"/>
      <c r="L408" s="343"/>
      <c r="M408" s="343"/>
      <c r="N408" s="343"/>
      <c r="O408" s="343"/>
      <c r="P408" s="343"/>
      <c r="Q408" s="343"/>
      <c r="R408" s="681"/>
      <c r="S408" s="718"/>
      <c r="T408" s="681"/>
      <c r="U408" s="719"/>
      <c r="V408" s="715"/>
    </row>
    <row r="409" ht="15.75" customHeight="1">
      <c r="B409" s="690"/>
      <c r="C409" s="343"/>
      <c r="D409" s="343"/>
      <c r="E409" s="343"/>
      <c r="F409" s="343"/>
      <c r="G409" s="343"/>
      <c r="H409" s="681"/>
      <c r="I409" s="716"/>
      <c r="J409" s="717"/>
      <c r="K409" s="717"/>
      <c r="L409" s="343"/>
      <c r="M409" s="343"/>
      <c r="N409" s="343"/>
      <c r="O409" s="343"/>
      <c r="P409" s="343"/>
      <c r="Q409" s="343"/>
      <c r="R409" s="681"/>
      <c r="S409" s="718"/>
      <c r="T409" s="681"/>
      <c r="U409" s="719"/>
      <c r="V409" s="715"/>
    </row>
    <row r="410" ht="15.75" customHeight="1">
      <c r="B410" s="690"/>
      <c r="C410" s="343"/>
      <c r="D410" s="343"/>
      <c r="E410" s="343"/>
      <c r="F410" s="343"/>
      <c r="G410" s="343"/>
      <c r="H410" s="681"/>
      <c r="I410" s="716"/>
      <c r="J410" s="717"/>
      <c r="K410" s="717"/>
      <c r="L410" s="343"/>
      <c r="M410" s="343"/>
      <c r="N410" s="343"/>
      <c r="O410" s="343"/>
      <c r="P410" s="343"/>
      <c r="Q410" s="343"/>
      <c r="R410" s="681"/>
      <c r="S410" s="718"/>
      <c r="T410" s="681"/>
      <c r="U410" s="719"/>
      <c r="V410" s="715"/>
    </row>
    <row r="411" ht="15.75" customHeight="1">
      <c r="B411" s="690"/>
      <c r="C411" s="343"/>
      <c r="D411" s="343"/>
      <c r="E411" s="343"/>
      <c r="F411" s="343"/>
      <c r="G411" s="343"/>
      <c r="H411" s="681"/>
      <c r="I411" s="716"/>
      <c r="J411" s="717"/>
      <c r="K411" s="717"/>
      <c r="L411" s="343"/>
      <c r="M411" s="343"/>
      <c r="N411" s="343"/>
      <c r="O411" s="343"/>
      <c r="P411" s="343"/>
      <c r="Q411" s="343"/>
      <c r="R411" s="681"/>
      <c r="S411" s="718"/>
      <c r="T411" s="681"/>
      <c r="U411" s="719"/>
      <c r="V411" s="715"/>
    </row>
    <row r="412" ht="15.75" customHeight="1">
      <c r="B412" s="690"/>
      <c r="C412" s="343"/>
      <c r="D412" s="343"/>
      <c r="E412" s="343"/>
      <c r="F412" s="343"/>
      <c r="G412" s="343"/>
      <c r="H412" s="681"/>
      <c r="I412" s="716"/>
      <c r="J412" s="717"/>
      <c r="K412" s="717"/>
      <c r="L412" s="343"/>
      <c r="M412" s="343"/>
      <c r="N412" s="343"/>
      <c r="O412" s="343"/>
      <c r="P412" s="343"/>
      <c r="Q412" s="343"/>
      <c r="R412" s="681"/>
      <c r="S412" s="718"/>
      <c r="T412" s="681"/>
      <c r="U412" s="719"/>
      <c r="V412" s="715"/>
    </row>
    <row r="413" ht="15.75" customHeight="1">
      <c r="B413" s="690"/>
      <c r="C413" s="343"/>
      <c r="D413" s="343"/>
      <c r="E413" s="343"/>
      <c r="F413" s="343"/>
      <c r="G413" s="343"/>
      <c r="H413" s="681"/>
      <c r="I413" s="716"/>
      <c r="J413" s="717"/>
      <c r="K413" s="717"/>
      <c r="L413" s="343"/>
      <c r="M413" s="343"/>
      <c r="N413" s="343"/>
      <c r="O413" s="343"/>
      <c r="P413" s="343"/>
      <c r="Q413" s="343"/>
      <c r="R413" s="681"/>
      <c r="S413" s="718"/>
      <c r="T413" s="681"/>
      <c r="U413" s="719"/>
      <c r="V413" s="715"/>
    </row>
    <row r="414" ht="15.75" customHeight="1">
      <c r="B414" s="690"/>
      <c r="C414" s="343"/>
      <c r="D414" s="343"/>
      <c r="E414" s="343"/>
      <c r="F414" s="343"/>
      <c r="G414" s="343"/>
      <c r="H414" s="681"/>
      <c r="I414" s="716"/>
      <c r="J414" s="717"/>
      <c r="K414" s="717"/>
      <c r="L414" s="343"/>
      <c r="M414" s="343"/>
      <c r="N414" s="343"/>
      <c r="O414" s="343"/>
      <c r="P414" s="343"/>
      <c r="Q414" s="343"/>
      <c r="R414" s="681"/>
      <c r="S414" s="718"/>
      <c r="T414" s="681"/>
      <c r="U414" s="719"/>
      <c r="V414" s="715"/>
    </row>
    <row r="415" ht="15.75" customHeight="1">
      <c r="B415" s="690"/>
      <c r="C415" s="343"/>
      <c r="D415" s="343"/>
      <c r="E415" s="343"/>
      <c r="F415" s="343"/>
      <c r="G415" s="343"/>
      <c r="H415" s="681"/>
      <c r="I415" s="716"/>
      <c r="J415" s="717"/>
      <c r="K415" s="717"/>
      <c r="L415" s="343"/>
      <c r="M415" s="343"/>
      <c r="N415" s="343"/>
      <c r="O415" s="343"/>
      <c r="P415" s="343"/>
      <c r="Q415" s="343"/>
      <c r="R415" s="681"/>
      <c r="S415" s="718"/>
      <c r="T415" s="681"/>
      <c r="U415" s="719"/>
      <c r="V415" s="715"/>
    </row>
    <row r="416" ht="15.75" customHeight="1">
      <c r="B416" s="690"/>
      <c r="C416" s="343"/>
      <c r="D416" s="343"/>
      <c r="E416" s="343"/>
      <c r="F416" s="343"/>
      <c r="G416" s="343"/>
      <c r="H416" s="681"/>
      <c r="I416" s="716"/>
      <c r="J416" s="717"/>
      <c r="K416" s="717"/>
      <c r="L416" s="343"/>
      <c r="M416" s="343"/>
      <c r="N416" s="343"/>
      <c r="O416" s="343"/>
      <c r="P416" s="343"/>
      <c r="Q416" s="343"/>
      <c r="R416" s="681"/>
      <c r="S416" s="718"/>
      <c r="T416" s="681"/>
      <c r="U416" s="719"/>
      <c r="V416" s="715"/>
    </row>
    <row r="417" ht="15.75" customHeight="1">
      <c r="B417" s="690"/>
      <c r="C417" s="343"/>
      <c r="D417" s="343"/>
      <c r="E417" s="343"/>
      <c r="F417" s="343"/>
      <c r="G417" s="343"/>
      <c r="H417" s="681"/>
      <c r="I417" s="716"/>
      <c r="J417" s="717"/>
      <c r="K417" s="717"/>
      <c r="L417" s="343"/>
      <c r="M417" s="343"/>
      <c r="N417" s="343"/>
      <c r="O417" s="343"/>
      <c r="P417" s="343"/>
      <c r="Q417" s="343"/>
      <c r="R417" s="681"/>
      <c r="S417" s="718"/>
      <c r="T417" s="681"/>
      <c r="U417" s="719"/>
      <c r="V417" s="715"/>
    </row>
    <row r="418" ht="15.75" customHeight="1">
      <c r="B418" s="690"/>
      <c r="C418" s="343"/>
      <c r="D418" s="343"/>
      <c r="E418" s="343"/>
      <c r="F418" s="343"/>
      <c r="G418" s="343"/>
      <c r="H418" s="681"/>
      <c r="I418" s="716"/>
      <c r="J418" s="717"/>
      <c r="K418" s="717"/>
      <c r="L418" s="343"/>
      <c r="M418" s="343"/>
      <c r="N418" s="343"/>
      <c r="O418" s="343"/>
      <c r="P418" s="343"/>
      <c r="Q418" s="343"/>
      <c r="R418" s="681"/>
      <c r="S418" s="718"/>
      <c r="T418" s="681"/>
      <c r="U418" s="719"/>
      <c r="V418" s="715"/>
    </row>
    <row r="419" ht="15.75" customHeight="1">
      <c r="B419" s="690"/>
      <c r="C419" s="343"/>
      <c r="D419" s="343"/>
      <c r="E419" s="343"/>
      <c r="F419" s="343"/>
      <c r="G419" s="343"/>
      <c r="H419" s="681"/>
      <c r="I419" s="716"/>
      <c r="J419" s="717"/>
      <c r="K419" s="717"/>
      <c r="L419" s="343"/>
      <c r="M419" s="343"/>
      <c r="N419" s="343"/>
      <c r="O419" s="343"/>
      <c r="P419" s="343"/>
      <c r="Q419" s="343"/>
      <c r="R419" s="681"/>
      <c r="S419" s="718"/>
      <c r="T419" s="681"/>
      <c r="U419" s="719"/>
      <c r="V419" s="715"/>
    </row>
    <row r="420" ht="15.75" customHeight="1">
      <c r="B420" s="690"/>
      <c r="C420" s="343"/>
      <c r="D420" s="343"/>
      <c r="E420" s="343"/>
      <c r="F420" s="343"/>
      <c r="G420" s="343"/>
      <c r="H420" s="681"/>
      <c r="I420" s="716"/>
      <c r="J420" s="717"/>
      <c r="K420" s="717"/>
      <c r="L420" s="343"/>
      <c r="M420" s="343"/>
      <c r="N420" s="343"/>
      <c r="O420" s="343"/>
      <c r="P420" s="343"/>
      <c r="Q420" s="343"/>
      <c r="R420" s="681"/>
      <c r="S420" s="718"/>
      <c r="T420" s="681"/>
      <c r="U420" s="719"/>
      <c r="V420" s="715"/>
    </row>
    <row r="421" ht="15.75" customHeight="1">
      <c r="B421" s="690"/>
      <c r="C421" s="343"/>
      <c r="D421" s="343"/>
      <c r="E421" s="343"/>
      <c r="F421" s="343"/>
      <c r="G421" s="343"/>
      <c r="H421" s="681"/>
      <c r="I421" s="716"/>
      <c r="J421" s="717"/>
      <c r="K421" s="717"/>
      <c r="L421" s="343"/>
      <c r="M421" s="343"/>
      <c r="N421" s="343"/>
      <c r="O421" s="343"/>
      <c r="P421" s="343"/>
      <c r="Q421" s="343"/>
      <c r="R421" s="681"/>
      <c r="S421" s="718"/>
      <c r="T421" s="681"/>
      <c r="U421" s="719"/>
      <c r="V421" s="715"/>
    </row>
    <row r="422" ht="15.75" customHeight="1">
      <c r="B422" s="690"/>
      <c r="C422" s="343"/>
      <c r="D422" s="343"/>
      <c r="E422" s="343"/>
      <c r="F422" s="343"/>
      <c r="G422" s="343"/>
      <c r="H422" s="681"/>
      <c r="I422" s="716"/>
      <c r="J422" s="717"/>
      <c r="K422" s="717"/>
      <c r="L422" s="343"/>
      <c r="M422" s="343"/>
      <c r="N422" s="343"/>
      <c r="O422" s="343"/>
      <c r="P422" s="343"/>
      <c r="Q422" s="343"/>
      <c r="R422" s="681"/>
      <c r="S422" s="718"/>
      <c r="T422" s="681"/>
      <c r="U422" s="719"/>
      <c r="V422" s="715"/>
    </row>
    <row r="423" ht="15.75" customHeight="1">
      <c r="B423" s="690"/>
      <c r="C423" s="343"/>
      <c r="D423" s="343"/>
      <c r="E423" s="343"/>
      <c r="F423" s="343"/>
      <c r="G423" s="343"/>
      <c r="H423" s="681"/>
      <c r="I423" s="716"/>
      <c r="J423" s="717"/>
      <c r="K423" s="717"/>
      <c r="L423" s="343"/>
      <c r="M423" s="343"/>
      <c r="N423" s="343"/>
      <c r="O423" s="343"/>
      <c r="P423" s="343"/>
      <c r="Q423" s="343"/>
      <c r="R423" s="681"/>
      <c r="S423" s="718"/>
      <c r="T423" s="681"/>
      <c r="U423" s="719"/>
      <c r="V423" s="715"/>
    </row>
    <row r="424" ht="15.75" customHeight="1">
      <c r="B424" s="690"/>
      <c r="C424" s="343"/>
      <c r="D424" s="343"/>
      <c r="E424" s="343"/>
      <c r="F424" s="343"/>
      <c r="G424" s="343"/>
      <c r="H424" s="681"/>
      <c r="I424" s="716"/>
      <c r="J424" s="717"/>
      <c r="K424" s="717"/>
      <c r="L424" s="343"/>
      <c r="M424" s="343"/>
      <c r="N424" s="343"/>
      <c r="O424" s="343"/>
      <c r="P424" s="343"/>
      <c r="Q424" s="343"/>
      <c r="R424" s="681"/>
      <c r="S424" s="718"/>
      <c r="T424" s="681"/>
      <c r="U424" s="719"/>
      <c r="V424" s="715"/>
    </row>
    <row r="425" ht="15.75" customHeight="1">
      <c r="B425" s="690"/>
      <c r="C425" s="343"/>
      <c r="D425" s="343"/>
      <c r="E425" s="343"/>
      <c r="F425" s="343"/>
      <c r="G425" s="343"/>
      <c r="H425" s="681"/>
      <c r="I425" s="716"/>
      <c r="J425" s="717"/>
      <c r="K425" s="717"/>
      <c r="L425" s="343"/>
      <c r="M425" s="343"/>
      <c r="N425" s="343"/>
      <c r="O425" s="343"/>
      <c r="P425" s="343"/>
      <c r="Q425" s="343"/>
      <c r="R425" s="681"/>
      <c r="S425" s="718"/>
      <c r="T425" s="681"/>
      <c r="U425" s="719"/>
      <c r="V425" s="715"/>
    </row>
    <row r="426" ht="15.75" customHeight="1">
      <c r="B426" s="690"/>
      <c r="C426" s="343"/>
      <c r="D426" s="343"/>
      <c r="E426" s="343"/>
      <c r="F426" s="343"/>
      <c r="G426" s="343"/>
      <c r="H426" s="681"/>
      <c r="I426" s="716"/>
      <c r="J426" s="717"/>
      <c r="K426" s="717"/>
      <c r="L426" s="343"/>
      <c r="M426" s="343"/>
      <c r="N426" s="343"/>
      <c r="O426" s="343"/>
      <c r="P426" s="343"/>
      <c r="Q426" s="343"/>
      <c r="R426" s="681"/>
      <c r="S426" s="718"/>
      <c r="T426" s="681"/>
      <c r="U426" s="719"/>
      <c r="V426" s="715"/>
    </row>
    <row r="427" ht="15.75" customHeight="1">
      <c r="B427" s="690"/>
      <c r="C427" s="343"/>
      <c r="D427" s="343"/>
      <c r="E427" s="343"/>
      <c r="F427" s="343"/>
      <c r="G427" s="343"/>
      <c r="H427" s="681"/>
      <c r="I427" s="716"/>
      <c r="J427" s="717"/>
      <c r="K427" s="717"/>
      <c r="L427" s="343"/>
      <c r="M427" s="343"/>
      <c r="N427" s="343"/>
      <c r="O427" s="343"/>
      <c r="P427" s="343"/>
      <c r="Q427" s="343"/>
      <c r="R427" s="681"/>
      <c r="S427" s="718"/>
      <c r="T427" s="681"/>
      <c r="U427" s="719"/>
      <c r="V427" s="715"/>
    </row>
    <row r="428" ht="15.75" customHeight="1">
      <c r="B428" s="690"/>
      <c r="C428" s="343"/>
      <c r="D428" s="343"/>
      <c r="E428" s="343"/>
      <c r="F428" s="343"/>
      <c r="G428" s="343"/>
      <c r="H428" s="681"/>
      <c r="I428" s="716"/>
      <c r="J428" s="717"/>
      <c r="K428" s="717"/>
      <c r="L428" s="343"/>
      <c r="M428" s="343"/>
      <c r="N428" s="343"/>
      <c r="O428" s="343"/>
      <c r="P428" s="343"/>
      <c r="Q428" s="343"/>
      <c r="R428" s="681"/>
      <c r="S428" s="718"/>
      <c r="T428" s="681"/>
      <c r="U428" s="719"/>
      <c r="V428" s="715"/>
    </row>
    <row r="429" ht="15.75" customHeight="1">
      <c r="B429" s="690"/>
      <c r="C429" s="343"/>
      <c r="D429" s="343"/>
      <c r="E429" s="343"/>
      <c r="F429" s="343"/>
      <c r="G429" s="343"/>
      <c r="H429" s="681"/>
      <c r="I429" s="716"/>
      <c r="J429" s="717"/>
      <c r="K429" s="717"/>
      <c r="L429" s="343"/>
      <c r="M429" s="343"/>
      <c r="N429" s="343"/>
      <c r="O429" s="343"/>
      <c r="P429" s="343"/>
      <c r="Q429" s="343"/>
      <c r="R429" s="681"/>
      <c r="S429" s="718"/>
      <c r="T429" s="681"/>
      <c r="U429" s="719"/>
      <c r="V429" s="715"/>
    </row>
    <row r="430" ht="15.75" customHeight="1">
      <c r="B430" s="690"/>
      <c r="C430" s="343"/>
      <c r="D430" s="343"/>
      <c r="E430" s="343"/>
      <c r="F430" s="343"/>
      <c r="G430" s="343"/>
      <c r="H430" s="681"/>
      <c r="I430" s="716"/>
      <c r="J430" s="717"/>
      <c r="K430" s="717"/>
      <c r="L430" s="343"/>
      <c r="M430" s="343"/>
      <c r="N430" s="343"/>
      <c r="O430" s="343"/>
      <c r="P430" s="343"/>
      <c r="Q430" s="343"/>
      <c r="R430" s="681"/>
      <c r="S430" s="718"/>
      <c r="T430" s="681"/>
      <c r="U430" s="719"/>
      <c r="V430" s="715"/>
    </row>
    <row r="431" ht="15.75" customHeight="1">
      <c r="B431" s="690"/>
      <c r="C431" s="343"/>
      <c r="D431" s="343"/>
      <c r="E431" s="343"/>
      <c r="F431" s="343"/>
      <c r="G431" s="343"/>
      <c r="H431" s="681"/>
      <c r="I431" s="716"/>
      <c r="J431" s="717"/>
      <c r="K431" s="717"/>
      <c r="L431" s="343"/>
      <c r="M431" s="343"/>
      <c r="N431" s="343"/>
      <c r="O431" s="343"/>
      <c r="P431" s="343"/>
      <c r="Q431" s="343"/>
      <c r="R431" s="681"/>
      <c r="S431" s="718"/>
      <c r="T431" s="681"/>
      <c r="U431" s="719"/>
      <c r="V431" s="715"/>
    </row>
    <row r="432" ht="15.75" customHeight="1">
      <c r="B432" s="690"/>
      <c r="C432" s="343"/>
      <c r="D432" s="343"/>
      <c r="E432" s="343"/>
      <c r="F432" s="343"/>
      <c r="G432" s="343"/>
      <c r="H432" s="681"/>
      <c r="I432" s="716"/>
      <c r="J432" s="717"/>
      <c r="K432" s="717"/>
      <c r="L432" s="343"/>
      <c r="M432" s="343"/>
      <c r="N432" s="343"/>
      <c r="O432" s="343"/>
      <c r="P432" s="343"/>
      <c r="Q432" s="343"/>
      <c r="R432" s="681"/>
      <c r="S432" s="718"/>
      <c r="T432" s="681"/>
      <c r="U432" s="719"/>
      <c r="V432" s="715"/>
    </row>
    <row r="433" ht="15.75" customHeight="1">
      <c r="B433" s="690"/>
      <c r="C433" s="343"/>
      <c r="D433" s="343"/>
      <c r="E433" s="343"/>
      <c r="F433" s="343"/>
      <c r="G433" s="343"/>
      <c r="H433" s="681"/>
      <c r="I433" s="716"/>
      <c r="J433" s="717"/>
      <c r="K433" s="717"/>
      <c r="L433" s="343"/>
      <c r="M433" s="343"/>
      <c r="N433" s="343"/>
      <c r="O433" s="343"/>
      <c r="P433" s="343"/>
      <c r="Q433" s="343"/>
      <c r="R433" s="681"/>
      <c r="S433" s="718"/>
      <c r="T433" s="681"/>
      <c r="U433" s="719"/>
      <c r="V433" s="715"/>
    </row>
    <row r="434" ht="15.75" customHeight="1">
      <c r="B434" s="690"/>
      <c r="C434" s="343"/>
      <c r="D434" s="343"/>
      <c r="E434" s="343"/>
      <c r="F434" s="343"/>
      <c r="G434" s="343"/>
      <c r="H434" s="681"/>
      <c r="I434" s="716"/>
      <c r="J434" s="717"/>
      <c r="K434" s="717"/>
      <c r="L434" s="343"/>
      <c r="M434" s="343"/>
      <c r="N434" s="343"/>
      <c r="O434" s="343"/>
      <c r="P434" s="343"/>
      <c r="Q434" s="343"/>
      <c r="R434" s="681"/>
      <c r="S434" s="718"/>
      <c r="T434" s="681"/>
      <c r="U434" s="719"/>
      <c r="V434" s="715"/>
    </row>
    <row r="435" ht="15.75" customHeight="1">
      <c r="B435" s="690"/>
      <c r="C435" s="343"/>
      <c r="D435" s="343"/>
      <c r="E435" s="343"/>
      <c r="F435" s="343"/>
      <c r="G435" s="343"/>
      <c r="H435" s="681"/>
      <c r="I435" s="716"/>
      <c r="J435" s="717"/>
      <c r="K435" s="717"/>
      <c r="L435" s="343"/>
      <c r="M435" s="343"/>
      <c r="N435" s="343"/>
      <c r="O435" s="343"/>
      <c r="P435" s="343"/>
      <c r="Q435" s="343"/>
      <c r="R435" s="681"/>
      <c r="S435" s="718"/>
      <c r="T435" s="681"/>
      <c r="U435" s="719"/>
      <c r="V435" s="715"/>
    </row>
    <row r="436" ht="15.75" customHeight="1">
      <c r="B436" s="690"/>
      <c r="C436" s="343"/>
      <c r="D436" s="343"/>
      <c r="E436" s="343"/>
      <c r="F436" s="343"/>
      <c r="G436" s="343"/>
      <c r="H436" s="681"/>
      <c r="I436" s="716"/>
      <c r="J436" s="717"/>
      <c r="K436" s="717"/>
      <c r="L436" s="343"/>
      <c r="M436" s="343"/>
      <c r="N436" s="343"/>
      <c r="O436" s="343"/>
      <c r="P436" s="343"/>
      <c r="Q436" s="343"/>
      <c r="R436" s="681"/>
      <c r="S436" s="718"/>
      <c r="T436" s="681"/>
      <c r="U436" s="719"/>
      <c r="V436" s="715"/>
    </row>
    <row r="437" ht="15.75" customHeight="1">
      <c r="B437" s="690"/>
      <c r="C437" s="343"/>
      <c r="D437" s="343"/>
      <c r="E437" s="343"/>
      <c r="F437" s="343"/>
      <c r="G437" s="343"/>
      <c r="H437" s="681"/>
      <c r="I437" s="716"/>
      <c r="J437" s="717"/>
      <c r="K437" s="717"/>
      <c r="L437" s="343"/>
      <c r="M437" s="343"/>
      <c r="N437" s="343"/>
      <c r="O437" s="343"/>
      <c r="P437" s="343"/>
      <c r="Q437" s="343"/>
      <c r="R437" s="681"/>
      <c r="S437" s="718"/>
      <c r="T437" s="681"/>
      <c r="U437" s="719"/>
      <c r="V437" s="715"/>
    </row>
    <row r="438" ht="15.75" customHeight="1">
      <c r="B438" s="690"/>
      <c r="C438" s="343"/>
      <c r="D438" s="343"/>
      <c r="E438" s="343"/>
      <c r="F438" s="343"/>
      <c r="G438" s="343"/>
      <c r="H438" s="681"/>
      <c r="I438" s="716"/>
      <c r="J438" s="717"/>
      <c r="K438" s="717"/>
      <c r="L438" s="343"/>
      <c r="M438" s="343"/>
      <c r="N438" s="343"/>
      <c r="O438" s="343"/>
      <c r="P438" s="343"/>
      <c r="Q438" s="343"/>
      <c r="R438" s="681"/>
      <c r="S438" s="718"/>
      <c r="T438" s="681"/>
      <c r="U438" s="719"/>
      <c r="V438" s="715"/>
    </row>
    <row r="439" ht="15.75" customHeight="1">
      <c r="B439" s="690"/>
      <c r="C439" s="343"/>
      <c r="D439" s="343"/>
      <c r="E439" s="343"/>
      <c r="F439" s="343"/>
      <c r="G439" s="343"/>
      <c r="H439" s="681"/>
      <c r="I439" s="716"/>
      <c r="J439" s="717"/>
      <c r="K439" s="717"/>
      <c r="L439" s="343"/>
      <c r="M439" s="343"/>
      <c r="N439" s="343"/>
      <c r="O439" s="343"/>
      <c r="P439" s="343"/>
      <c r="Q439" s="343"/>
      <c r="R439" s="681"/>
      <c r="S439" s="718"/>
      <c r="T439" s="681"/>
      <c r="U439" s="719"/>
      <c r="V439" s="715"/>
    </row>
    <row r="440" ht="15.75" customHeight="1">
      <c r="B440" s="690"/>
      <c r="C440" s="343"/>
      <c r="D440" s="343"/>
      <c r="E440" s="343"/>
      <c r="F440" s="343"/>
      <c r="G440" s="343"/>
      <c r="H440" s="681"/>
      <c r="I440" s="716"/>
      <c r="J440" s="717"/>
      <c r="K440" s="717"/>
      <c r="L440" s="343"/>
      <c r="M440" s="343"/>
      <c r="N440" s="343"/>
      <c r="O440" s="343"/>
      <c r="P440" s="343"/>
      <c r="Q440" s="343"/>
      <c r="R440" s="681"/>
      <c r="S440" s="718"/>
      <c r="T440" s="681"/>
      <c r="U440" s="719"/>
      <c r="V440" s="715"/>
    </row>
    <row r="441" ht="15.75" customHeight="1">
      <c r="B441" s="690"/>
      <c r="C441" s="343"/>
      <c r="D441" s="343"/>
      <c r="E441" s="343"/>
      <c r="F441" s="343"/>
      <c r="G441" s="343"/>
      <c r="H441" s="681"/>
      <c r="I441" s="716"/>
      <c r="J441" s="717"/>
      <c r="K441" s="717"/>
      <c r="L441" s="343"/>
      <c r="M441" s="343"/>
      <c r="N441" s="343"/>
      <c r="O441" s="343"/>
      <c r="P441" s="343"/>
      <c r="Q441" s="343"/>
      <c r="R441" s="681"/>
      <c r="S441" s="718"/>
      <c r="T441" s="681"/>
      <c r="U441" s="719"/>
      <c r="V441" s="715"/>
    </row>
    <row r="442" ht="15.75" customHeight="1">
      <c r="B442" s="690"/>
      <c r="C442" s="343"/>
      <c r="D442" s="343"/>
      <c r="E442" s="343"/>
      <c r="F442" s="343"/>
      <c r="G442" s="343"/>
      <c r="H442" s="681"/>
      <c r="I442" s="716"/>
      <c r="J442" s="717"/>
      <c r="K442" s="717"/>
      <c r="L442" s="343"/>
      <c r="M442" s="343"/>
      <c r="N442" s="343"/>
      <c r="O442" s="343"/>
      <c r="P442" s="343"/>
      <c r="Q442" s="343"/>
      <c r="R442" s="681"/>
      <c r="S442" s="718"/>
      <c r="T442" s="681"/>
      <c r="U442" s="719"/>
      <c r="V442" s="715"/>
    </row>
    <row r="443" ht="15.75" customHeight="1">
      <c r="B443" s="690"/>
      <c r="C443" s="343"/>
      <c r="D443" s="343"/>
      <c r="E443" s="343"/>
      <c r="F443" s="343"/>
      <c r="G443" s="343"/>
      <c r="H443" s="681"/>
      <c r="I443" s="716"/>
      <c r="J443" s="717"/>
      <c r="K443" s="717"/>
      <c r="L443" s="343"/>
      <c r="M443" s="343"/>
      <c r="N443" s="343"/>
      <c r="O443" s="343"/>
      <c r="P443" s="343"/>
      <c r="Q443" s="343"/>
      <c r="R443" s="681"/>
      <c r="S443" s="718"/>
      <c r="T443" s="681"/>
      <c r="U443" s="719"/>
      <c r="V443" s="715"/>
    </row>
    <row r="444" ht="15.75" customHeight="1">
      <c r="B444" s="690"/>
      <c r="C444" s="343"/>
      <c r="D444" s="343"/>
      <c r="E444" s="343"/>
      <c r="F444" s="343"/>
      <c r="G444" s="343"/>
      <c r="H444" s="681"/>
      <c r="I444" s="716"/>
      <c r="J444" s="717"/>
      <c r="K444" s="717"/>
      <c r="L444" s="343"/>
      <c r="M444" s="343"/>
      <c r="N444" s="343"/>
      <c r="O444" s="343"/>
      <c r="P444" s="343"/>
      <c r="Q444" s="343"/>
      <c r="R444" s="681"/>
      <c r="S444" s="718"/>
      <c r="T444" s="681"/>
      <c r="U444" s="719"/>
      <c r="V444" s="715"/>
    </row>
    <row r="445" ht="15.75" customHeight="1">
      <c r="B445" s="690"/>
      <c r="C445" s="343"/>
      <c r="D445" s="343"/>
      <c r="E445" s="343"/>
      <c r="F445" s="343"/>
      <c r="G445" s="343"/>
      <c r="H445" s="681"/>
      <c r="I445" s="716"/>
      <c r="J445" s="717"/>
      <c r="K445" s="717"/>
      <c r="L445" s="343"/>
      <c r="M445" s="343"/>
      <c r="N445" s="343"/>
      <c r="O445" s="343"/>
      <c r="P445" s="343"/>
      <c r="Q445" s="343"/>
      <c r="R445" s="681"/>
      <c r="S445" s="718"/>
      <c r="T445" s="681"/>
      <c r="U445" s="719"/>
      <c r="V445" s="715"/>
    </row>
    <row r="446" ht="15.75" customHeight="1">
      <c r="B446" s="690"/>
      <c r="C446" s="343"/>
      <c r="D446" s="343"/>
      <c r="E446" s="343"/>
      <c r="F446" s="343"/>
      <c r="G446" s="343"/>
      <c r="H446" s="681"/>
      <c r="I446" s="716"/>
      <c r="J446" s="717"/>
      <c r="K446" s="717"/>
      <c r="L446" s="343"/>
      <c r="M446" s="343"/>
      <c r="N446" s="343"/>
      <c r="O446" s="343"/>
      <c r="P446" s="343"/>
      <c r="Q446" s="343"/>
      <c r="R446" s="681"/>
      <c r="S446" s="718"/>
      <c r="T446" s="681"/>
      <c r="U446" s="719"/>
      <c r="V446" s="715"/>
    </row>
    <row r="447" ht="15.75" customHeight="1">
      <c r="B447" s="690"/>
      <c r="C447" s="343"/>
      <c r="D447" s="343"/>
      <c r="E447" s="343"/>
      <c r="F447" s="343"/>
      <c r="G447" s="343"/>
      <c r="H447" s="681"/>
      <c r="I447" s="716"/>
      <c r="J447" s="717"/>
      <c r="K447" s="717"/>
      <c r="L447" s="343"/>
      <c r="M447" s="343"/>
      <c r="N447" s="343"/>
      <c r="O447" s="343"/>
      <c r="P447" s="343"/>
      <c r="Q447" s="343"/>
      <c r="R447" s="681"/>
      <c r="S447" s="718"/>
      <c r="T447" s="681"/>
      <c r="U447" s="719"/>
      <c r="V447" s="715"/>
    </row>
    <row r="448" ht="15.75" customHeight="1">
      <c r="B448" s="690"/>
      <c r="C448" s="343"/>
      <c r="D448" s="343"/>
      <c r="E448" s="343"/>
      <c r="F448" s="343"/>
      <c r="G448" s="343"/>
      <c r="H448" s="681"/>
      <c r="I448" s="716"/>
      <c r="J448" s="717"/>
      <c r="K448" s="717"/>
      <c r="L448" s="343"/>
      <c r="M448" s="343"/>
      <c r="N448" s="343"/>
      <c r="O448" s="343"/>
      <c r="P448" s="343"/>
      <c r="Q448" s="343"/>
      <c r="R448" s="681"/>
      <c r="S448" s="718"/>
      <c r="T448" s="681"/>
      <c r="U448" s="719"/>
      <c r="V448" s="715"/>
    </row>
    <row r="449" ht="15.75" customHeight="1">
      <c r="B449" s="690"/>
      <c r="C449" s="343"/>
      <c r="D449" s="343"/>
      <c r="E449" s="343"/>
      <c r="F449" s="343"/>
      <c r="G449" s="343"/>
      <c r="H449" s="681"/>
      <c r="I449" s="716"/>
      <c r="J449" s="717"/>
      <c r="K449" s="717"/>
      <c r="L449" s="343"/>
      <c r="M449" s="343"/>
      <c r="N449" s="343"/>
      <c r="O449" s="343"/>
      <c r="P449" s="343"/>
      <c r="Q449" s="343"/>
      <c r="R449" s="681"/>
      <c r="S449" s="718"/>
      <c r="T449" s="681"/>
      <c r="U449" s="719"/>
      <c r="V449" s="715"/>
    </row>
    <row r="450" ht="15.75" customHeight="1">
      <c r="B450" s="690"/>
      <c r="C450" s="343"/>
      <c r="D450" s="343"/>
      <c r="E450" s="343"/>
      <c r="F450" s="343"/>
      <c r="G450" s="343"/>
      <c r="H450" s="681"/>
      <c r="I450" s="716"/>
      <c r="J450" s="717"/>
      <c r="K450" s="717"/>
      <c r="L450" s="343"/>
      <c r="M450" s="343"/>
      <c r="N450" s="343"/>
      <c r="O450" s="343"/>
      <c r="P450" s="343"/>
      <c r="Q450" s="343"/>
      <c r="R450" s="681"/>
      <c r="S450" s="718"/>
      <c r="T450" s="681"/>
      <c r="U450" s="719"/>
      <c r="V450" s="715"/>
    </row>
    <row r="451" ht="15.75" customHeight="1">
      <c r="B451" s="690"/>
      <c r="C451" s="343"/>
      <c r="D451" s="343"/>
      <c r="E451" s="343"/>
      <c r="F451" s="343"/>
      <c r="G451" s="343"/>
      <c r="H451" s="681"/>
      <c r="I451" s="716"/>
      <c r="J451" s="717"/>
      <c r="K451" s="717"/>
      <c r="L451" s="343"/>
      <c r="M451" s="343"/>
      <c r="N451" s="343"/>
      <c r="O451" s="343"/>
      <c r="P451" s="343"/>
      <c r="Q451" s="343"/>
      <c r="R451" s="681"/>
      <c r="S451" s="718"/>
      <c r="T451" s="681"/>
      <c r="U451" s="719"/>
      <c r="V451" s="715"/>
    </row>
    <row r="452" ht="15.75" customHeight="1">
      <c r="B452" s="690"/>
      <c r="C452" s="343"/>
      <c r="D452" s="343"/>
      <c r="E452" s="343"/>
      <c r="F452" s="343"/>
      <c r="G452" s="343"/>
      <c r="H452" s="681"/>
      <c r="I452" s="716"/>
      <c r="J452" s="717"/>
      <c r="K452" s="717"/>
      <c r="L452" s="343"/>
      <c r="M452" s="343"/>
      <c r="N452" s="343"/>
      <c r="O452" s="343"/>
      <c r="P452" s="343"/>
      <c r="Q452" s="343"/>
      <c r="R452" s="681"/>
      <c r="S452" s="718"/>
      <c r="T452" s="681"/>
      <c r="U452" s="719"/>
      <c r="V452" s="715"/>
    </row>
    <row r="453" ht="15.75" customHeight="1">
      <c r="B453" s="690"/>
      <c r="C453" s="343"/>
      <c r="D453" s="343"/>
      <c r="E453" s="343"/>
      <c r="F453" s="343"/>
      <c r="G453" s="343"/>
      <c r="H453" s="681"/>
      <c r="I453" s="716"/>
      <c r="J453" s="717"/>
      <c r="K453" s="717"/>
      <c r="L453" s="343"/>
      <c r="M453" s="343"/>
      <c r="N453" s="343"/>
      <c r="O453" s="343"/>
      <c r="P453" s="343"/>
      <c r="Q453" s="343"/>
      <c r="R453" s="681"/>
      <c r="S453" s="718"/>
      <c r="T453" s="681"/>
      <c r="U453" s="719"/>
      <c r="V453" s="715"/>
    </row>
    <row r="454" ht="15.75" customHeight="1">
      <c r="B454" s="690"/>
      <c r="C454" s="343"/>
      <c r="D454" s="343"/>
      <c r="E454" s="343"/>
      <c r="F454" s="343"/>
      <c r="G454" s="343"/>
      <c r="H454" s="681"/>
      <c r="I454" s="716"/>
      <c r="J454" s="717"/>
      <c r="K454" s="717"/>
      <c r="L454" s="343"/>
      <c r="M454" s="343"/>
      <c r="N454" s="343"/>
      <c r="O454" s="343"/>
      <c r="P454" s="343"/>
      <c r="Q454" s="343"/>
      <c r="R454" s="681"/>
      <c r="S454" s="718"/>
      <c r="T454" s="681"/>
      <c r="U454" s="719"/>
      <c r="V454" s="715"/>
    </row>
    <row r="455" ht="15.75" customHeight="1">
      <c r="B455" s="690"/>
      <c r="C455" s="343"/>
      <c r="D455" s="343"/>
      <c r="E455" s="343"/>
      <c r="F455" s="343"/>
      <c r="G455" s="343"/>
      <c r="H455" s="681"/>
      <c r="I455" s="716"/>
      <c r="J455" s="717"/>
      <c r="K455" s="717"/>
      <c r="L455" s="343"/>
      <c r="M455" s="343"/>
      <c r="N455" s="343"/>
      <c r="O455" s="343"/>
      <c r="P455" s="343"/>
      <c r="Q455" s="343"/>
      <c r="R455" s="681"/>
      <c r="S455" s="718"/>
      <c r="T455" s="681"/>
      <c r="U455" s="719"/>
      <c r="V455" s="715"/>
    </row>
    <row r="456" ht="15.75" customHeight="1">
      <c r="B456" s="690"/>
      <c r="C456" s="343"/>
      <c r="D456" s="343"/>
      <c r="E456" s="343"/>
      <c r="F456" s="343"/>
      <c r="G456" s="343"/>
      <c r="H456" s="681"/>
      <c r="I456" s="716"/>
      <c r="J456" s="717"/>
      <c r="K456" s="717"/>
      <c r="L456" s="343"/>
      <c r="M456" s="343"/>
      <c r="N456" s="343"/>
      <c r="O456" s="343"/>
      <c r="P456" s="343"/>
      <c r="Q456" s="343"/>
      <c r="R456" s="681"/>
      <c r="S456" s="718"/>
      <c r="T456" s="681"/>
      <c r="U456" s="719"/>
      <c r="V456" s="715"/>
    </row>
    <row r="457" ht="15.75" customHeight="1">
      <c r="B457" s="690"/>
      <c r="C457" s="343"/>
      <c r="D457" s="343"/>
      <c r="E457" s="343"/>
      <c r="F457" s="343"/>
      <c r="G457" s="343"/>
      <c r="H457" s="681"/>
      <c r="I457" s="716"/>
      <c r="J457" s="717"/>
      <c r="K457" s="717"/>
      <c r="L457" s="343"/>
      <c r="M457" s="343"/>
      <c r="N457" s="343"/>
      <c r="O457" s="343"/>
      <c r="P457" s="343"/>
      <c r="Q457" s="343"/>
      <c r="R457" s="681"/>
      <c r="S457" s="718"/>
      <c r="T457" s="681"/>
      <c r="U457" s="719"/>
      <c r="V457" s="715"/>
    </row>
    <row r="458" ht="15.75" customHeight="1">
      <c r="B458" s="690"/>
      <c r="C458" s="343"/>
      <c r="D458" s="343"/>
      <c r="E458" s="343"/>
      <c r="F458" s="343"/>
      <c r="G458" s="343"/>
      <c r="H458" s="681"/>
      <c r="I458" s="716"/>
      <c r="J458" s="717"/>
      <c r="K458" s="717"/>
      <c r="L458" s="343"/>
      <c r="M458" s="343"/>
      <c r="N458" s="343"/>
      <c r="O458" s="343"/>
      <c r="P458" s="343"/>
      <c r="Q458" s="343"/>
      <c r="R458" s="681"/>
      <c r="S458" s="718"/>
      <c r="T458" s="681"/>
      <c r="U458" s="719"/>
      <c r="V458" s="715"/>
    </row>
    <row r="459" ht="15.75" customHeight="1">
      <c r="B459" s="690"/>
      <c r="C459" s="343"/>
      <c r="D459" s="343"/>
      <c r="E459" s="343"/>
      <c r="F459" s="343"/>
      <c r="G459" s="343"/>
      <c r="H459" s="681"/>
      <c r="I459" s="716"/>
      <c r="J459" s="717"/>
      <c r="K459" s="717"/>
      <c r="L459" s="343"/>
      <c r="M459" s="343"/>
      <c r="N459" s="343"/>
      <c r="O459" s="343"/>
      <c r="P459" s="343"/>
      <c r="Q459" s="343"/>
      <c r="R459" s="681"/>
      <c r="S459" s="718"/>
      <c r="T459" s="681"/>
      <c r="U459" s="719"/>
      <c r="V459" s="715"/>
    </row>
    <row r="460" ht="15.75" customHeight="1">
      <c r="B460" s="690"/>
      <c r="C460" s="343"/>
      <c r="D460" s="343"/>
      <c r="E460" s="343"/>
      <c r="F460" s="343"/>
      <c r="G460" s="343"/>
      <c r="H460" s="681"/>
      <c r="I460" s="716"/>
      <c r="J460" s="717"/>
      <c r="K460" s="717"/>
      <c r="L460" s="343"/>
      <c r="M460" s="343"/>
      <c r="N460" s="343"/>
      <c r="O460" s="343"/>
      <c r="P460" s="343"/>
      <c r="Q460" s="343"/>
      <c r="R460" s="681"/>
      <c r="S460" s="718"/>
      <c r="T460" s="681"/>
      <c r="U460" s="719"/>
      <c r="V460" s="715"/>
    </row>
    <row r="461" ht="15.75" customHeight="1">
      <c r="B461" s="690"/>
      <c r="C461" s="343"/>
      <c r="D461" s="343"/>
      <c r="E461" s="343"/>
      <c r="F461" s="343"/>
      <c r="G461" s="343"/>
      <c r="H461" s="681"/>
      <c r="I461" s="716"/>
      <c r="J461" s="717"/>
      <c r="K461" s="717"/>
      <c r="L461" s="343"/>
      <c r="M461" s="343"/>
      <c r="N461" s="343"/>
      <c r="O461" s="343"/>
      <c r="P461" s="343"/>
      <c r="Q461" s="343"/>
      <c r="R461" s="681"/>
      <c r="S461" s="718"/>
      <c r="T461" s="681"/>
      <c r="U461" s="719"/>
      <c r="V461" s="715"/>
    </row>
    <row r="462" ht="15.75" customHeight="1">
      <c r="B462" s="690"/>
      <c r="C462" s="343"/>
      <c r="D462" s="343"/>
      <c r="E462" s="343"/>
      <c r="F462" s="343"/>
      <c r="G462" s="343"/>
      <c r="H462" s="681"/>
      <c r="I462" s="716"/>
      <c r="J462" s="717"/>
      <c r="K462" s="717"/>
      <c r="L462" s="343"/>
      <c r="M462" s="343"/>
      <c r="N462" s="343"/>
      <c r="O462" s="343"/>
      <c r="P462" s="343"/>
      <c r="Q462" s="343"/>
      <c r="R462" s="681"/>
      <c r="S462" s="718"/>
      <c r="T462" s="681"/>
      <c r="U462" s="719"/>
      <c r="V462" s="715"/>
    </row>
    <row r="463" ht="15.75" customHeight="1">
      <c r="B463" s="690"/>
      <c r="C463" s="343"/>
      <c r="D463" s="343"/>
      <c r="E463" s="343"/>
      <c r="F463" s="343"/>
      <c r="G463" s="343"/>
      <c r="H463" s="681"/>
      <c r="I463" s="716"/>
      <c r="J463" s="717"/>
      <c r="K463" s="717"/>
      <c r="L463" s="343"/>
      <c r="M463" s="343"/>
      <c r="N463" s="343"/>
      <c r="O463" s="343"/>
      <c r="P463" s="343"/>
      <c r="Q463" s="343"/>
      <c r="R463" s="681"/>
      <c r="S463" s="718"/>
      <c r="T463" s="681"/>
      <c r="U463" s="719"/>
      <c r="V463" s="715"/>
    </row>
    <row r="464" ht="15.75" customHeight="1">
      <c r="B464" s="690"/>
      <c r="C464" s="343"/>
      <c r="D464" s="343"/>
      <c r="E464" s="343"/>
      <c r="F464" s="343"/>
      <c r="G464" s="343"/>
      <c r="H464" s="681"/>
      <c r="I464" s="716"/>
      <c r="J464" s="717"/>
      <c r="K464" s="717"/>
      <c r="L464" s="343"/>
      <c r="M464" s="343"/>
      <c r="N464" s="343"/>
      <c r="O464" s="343"/>
      <c r="P464" s="343"/>
      <c r="Q464" s="343"/>
      <c r="R464" s="681"/>
      <c r="S464" s="718"/>
      <c r="T464" s="681"/>
      <c r="U464" s="719"/>
      <c r="V464" s="715"/>
    </row>
    <row r="465" ht="15.75" customHeight="1">
      <c r="B465" s="690"/>
      <c r="C465" s="343"/>
      <c r="D465" s="343"/>
      <c r="E465" s="343"/>
      <c r="F465" s="343"/>
      <c r="G465" s="343"/>
      <c r="H465" s="681"/>
      <c r="I465" s="716"/>
      <c r="J465" s="717"/>
      <c r="K465" s="717"/>
      <c r="L465" s="343"/>
      <c r="M465" s="343"/>
      <c r="N465" s="343"/>
      <c r="O465" s="343"/>
      <c r="P465" s="343"/>
      <c r="Q465" s="343"/>
      <c r="R465" s="681"/>
      <c r="S465" s="718"/>
      <c r="T465" s="681"/>
      <c r="U465" s="719"/>
      <c r="V465" s="715"/>
    </row>
    <row r="466" ht="15.75" customHeight="1">
      <c r="B466" s="690"/>
      <c r="C466" s="343"/>
      <c r="D466" s="343"/>
      <c r="E466" s="343"/>
      <c r="F466" s="343"/>
      <c r="G466" s="343"/>
      <c r="H466" s="681"/>
      <c r="I466" s="716"/>
      <c r="J466" s="717"/>
      <c r="K466" s="717"/>
      <c r="L466" s="343"/>
      <c r="M466" s="343"/>
      <c r="N466" s="343"/>
      <c r="O466" s="343"/>
      <c r="P466" s="343"/>
      <c r="Q466" s="343"/>
      <c r="R466" s="681"/>
      <c r="S466" s="718"/>
      <c r="T466" s="681"/>
      <c r="U466" s="719"/>
      <c r="V466" s="715"/>
    </row>
    <row r="467" ht="15.75" customHeight="1">
      <c r="B467" s="690"/>
      <c r="C467" s="343"/>
      <c r="D467" s="343"/>
      <c r="E467" s="343"/>
      <c r="F467" s="343"/>
      <c r="G467" s="343"/>
      <c r="H467" s="681"/>
      <c r="I467" s="716"/>
      <c r="J467" s="717"/>
      <c r="K467" s="717"/>
      <c r="L467" s="343"/>
      <c r="M467" s="343"/>
      <c r="N467" s="343"/>
      <c r="O467" s="343"/>
      <c r="P467" s="343"/>
      <c r="Q467" s="343"/>
      <c r="R467" s="681"/>
      <c r="S467" s="718"/>
      <c r="T467" s="681"/>
      <c r="U467" s="719"/>
      <c r="V467" s="715"/>
    </row>
    <row r="468" ht="15.75" customHeight="1">
      <c r="B468" s="690"/>
      <c r="C468" s="343"/>
      <c r="D468" s="343"/>
      <c r="E468" s="343"/>
      <c r="F468" s="343"/>
      <c r="G468" s="343"/>
      <c r="H468" s="681"/>
      <c r="I468" s="716"/>
      <c r="J468" s="717"/>
      <c r="K468" s="717"/>
      <c r="L468" s="343"/>
      <c r="M468" s="343"/>
      <c r="N468" s="343"/>
      <c r="O468" s="343"/>
      <c r="P468" s="343"/>
      <c r="Q468" s="343"/>
      <c r="R468" s="681"/>
      <c r="S468" s="718"/>
      <c r="T468" s="681"/>
      <c r="U468" s="719"/>
      <c r="V468" s="715"/>
    </row>
    <row r="469" ht="15.75" customHeight="1">
      <c r="B469" s="690"/>
      <c r="C469" s="343"/>
      <c r="D469" s="343"/>
      <c r="E469" s="343"/>
      <c r="F469" s="343"/>
      <c r="G469" s="343"/>
      <c r="H469" s="681"/>
      <c r="I469" s="716"/>
      <c r="J469" s="717"/>
      <c r="K469" s="717"/>
      <c r="L469" s="343"/>
      <c r="M469" s="343"/>
      <c r="N469" s="343"/>
      <c r="O469" s="343"/>
      <c r="P469" s="343"/>
      <c r="Q469" s="343"/>
      <c r="R469" s="681"/>
      <c r="S469" s="718"/>
      <c r="T469" s="681"/>
      <c r="U469" s="719"/>
      <c r="V469" s="715"/>
    </row>
    <row r="470" ht="15.75" customHeight="1">
      <c r="B470" s="690"/>
      <c r="C470" s="343"/>
      <c r="D470" s="343"/>
      <c r="E470" s="343"/>
      <c r="F470" s="343"/>
      <c r="G470" s="343"/>
      <c r="H470" s="681"/>
      <c r="I470" s="716"/>
      <c r="J470" s="717"/>
      <c r="K470" s="717"/>
      <c r="L470" s="343"/>
      <c r="M470" s="343"/>
      <c r="N470" s="343"/>
      <c r="O470" s="343"/>
      <c r="P470" s="343"/>
      <c r="Q470" s="343"/>
      <c r="R470" s="681"/>
      <c r="S470" s="718"/>
      <c r="T470" s="681"/>
      <c r="U470" s="719"/>
      <c r="V470" s="715"/>
    </row>
    <row r="471" ht="15.75" customHeight="1">
      <c r="B471" s="690"/>
      <c r="C471" s="343"/>
      <c r="D471" s="343"/>
      <c r="E471" s="343"/>
      <c r="F471" s="343"/>
      <c r="G471" s="343"/>
      <c r="H471" s="681"/>
      <c r="I471" s="716"/>
      <c r="J471" s="717"/>
      <c r="K471" s="717"/>
      <c r="L471" s="343"/>
      <c r="M471" s="343"/>
      <c r="N471" s="343"/>
      <c r="O471" s="343"/>
      <c r="P471" s="343"/>
      <c r="Q471" s="343"/>
      <c r="R471" s="681"/>
      <c r="S471" s="718"/>
      <c r="T471" s="681"/>
      <c r="U471" s="719"/>
      <c r="V471" s="715"/>
    </row>
    <row r="472" ht="15.75" customHeight="1">
      <c r="B472" s="690"/>
      <c r="C472" s="343"/>
      <c r="D472" s="343"/>
      <c r="E472" s="343"/>
      <c r="F472" s="343"/>
      <c r="G472" s="343"/>
      <c r="H472" s="681"/>
      <c r="I472" s="716"/>
      <c r="J472" s="717"/>
      <c r="K472" s="717"/>
      <c r="L472" s="343"/>
      <c r="M472" s="343"/>
      <c r="N472" s="343"/>
      <c r="O472" s="343"/>
      <c r="P472" s="343"/>
      <c r="Q472" s="343"/>
      <c r="R472" s="681"/>
      <c r="S472" s="718"/>
      <c r="T472" s="681"/>
      <c r="U472" s="719"/>
      <c r="V472" s="715"/>
    </row>
    <row r="473" ht="15.75" customHeight="1">
      <c r="B473" s="690"/>
      <c r="C473" s="343"/>
      <c r="D473" s="343"/>
      <c r="E473" s="343"/>
      <c r="F473" s="343"/>
      <c r="G473" s="343"/>
      <c r="H473" s="681"/>
      <c r="I473" s="716"/>
      <c r="J473" s="717"/>
      <c r="K473" s="717"/>
      <c r="L473" s="343"/>
      <c r="M473" s="343"/>
      <c r="N473" s="343"/>
      <c r="O473" s="343"/>
      <c r="P473" s="343"/>
      <c r="Q473" s="343"/>
      <c r="R473" s="681"/>
      <c r="S473" s="718"/>
      <c r="T473" s="681"/>
      <c r="U473" s="719"/>
      <c r="V473" s="715"/>
    </row>
    <row r="474" ht="15.75" customHeight="1">
      <c r="B474" s="690"/>
      <c r="C474" s="343"/>
      <c r="D474" s="343"/>
      <c r="E474" s="343"/>
      <c r="F474" s="343"/>
      <c r="G474" s="343"/>
      <c r="H474" s="681"/>
      <c r="I474" s="716"/>
      <c r="J474" s="717"/>
      <c r="K474" s="717"/>
      <c r="L474" s="343"/>
      <c r="M474" s="343"/>
      <c r="N474" s="343"/>
      <c r="O474" s="343"/>
      <c r="P474" s="343"/>
      <c r="Q474" s="343"/>
      <c r="R474" s="681"/>
      <c r="S474" s="718"/>
      <c r="T474" s="681"/>
      <c r="U474" s="719"/>
      <c r="V474" s="715"/>
    </row>
    <row r="475" ht="15.75" customHeight="1">
      <c r="B475" s="690"/>
      <c r="C475" s="343"/>
      <c r="D475" s="343"/>
      <c r="E475" s="343"/>
      <c r="F475" s="343"/>
      <c r="G475" s="343"/>
      <c r="H475" s="681"/>
      <c r="I475" s="716"/>
      <c r="J475" s="717"/>
      <c r="K475" s="717"/>
      <c r="L475" s="343"/>
      <c r="M475" s="343"/>
      <c r="N475" s="343"/>
      <c r="O475" s="343"/>
      <c r="P475" s="343"/>
      <c r="Q475" s="343"/>
      <c r="R475" s="681"/>
      <c r="S475" s="718"/>
      <c r="T475" s="681"/>
      <c r="U475" s="719"/>
      <c r="V475" s="715"/>
    </row>
    <row r="476" ht="15.75" customHeight="1">
      <c r="B476" s="690"/>
      <c r="C476" s="343"/>
      <c r="D476" s="343"/>
      <c r="E476" s="343"/>
      <c r="F476" s="343"/>
      <c r="G476" s="343"/>
      <c r="H476" s="681"/>
      <c r="I476" s="716"/>
      <c r="J476" s="717"/>
      <c r="K476" s="717"/>
      <c r="L476" s="343"/>
      <c r="M476" s="343"/>
      <c r="N476" s="343"/>
      <c r="O476" s="343"/>
      <c r="P476" s="343"/>
      <c r="Q476" s="343"/>
      <c r="R476" s="681"/>
      <c r="S476" s="718"/>
      <c r="T476" s="681"/>
      <c r="U476" s="719"/>
      <c r="V476" s="715"/>
    </row>
    <row r="477" ht="15.75" customHeight="1">
      <c r="B477" s="690"/>
      <c r="C477" s="343"/>
      <c r="D477" s="343"/>
      <c r="E477" s="343"/>
      <c r="F477" s="343"/>
      <c r="G477" s="343"/>
      <c r="H477" s="681"/>
      <c r="I477" s="716"/>
      <c r="J477" s="717"/>
      <c r="K477" s="717"/>
      <c r="L477" s="343"/>
      <c r="M477" s="343"/>
      <c r="N477" s="343"/>
      <c r="O477" s="343"/>
      <c r="P477" s="343"/>
      <c r="Q477" s="343"/>
      <c r="R477" s="681"/>
      <c r="S477" s="718"/>
      <c r="T477" s="681"/>
      <c r="U477" s="719"/>
      <c r="V477" s="715"/>
    </row>
    <row r="478" ht="15.75" customHeight="1">
      <c r="B478" s="690"/>
      <c r="C478" s="343"/>
      <c r="D478" s="343"/>
      <c r="E478" s="343"/>
      <c r="F478" s="343"/>
      <c r="G478" s="343"/>
      <c r="H478" s="681"/>
      <c r="I478" s="716"/>
      <c r="J478" s="717"/>
      <c r="K478" s="717"/>
      <c r="L478" s="343"/>
      <c r="M478" s="343"/>
      <c r="N478" s="343"/>
      <c r="O478" s="343"/>
      <c r="P478" s="343"/>
      <c r="Q478" s="343"/>
      <c r="R478" s="681"/>
      <c r="S478" s="718"/>
      <c r="T478" s="681"/>
      <c r="U478" s="719"/>
      <c r="V478" s="715"/>
    </row>
    <row r="479" ht="15.75" customHeight="1">
      <c r="B479" s="690"/>
      <c r="C479" s="343"/>
      <c r="D479" s="343"/>
      <c r="E479" s="343"/>
      <c r="F479" s="343"/>
      <c r="G479" s="343"/>
      <c r="H479" s="681"/>
      <c r="I479" s="716"/>
      <c r="J479" s="717"/>
      <c r="K479" s="717"/>
      <c r="L479" s="343"/>
      <c r="M479" s="343"/>
      <c r="N479" s="343"/>
      <c r="O479" s="343"/>
      <c r="P479" s="343"/>
      <c r="Q479" s="343"/>
      <c r="R479" s="681"/>
      <c r="S479" s="718"/>
      <c r="T479" s="681"/>
      <c r="U479" s="719"/>
      <c r="V479" s="715"/>
    </row>
    <row r="480" ht="15.75" customHeight="1">
      <c r="B480" s="690"/>
      <c r="C480" s="343"/>
      <c r="D480" s="343"/>
      <c r="E480" s="343"/>
      <c r="F480" s="343"/>
      <c r="G480" s="343"/>
      <c r="H480" s="681"/>
      <c r="I480" s="716"/>
      <c r="J480" s="717"/>
      <c r="K480" s="717"/>
      <c r="L480" s="343"/>
      <c r="M480" s="343"/>
      <c r="N480" s="343"/>
      <c r="O480" s="343"/>
      <c r="P480" s="343"/>
      <c r="Q480" s="343"/>
      <c r="R480" s="681"/>
      <c r="S480" s="718"/>
      <c r="T480" s="681"/>
      <c r="U480" s="719"/>
      <c r="V480" s="715"/>
    </row>
    <row r="481" ht="15.75" customHeight="1">
      <c r="B481" s="690"/>
      <c r="C481" s="343"/>
      <c r="D481" s="343"/>
      <c r="E481" s="343"/>
      <c r="F481" s="343"/>
      <c r="G481" s="343"/>
      <c r="H481" s="681"/>
      <c r="I481" s="716"/>
      <c r="J481" s="717"/>
      <c r="K481" s="717"/>
      <c r="L481" s="343"/>
      <c r="M481" s="343"/>
      <c r="N481" s="343"/>
      <c r="O481" s="343"/>
      <c r="P481" s="343"/>
      <c r="Q481" s="343"/>
      <c r="R481" s="681"/>
      <c r="S481" s="718"/>
      <c r="T481" s="681"/>
      <c r="U481" s="719"/>
      <c r="V481" s="715"/>
    </row>
    <row r="482" ht="15.75" customHeight="1">
      <c r="B482" s="690"/>
      <c r="C482" s="343"/>
      <c r="D482" s="343"/>
      <c r="E482" s="343"/>
      <c r="F482" s="343"/>
      <c r="G482" s="343"/>
      <c r="H482" s="681"/>
      <c r="I482" s="716"/>
      <c r="J482" s="717"/>
      <c r="K482" s="717"/>
      <c r="L482" s="343"/>
      <c r="M482" s="343"/>
      <c r="N482" s="343"/>
      <c r="O482" s="343"/>
      <c r="P482" s="343"/>
      <c r="Q482" s="343"/>
      <c r="R482" s="681"/>
      <c r="S482" s="718"/>
      <c r="T482" s="681"/>
      <c r="U482" s="719"/>
      <c r="V482" s="715"/>
    </row>
    <row r="483" ht="15.75" customHeight="1">
      <c r="B483" s="690"/>
      <c r="C483" s="343"/>
      <c r="D483" s="343"/>
      <c r="E483" s="343"/>
      <c r="F483" s="343"/>
      <c r="G483" s="343"/>
      <c r="H483" s="681"/>
      <c r="I483" s="716"/>
      <c r="J483" s="717"/>
      <c r="K483" s="717"/>
      <c r="L483" s="343"/>
      <c r="M483" s="343"/>
      <c r="N483" s="343"/>
      <c r="O483" s="343"/>
      <c r="P483" s="343"/>
      <c r="Q483" s="343"/>
      <c r="R483" s="681"/>
      <c r="S483" s="718"/>
      <c r="T483" s="681"/>
      <c r="U483" s="719"/>
      <c r="V483" s="715"/>
    </row>
    <row r="484" ht="15.75" customHeight="1">
      <c r="B484" s="690"/>
      <c r="C484" s="343"/>
      <c r="D484" s="343"/>
      <c r="E484" s="343"/>
      <c r="F484" s="343"/>
      <c r="G484" s="343"/>
      <c r="H484" s="681"/>
      <c r="I484" s="716"/>
      <c r="J484" s="717"/>
      <c r="K484" s="717"/>
      <c r="L484" s="343"/>
      <c r="M484" s="343"/>
      <c r="N484" s="343"/>
      <c r="O484" s="343"/>
      <c r="P484" s="343"/>
      <c r="Q484" s="343"/>
      <c r="R484" s="681"/>
      <c r="S484" s="718"/>
      <c r="T484" s="681"/>
      <c r="U484" s="719"/>
      <c r="V484" s="715"/>
    </row>
    <row r="485" ht="15.75" customHeight="1">
      <c r="B485" s="690"/>
      <c r="C485" s="343"/>
      <c r="D485" s="343"/>
      <c r="E485" s="343"/>
      <c r="F485" s="343"/>
      <c r="G485" s="343"/>
      <c r="H485" s="681"/>
      <c r="I485" s="716"/>
      <c r="J485" s="717"/>
      <c r="K485" s="717"/>
      <c r="L485" s="343"/>
      <c r="M485" s="343"/>
      <c r="N485" s="343"/>
      <c r="O485" s="343"/>
      <c r="P485" s="343"/>
      <c r="Q485" s="343"/>
      <c r="R485" s="681"/>
      <c r="S485" s="718"/>
      <c r="T485" s="681"/>
      <c r="U485" s="719"/>
      <c r="V485" s="715"/>
    </row>
    <row r="486" ht="15.75" customHeight="1">
      <c r="B486" s="690"/>
      <c r="C486" s="343"/>
      <c r="D486" s="343"/>
      <c r="E486" s="343"/>
      <c r="F486" s="343"/>
      <c r="G486" s="343"/>
      <c r="H486" s="681"/>
      <c r="I486" s="716"/>
      <c r="J486" s="717"/>
      <c r="K486" s="717"/>
      <c r="L486" s="343"/>
      <c r="M486" s="343"/>
      <c r="N486" s="343"/>
      <c r="O486" s="343"/>
      <c r="P486" s="343"/>
      <c r="Q486" s="343"/>
      <c r="R486" s="681"/>
      <c r="S486" s="718"/>
      <c r="T486" s="681"/>
      <c r="U486" s="719"/>
      <c r="V486" s="715"/>
    </row>
    <row r="487" ht="15.75" customHeight="1">
      <c r="B487" s="690"/>
      <c r="C487" s="343"/>
      <c r="D487" s="343"/>
      <c r="E487" s="343"/>
      <c r="F487" s="343"/>
      <c r="G487" s="343"/>
      <c r="H487" s="681"/>
      <c r="I487" s="716"/>
      <c r="J487" s="717"/>
      <c r="K487" s="717"/>
      <c r="L487" s="343"/>
      <c r="M487" s="343"/>
      <c r="N487" s="343"/>
      <c r="O487" s="343"/>
      <c r="P487" s="343"/>
      <c r="Q487" s="343"/>
      <c r="R487" s="681"/>
      <c r="S487" s="718"/>
      <c r="T487" s="681"/>
      <c r="U487" s="719"/>
      <c r="V487" s="715"/>
    </row>
    <row r="488" ht="15.75" customHeight="1">
      <c r="B488" s="690"/>
      <c r="C488" s="343"/>
      <c r="D488" s="343"/>
      <c r="E488" s="343"/>
      <c r="F488" s="343"/>
      <c r="G488" s="343"/>
      <c r="H488" s="681"/>
      <c r="I488" s="716"/>
      <c r="J488" s="717"/>
      <c r="K488" s="717"/>
      <c r="L488" s="343"/>
      <c r="M488" s="343"/>
      <c r="N488" s="343"/>
      <c r="O488" s="343"/>
      <c r="P488" s="343"/>
      <c r="Q488" s="343"/>
      <c r="R488" s="681"/>
      <c r="S488" s="718"/>
      <c r="T488" s="681"/>
      <c r="U488" s="719"/>
      <c r="V488" s="715"/>
    </row>
    <row r="489" ht="15.75" customHeight="1">
      <c r="B489" s="690"/>
      <c r="C489" s="343"/>
      <c r="D489" s="343"/>
      <c r="E489" s="343"/>
      <c r="F489" s="343"/>
      <c r="G489" s="343"/>
      <c r="H489" s="681"/>
      <c r="I489" s="716"/>
      <c r="J489" s="717"/>
      <c r="K489" s="717"/>
      <c r="L489" s="343"/>
      <c r="M489" s="343"/>
      <c r="N489" s="343"/>
      <c r="O489" s="343"/>
      <c r="P489" s="343"/>
      <c r="Q489" s="343"/>
      <c r="R489" s="681"/>
      <c r="S489" s="718"/>
      <c r="T489" s="681"/>
      <c r="U489" s="719"/>
      <c r="V489" s="715"/>
    </row>
    <row r="490" ht="15.75" customHeight="1">
      <c r="B490" s="690"/>
      <c r="C490" s="343"/>
      <c r="D490" s="343"/>
      <c r="E490" s="343"/>
      <c r="F490" s="343"/>
      <c r="G490" s="343"/>
      <c r="H490" s="681"/>
      <c r="I490" s="716"/>
      <c r="J490" s="717"/>
      <c r="K490" s="717"/>
      <c r="L490" s="343"/>
      <c r="M490" s="343"/>
      <c r="N490" s="343"/>
      <c r="O490" s="343"/>
      <c r="P490" s="343"/>
      <c r="Q490" s="343"/>
      <c r="R490" s="681"/>
      <c r="S490" s="718"/>
      <c r="T490" s="681"/>
      <c r="U490" s="719"/>
      <c r="V490" s="715"/>
    </row>
    <row r="491" ht="15.75" customHeight="1">
      <c r="B491" s="690"/>
      <c r="C491" s="343"/>
      <c r="D491" s="343"/>
      <c r="E491" s="343"/>
      <c r="F491" s="343"/>
      <c r="G491" s="343"/>
      <c r="H491" s="681"/>
      <c r="I491" s="716"/>
      <c r="J491" s="717"/>
      <c r="K491" s="717"/>
      <c r="L491" s="343"/>
      <c r="M491" s="343"/>
      <c r="N491" s="343"/>
      <c r="O491" s="343"/>
      <c r="P491" s="343"/>
      <c r="Q491" s="343"/>
      <c r="R491" s="681"/>
      <c r="S491" s="718"/>
      <c r="T491" s="681"/>
      <c r="U491" s="719"/>
      <c r="V491" s="715"/>
    </row>
    <row r="492" ht="15.75" customHeight="1">
      <c r="B492" s="690"/>
      <c r="C492" s="343"/>
      <c r="D492" s="343"/>
      <c r="E492" s="343"/>
      <c r="F492" s="343"/>
      <c r="G492" s="343"/>
      <c r="H492" s="681"/>
      <c r="I492" s="716"/>
      <c r="J492" s="717"/>
      <c r="K492" s="717"/>
      <c r="L492" s="343"/>
      <c r="M492" s="343"/>
      <c r="N492" s="343"/>
      <c r="O492" s="343"/>
      <c r="P492" s="343"/>
      <c r="Q492" s="343"/>
      <c r="R492" s="681"/>
      <c r="S492" s="718"/>
      <c r="T492" s="681"/>
      <c r="U492" s="719"/>
      <c r="V492" s="715"/>
    </row>
    <row r="493" ht="15.75" customHeight="1">
      <c r="B493" s="690"/>
      <c r="C493" s="343"/>
      <c r="D493" s="343"/>
      <c r="E493" s="343"/>
      <c r="F493" s="343"/>
      <c r="G493" s="343"/>
      <c r="H493" s="681"/>
      <c r="I493" s="716"/>
      <c r="J493" s="717"/>
      <c r="K493" s="717"/>
      <c r="L493" s="343"/>
      <c r="M493" s="343"/>
      <c r="N493" s="343"/>
      <c r="O493" s="343"/>
      <c r="P493" s="343"/>
      <c r="Q493" s="343"/>
      <c r="R493" s="681"/>
      <c r="S493" s="718"/>
      <c r="T493" s="681"/>
      <c r="U493" s="719"/>
      <c r="V493" s="715"/>
    </row>
    <row r="494" ht="15.75" customHeight="1">
      <c r="B494" s="690"/>
      <c r="C494" s="343"/>
      <c r="D494" s="343"/>
      <c r="E494" s="343"/>
      <c r="F494" s="343"/>
      <c r="G494" s="343"/>
      <c r="H494" s="681"/>
      <c r="I494" s="716"/>
      <c r="J494" s="717"/>
      <c r="K494" s="717"/>
      <c r="L494" s="343"/>
      <c r="M494" s="343"/>
      <c r="N494" s="343"/>
      <c r="O494" s="343"/>
      <c r="P494" s="343"/>
      <c r="Q494" s="343"/>
      <c r="R494" s="681"/>
      <c r="S494" s="718"/>
      <c r="T494" s="681"/>
      <c r="U494" s="719"/>
      <c r="V494" s="715"/>
    </row>
    <row r="495" ht="15.75" customHeight="1">
      <c r="B495" s="690"/>
      <c r="C495" s="343"/>
      <c r="D495" s="343"/>
      <c r="E495" s="343"/>
      <c r="F495" s="343"/>
      <c r="G495" s="343"/>
      <c r="H495" s="681"/>
      <c r="I495" s="716"/>
      <c r="J495" s="717"/>
      <c r="K495" s="717"/>
      <c r="L495" s="343"/>
      <c r="M495" s="343"/>
      <c r="N495" s="343"/>
      <c r="O495" s="343"/>
      <c r="P495" s="343"/>
      <c r="Q495" s="343"/>
      <c r="R495" s="681"/>
      <c r="S495" s="718"/>
      <c r="T495" s="681"/>
      <c r="U495" s="719"/>
      <c r="V495" s="715"/>
    </row>
    <row r="496" ht="15.75" customHeight="1">
      <c r="B496" s="690"/>
      <c r="C496" s="343"/>
      <c r="D496" s="343"/>
      <c r="E496" s="343"/>
      <c r="F496" s="343"/>
      <c r="G496" s="343"/>
      <c r="H496" s="681"/>
      <c r="I496" s="716"/>
      <c r="J496" s="717"/>
      <c r="K496" s="717"/>
      <c r="L496" s="343"/>
      <c r="M496" s="343"/>
      <c r="N496" s="343"/>
      <c r="O496" s="343"/>
      <c r="P496" s="343"/>
      <c r="Q496" s="343"/>
      <c r="R496" s="681"/>
      <c r="S496" s="718"/>
      <c r="T496" s="681"/>
      <c r="U496" s="719"/>
      <c r="V496" s="715"/>
    </row>
    <row r="497" ht="15.75" customHeight="1">
      <c r="B497" s="690"/>
      <c r="C497" s="343"/>
      <c r="D497" s="343"/>
      <c r="E497" s="343"/>
      <c r="F497" s="343"/>
      <c r="G497" s="343"/>
      <c r="H497" s="681"/>
      <c r="I497" s="716"/>
      <c r="J497" s="717"/>
      <c r="K497" s="717"/>
      <c r="L497" s="343"/>
      <c r="M497" s="343"/>
      <c r="N497" s="343"/>
      <c r="O497" s="343"/>
      <c r="P497" s="343"/>
      <c r="Q497" s="343"/>
      <c r="R497" s="681"/>
      <c r="S497" s="718"/>
      <c r="T497" s="681"/>
      <c r="U497" s="719"/>
      <c r="V497" s="715"/>
    </row>
    <row r="498" ht="15.75" customHeight="1">
      <c r="B498" s="690"/>
      <c r="C498" s="343"/>
      <c r="D498" s="343"/>
      <c r="E498" s="343"/>
      <c r="F498" s="343"/>
      <c r="G498" s="343"/>
      <c r="H498" s="681"/>
      <c r="I498" s="716"/>
      <c r="J498" s="717"/>
      <c r="K498" s="717"/>
      <c r="L498" s="343"/>
      <c r="M498" s="343"/>
      <c r="N498" s="343"/>
      <c r="O498" s="343"/>
      <c r="P498" s="343"/>
      <c r="Q498" s="343"/>
      <c r="R498" s="681"/>
      <c r="S498" s="718"/>
      <c r="T498" s="681"/>
      <c r="U498" s="719"/>
      <c r="V498" s="715"/>
    </row>
    <row r="499" ht="15.75" customHeight="1">
      <c r="B499" s="690"/>
      <c r="C499" s="343"/>
      <c r="D499" s="343"/>
      <c r="E499" s="343"/>
      <c r="F499" s="343"/>
      <c r="G499" s="343"/>
      <c r="H499" s="681"/>
      <c r="I499" s="716"/>
      <c r="J499" s="717"/>
      <c r="K499" s="717"/>
      <c r="L499" s="343"/>
      <c r="M499" s="343"/>
      <c r="N499" s="343"/>
      <c r="O499" s="343"/>
      <c r="P499" s="343"/>
      <c r="Q499" s="343"/>
      <c r="R499" s="681"/>
      <c r="S499" s="718"/>
      <c r="T499" s="681"/>
      <c r="U499" s="719"/>
      <c r="V499" s="715"/>
    </row>
    <row r="500" ht="15.75" customHeight="1">
      <c r="B500" s="690"/>
      <c r="C500" s="343"/>
      <c r="D500" s="343"/>
      <c r="E500" s="343"/>
      <c r="F500" s="343"/>
      <c r="G500" s="343"/>
      <c r="H500" s="681"/>
      <c r="I500" s="716"/>
      <c r="J500" s="717"/>
      <c r="K500" s="717"/>
      <c r="L500" s="343"/>
      <c r="M500" s="343"/>
      <c r="N500" s="343"/>
      <c r="O500" s="343"/>
      <c r="P500" s="343"/>
      <c r="Q500" s="343"/>
      <c r="R500" s="681"/>
      <c r="S500" s="718"/>
      <c r="T500" s="681"/>
      <c r="U500" s="719"/>
      <c r="V500" s="715"/>
    </row>
    <row r="501" ht="15.75" customHeight="1">
      <c r="B501" s="690"/>
      <c r="C501" s="343"/>
      <c r="D501" s="343"/>
      <c r="E501" s="343"/>
      <c r="F501" s="343"/>
      <c r="G501" s="343"/>
      <c r="H501" s="681"/>
      <c r="I501" s="716"/>
      <c r="J501" s="717"/>
      <c r="K501" s="717"/>
      <c r="L501" s="343"/>
      <c r="M501" s="343"/>
      <c r="N501" s="343"/>
      <c r="O501" s="343"/>
      <c r="P501" s="343"/>
      <c r="Q501" s="343"/>
      <c r="R501" s="681"/>
      <c r="S501" s="718"/>
      <c r="T501" s="681"/>
      <c r="U501" s="719"/>
      <c r="V501" s="715"/>
    </row>
    <row r="502" ht="15.75" customHeight="1">
      <c r="B502" s="690"/>
      <c r="C502" s="343"/>
      <c r="D502" s="343"/>
      <c r="E502" s="343"/>
      <c r="F502" s="343"/>
      <c r="G502" s="343"/>
      <c r="H502" s="681"/>
      <c r="I502" s="716"/>
      <c r="J502" s="717"/>
      <c r="K502" s="717"/>
      <c r="L502" s="343"/>
      <c r="M502" s="343"/>
      <c r="N502" s="343"/>
      <c r="O502" s="343"/>
      <c r="P502" s="343"/>
      <c r="Q502" s="343"/>
      <c r="R502" s="681"/>
      <c r="S502" s="718"/>
      <c r="T502" s="681"/>
      <c r="U502" s="719"/>
      <c r="V502" s="715"/>
    </row>
    <row r="503" ht="15.75" customHeight="1">
      <c r="B503" s="690"/>
      <c r="C503" s="343"/>
      <c r="D503" s="343"/>
      <c r="E503" s="343"/>
      <c r="F503" s="343"/>
      <c r="G503" s="343"/>
      <c r="H503" s="681"/>
      <c r="I503" s="716"/>
      <c r="J503" s="717"/>
      <c r="K503" s="717"/>
      <c r="L503" s="343"/>
      <c r="M503" s="343"/>
      <c r="N503" s="343"/>
      <c r="O503" s="343"/>
      <c r="P503" s="343"/>
      <c r="Q503" s="343"/>
      <c r="R503" s="681"/>
      <c r="S503" s="718"/>
      <c r="T503" s="681"/>
      <c r="U503" s="719"/>
      <c r="V503" s="715"/>
    </row>
    <row r="504" ht="15.75" customHeight="1">
      <c r="B504" s="690"/>
      <c r="C504" s="343"/>
      <c r="D504" s="343"/>
      <c r="E504" s="343"/>
      <c r="F504" s="343"/>
      <c r="G504" s="343"/>
      <c r="H504" s="681"/>
      <c r="I504" s="716"/>
      <c r="J504" s="717"/>
      <c r="K504" s="717"/>
      <c r="L504" s="343"/>
      <c r="M504" s="343"/>
      <c r="N504" s="343"/>
      <c r="O504" s="343"/>
      <c r="P504" s="343"/>
      <c r="Q504" s="343"/>
      <c r="R504" s="681"/>
      <c r="S504" s="718"/>
      <c r="T504" s="681"/>
      <c r="U504" s="719"/>
      <c r="V504" s="715"/>
    </row>
    <row r="505" ht="15.75" customHeight="1">
      <c r="B505" s="690"/>
      <c r="C505" s="343"/>
      <c r="D505" s="343"/>
      <c r="E505" s="343"/>
      <c r="F505" s="343"/>
      <c r="G505" s="343"/>
      <c r="H505" s="681"/>
      <c r="I505" s="716"/>
      <c r="J505" s="717"/>
      <c r="K505" s="717"/>
      <c r="L505" s="343"/>
      <c r="M505" s="343"/>
      <c r="N505" s="343"/>
      <c r="O505" s="343"/>
      <c r="P505" s="343"/>
      <c r="Q505" s="343"/>
      <c r="R505" s="681"/>
      <c r="S505" s="718"/>
      <c r="T505" s="681"/>
      <c r="U505" s="719"/>
      <c r="V505" s="715"/>
    </row>
    <row r="506" ht="15.75" customHeight="1">
      <c r="B506" s="690"/>
      <c r="C506" s="343"/>
      <c r="D506" s="343"/>
      <c r="E506" s="343"/>
      <c r="F506" s="343"/>
      <c r="G506" s="343"/>
      <c r="H506" s="681"/>
      <c r="I506" s="716"/>
      <c r="J506" s="717"/>
      <c r="K506" s="717"/>
      <c r="L506" s="343"/>
      <c r="M506" s="343"/>
      <c r="N506" s="343"/>
      <c r="O506" s="343"/>
      <c r="P506" s="343"/>
      <c r="Q506" s="343"/>
      <c r="R506" s="681"/>
      <c r="S506" s="718"/>
      <c r="T506" s="681"/>
      <c r="U506" s="719"/>
      <c r="V506" s="715"/>
    </row>
    <row r="507" ht="15.75" customHeight="1">
      <c r="B507" s="690"/>
      <c r="C507" s="343"/>
      <c r="D507" s="343"/>
      <c r="E507" s="343"/>
      <c r="F507" s="343"/>
      <c r="G507" s="343"/>
      <c r="H507" s="681"/>
      <c r="I507" s="716"/>
      <c r="J507" s="717"/>
      <c r="K507" s="717"/>
      <c r="L507" s="343"/>
      <c r="M507" s="343"/>
      <c r="N507" s="343"/>
      <c r="O507" s="343"/>
      <c r="P507" s="343"/>
      <c r="Q507" s="343"/>
      <c r="R507" s="681"/>
      <c r="S507" s="718"/>
      <c r="T507" s="681"/>
      <c r="U507" s="719"/>
      <c r="V507" s="715"/>
    </row>
    <row r="508" ht="15.75" customHeight="1">
      <c r="B508" s="690"/>
      <c r="C508" s="343"/>
      <c r="D508" s="343"/>
      <c r="E508" s="343"/>
      <c r="F508" s="343"/>
      <c r="G508" s="343"/>
      <c r="H508" s="681"/>
      <c r="I508" s="716"/>
      <c r="J508" s="717"/>
      <c r="K508" s="717"/>
      <c r="L508" s="343"/>
      <c r="M508" s="343"/>
      <c r="N508" s="343"/>
      <c r="O508" s="343"/>
      <c r="P508" s="343"/>
      <c r="Q508" s="343"/>
      <c r="R508" s="681"/>
      <c r="S508" s="718"/>
      <c r="T508" s="681"/>
      <c r="U508" s="719"/>
      <c r="V508" s="715"/>
    </row>
    <row r="509" ht="15.75" customHeight="1">
      <c r="B509" s="690"/>
      <c r="C509" s="343"/>
      <c r="D509" s="343"/>
      <c r="E509" s="343"/>
      <c r="F509" s="343"/>
      <c r="G509" s="343"/>
      <c r="H509" s="681"/>
      <c r="I509" s="716"/>
      <c r="J509" s="717"/>
      <c r="K509" s="717"/>
      <c r="L509" s="343"/>
      <c r="M509" s="343"/>
      <c r="N509" s="343"/>
      <c r="O509" s="343"/>
      <c r="P509" s="343"/>
      <c r="Q509" s="343"/>
      <c r="R509" s="681"/>
      <c r="S509" s="718"/>
      <c r="T509" s="681"/>
      <c r="U509" s="719"/>
      <c r="V509" s="715"/>
    </row>
    <row r="510" ht="15.75" customHeight="1">
      <c r="B510" s="690"/>
      <c r="C510" s="343"/>
      <c r="D510" s="343"/>
      <c r="E510" s="343"/>
      <c r="F510" s="343"/>
      <c r="G510" s="343"/>
      <c r="H510" s="681"/>
      <c r="I510" s="716"/>
      <c r="J510" s="717"/>
      <c r="K510" s="717"/>
      <c r="L510" s="343"/>
      <c r="M510" s="343"/>
      <c r="N510" s="343"/>
      <c r="O510" s="343"/>
      <c r="P510" s="343"/>
      <c r="Q510" s="343"/>
      <c r="R510" s="681"/>
      <c r="S510" s="718"/>
      <c r="T510" s="681"/>
      <c r="U510" s="719"/>
      <c r="V510" s="715"/>
    </row>
    <row r="511" ht="15.75" customHeight="1">
      <c r="B511" s="690"/>
      <c r="C511" s="343"/>
      <c r="D511" s="343"/>
      <c r="E511" s="343"/>
      <c r="F511" s="343"/>
      <c r="G511" s="343"/>
      <c r="H511" s="681"/>
      <c r="I511" s="716"/>
      <c r="J511" s="717"/>
      <c r="K511" s="717"/>
      <c r="L511" s="343"/>
      <c r="M511" s="343"/>
      <c r="N511" s="343"/>
      <c r="O511" s="343"/>
      <c r="P511" s="343"/>
      <c r="Q511" s="343"/>
      <c r="R511" s="681"/>
      <c r="S511" s="718"/>
      <c r="T511" s="681"/>
      <c r="U511" s="719"/>
      <c r="V511" s="715"/>
    </row>
    <row r="512" ht="15.75" customHeight="1">
      <c r="B512" s="690"/>
      <c r="C512" s="343"/>
      <c r="D512" s="343"/>
      <c r="E512" s="343"/>
      <c r="F512" s="343"/>
      <c r="G512" s="343"/>
      <c r="H512" s="681"/>
      <c r="I512" s="716"/>
      <c r="J512" s="717"/>
      <c r="K512" s="717"/>
      <c r="L512" s="343"/>
      <c r="M512" s="343"/>
      <c r="N512" s="343"/>
      <c r="O512" s="343"/>
      <c r="P512" s="343"/>
      <c r="Q512" s="343"/>
      <c r="R512" s="681"/>
      <c r="S512" s="718"/>
      <c r="T512" s="681"/>
      <c r="U512" s="719"/>
      <c r="V512" s="715"/>
    </row>
    <row r="513" ht="15.75" customHeight="1">
      <c r="B513" s="690"/>
      <c r="C513" s="343"/>
      <c r="D513" s="343"/>
      <c r="E513" s="343"/>
      <c r="F513" s="343"/>
      <c r="G513" s="343"/>
      <c r="H513" s="681"/>
      <c r="I513" s="716"/>
      <c r="J513" s="717"/>
      <c r="K513" s="717"/>
      <c r="L513" s="343"/>
      <c r="M513" s="343"/>
      <c r="N513" s="343"/>
      <c r="O513" s="343"/>
      <c r="P513" s="343"/>
      <c r="Q513" s="343"/>
      <c r="R513" s="681"/>
      <c r="S513" s="718"/>
      <c r="T513" s="681"/>
      <c r="U513" s="719"/>
      <c r="V513" s="715"/>
    </row>
    <row r="514" ht="15.75" customHeight="1">
      <c r="B514" s="690"/>
      <c r="C514" s="343"/>
      <c r="D514" s="343"/>
      <c r="E514" s="343"/>
      <c r="F514" s="343"/>
      <c r="G514" s="343"/>
      <c r="H514" s="681"/>
      <c r="I514" s="716"/>
      <c r="J514" s="717"/>
      <c r="K514" s="717"/>
      <c r="L514" s="343"/>
      <c r="M514" s="343"/>
      <c r="N514" s="343"/>
      <c r="O514" s="343"/>
      <c r="P514" s="343"/>
      <c r="Q514" s="343"/>
      <c r="R514" s="681"/>
      <c r="S514" s="718"/>
      <c r="T514" s="681"/>
      <c r="U514" s="719"/>
      <c r="V514" s="715"/>
    </row>
    <row r="515" ht="15.75" customHeight="1">
      <c r="B515" s="690"/>
      <c r="C515" s="343"/>
      <c r="D515" s="343"/>
      <c r="E515" s="343"/>
      <c r="F515" s="343"/>
      <c r="G515" s="343"/>
      <c r="H515" s="681"/>
      <c r="I515" s="716"/>
      <c r="J515" s="717"/>
      <c r="K515" s="717"/>
      <c r="L515" s="343"/>
      <c r="M515" s="343"/>
      <c r="N515" s="343"/>
      <c r="O515" s="343"/>
      <c r="P515" s="343"/>
      <c r="Q515" s="343"/>
      <c r="R515" s="681"/>
      <c r="S515" s="718"/>
      <c r="T515" s="681"/>
      <c r="U515" s="719"/>
      <c r="V515" s="715"/>
    </row>
    <row r="516" ht="15.75" customHeight="1">
      <c r="B516" s="690"/>
      <c r="C516" s="343"/>
      <c r="D516" s="343"/>
      <c r="E516" s="343"/>
      <c r="F516" s="343"/>
      <c r="G516" s="343"/>
      <c r="H516" s="681"/>
      <c r="I516" s="716"/>
      <c r="J516" s="717"/>
      <c r="K516" s="717"/>
      <c r="L516" s="343"/>
      <c r="M516" s="343"/>
      <c r="N516" s="343"/>
      <c r="O516" s="343"/>
      <c r="P516" s="343"/>
      <c r="Q516" s="343"/>
      <c r="R516" s="681"/>
      <c r="S516" s="718"/>
      <c r="T516" s="681"/>
      <c r="U516" s="719"/>
      <c r="V516" s="715"/>
    </row>
    <row r="517" ht="15.75" customHeight="1">
      <c r="B517" s="690"/>
      <c r="C517" s="343"/>
      <c r="D517" s="343"/>
      <c r="E517" s="343"/>
      <c r="F517" s="343"/>
      <c r="G517" s="343"/>
      <c r="H517" s="681"/>
      <c r="I517" s="716"/>
      <c r="J517" s="717"/>
      <c r="K517" s="717"/>
      <c r="L517" s="343"/>
      <c r="M517" s="343"/>
      <c r="N517" s="343"/>
      <c r="O517" s="343"/>
      <c r="P517" s="343"/>
      <c r="Q517" s="343"/>
      <c r="R517" s="681"/>
      <c r="S517" s="718"/>
      <c r="T517" s="681"/>
      <c r="U517" s="719"/>
      <c r="V517" s="715"/>
    </row>
    <row r="518" ht="15.75" customHeight="1">
      <c r="B518" s="690"/>
      <c r="C518" s="343"/>
      <c r="D518" s="343"/>
      <c r="E518" s="343"/>
      <c r="F518" s="343"/>
      <c r="G518" s="343"/>
      <c r="H518" s="681"/>
      <c r="I518" s="716"/>
      <c r="J518" s="717"/>
      <c r="K518" s="717"/>
      <c r="L518" s="343"/>
      <c r="M518" s="343"/>
      <c r="N518" s="343"/>
      <c r="O518" s="343"/>
      <c r="P518" s="343"/>
      <c r="Q518" s="343"/>
      <c r="R518" s="681"/>
      <c r="S518" s="718"/>
      <c r="T518" s="681"/>
      <c r="U518" s="719"/>
      <c r="V518" s="715"/>
    </row>
    <row r="519" ht="15.75" customHeight="1">
      <c r="B519" s="690"/>
      <c r="C519" s="343"/>
      <c r="D519" s="343"/>
      <c r="E519" s="343"/>
      <c r="F519" s="343"/>
      <c r="G519" s="343"/>
      <c r="H519" s="681"/>
      <c r="I519" s="716"/>
      <c r="J519" s="717"/>
      <c r="K519" s="717"/>
      <c r="L519" s="343"/>
      <c r="M519" s="343"/>
      <c r="N519" s="343"/>
      <c r="O519" s="343"/>
      <c r="P519" s="343"/>
      <c r="Q519" s="343"/>
      <c r="R519" s="681"/>
      <c r="S519" s="718"/>
      <c r="T519" s="681"/>
      <c r="U519" s="719"/>
      <c r="V519" s="715"/>
    </row>
    <row r="520" ht="15.75" customHeight="1">
      <c r="B520" s="690"/>
      <c r="C520" s="343"/>
      <c r="D520" s="343"/>
      <c r="E520" s="343"/>
      <c r="F520" s="343"/>
      <c r="G520" s="343"/>
      <c r="H520" s="681"/>
      <c r="I520" s="716"/>
      <c r="J520" s="717"/>
      <c r="K520" s="717"/>
      <c r="L520" s="343"/>
      <c r="M520" s="343"/>
      <c r="N520" s="343"/>
      <c r="O520" s="343"/>
      <c r="P520" s="343"/>
      <c r="Q520" s="343"/>
      <c r="R520" s="681"/>
      <c r="S520" s="718"/>
      <c r="T520" s="681"/>
      <c r="U520" s="719"/>
      <c r="V520" s="715"/>
    </row>
    <row r="521" ht="15.75" customHeight="1">
      <c r="B521" s="690"/>
      <c r="C521" s="343"/>
      <c r="D521" s="343"/>
      <c r="E521" s="343"/>
      <c r="F521" s="343"/>
      <c r="G521" s="343"/>
      <c r="H521" s="681"/>
      <c r="I521" s="716"/>
      <c r="J521" s="717"/>
      <c r="K521" s="717"/>
      <c r="L521" s="343"/>
      <c r="M521" s="343"/>
      <c r="N521" s="343"/>
      <c r="O521" s="343"/>
      <c r="P521" s="343"/>
      <c r="Q521" s="343"/>
      <c r="R521" s="681"/>
      <c r="S521" s="718"/>
      <c r="T521" s="681"/>
      <c r="U521" s="719"/>
      <c r="V521" s="715"/>
    </row>
    <row r="522" ht="15.75" customHeight="1">
      <c r="B522" s="690"/>
      <c r="C522" s="343"/>
      <c r="D522" s="343"/>
      <c r="E522" s="343"/>
      <c r="F522" s="343"/>
      <c r="G522" s="343"/>
      <c r="H522" s="681"/>
      <c r="I522" s="716"/>
      <c r="J522" s="717"/>
      <c r="K522" s="717"/>
      <c r="L522" s="343"/>
      <c r="M522" s="343"/>
      <c r="N522" s="343"/>
      <c r="O522" s="343"/>
      <c r="P522" s="343"/>
      <c r="Q522" s="343"/>
      <c r="R522" s="681"/>
      <c r="S522" s="718"/>
      <c r="T522" s="681"/>
      <c r="U522" s="719"/>
      <c r="V522" s="715"/>
    </row>
    <row r="523" ht="15.75" customHeight="1">
      <c r="B523" s="690"/>
      <c r="C523" s="343"/>
      <c r="D523" s="343"/>
      <c r="E523" s="343"/>
      <c r="F523" s="343"/>
      <c r="G523" s="343"/>
      <c r="H523" s="681"/>
      <c r="I523" s="716"/>
      <c r="J523" s="717"/>
      <c r="K523" s="717"/>
      <c r="L523" s="343"/>
      <c r="M523" s="343"/>
      <c r="N523" s="343"/>
      <c r="O523" s="343"/>
      <c r="P523" s="343"/>
      <c r="Q523" s="343"/>
      <c r="R523" s="681"/>
      <c r="S523" s="718"/>
      <c r="T523" s="681"/>
      <c r="U523" s="719"/>
      <c r="V523" s="715"/>
    </row>
    <row r="524" ht="15.75" customHeight="1">
      <c r="B524" s="690"/>
      <c r="C524" s="343"/>
      <c r="D524" s="343"/>
      <c r="E524" s="343"/>
      <c r="F524" s="343"/>
      <c r="G524" s="343"/>
      <c r="H524" s="681"/>
      <c r="I524" s="716"/>
      <c r="J524" s="717"/>
      <c r="K524" s="717"/>
      <c r="L524" s="343"/>
      <c r="M524" s="343"/>
      <c r="N524" s="343"/>
      <c r="O524" s="343"/>
      <c r="P524" s="343"/>
      <c r="Q524" s="343"/>
      <c r="R524" s="681"/>
      <c r="S524" s="718"/>
      <c r="T524" s="681"/>
      <c r="U524" s="719"/>
      <c r="V524" s="715"/>
    </row>
    <row r="525" ht="15.75" customHeight="1">
      <c r="B525" s="690"/>
      <c r="C525" s="343"/>
      <c r="D525" s="343"/>
      <c r="E525" s="343"/>
      <c r="F525" s="343"/>
      <c r="G525" s="343"/>
      <c r="H525" s="681"/>
      <c r="I525" s="716"/>
      <c r="J525" s="717"/>
      <c r="K525" s="717"/>
      <c r="L525" s="343"/>
      <c r="M525" s="343"/>
      <c r="N525" s="343"/>
      <c r="O525" s="343"/>
      <c r="P525" s="343"/>
      <c r="Q525" s="343"/>
      <c r="R525" s="681"/>
      <c r="S525" s="718"/>
      <c r="T525" s="681"/>
      <c r="U525" s="719"/>
      <c r="V525" s="715"/>
    </row>
    <row r="526" ht="15.75" customHeight="1">
      <c r="B526" s="690"/>
      <c r="C526" s="343"/>
      <c r="D526" s="343"/>
      <c r="E526" s="343"/>
      <c r="F526" s="343"/>
      <c r="G526" s="343"/>
      <c r="H526" s="681"/>
      <c r="I526" s="716"/>
      <c r="J526" s="717"/>
      <c r="K526" s="717"/>
      <c r="L526" s="343"/>
      <c r="M526" s="343"/>
      <c r="N526" s="343"/>
      <c r="O526" s="343"/>
      <c r="P526" s="343"/>
      <c r="Q526" s="343"/>
      <c r="R526" s="681"/>
      <c r="S526" s="718"/>
      <c r="T526" s="681"/>
      <c r="U526" s="719"/>
      <c r="V526" s="715"/>
    </row>
    <row r="527" ht="15.75" customHeight="1">
      <c r="B527" s="690"/>
      <c r="C527" s="343"/>
      <c r="D527" s="343"/>
      <c r="E527" s="343"/>
      <c r="F527" s="343"/>
      <c r="G527" s="343"/>
      <c r="H527" s="681"/>
      <c r="I527" s="716"/>
      <c r="J527" s="717"/>
      <c r="K527" s="717"/>
      <c r="L527" s="343"/>
      <c r="M527" s="343"/>
      <c r="N527" s="343"/>
      <c r="O527" s="343"/>
      <c r="P527" s="343"/>
      <c r="Q527" s="343"/>
      <c r="R527" s="681"/>
      <c r="S527" s="718"/>
      <c r="T527" s="681"/>
      <c r="U527" s="719"/>
      <c r="V527" s="715"/>
    </row>
    <row r="528" ht="15.75" customHeight="1">
      <c r="B528" s="690"/>
      <c r="C528" s="343"/>
      <c r="D528" s="343"/>
      <c r="E528" s="343"/>
      <c r="F528" s="343"/>
      <c r="G528" s="343"/>
      <c r="H528" s="681"/>
      <c r="I528" s="716"/>
      <c r="J528" s="717"/>
      <c r="K528" s="717"/>
      <c r="L528" s="343"/>
      <c r="M528" s="343"/>
      <c r="N528" s="343"/>
      <c r="O528" s="343"/>
      <c r="P528" s="343"/>
      <c r="Q528" s="343"/>
      <c r="R528" s="681"/>
      <c r="S528" s="718"/>
      <c r="T528" s="681"/>
      <c r="U528" s="719"/>
      <c r="V528" s="715"/>
    </row>
    <row r="529" ht="15.75" customHeight="1">
      <c r="B529" s="690"/>
      <c r="C529" s="343"/>
      <c r="D529" s="343"/>
      <c r="E529" s="343"/>
      <c r="F529" s="343"/>
      <c r="G529" s="343"/>
      <c r="H529" s="681"/>
      <c r="I529" s="716"/>
      <c r="J529" s="717"/>
      <c r="K529" s="717"/>
      <c r="L529" s="343"/>
      <c r="M529" s="343"/>
      <c r="N529" s="343"/>
      <c r="O529" s="343"/>
      <c r="P529" s="343"/>
      <c r="Q529" s="343"/>
      <c r="R529" s="681"/>
      <c r="S529" s="718"/>
      <c r="T529" s="681"/>
      <c r="U529" s="719"/>
      <c r="V529" s="715"/>
    </row>
    <row r="530" ht="15.75" customHeight="1">
      <c r="B530" s="690"/>
      <c r="C530" s="343"/>
      <c r="D530" s="343"/>
      <c r="E530" s="343"/>
      <c r="F530" s="343"/>
      <c r="G530" s="343"/>
      <c r="H530" s="681"/>
      <c r="I530" s="716"/>
      <c r="J530" s="717"/>
      <c r="K530" s="717"/>
      <c r="L530" s="343"/>
      <c r="M530" s="343"/>
      <c r="N530" s="343"/>
      <c r="O530" s="343"/>
      <c r="P530" s="343"/>
      <c r="Q530" s="343"/>
      <c r="R530" s="681"/>
      <c r="S530" s="718"/>
      <c r="T530" s="681"/>
      <c r="U530" s="719"/>
      <c r="V530" s="715"/>
    </row>
    <row r="531" ht="15.75" customHeight="1">
      <c r="B531" s="690"/>
      <c r="C531" s="343"/>
      <c r="D531" s="343"/>
      <c r="E531" s="343"/>
      <c r="F531" s="343"/>
      <c r="G531" s="343"/>
      <c r="H531" s="681"/>
      <c r="I531" s="716"/>
      <c r="J531" s="717"/>
      <c r="K531" s="717"/>
      <c r="L531" s="343"/>
      <c r="M531" s="343"/>
      <c r="N531" s="343"/>
      <c r="O531" s="343"/>
      <c r="P531" s="343"/>
      <c r="Q531" s="343"/>
      <c r="R531" s="681"/>
      <c r="S531" s="718"/>
      <c r="T531" s="681"/>
      <c r="U531" s="719"/>
      <c r="V531" s="715"/>
    </row>
    <row r="532" ht="15.75" customHeight="1">
      <c r="B532" s="690"/>
      <c r="C532" s="343"/>
      <c r="D532" s="343"/>
      <c r="E532" s="343"/>
      <c r="F532" s="343"/>
      <c r="G532" s="343"/>
      <c r="H532" s="681"/>
      <c r="I532" s="716"/>
      <c r="J532" s="717"/>
      <c r="K532" s="717"/>
      <c r="L532" s="343"/>
      <c r="M532" s="343"/>
      <c r="N532" s="343"/>
      <c r="O532" s="343"/>
      <c r="P532" s="343"/>
      <c r="Q532" s="343"/>
      <c r="R532" s="681"/>
      <c r="S532" s="718"/>
      <c r="T532" s="681"/>
      <c r="U532" s="719"/>
      <c r="V532" s="715"/>
    </row>
    <row r="533" ht="15.75" customHeight="1">
      <c r="B533" s="690"/>
      <c r="C533" s="343"/>
      <c r="D533" s="343"/>
      <c r="E533" s="343"/>
      <c r="F533" s="343"/>
      <c r="G533" s="343"/>
      <c r="H533" s="681"/>
      <c r="I533" s="716"/>
      <c r="J533" s="717"/>
      <c r="K533" s="717"/>
      <c r="L533" s="343"/>
      <c r="M533" s="343"/>
      <c r="N533" s="343"/>
      <c r="O533" s="343"/>
      <c r="P533" s="343"/>
      <c r="Q533" s="343"/>
      <c r="R533" s="681"/>
      <c r="S533" s="718"/>
      <c r="T533" s="681"/>
      <c r="U533" s="719"/>
      <c r="V533" s="715"/>
    </row>
    <row r="534" ht="15.75" customHeight="1">
      <c r="B534" s="690"/>
      <c r="C534" s="343"/>
      <c r="D534" s="343"/>
      <c r="E534" s="343"/>
      <c r="F534" s="343"/>
      <c r="G534" s="343"/>
      <c r="H534" s="681"/>
      <c r="I534" s="716"/>
      <c r="J534" s="717"/>
      <c r="K534" s="717"/>
      <c r="L534" s="343"/>
      <c r="M534" s="343"/>
      <c r="N534" s="343"/>
      <c r="O534" s="343"/>
      <c r="P534" s="343"/>
      <c r="Q534" s="343"/>
      <c r="R534" s="681"/>
      <c r="S534" s="718"/>
      <c r="T534" s="681"/>
      <c r="U534" s="719"/>
      <c r="V534" s="715"/>
    </row>
    <row r="535" ht="15.75" customHeight="1">
      <c r="B535" s="690"/>
      <c r="C535" s="343"/>
      <c r="D535" s="343"/>
      <c r="E535" s="343"/>
      <c r="F535" s="343"/>
      <c r="G535" s="343"/>
      <c r="H535" s="681"/>
      <c r="I535" s="716"/>
      <c r="J535" s="717"/>
      <c r="K535" s="717"/>
      <c r="L535" s="343"/>
      <c r="M535" s="343"/>
      <c r="N535" s="343"/>
      <c r="O535" s="343"/>
      <c r="P535" s="343"/>
      <c r="Q535" s="343"/>
      <c r="R535" s="681"/>
      <c r="S535" s="718"/>
      <c r="T535" s="681"/>
      <c r="U535" s="719"/>
      <c r="V535" s="715"/>
    </row>
    <row r="536" ht="15.75" customHeight="1">
      <c r="B536" s="690"/>
      <c r="C536" s="343"/>
      <c r="D536" s="343"/>
      <c r="E536" s="343"/>
      <c r="F536" s="343"/>
      <c r="G536" s="343"/>
      <c r="H536" s="681"/>
      <c r="I536" s="716"/>
      <c r="J536" s="717"/>
      <c r="K536" s="717"/>
      <c r="L536" s="343"/>
      <c r="M536" s="343"/>
      <c r="N536" s="343"/>
      <c r="O536" s="343"/>
      <c r="P536" s="343"/>
      <c r="Q536" s="343"/>
      <c r="R536" s="681"/>
      <c r="S536" s="718"/>
      <c r="T536" s="681"/>
      <c r="U536" s="719"/>
      <c r="V536" s="715"/>
    </row>
    <row r="537" ht="15.75" customHeight="1">
      <c r="B537" s="690"/>
      <c r="C537" s="343"/>
      <c r="D537" s="343"/>
      <c r="E537" s="343"/>
      <c r="F537" s="343"/>
      <c r="G537" s="343"/>
      <c r="H537" s="681"/>
      <c r="I537" s="716"/>
      <c r="J537" s="717"/>
      <c r="K537" s="717"/>
      <c r="L537" s="343"/>
      <c r="M537" s="343"/>
      <c r="N537" s="343"/>
      <c r="O537" s="343"/>
      <c r="P537" s="343"/>
      <c r="Q537" s="343"/>
      <c r="R537" s="681"/>
      <c r="S537" s="718"/>
      <c r="T537" s="681"/>
      <c r="U537" s="719"/>
      <c r="V537" s="715"/>
    </row>
    <row r="538" ht="15.75" customHeight="1">
      <c r="B538" s="690"/>
      <c r="C538" s="343"/>
      <c r="D538" s="343"/>
      <c r="E538" s="343"/>
      <c r="F538" s="343"/>
      <c r="G538" s="343"/>
      <c r="H538" s="681"/>
      <c r="I538" s="716"/>
      <c r="J538" s="717"/>
      <c r="K538" s="717"/>
      <c r="L538" s="343"/>
      <c r="M538" s="343"/>
      <c r="N538" s="343"/>
      <c r="O538" s="343"/>
      <c r="P538" s="343"/>
      <c r="Q538" s="343"/>
      <c r="R538" s="681"/>
      <c r="S538" s="718"/>
      <c r="T538" s="681"/>
      <c r="U538" s="719"/>
      <c r="V538" s="715"/>
    </row>
    <row r="539" ht="15.75" customHeight="1">
      <c r="B539" s="690"/>
      <c r="C539" s="343"/>
      <c r="D539" s="343"/>
      <c r="E539" s="343"/>
      <c r="F539" s="343"/>
      <c r="G539" s="343"/>
      <c r="H539" s="681"/>
      <c r="I539" s="716"/>
      <c r="J539" s="717"/>
      <c r="K539" s="717"/>
      <c r="L539" s="343"/>
      <c r="M539" s="343"/>
      <c r="N539" s="343"/>
      <c r="O539" s="343"/>
      <c r="P539" s="343"/>
      <c r="Q539" s="343"/>
      <c r="R539" s="681"/>
      <c r="S539" s="718"/>
      <c r="T539" s="681"/>
      <c r="U539" s="719"/>
      <c r="V539" s="715"/>
    </row>
    <row r="540" ht="15.75" customHeight="1">
      <c r="B540" s="690"/>
      <c r="C540" s="343"/>
      <c r="D540" s="343"/>
      <c r="E540" s="343"/>
      <c r="F540" s="343"/>
      <c r="G540" s="343"/>
      <c r="H540" s="681"/>
      <c r="I540" s="716"/>
      <c r="J540" s="717"/>
      <c r="K540" s="717"/>
      <c r="L540" s="343"/>
      <c r="M540" s="343"/>
      <c r="N540" s="343"/>
      <c r="O540" s="343"/>
      <c r="P540" s="343"/>
      <c r="Q540" s="343"/>
      <c r="R540" s="681"/>
      <c r="S540" s="718"/>
      <c r="T540" s="681"/>
      <c r="U540" s="719"/>
      <c r="V540" s="715"/>
    </row>
    <row r="541" ht="15.75" customHeight="1">
      <c r="B541" s="690"/>
      <c r="C541" s="343"/>
      <c r="D541" s="343"/>
      <c r="E541" s="343"/>
      <c r="F541" s="343"/>
      <c r="G541" s="343"/>
      <c r="H541" s="681"/>
      <c r="I541" s="716"/>
      <c r="J541" s="717"/>
      <c r="K541" s="717"/>
      <c r="L541" s="343"/>
      <c r="M541" s="343"/>
      <c r="N541" s="343"/>
      <c r="O541" s="343"/>
      <c r="P541" s="343"/>
      <c r="Q541" s="343"/>
      <c r="R541" s="681"/>
      <c r="S541" s="718"/>
      <c r="T541" s="681"/>
      <c r="U541" s="719"/>
      <c r="V541" s="715"/>
    </row>
    <row r="542" ht="15.75" customHeight="1">
      <c r="B542" s="690"/>
      <c r="C542" s="343"/>
      <c r="D542" s="343"/>
      <c r="E542" s="343"/>
      <c r="F542" s="343"/>
      <c r="G542" s="343"/>
      <c r="H542" s="681"/>
      <c r="I542" s="716"/>
      <c r="J542" s="717"/>
      <c r="K542" s="717"/>
      <c r="L542" s="343"/>
      <c r="M542" s="343"/>
      <c r="N542" s="343"/>
      <c r="O542" s="343"/>
      <c r="P542" s="343"/>
      <c r="Q542" s="343"/>
      <c r="R542" s="681"/>
      <c r="S542" s="718"/>
      <c r="T542" s="681"/>
      <c r="U542" s="719"/>
      <c r="V542" s="715"/>
    </row>
    <row r="543" ht="15.75" customHeight="1">
      <c r="B543" s="690"/>
      <c r="C543" s="343"/>
      <c r="D543" s="343"/>
      <c r="E543" s="343"/>
      <c r="F543" s="343"/>
      <c r="G543" s="343"/>
      <c r="H543" s="681"/>
      <c r="I543" s="716"/>
      <c r="J543" s="717"/>
      <c r="K543" s="717"/>
      <c r="L543" s="343"/>
      <c r="M543" s="343"/>
      <c r="N543" s="343"/>
      <c r="O543" s="343"/>
      <c r="P543" s="343"/>
      <c r="Q543" s="343"/>
      <c r="R543" s="681"/>
      <c r="S543" s="718"/>
      <c r="T543" s="681"/>
      <c r="U543" s="719"/>
      <c r="V543" s="715"/>
    </row>
    <row r="544" ht="15.75" customHeight="1">
      <c r="B544" s="690"/>
      <c r="C544" s="343"/>
      <c r="D544" s="343"/>
      <c r="E544" s="343"/>
      <c r="F544" s="343"/>
      <c r="G544" s="343"/>
      <c r="H544" s="681"/>
      <c r="I544" s="716"/>
      <c r="J544" s="717"/>
      <c r="K544" s="717"/>
      <c r="L544" s="343"/>
      <c r="M544" s="343"/>
      <c r="N544" s="343"/>
      <c r="O544" s="343"/>
      <c r="P544" s="343"/>
      <c r="Q544" s="343"/>
      <c r="R544" s="681"/>
      <c r="S544" s="718"/>
      <c r="T544" s="681"/>
      <c r="U544" s="719"/>
      <c r="V544" s="715"/>
    </row>
    <row r="545" ht="15.75" customHeight="1">
      <c r="B545" s="690"/>
      <c r="C545" s="343"/>
      <c r="D545" s="343"/>
      <c r="E545" s="343"/>
      <c r="F545" s="343"/>
      <c r="G545" s="343"/>
      <c r="H545" s="681"/>
      <c r="I545" s="716"/>
      <c r="J545" s="717"/>
      <c r="K545" s="717"/>
      <c r="L545" s="343"/>
      <c r="M545" s="343"/>
      <c r="N545" s="343"/>
      <c r="O545" s="343"/>
      <c r="P545" s="343"/>
      <c r="Q545" s="343"/>
      <c r="R545" s="681"/>
      <c r="S545" s="718"/>
      <c r="T545" s="681"/>
      <c r="U545" s="719"/>
      <c r="V545" s="715"/>
    </row>
    <row r="546" ht="15.75" customHeight="1">
      <c r="B546" s="690"/>
      <c r="C546" s="343"/>
      <c r="D546" s="343"/>
      <c r="E546" s="343"/>
      <c r="F546" s="343"/>
      <c r="G546" s="343"/>
      <c r="H546" s="681"/>
      <c r="I546" s="716"/>
      <c r="J546" s="717"/>
      <c r="K546" s="717"/>
      <c r="L546" s="343"/>
      <c r="M546" s="343"/>
      <c r="N546" s="343"/>
      <c r="O546" s="343"/>
      <c r="P546" s="343"/>
      <c r="Q546" s="343"/>
      <c r="R546" s="681"/>
      <c r="S546" s="718"/>
      <c r="T546" s="681"/>
      <c r="U546" s="719"/>
      <c r="V546" s="715"/>
    </row>
    <row r="547" ht="15.75" customHeight="1">
      <c r="B547" s="690"/>
      <c r="C547" s="343"/>
      <c r="D547" s="343"/>
      <c r="E547" s="343"/>
      <c r="F547" s="343"/>
      <c r="G547" s="343"/>
      <c r="H547" s="681"/>
      <c r="I547" s="716"/>
      <c r="J547" s="717"/>
      <c r="K547" s="717"/>
      <c r="L547" s="343"/>
      <c r="M547" s="343"/>
      <c r="N547" s="343"/>
      <c r="O547" s="343"/>
      <c r="P547" s="343"/>
      <c r="Q547" s="343"/>
      <c r="R547" s="681"/>
      <c r="S547" s="718"/>
      <c r="T547" s="681"/>
      <c r="U547" s="719"/>
      <c r="V547" s="715"/>
    </row>
    <row r="548" ht="15.75" customHeight="1">
      <c r="B548" s="690"/>
      <c r="C548" s="343"/>
      <c r="D548" s="343"/>
      <c r="E548" s="343"/>
      <c r="F548" s="343"/>
      <c r="G548" s="343"/>
      <c r="H548" s="681"/>
      <c r="I548" s="716"/>
      <c r="J548" s="717"/>
      <c r="K548" s="717"/>
      <c r="L548" s="343"/>
      <c r="M548" s="343"/>
      <c r="N548" s="343"/>
      <c r="O548" s="343"/>
      <c r="P548" s="343"/>
      <c r="Q548" s="343"/>
      <c r="R548" s="681"/>
      <c r="S548" s="718"/>
      <c r="T548" s="681"/>
      <c r="U548" s="719"/>
      <c r="V548" s="715"/>
    </row>
    <row r="549" ht="15.75" customHeight="1">
      <c r="B549" s="690"/>
      <c r="C549" s="343"/>
      <c r="D549" s="343"/>
      <c r="E549" s="343"/>
      <c r="F549" s="343"/>
      <c r="G549" s="343"/>
      <c r="H549" s="681"/>
      <c r="I549" s="716"/>
      <c r="J549" s="717"/>
      <c r="K549" s="717"/>
      <c r="L549" s="343"/>
      <c r="M549" s="343"/>
      <c r="N549" s="343"/>
      <c r="O549" s="343"/>
      <c r="P549" s="343"/>
      <c r="Q549" s="343"/>
      <c r="R549" s="681"/>
      <c r="S549" s="718"/>
      <c r="T549" s="681"/>
      <c r="U549" s="719"/>
      <c r="V549" s="715"/>
    </row>
    <row r="550" ht="15.75" customHeight="1">
      <c r="B550" s="690"/>
      <c r="C550" s="343"/>
      <c r="D550" s="343"/>
      <c r="E550" s="343"/>
      <c r="F550" s="343"/>
      <c r="G550" s="343"/>
      <c r="H550" s="681"/>
      <c r="I550" s="716"/>
      <c r="J550" s="717"/>
      <c r="K550" s="717"/>
      <c r="L550" s="343"/>
      <c r="M550" s="343"/>
      <c r="N550" s="343"/>
      <c r="O550" s="343"/>
      <c r="P550" s="343"/>
      <c r="Q550" s="343"/>
      <c r="R550" s="681"/>
      <c r="S550" s="718"/>
      <c r="T550" s="681"/>
      <c r="U550" s="719"/>
      <c r="V550" s="715"/>
    </row>
    <row r="551" ht="15.75" customHeight="1">
      <c r="B551" s="690"/>
      <c r="C551" s="343"/>
      <c r="D551" s="343"/>
      <c r="E551" s="343"/>
      <c r="F551" s="343"/>
      <c r="G551" s="343"/>
      <c r="H551" s="681"/>
      <c r="I551" s="716"/>
      <c r="J551" s="717"/>
      <c r="K551" s="717"/>
      <c r="L551" s="343"/>
      <c r="M551" s="343"/>
      <c r="N551" s="343"/>
      <c r="O551" s="343"/>
      <c r="P551" s="343"/>
      <c r="Q551" s="343"/>
      <c r="R551" s="681"/>
      <c r="S551" s="718"/>
      <c r="T551" s="681"/>
      <c r="U551" s="719"/>
      <c r="V551" s="715"/>
    </row>
    <row r="552" ht="15.75" customHeight="1">
      <c r="B552" s="690"/>
      <c r="C552" s="343"/>
      <c r="D552" s="343"/>
      <c r="E552" s="343"/>
      <c r="F552" s="343"/>
      <c r="G552" s="343"/>
      <c r="H552" s="681"/>
      <c r="I552" s="716"/>
      <c r="J552" s="717"/>
      <c r="K552" s="717"/>
      <c r="L552" s="343"/>
      <c r="M552" s="343"/>
      <c r="N552" s="343"/>
      <c r="O552" s="343"/>
      <c r="P552" s="343"/>
      <c r="Q552" s="343"/>
      <c r="R552" s="681"/>
      <c r="S552" s="718"/>
      <c r="T552" s="681"/>
      <c r="U552" s="719"/>
      <c r="V552" s="715"/>
    </row>
    <row r="553" ht="15.75" customHeight="1">
      <c r="B553" s="690"/>
      <c r="C553" s="343"/>
      <c r="D553" s="343"/>
      <c r="E553" s="343"/>
      <c r="F553" s="343"/>
      <c r="G553" s="343"/>
      <c r="H553" s="681"/>
      <c r="I553" s="716"/>
      <c r="J553" s="717"/>
      <c r="K553" s="717"/>
      <c r="L553" s="343"/>
      <c r="M553" s="343"/>
      <c r="N553" s="343"/>
      <c r="O553" s="343"/>
      <c r="P553" s="343"/>
      <c r="Q553" s="343"/>
      <c r="R553" s="681"/>
      <c r="S553" s="718"/>
      <c r="T553" s="681"/>
      <c r="U553" s="719"/>
      <c r="V553" s="715"/>
    </row>
    <row r="554" ht="15.75" customHeight="1">
      <c r="B554" s="690"/>
      <c r="C554" s="343"/>
      <c r="D554" s="343"/>
      <c r="E554" s="343"/>
      <c r="F554" s="343"/>
      <c r="G554" s="343"/>
      <c r="H554" s="681"/>
      <c r="I554" s="716"/>
      <c r="J554" s="717"/>
      <c r="K554" s="717"/>
      <c r="L554" s="343"/>
      <c r="M554" s="343"/>
      <c r="N554" s="343"/>
      <c r="O554" s="343"/>
      <c r="P554" s="343"/>
      <c r="Q554" s="343"/>
      <c r="R554" s="681"/>
      <c r="S554" s="718"/>
      <c r="T554" s="681"/>
      <c r="U554" s="719"/>
      <c r="V554" s="715"/>
    </row>
    <row r="555" ht="15.75" customHeight="1">
      <c r="B555" s="690"/>
      <c r="C555" s="343"/>
      <c r="D555" s="343"/>
      <c r="E555" s="343"/>
      <c r="F555" s="343"/>
      <c r="G555" s="343"/>
      <c r="H555" s="681"/>
      <c r="I555" s="716"/>
      <c r="J555" s="717"/>
      <c r="K555" s="717"/>
      <c r="L555" s="343"/>
      <c r="M555" s="343"/>
      <c r="N555" s="343"/>
      <c r="O555" s="343"/>
      <c r="P555" s="343"/>
      <c r="Q555" s="343"/>
      <c r="R555" s="681"/>
      <c r="S555" s="718"/>
      <c r="T555" s="681"/>
      <c r="U555" s="719"/>
      <c r="V555" s="715"/>
    </row>
    <row r="556" ht="15.75" customHeight="1">
      <c r="B556" s="690"/>
      <c r="C556" s="343"/>
      <c r="D556" s="343"/>
      <c r="E556" s="343"/>
      <c r="F556" s="343"/>
      <c r="G556" s="343"/>
      <c r="H556" s="681"/>
      <c r="I556" s="716"/>
      <c r="J556" s="717"/>
      <c r="K556" s="717"/>
      <c r="L556" s="343"/>
      <c r="M556" s="343"/>
      <c r="N556" s="343"/>
      <c r="O556" s="343"/>
      <c r="P556" s="343"/>
      <c r="Q556" s="343"/>
      <c r="R556" s="681"/>
      <c r="S556" s="718"/>
      <c r="T556" s="681"/>
      <c r="U556" s="719"/>
      <c r="V556" s="715"/>
    </row>
    <row r="557" ht="15.75" customHeight="1">
      <c r="B557" s="690"/>
      <c r="C557" s="343"/>
      <c r="D557" s="343"/>
      <c r="E557" s="343"/>
      <c r="F557" s="343"/>
      <c r="G557" s="343"/>
      <c r="H557" s="681"/>
      <c r="I557" s="716"/>
      <c r="J557" s="717"/>
      <c r="K557" s="717"/>
      <c r="L557" s="343"/>
      <c r="M557" s="343"/>
      <c r="N557" s="343"/>
      <c r="O557" s="343"/>
      <c r="P557" s="343"/>
      <c r="Q557" s="343"/>
      <c r="R557" s="681"/>
      <c r="S557" s="718"/>
      <c r="T557" s="681"/>
      <c r="U557" s="719"/>
      <c r="V557" s="715"/>
    </row>
    <row r="558" ht="15.75" customHeight="1">
      <c r="B558" s="690"/>
      <c r="C558" s="343"/>
      <c r="D558" s="343"/>
      <c r="E558" s="343"/>
      <c r="F558" s="343"/>
      <c r="G558" s="343"/>
      <c r="H558" s="681"/>
      <c r="I558" s="716"/>
      <c r="J558" s="717"/>
      <c r="K558" s="717"/>
      <c r="L558" s="343"/>
      <c r="M558" s="343"/>
      <c r="N558" s="343"/>
      <c r="O558" s="343"/>
      <c r="P558" s="343"/>
      <c r="Q558" s="343"/>
      <c r="R558" s="681"/>
      <c r="S558" s="718"/>
      <c r="T558" s="681"/>
      <c r="U558" s="719"/>
      <c r="V558" s="715"/>
    </row>
    <row r="559" ht="15.75" customHeight="1">
      <c r="B559" s="690"/>
      <c r="C559" s="343"/>
      <c r="D559" s="343"/>
      <c r="E559" s="343"/>
      <c r="F559" s="343"/>
      <c r="G559" s="343"/>
      <c r="H559" s="681"/>
      <c r="I559" s="716"/>
      <c r="J559" s="717"/>
      <c r="K559" s="717"/>
      <c r="L559" s="343"/>
      <c r="M559" s="343"/>
      <c r="N559" s="343"/>
      <c r="O559" s="343"/>
      <c r="P559" s="343"/>
      <c r="Q559" s="343"/>
      <c r="R559" s="681"/>
      <c r="S559" s="718"/>
      <c r="T559" s="681"/>
      <c r="U559" s="719"/>
      <c r="V559" s="715"/>
    </row>
    <row r="560" ht="15.75" customHeight="1">
      <c r="B560" s="690"/>
      <c r="C560" s="343"/>
      <c r="D560" s="343"/>
      <c r="E560" s="343"/>
      <c r="F560" s="343"/>
      <c r="G560" s="343"/>
      <c r="H560" s="681"/>
      <c r="I560" s="716"/>
      <c r="J560" s="717"/>
      <c r="K560" s="717"/>
      <c r="L560" s="343"/>
      <c r="M560" s="343"/>
      <c r="N560" s="343"/>
      <c r="O560" s="343"/>
      <c r="P560" s="343"/>
      <c r="Q560" s="343"/>
      <c r="R560" s="681"/>
      <c r="S560" s="718"/>
      <c r="T560" s="681"/>
      <c r="U560" s="719"/>
      <c r="V560" s="715"/>
    </row>
    <row r="561" ht="15.75" customHeight="1">
      <c r="B561" s="690"/>
      <c r="C561" s="343"/>
      <c r="D561" s="343"/>
      <c r="E561" s="343"/>
      <c r="F561" s="343"/>
      <c r="G561" s="343"/>
      <c r="H561" s="681"/>
      <c r="I561" s="716"/>
      <c r="J561" s="717"/>
      <c r="K561" s="717"/>
      <c r="L561" s="343"/>
      <c r="M561" s="343"/>
      <c r="N561" s="343"/>
      <c r="O561" s="343"/>
      <c r="P561" s="343"/>
      <c r="Q561" s="343"/>
      <c r="R561" s="681"/>
      <c r="S561" s="718"/>
      <c r="T561" s="681"/>
      <c r="U561" s="719"/>
      <c r="V561" s="715"/>
    </row>
    <row r="562" ht="15.75" customHeight="1">
      <c r="B562" s="690"/>
      <c r="C562" s="343"/>
      <c r="D562" s="343"/>
      <c r="E562" s="343"/>
      <c r="F562" s="343"/>
      <c r="G562" s="343"/>
      <c r="H562" s="681"/>
      <c r="I562" s="716"/>
      <c r="J562" s="717"/>
      <c r="K562" s="717"/>
      <c r="L562" s="343"/>
      <c r="M562" s="343"/>
      <c r="N562" s="343"/>
      <c r="O562" s="343"/>
      <c r="P562" s="343"/>
      <c r="Q562" s="343"/>
      <c r="R562" s="681"/>
      <c r="S562" s="718"/>
      <c r="T562" s="681"/>
      <c r="U562" s="719"/>
      <c r="V562" s="715"/>
    </row>
    <row r="563" ht="15.75" customHeight="1">
      <c r="B563" s="690"/>
      <c r="C563" s="343"/>
      <c r="D563" s="343"/>
      <c r="E563" s="343"/>
      <c r="F563" s="343"/>
      <c r="G563" s="343"/>
      <c r="H563" s="681"/>
      <c r="I563" s="716"/>
      <c r="J563" s="717"/>
      <c r="K563" s="717"/>
      <c r="L563" s="343"/>
      <c r="M563" s="343"/>
      <c r="N563" s="343"/>
      <c r="O563" s="343"/>
      <c r="P563" s="343"/>
      <c r="Q563" s="343"/>
      <c r="R563" s="681"/>
      <c r="S563" s="718"/>
      <c r="T563" s="681"/>
      <c r="U563" s="719"/>
      <c r="V563" s="715"/>
    </row>
    <row r="564" ht="15.75" customHeight="1">
      <c r="B564" s="690"/>
      <c r="C564" s="343"/>
      <c r="D564" s="343"/>
      <c r="E564" s="343"/>
      <c r="F564" s="343"/>
      <c r="G564" s="343"/>
      <c r="H564" s="681"/>
      <c r="I564" s="716"/>
      <c r="J564" s="717"/>
      <c r="K564" s="717"/>
      <c r="L564" s="343"/>
      <c r="M564" s="343"/>
      <c r="N564" s="343"/>
      <c r="O564" s="343"/>
      <c r="P564" s="343"/>
      <c r="Q564" s="343"/>
      <c r="R564" s="681"/>
      <c r="S564" s="718"/>
      <c r="T564" s="681"/>
      <c r="U564" s="719"/>
      <c r="V564" s="715"/>
    </row>
    <row r="565" ht="15.75" customHeight="1">
      <c r="B565" s="690"/>
      <c r="C565" s="343"/>
      <c r="D565" s="343"/>
      <c r="E565" s="343"/>
      <c r="F565" s="343"/>
      <c r="G565" s="343"/>
      <c r="H565" s="681"/>
      <c r="I565" s="716"/>
      <c r="J565" s="717"/>
      <c r="K565" s="717"/>
      <c r="L565" s="343"/>
      <c r="M565" s="343"/>
      <c r="N565" s="343"/>
      <c r="O565" s="343"/>
      <c r="P565" s="343"/>
      <c r="Q565" s="343"/>
      <c r="R565" s="681"/>
      <c r="S565" s="718"/>
      <c r="T565" s="681"/>
      <c r="U565" s="719"/>
      <c r="V565" s="715"/>
    </row>
    <row r="566" ht="15.75" customHeight="1">
      <c r="B566" s="690"/>
      <c r="C566" s="343"/>
      <c r="D566" s="343"/>
      <c r="E566" s="343"/>
      <c r="F566" s="343"/>
      <c r="G566" s="343"/>
      <c r="H566" s="681"/>
      <c r="I566" s="716"/>
      <c r="J566" s="717"/>
      <c r="K566" s="717"/>
      <c r="L566" s="343"/>
      <c r="M566" s="343"/>
      <c r="N566" s="343"/>
      <c r="O566" s="343"/>
      <c r="P566" s="343"/>
      <c r="Q566" s="343"/>
      <c r="R566" s="681"/>
      <c r="S566" s="718"/>
      <c r="T566" s="681"/>
      <c r="U566" s="719"/>
      <c r="V566" s="715"/>
    </row>
    <row r="567" ht="15.75" customHeight="1">
      <c r="B567" s="690"/>
      <c r="C567" s="343"/>
      <c r="D567" s="343"/>
      <c r="E567" s="343"/>
      <c r="F567" s="343"/>
      <c r="G567" s="343"/>
      <c r="H567" s="681"/>
      <c r="I567" s="716"/>
      <c r="J567" s="717"/>
      <c r="K567" s="717"/>
      <c r="L567" s="343"/>
      <c r="M567" s="343"/>
      <c r="N567" s="343"/>
      <c r="O567" s="343"/>
      <c r="P567" s="343"/>
      <c r="Q567" s="343"/>
      <c r="R567" s="681"/>
      <c r="S567" s="718"/>
      <c r="T567" s="681"/>
      <c r="U567" s="719"/>
      <c r="V567" s="715"/>
    </row>
    <row r="568" ht="15.75" customHeight="1">
      <c r="B568" s="690"/>
      <c r="C568" s="343"/>
      <c r="D568" s="343"/>
      <c r="E568" s="343"/>
      <c r="F568" s="343"/>
      <c r="G568" s="343"/>
      <c r="H568" s="681"/>
      <c r="I568" s="716"/>
      <c r="J568" s="717"/>
      <c r="K568" s="717"/>
      <c r="L568" s="343"/>
      <c r="M568" s="343"/>
      <c r="N568" s="343"/>
      <c r="O568" s="343"/>
      <c r="P568" s="343"/>
      <c r="Q568" s="343"/>
      <c r="R568" s="681"/>
      <c r="S568" s="718"/>
      <c r="T568" s="681"/>
      <c r="U568" s="719"/>
      <c r="V568" s="715"/>
    </row>
    <row r="569" ht="15.75" customHeight="1">
      <c r="B569" s="690"/>
      <c r="C569" s="343"/>
      <c r="D569" s="343"/>
      <c r="E569" s="343"/>
      <c r="F569" s="343"/>
      <c r="G569" s="343"/>
      <c r="H569" s="681"/>
      <c r="I569" s="716"/>
      <c r="J569" s="717"/>
      <c r="K569" s="717"/>
      <c r="L569" s="343"/>
      <c r="M569" s="343"/>
      <c r="N569" s="343"/>
      <c r="O569" s="343"/>
      <c r="P569" s="343"/>
      <c r="Q569" s="343"/>
      <c r="R569" s="681"/>
      <c r="S569" s="718"/>
      <c r="T569" s="681"/>
      <c r="U569" s="719"/>
      <c r="V569" s="715"/>
    </row>
    <row r="570" ht="15.75" customHeight="1">
      <c r="B570" s="690"/>
      <c r="C570" s="343"/>
      <c r="D570" s="343"/>
      <c r="E570" s="343"/>
      <c r="F570" s="343"/>
      <c r="G570" s="343"/>
      <c r="H570" s="681"/>
      <c r="I570" s="716"/>
      <c r="J570" s="717"/>
      <c r="K570" s="717"/>
      <c r="L570" s="343"/>
      <c r="M570" s="343"/>
      <c r="N570" s="343"/>
      <c r="O570" s="343"/>
      <c r="P570" s="343"/>
      <c r="Q570" s="343"/>
      <c r="R570" s="681"/>
      <c r="S570" s="718"/>
      <c r="T570" s="681"/>
      <c r="U570" s="719"/>
      <c r="V570" s="715"/>
    </row>
    <row r="571" ht="15.75" customHeight="1">
      <c r="B571" s="690"/>
      <c r="C571" s="343"/>
      <c r="D571" s="343"/>
      <c r="E571" s="343"/>
      <c r="F571" s="343"/>
      <c r="G571" s="343"/>
      <c r="H571" s="681"/>
      <c r="I571" s="716"/>
      <c r="J571" s="717"/>
      <c r="K571" s="717"/>
      <c r="L571" s="343"/>
      <c r="M571" s="343"/>
      <c r="N571" s="343"/>
      <c r="O571" s="343"/>
      <c r="P571" s="343"/>
      <c r="Q571" s="343"/>
      <c r="R571" s="681"/>
      <c r="S571" s="718"/>
      <c r="T571" s="681"/>
      <c r="U571" s="719"/>
      <c r="V571" s="715"/>
    </row>
    <row r="572" ht="15.75" customHeight="1">
      <c r="B572" s="690"/>
      <c r="C572" s="343"/>
      <c r="D572" s="343"/>
      <c r="E572" s="343"/>
      <c r="F572" s="343"/>
      <c r="G572" s="343"/>
      <c r="H572" s="681"/>
      <c r="I572" s="716"/>
      <c r="J572" s="717"/>
      <c r="K572" s="717"/>
      <c r="L572" s="343"/>
      <c r="M572" s="343"/>
      <c r="N572" s="343"/>
      <c r="O572" s="343"/>
      <c r="P572" s="343"/>
      <c r="Q572" s="343"/>
      <c r="R572" s="681"/>
      <c r="S572" s="718"/>
      <c r="T572" s="681"/>
      <c r="U572" s="719"/>
      <c r="V572" s="715"/>
    </row>
    <row r="573" ht="15.75" customHeight="1">
      <c r="B573" s="690"/>
      <c r="C573" s="343"/>
      <c r="D573" s="343"/>
      <c r="E573" s="343"/>
      <c r="F573" s="343"/>
      <c r="G573" s="343"/>
      <c r="H573" s="681"/>
      <c r="I573" s="716"/>
      <c r="J573" s="717"/>
      <c r="K573" s="717"/>
      <c r="L573" s="343"/>
      <c r="M573" s="343"/>
      <c r="N573" s="343"/>
      <c r="O573" s="343"/>
      <c r="P573" s="343"/>
      <c r="Q573" s="343"/>
      <c r="R573" s="681"/>
      <c r="S573" s="718"/>
      <c r="T573" s="681"/>
      <c r="U573" s="719"/>
      <c r="V573" s="715"/>
    </row>
    <row r="574" ht="15.75" customHeight="1">
      <c r="B574" s="690"/>
      <c r="C574" s="343"/>
      <c r="D574" s="343"/>
      <c r="E574" s="343"/>
      <c r="F574" s="343"/>
      <c r="G574" s="343"/>
      <c r="H574" s="681"/>
      <c r="I574" s="716"/>
      <c r="J574" s="717"/>
      <c r="K574" s="717"/>
      <c r="L574" s="343"/>
      <c r="M574" s="343"/>
      <c r="N574" s="343"/>
      <c r="O574" s="343"/>
      <c r="P574" s="343"/>
      <c r="Q574" s="343"/>
      <c r="R574" s="681"/>
      <c r="S574" s="718"/>
      <c r="T574" s="681"/>
      <c r="U574" s="719"/>
      <c r="V574" s="715"/>
    </row>
    <row r="575" ht="15.75" customHeight="1">
      <c r="B575" s="690"/>
      <c r="C575" s="343"/>
      <c r="D575" s="343"/>
      <c r="E575" s="343"/>
      <c r="F575" s="343"/>
      <c r="G575" s="343"/>
      <c r="H575" s="681"/>
      <c r="I575" s="716"/>
      <c r="J575" s="717"/>
      <c r="K575" s="717"/>
      <c r="L575" s="343"/>
      <c r="M575" s="343"/>
      <c r="N575" s="343"/>
      <c r="O575" s="343"/>
      <c r="P575" s="343"/>
      <c r="Q575" s="343"/>
      <c r="R575" s="681"/>
      <c r="S575" s="718"/>
      <c r="T575" s="681"/>
      <c r="U575" s="719"/>
      <c r="V575" s="715"/>
    </row>
    <row r="576" ht="15.75" customHeight="1">
      <c r="B576" s="690"/>
      <c r="C576" s="343"/>
      <c r="D576" s="343"/>
      <c r="E576" s="343"/>
      <c r="F576" s="343"/>
      <c r="G576" s="343"/>
      <c r="H576" s="681"/>
      <c r="I576" s="716"/>
      <c r="J576" s="717"/>
      <c r="K576" s="717"/>
      <c r="L576" s="343"/>
      <c r="M576" s="343"/>
      <c r="N576" s="343"/>
      <c r="O576" s="343"/>
      <c r="P576" s="343"/>
      <c r="Q576" s="343"/>
      <c r="R576" s="681"/>
      <c r="S576" s="718"/>
      <c r="T576" s="681"/>
      <c r="U576" s="719"/>
      <c r="V576" s="715"/>
    </row>
    <row r="577" ht="15.75" customHeight="1">
      <c r="B577" s="690"/>
      <c r="C577" s="343"/>
      <c r="D577" s="343"/>
      <c r="E577" s="343"/>
      <c r="F577" s="343"/>
      <c r="G577" s="343"/>
      <c r="H577" s="681"/>
      <c r="I577" s="716"/>
      <c r="J577" s="717"/>
      <c r="K577" s="717"/>
      <c r="L577" s="343"/>
      <c r="M577" s="343"/>
      <c r="N577" s="343"/>
      <c r="O577" s="343"/>
      <c r="P577" s="343"/>
      <c r="Q577" s="343"/>
      <c r="R577" s="681"/>
      <c r="S577" s="718"/>
      <c r="T577" s="681"/>
      <c r="U577" s="719"/>
      <c r="V577" s="715"/>
    </row>
    <row r="578" ht="15.75" customHeight="1">
      <c r="B578" s="690"/>
      <c r="C578" s="343"/>
      <c r="D578" s="343"/>
      <c r="E578" s="343"/>
      <c r="F578" s="343"/>
      <c r="G578" s="343"/>
      <c r="H578" s="681"/>
      <c r="I578" s="716"/>
      <c r="J578" s="717"/>
      <c r="K578" s="717"/>
      <c r="L578" s="343"/>
      <c r="M578" s="343"/>
      <c r="N578" s="343"/>
      <c r="O578" s="343"/>
      <c r="P578" s="343"/>
      <c r="Q578" s="343"/>
      <c r="R578" s="681"/>
      <c r="S578" s="718"/>
      <c r="T578" s="681"/>
      <c r="U578" s="719"/>
      <c r="V578" s="715"/>
    </row>
    <row r="579" ht="15.75" customHeight="1">
      <c r="B579" s="690"/>
      <c r="C579" s="343"/>
      <c r="D579" s="343"/>
      <c r="E579" s="343"/>
      <c r="F579" s="343"/>
      <c r="G579" s="343"/>
      <c r="H579" s="681"/>
      <c r="I579" s="716"/>
      <c r="J579" s="717"/>
      <c r="K579" s="717"/>
      <c r="L579" s="343"/>
      <c r="M579" s="343"/>
      <c r="N579" s="343"/>
      <c r="O579" s="343"/>
      <c r="P579" s="343"/>
      <c r="Q579" s="343"/>
      <c r="R579" s="681"/>
      <c r="S579" s="718"/>
      <c r="T579" s="681"/>
      <c r="U579" s="719"/>
      <c r="V579" s="715"/>
    </row>
    <row r="580" ht="15.75" customHeight="1">
      <c r="B580" s="690"/>
      <c r="C580" s="343"/>
      <c r="D580" s="343"/>
      <c r="E580" s="343"/>
      <c r="F580" s="343"/>
      <c r="G580" s="343"/>
      <c r="H580" s="681"/>
      <c r="I580" s="716"/>
      <c r="J580" s="717"/>
      <c r="K580" s="717"/>
      <c r="L580" s="343"/>
      <c r="M580" s="343"/>
      <c r="N580" s="343"/>
      <c r="O580" s="343"/>
      <c r="P580" s="343"/>
      <c r="Q580" s="343"/>
      <c r="R580" s="681"/>
      <c r="S580" s="718"/>
      <c r="T580" s="681"/>
      <c r="U580" s="719"/>
      <c r="V580" s="715"/>
    </row>
    <row r="581" ht="15.75" customHeight="1">
      <c r="B581" s="690"/>
      <c r="C581" s="343"/>
      <c r="D581" s="343"/>
      <c r="E581" s="343"/>
      <c r="F581" s="343"/>
      <c r="G581" s="343"/>
      <c r="H581" s="681"/>
      <c r="I581" s="716"/>
      <c r="J581" s="717"/>
      <c r="K581" s="717"/>
      <c r="L581" s="343"/>
      <c r="M581" s="343"/>
      <c r="N581" s="343"/>
      <c r="O581" s="343"/>
      <c r="P581" s="343"/>
      <c r="Q581" s="343"/>
      <c r="R581" s="681"/>
      <c r="S581" s="718"/>
      <c r="T581" s="681"/>
      <c r="U581" s="719"/>
      <c r="V581" s="715"/>
    </row>
    <row r="582" ht="15.75" customHeight="1">
      <c r="B582" s="690"/>
      <c r="C582" s="343"/>
      <c r="D582" s="343"/>
      <c r="E582" s="343"/>
      <c r="F582" s="343"/>
      <c r="G582" s="343"/>
      <c r="H582" s="681"/>
      <c r="I582" s="716"/>
      <c r="J582" s="717"/>
      <c r="K582" s="717"/>
      <c r="L582" s="343"/>
      <c r="M582" s="343"/>
      <c r="N582" s="343"/>
      <c r="O582" s="343"/>
      <c r="P582" s="343"/>
      <c r="Q582" s="343"/>
      <c r="R582" s="681"/>
      <c r="S582" s="718"/>
      <c r="T582" s="681"/>
      <c r="U582" s="719"/>
      <c r="V582" s="715"/>
    </row>
    <row r="583" ht="15.75" customHeight="1">
      <c r="B583" s="690"/>
      <c r="C583" s="343"/>
      <c r="D583" s="343"/>
      <c r="E583" s="343"/>
      <c r="F583" s="343"/>
      <c r="G583" s="343"/>
      <c r="H583" s="681"/>
      <c r="I583" s="716"/>
      <c r="J583" s="717"/>
      <c r="K583" s="717"/>
      <c r="L583" s="343"/>
      <c r="M583" s="343"/>
      <c r="N583" s="343"/>
      <c r="O583" s="343"/>
      <c r="P583" s="343"/>
      <c r="Q583" s="343"/>
      <c r="R583" s="681"/>
      <c r="S583" s="718"/>
      <c r="T583" s="681"/>
      <c r="U583" s="719"/>
      <c r="V583" s="715"/>
    </row>
    <row r="584" ht="15.75" customHeight="1">
      <c r="B584" s="690"/>
      <c r="C584" s="343"/>
      <c r="D584" s="343"/>
      <c r="E584" s="343"/>
      <c r="F584" s="343"/>
      <c r="G584" s="343"/>
      <c r="H584" s="681"/>
      <c r="I584" s="716"/>
      <c r="J584" s="717"/>
      <c r="K584" s="717"/>
      <c r="L584" s="343"/>
      <c r="M584" s="343"/>
      <c r="N584" s="343"/>
      <c r="O584" s="343"/>
      <c r="P584" s="343"/>
      <c r="Q584" s="343"/>
      <c r="R584" s="681"/>
      <c r="S584" s="718"/>
      <c r="T584" s="681"/>
      <c r="U584" s="719"/>
      <c r="V584" s="715"/>
    </row>
    <row r="585" ht="15.75" customHeight="1">
      <c r="B585" s="690"/>
      <c r="C585" s="343"/>
      <c r="D585" s="343"/>
      <c r="E585" s="343"/>
      <c r="F585" s="343"/>
      <c r="G585" s="343"/>
      <c r="H585" s="681"/>
      <c r="I585" s="716"/>
      <c r="J585" s="717"/>
      <c r="K585" s="717"/>
      <c r="L585" s="343"/>
      <c r="M585" s="343"/>
      <c r="N585" s="343"/>
      <c r="O585" s="343"/>
      <c r="P585" s="343"/>
      <c r="Q585" s="343"/>
      <c r="R585" s="681"/>
      <c r="S585" s="718"/>
      <c r="T585" s="681"/>
      <c r="U585" s="719"/>
      <c r="V585" s="715"/>
    </row>
    <row r="586" ht="15.75" customHeight="1">
      <c r="B586" s="690"/>
      <c r="C586" s="343"/>
      <c r="D586" s="343"/>
      <c r="E586" s="343"/>
      <c r="F586" s="343"/>
      <c r="G586" s="343"/>
      <c r="H586" s="681"/>
      <c r="I586" s="716"/>
      <c r="J586" s="717"/>
      <c r="K586" s="717"/>
      <c r="L586" s="343"/>
      <c r="M586" s="343"/>
      <c r="N586" s="343"/>
      <c r="O586" s="343"/>
      <c r="P586" s="343"/>
      <c r="Q586" s="343"/>
      <c r="R586" s="681"/>
      <c r="S586" s="718"/>
      <c r="T586" s="681"/>
      <c r="U586" s="719"/>
      <c r="V586" s="715"/>
    </row>
    <row r="587" ht="15.75" customHeight="1">
      <c r="B587" s="690"/>
      <c r="C587" s="343"/>
      <c r="D587" s="343"/>
      <c r="E587" s="343"/>
      <c r="F587" s="343"/>
      <c r="G587" s="343"/>
      <c r="H587" s="681"/>
      <c r="I587" s="716"/>
      <c r="J587" s="717"/>
      <c r="K587" s="717"/>
      <c r="L587" s="343"/>
      <c r="M587" s="343"/>
      <c r="N587" s="343"/>
      <c r="O587" s="343"/>
      <c r="P587" s="343"/>
      <c r="Q587" s="343"/>
      <c r="R587" s="681"/>
      <c r="S587" s="718"/>
      <c r="T587" s="681"/>
      <c r="U587" s="719"/>
      <c r="V587" s="715"/>
    </row>
    <row r="588" ht="15.75" customHeight="1">
      <c r="B588" s="690"/>
      <c r="C588" s="343"/>
      <c r="D588" s="343"/>
      <c r="E588" s="343"/>
      <c r="F588" s="343"/>
      <c r="G588" s="343"/>
      <c r="H588" s="681"/>
      <c r="I588" s="716"/>
      <c r="J588" s="717"/>
      <c r="K588" s="717"/>
      <c r="L588" s="343"/>
      <c r="M588" s="343"/>
      <c r="N588" s="343"/>
      <c r="O588" s="343"/>
      <c r="P588" s="343"/>
      <c r="Q588" s="343"/>
      <c r="R588" s="681"/>
      <c r="S588" s="718"/>
      <c r="T588" s="681"/>
      <c r="U588" s="719"/>
      <c r="V588" s="715"/>
    </row>
    <row r="589" ht="15.75" customHeight="1">
      <c r="B589" s="690"/>
      <c r="C589" s="343"/>
      <c r="D589" s="343"/>
      <c r="E589" s="343"/>
      <c r="F589" s="343"/>
      <c r="G589" s="343"/>
      <c r="H589" s="681"/>
      <c r="I589" s="716"/>
      <c r="J589" s="717"/>
      <c r="K589" s="717"/>
      <c r="L589" s="343"/>
      <c r="M589" s="343"/>
      <c r="N589" s="343"/>
      <c r="O589" s="343"/>
      <c r="P589" s="343"/>
      <c r="Q589" s="343"/>
      <c r="R589" s="681"/>
      <c r="S589" s="718"/>
      <c r="T589" s="681"/>
      <c r="U589" s="719"/>
      <c r="V589" s="715"/>
    </row>
    <row r="590" ht="15.75" customHeight="1">
      <c r="B590" s="690"/>
      <c r="C590" s="343"/>
      <c r="D590" s="343"/>
      <c r="E590" s="343"/>
      <c r="F590" s="343"/>
      <c r="G590" s="343"/>
      <c r="H590" s="681"/>
      <c r="I590" s="716"/>
      <c r="J590" s="717"/>
      <c r="K590" s="717"/>
      <c r="L590" s="343"/>
      <c r="M590" s="343"/>
      <c r="N590" s="343"/>
      <c r="O590" s="343"/>
      <c r="P590" s="343"/>
      <c r="Q590" s="343"/>
      <c r="R590" s="681"/>
      <c r="S590" s="718"/>
      <c r="T590" s="681"/>
      <c r="U590" s="719"/>
      <c r="V590" s="715"/>
    </row>
    <row r="591" ht="15.75" customHeight="1">
      <c r="B591" s="690"/>
      <c r="C591" s="343"/>
      <c r="D591" s="343"/>
      <c r="E591" s="343"/>
      <c r="F591" s="343"/>
      <c r="G591" s="343"/>
      <c r="H591" s="681"/>
      <c r="I591" s="716"/>
      <c r="J591" s="717"/>
      <c r="K591" s="717"/>
      <c r="L591" s="343"/>
      <c r="M591" s="343"/>
      <c r="N591" s="343"/>
      <c r="O591" s="343"/>
      <c r="P591" s="343"/>
      <c r="Q591" s="343"/>
      <c r="R591" s="681"/>
      <c r="S591" s="718"/>
      <c r="T591" s="681"/>
      <c r="U591" s="719"/>
      <c r="V591" s="715"/>
    </row>
    <row r="592" ht="15.75" customHeight="1">
      <c r="B592" s="690"/>
      <c r="C592" s="343"/>
      <c r="D592" s="343"/>
      <c r="E592" s="343"/>
      <c r="F592" s="343"/>
      <c r="G592" s="343"/>
      <c r="H592" s="681"/>
      <c r="I592" s="716"/>
      <c r="J592" s="717"/>
      <c r="K592" s="717"/>
      <c r="L592" s="343"/>
      <c r="M592" s="343"/>
      <c r="N592" s="343"/>
      <c r="O592" s="343"/>
      <c r="P592" s="343"/>
      <c r="Q592" s="343"/>
      <c r="R592" s="681"/>
      <c r="S592" s="718"/>
      <c r="T592" s="681"/>
      <c r="U592" s="719"/>
      <c r="V592" s="715"/>
    </row>
    <row r="593" ht="15.75" customHeight="1">
      <c r="B593" s="690"/>
      <c r="C593" s="343"/>
      <c r="D593" s="343"/>
      <c r="E593" s="343"/>
      <c r="F593" s="343"/>
      <c r="G593" s="343"/>
      <c r="H593" s="681"/>
      <c r="I593" s="716"/>
      <c r="J593" s="717"/>
      <c r="K593" s="717"/>
      <c r="L593" s="343"/>
      <c r="M593" s="343"/>
      <c r="N593" s="343"/>
      <c r="O593" s="343"/>
      <c r="P593" s="343"/>
      <c r="Q593" s="343"/>
      <c r="R593" s="681"/>
      <c r="S593" s="718"/>
      <c r="T593" s="681"/>
      <c r="U593" s="719"/>
      <c r="V593" s="715"/>
    </row>
    <row r="594" ht="15.75" customHeight="1">
      <c r="B594" s="690"/>
      <c r="C594" s="343"/>
      <c r="D594" s="343"/>
      <c r="E594" s="343"/>
      <c r="F594" s="343"/>
      <c r="G594" s="343"/>
      <c r="H594" s="681"/>
      <c r="I594" s="716"/>
      <c r="J594" s="717"/>
      <c r="K594" s="717"/>
      <c r="L594" s="343"/>
      <c r="M594" s="343"/>
      <c r="N594" s="343"/>
      <c r="O594" s="343"/>
      <c r="P594" s="343"/>
      <c r="Q594" s="343"/>
      <c r="R594" s="681"/>
      <c r="S594" s="718"/>
      <c r="T594" s="681"/>
      <c r="U594" s="719"/>
      <c r="V594" s="715"/>
    </row>
    <row r="595" ht="15.75" customHeight="1">
      <c r="B595" s="690"/>
      <c r="C595" s="343"/>
      <c r="D595" s="343"/>
      <c r="E595" s="343"/>
      <c r="F595" s="343"/>
      <c r="G595" s="343"/>
      <c r="H595" s="681"/>
      <c r="I595" s="716"/>
      <c r="J595" s="717"/>
      <c r="K595" s="717"/>
      <c r="L595" s="343"/>
      <c r="M595" s="343"/>
      <c r="N595" s="343"/>
      <c r="O595" s="343"/>
      <c r="P595" s="343"/>
      <c r="Q595" s="343"/>
      <c r="R595" s="681"/>
      <c r="S595" s="718"/>
      <c r="T595" s="681"/>
      <c r="U595" s="719"/>
      <c r="V595" s="715"/>
    </row>
    <row r="596" ht="15.75" customHeight="1">
      <c r="B596" s="690"/>
      <c r="C596" s="343"/>
      <c r="D596" s="343"/>
      <c r="E596" s="343"/>
      <c r="F596" s="343"/>
      <c r="G596" s="343"/>
      <c r="H596" s="681"/>
      <c r="I596" s="716"/>
      <c r="J596" s="717"/>
      <c r="K596" s="717"/>
      <c r="L596" s="343"/>
      <c r="M596" s="343"/>
      <c r="N596" s="343"/>
      <c r="O596" s="343"/>
      <c r="P596" s="343"/>
      <c r="Q596" s="343"/>
      <c r="R596" s="681"/>
      <c r="S596" s="718"/>
      <c r="T596" s="681"/>
      <c r="U596" s="719"/>
      <c r="V596" s="715"/>
    </row>
    <row r="597" ht="15.75" customHeight="1">
      <c r="B597" s="690"/>
      <c r="C597" s="343"/>
      <c r="D597" s="343"/>
      <c r="E597" s="343"/>
      <c r="F597" s="343"/>
      <c r="G597" s="343"/>
      <c r="H597" s="681"/>
      <c r="I597" s="716"/>
      <c r="J597" s="717"/>
      <c r="K597" s="717"/>
      <c r="L597" s="343"/>
      <c r="M597" s="343"/>
      <c r="N597" s="343"/>
      <c r="O597" s="343"/>
      <c r="P597" s="343"/>
      <c r="Q597" s="343"/>
      <c r="R597" s="681"/>
      <c r="S597" s="718"/>
      <c r="T597" s="681"/>
      <c r="U597" s="719"/>
      <c r="V597" s="715"/>
    </row>
    <row r="598" ht="15.75" customHeight="1">
      <c r="B598" s="690"/>
      <c r="C598" s="343"/>
      <c r="D598" s="343"/>
      <c r="E598" s="343"/>
      <c r="F598" s="343"/>
      <c r="G598" s="343"/>
      <c r="H598" s="681"/>
      <c r="I598" s="716"/>
      <c r="J598" s="717"/>
      <c r="K598" s="717"/>
      <c r="L598" s="343"/>
      <c r="M598" s="343"/>
      <c r="N598" s="343"/>
      <c r="O598" s="343"/>
      <c r="P598" s="343"/>
      <c r="Q598" s="343"/>
      <c r="R598" s="681"/>
      <c r="S598" s="718"/>
      <c r="T598" s="681"/>
      <c r="U598" s="719"/>
      <c r="V598" s="715"/>
    </row>
    <row r="599" ht="15.75" customHeight="1">
      <c r="B599" s="690"/>
      <c r="C599" s="343"/>
      <c r="D599" s="343"/>
      <c r="E599" s="343"/>
      <c r="F599" s="343"/>
      <c r="G599" s="343"/>
      <c r="H599" s="681"/>
      <c r="I599" s="716"/>
      <c r="J599" s="717"/>
      <c r="K599" s="717"/>
      <c r="L599" s="343"/>
      <c r="M599" s="343"/>
      <c r="N599" s="343"/>
      <c r="O599" s="343"/>
      <c r="P599" s="343"/>
      <c r="Q599" s="343"/>
      <c r="R599" s="681"/>
      <c r="S599" s="718"/>
      <c r="T599" s="681"/>
      <c r="U599" s="719"/>
      <c r="V599" s="715"/>
    </row>
    <row r="600" ht="15.75" customHeight="1">
      <c r="B600" s="690"/>
      <c r="C600" s="343"/>
      <c r="D600" s="343"/>
      <c r="E600" s="343"/>
      <c r="F600" s="343"/>
      <c r="G600" s="343"/>
      <c r="H600" s="681"/>
      <c r="I600" s="716"/>
      <c r="J600" s="717"/>
      <c r="K600" s="717"/>
      <c r="L600" s="343"/>
      <c r="M600" s="343"/>
      <c r="N600" s="343"/>
      <c r="O600" s="343"/>
      <c r="P600" s="343"/>
      <c r="Q600" s="343"/>
      <c r="R600" s="681"/>
      <c r="S600" s="718"/>
      <c r="T600" s="681"/>
      <c r="U600" s="719"/>
      <c r="V600" s="715"/>
    </row>
    <row r="601" ht="15.75" customHeight="1">
      <c r="B601" s="690"/>
      <c r="C601" s="343"/>
      <c r="D601" s="343"/>
      <c r="E601" s="343"/>
      <c r="F601" s="343"/>
      <c r="G601" s="343"/>
      <c r="H601" s="681"/>
      <c r="I601" s="716"/>
      <c r="J601" s="717"/>
      <c r="K601" s="717"/>
      <c r="L601" s="343"/>
      <c r="M601" s="343"/>
      <c r="N601" s="343"/>
      <c r="O601" s="343"/>
      <c r="P601" s="343"/>
      <c r="Q601" s="343"/>
      <c r="R601" s="681"/>
      <c r="S601" s="718"/>
      <c r="T601" s="681"/>
      <c r="U601" s="719"/>
      <c r="V601" s="715"/>
    </row>
    <row r="602" ht="15.75" customHeight="1">
      <c r="B602" s="690"/>
      <c r="C602" s="343"/>
      <c r="D602" s="343"/>
      <c r="E602" s="343"/>
      <c r="F602" s="343"/>
      <c r="G602" s="343"/>
      <c r="H602" s="681"/>
      <c r="I602" s="716"/>
      <c r="J602" s="717"/>
      <c r="K602" s="717"/>
      <c r="L602" s="343"/>
      <c r="M602" s="343"/>
      <c r="N602" s="343"/>
      <c r="O602" s="343"/>
      <c r="P602" s="343"/>
      <c r="Q602" s="343"/>
      <c r="R602" s="681"/>
      <c r="S602" s="718"/>
      <c r="T602" s="681"/>
      <c r="U602" s="719"/>
      <c r="V602" s="715"/>
    </row>
    <row r="603" ht="15.75" customHeight="1">
      <c r="B603" s="690"/>
      <c r="C603" s="343"/>
      <c r="D603" s="343"/>
      <c r="E603" s="343"/>
      <c r="F603" s="343"/>
      <c r="G603" s="343"/>
      <c r="H603" s="681"/>
      <c r="I603" s="716"/>
      <c r="J603" s="717"/>
      <c r="K603" s="717"/>
      <c r="L603" s="343"/>
      <c r="M603" s="343"/>
      <c r="N603" s="343"/>
      <c r="O603" s="343"/>
      <c r="P603" s="343"/>
      <c r="Q603" s="343"/>
      <c r="R603" s="681"/>
      <c r="S603" s="718"/>
      <c r="T603" s="681"/>
      <c r="U603" s="719"/>
      <c r="V603" s="715"/>
    </row>
    <row r="604" ht="15.75" customHeight="1">
      <c r="B604" s="690"/>
      <c r="C604" s="343"/>
      <c r="D604" s="343"/>
      <c r="E604" s="343"/>
      <c r="F604" s="343"/>
      <c r="G604" s="343"/>
      <c r="H604" s="681"/>
      <c r="I604" s="716"/>
      <c r="J604" s="717"/>
      <c r="K604" s="717"/>
      <c r="L604" s="343"/>
      <c r="M604" s="343"/>
      <c r="N604" s="343"/>
      <c r="O604" s="343"/>
      <c r="P604" s="343"/>
      <c r="Q604" s="343"/>
      <c r="R604" s="681"/>
      <c r="S604" s="718"/>
      <c r="T604" s="681"/>
      <c r="U604" s="719"/>
      <c r="V604" s="715"/>
    </row>
    <row r="605" ht="15.75" customHeight="1">
      <c r="B605" s="690"/>
      <c r="C605" s="343"/>
      <c r="D605" s="343"/>
      <c r="E605" s="343"/>
      <c r="F605" s="343"/>
      <c r="G605" s="343"/>
      <c r="H605" s="681"/>
      <c r="I605" s="716"/>
      <c r="J605" s="717"/>
      <c r="K605" s="717"/>
      <c r="L605" s="343"/>
      <c r="M605" s="343"/>
      <c r="N605" s="343"/>
      <c r="O605" s="343"/>
      <c r="P605" s="343"/>
      <c r="Q605" s="343"/>
      <c r="R605" s="681"/>
      <c r="S605" s="718"/>
      <c r="T605" s="681"/>
      <c r="U605" s="719"/>
      <c r="V605" s="715"/>
    </row>
    <row r="606" ht="15.75" customHeight="1">
      <c r="B606" s="690"/>
      <c r="C606" s="343"/>
      <c r="D606" s="343"/>
      <c r="E606" s="343"/>
      <c r="F606" s="343"/>
      <c r="G606" s="343"/>
      <c r="H606" s="681"/>
      <c r="I606" s="716"/>
      <c r="J606" s="717"/>
      <c r="K606" s="717"/>
      <c r="L606" s="343"/>
      <c r="M606" s="343"/>
      <c r="N606" s="343"/>
      <c r="O606" s="343"/>
      <c r="P606" s="343"/>
      <c r="Q606" s="343"/>
      <c r="R606" s="681"/>
      <c r="S606" s="718"/>
      <c r="T606" s="681"/>
      <c r="U606" s="719"/>
      <c r="V606" s="715"/>
    </row>
    <row r="607" ht="15.75" customHeight="1">
      <c r="B607" s="690"/>
      <c r="C607" s="343"/>
      <c r="D607" s="343"/>
      <c r="E607" s="343"/>
      <c r="F607" s="343"/>
      <c r="G607" s="343"/>
      <c r="H607" s="681"/>
      <c r="I607" s="716"/>
      <c r="J607" s="717"/>
      <c r="K607" s="717"/>
      <c r="L607" s="343"/>
      <c r="M607" s="343"/>
      <c r="N607" s="343"/>
      <c r="O607" s="343"/>
      <c r="P607" s="343"/>
      <c r="Q607" s="343"/>
      <c r="R607" s="681"/>
      <c r="S607" s="718"/>
      <c r="T607" s="681"/>
      <c r="U607" s="719"/>
      <c r="V607" s="715"/>
    </row>
    <row r="608" ht="15.75" customHeight="1">
      <c r="B608" s="690"/>
      <c r="C608" s="343"/>
      <c r="D608" s="343"/>
      <c r="E608" s="343"/>
      <c r="F608" s="343"/>
      <c r="G608" s="343"/>
      <c r="H608" s="681"/>
      <c r="I608" s="716"/>
      <c r="J608" s="717"/>
      <c r="K608" s="717"/>
      <c r="L608" s="343"/>
      <c r="M608" s="343"/>
      <c r="N608" s="343"/>
      <c r="O608" s="343"/>
      <c r="P608" s="343"/>
      <c r="Q608" s="343"/>
      <c r="R608" s="681"/>
      <c r="S608" s="718"/>
      <c r="T608" s="681"/>
      <c r="U608" s="719"/>
      <c r="V608" s="715"/>
    </row>
    <row r="609" ht="15.75" customHeight="1">
      <c r="B609" s="690"/>
      <c r="C609" s="343"/>
      <c r="D609" s="343"/>
      <c r="E609" s="343"/>
      <c r="F609" s="343"/>
      <c r="G609" s="343"/>
      <c r="H609" s="681"/>
      <c r="I609" s="716"/>
      <c r="J609" s="717"/>
      <c r="K609" s="717"/>
      <c r="L609" s="343"/>
      <c r="M609" s="343"/>
      <c r="N609" s="343"/>
      <c r="O609" s="343"/>
      <c r="P609" s="343"/>
      <c r="Q609" s="343"/>
      <c r="R609" s="681"/>
      <c r="S609" s="718"/>
      <c r="T609" s="681"/>
      <c r="U609" s="719"/>
      <c r="V609" s="715"/>
    </row>
    <row r="610" ht="15.75" customHeight="1">
      <c r="B610" s="690"/>
      <c r="C610" s="343"/>
      <c r="D610" s="343"/>
      <c r="E610" s="343"/>
      <c r="F610" s="343"/>
      <c r="G610" s="343"/>
      <c r="H610" s="681"/>
      <c r="I610" s="716"/>
      <c r="J610" s="717"/>
      <c r="K610" s="717"/>
      <c r="L610" s="343"/>
      <c r="M610" s="343"/>
      <c r="N610" s="343"/>
      <c r="O610" s="343"/>
      <c r="P610" s="343"/>
      <c r="Q610" s="343"/>
      <c r="R610" s="681"/>
      <c r="S610" s="718"/>
      <c r="T610" s="681"/>
      <c r="U610" s="719"/>
      <c r="V610" s="715"/>
    </row>
    <row r="611" ht="15.75" customHeight="1">
      <c r="B611" s="690"/>
      <c r="C611" s="343"/>
      <c r="D611" s="343"/>
      <c r="E611" s="343"/>
      <c r="F611" s="343"/>
      <c r="G611" s="343"/>
      <c r="H611" s="681"/>
      <c r="I611" s="716"/>
      <c r="J611" s="717"/>
      <c r="K611" s="717"/>
      <c r="L611" s="343"/>
      <c r="M611" s="343"/>
      <c r="N611" s="343"/>
      <c r="O611" s="343"/>
      <c r="P611" s="343"/>
      <c r="Q611" s="343"/>
      <c r="R611" s="681"/>
      <c r="S611" s="718"/>
      <c r="T611" s="681"/>
      <c r="U611" s="719"/>
      <c r="V611" s="715"/>
    </row>
    <row r="612" ht="15.75" customHeight="1">
      <c r="B612" s="690"/>
      <c r="C612" s="343"/>
      <c r="D612" s="343"/>
      <c r="E612" s="343"/>
      <c r="F612" s="343"/>
      <c r="G612" s="343"/>
      <c r="H612" s="681"/>
      <c r="I612" s="716"/>
      <c r="J612" s="717"/>
      <c r="K612" s="717"/>
      <c r="L612" s="343"/>
      <c r="M612" s="343"/>
      <c r="N612" s="343"/>
      <c r="O612" s="343"/>
      <c r="P612" s="343"/>
      <c r="Q612" s="343"/>
      <c r="R612" s="681"/>
      <c r="S612" s="718"/>
      <c r="T612" s="681"/>
      <c r="U612" s="719"/>
      <c r="V612" s="715"/>
    </row>
    <row r="613" ht="15.75" customHeight="1">
      <c r="B613" s="690"/>
      <c r="C613" s="343"/>
      <c r="D613" s="343"/>
      <c r="E613" s="343"/>
      <c r="F613" s="343"/>
      <c r="G613" s="343"/>
      <c r="H613" s="681"/>
      <c r="I613" s="716"/>
      <c r="J613" s="717"/>
      <c r="K613" s="717"/>
      <c r="L613" s="343"/>
      <c r="M613" s="343"/>
      <c r="N613" s="343"/>
      <c r="O613" s="343"/>
      <c r="P613" s="343"/>
      <c r="Q613" s="343"/>
      <c r="R613" s="681"/>
      <c r="S613" s="718"/>
      <c r="T613" s="681"/>
      <c r="U613" s="719"/>
      <c r="V613" s="715"/>
    </row>
    <row r="614" ht="15.75" customHeight="1">
      <c r="B614" s="690"/>
      <c r="C614" s="343"/>
      <c r="D614" s="343"/>
      <c r="E614" s="343"/>
      <c r="F614" s="343"/>
      <c r="G614" s="343"/>
      <c r="H614" s="681"/>
      <c r="I614" s="716"/>
      <c r="J614" s="717"/>
      <c r="K614" s="717"/>
      <c r="L614" s="343"/>
      <c r="M614" s="343"/>
      <c r="N614" s="343"/>
      <c r="O614" s="343"/>
      <c r="P614" s="343"/>
      <c r="Q614" s="343"/>
      <c r="R614" s="681"/>
      <c r="S614" s="718"/>
      <c r="T614" s="681"/>
      <c r="U614" s="719"/>
      <c r="V614" s="715"/>
    </row>
    <row r="615" ht="15.75" customHeight="1">
      <c r="B615" s="690"/>
      <c r="C615" s="343"/>
      <c r="D615" s="343"/>
      <c r="E615" s="343"/>
      <c r="F615" s="343"/>
      <c r="G615" s="343"/>
      <c r="H615" s="681"/>
      <c r="I615" s="716"/>
      <c r="J615" s="717"/>
      <c r="K615" s="717"/>
      <c r="L615" s="343"/>
      <c r="M615" s="343"/>
      <c r="N615" s="343"/>
      <c r="O615" s="343"/>
      <c r="P615" s="343"/>
      <c r="Q615" s="343"/>
      <c r="R615" s="681"/>
      <c r="S615" s="718"/>
      <c r="T615" s="681"/>
      <c r="U615" s="719"/>
      <c r="V615" s="715"/>
    </row>
    <row r="616" ht="15.75" customHeight="1">
      <c r="B616" s="690"/>
      <c r="C616" s="343"/>
      <c r="D616" s="343"/>
      <c r="E616" s="343"/>
      <c r="F616" s="343"/>
      <c r="G616" s="343"/>
      <c r="H616" s="681"/>
      <c r="I616" s="716"/>
      <c r="J616" s="717"/>
      <c r="K616" s="717"/>
      <c r="L616" s="343"/>
      <c r="M616" s="343"/>
      <c r="N616" s="343"/>
      <c r="O616" s="343"/>
      <c r="P616" s="343"/>
      <c r="Q616" s="343"/>
      <c r="R616" s="681"/>
      <c r="S616" s="718"/>
      <c r="T616" s="681"/>
      <c r="U616" s="719"/>
      <c r="V616" s="715"/>
    </row>
    <row r="617" ht="15.75" customHeight="1">
      <c r="B617" s="690"/>
      <c r="C617" s="343"/>
      <c r="D617" s="343"/>
      <c r="E617" s="343"/>
      <c r="F617" s="343"/>
      <c r="G617" s="343"/>
      <c r="H617" s="681"/>
      <c r="I617" s="716"/>
      <c r="J617" s="717"/>
      <c r="K617" s="717"/>
      <c r="L617" s="343"/>
      <c r="M617" s="343"/>
      <c r="N617" s="343"/>
      <c r="O617" s="343"/>
      <c r="P617" s="343"/>
      <c r="Q617" s="343"/>
      <c r="R617" s="681"/>
      <c r="S617" s="718"/>
      <c r="T617" s="681"/>
      <c r="U617" s="719"/>
      <c r="V617" s="715"/>
    </row>
    <row r="618" ht="15.75" customHeight="1">
      <c r="B618" s="690"/>
      <c r="C618" s="343"/>
      <c r="D618" s="343"/>
      <c r="E618" s="343"/>
      <c r="F618" s="343"/>
      <c r="G618" s="343"/>
      <c r="H618" s="681"/>
      <c r="I618" s="716"/>
      <c r="J618" s="717"/>
      <c r="K618" s="717"/>
      <c r="L618" s="343"/>
      <c r="M618" s="343"/>
      <c r="N618" s="343"/>
      <c r="O618" s="343"/>
      <c r="P618" s="343"/>
      <c r="Q618" s="343"/>
      <c r="R618" s="681"/>
      <c r="S618" s="718"/>
      <c r="T618" s="681"/>
      <c r="U618" s="719"/>
      <c r="V618" s="715"/>
    </row>
    <row r="619" ht="15.75" customHeight="1">
      <c r="B619" s="690"/>
      <c r="C619" s="343"/>
      <c r="D619" s="343"/>
      <c r="E619" s="343"/>
      <c r="F619" s="343"/>
      <c r="G619" s="343"/>
      <c r="H619" s="681"/>
      <c r="I619" s="716"/>
      <c r="J619" s="717"/>
      <c r="K619" s="717"/>
      <c r="L619" s="343"/>
      <c r="M619" s="343"/>
      <c r="N619" s="343"/>
      <c r="O619" s="343"/>
      <c r="P619" s="343"/>
      <c r="Q619" s="343"/>
      <c r="R619" s="681"/>
      <c r="S619" s="718"/>
      <c r="T619" s="681"/>
      <c r="U619" s="719"/>
      <c r="V619" s="715"/>
    </row>
    <row r="620" ht="15.75" customHeight="1">
      <c r="B620" s="690"/>
      <c r="C620" s="343"/>
      <c r="D620" s="343"/>
      <c r="E620" s="343"/>
      <c r="F620" s="343"/>
      <c r="G620" s="343"/>
      <c r="H620" s="681"/>
      <c r="I620" s="716"/>
      <c r="J620" s="717"/>
      <c r="K620" s="717"/>
      <c r="L620" s="343"/>
      <c r="M620" s="343"/>
      <c r="N620" s="343"/>
      <c r="O620" s="343"/>
      <c r="P620" s="343"/>
      <c r="Q620" s="343"/>
      <c r="R620" s="681"/>
      <c r="S620" s="718"/>
      <c r="T620" s="681"/>
      <c r="U620" s="719"/>
      <c r="V620" s="715"/>
    </row>
    <row r="621" ht="15.75" customHeight="1">
      <c r="B621" s="690"/>
      <c r="C621" s="343"/>
      <c r="D621" s="343"/>
      <c r="E621" s="343"/>
      <c r="F621" s="343"/>
      <c r="G621" s="343"/>
      <c r="H621" s="681"/>
      <c r="I621" s="716"/>
      <c r="J621" s="717"/>
      <c r="K621" s="717"/>
      <c r="L621" s="343"/>
      <c r="M621" s="343"/>
      <c r="N621" s="343"/>
      <c r="O621" s="343"/>
      <c r="P621" s="343"/>
      <c r="Q621" s="343"/>
      <c r="R621" s="681"/>
      <c r="S621" s="718"/>
      <c r="T621" s="681"/>
      <c r="U621" s="719"/>
      <c r="V621" s="715"/>
    </row>
    <row r="622" ht="15.75" customHeight="1">
      <c r="B622" s="690"/>
      <c r="C622" s="343"/>
      <c r="D622" s="343"/>
      <c r="E622" s="343"/>
      <c r="F622" s="343"/>
      <c r="G622" s="343"/>
      <c r="H622" s="681"/>
      <c r="I622" s="716"/>
      <c r="J622" s="717"/>
      <c r="K622" s="717"/>
      <c r="L622" s="343"/>
      <c r="M622" s="343"/>
      <c r="N622" s="343"/>
      <c r="O622" s="343"/>
      <c r="P622" s="343"/>
      <c r="Q622" s="343"/>
      <c r="R622" s="681"/>
      <c r="S622" s="718"/>
      <c r="T622" s="681"/>
      <c r="U622" s="719"/>
      <c r="V622" s="715"/>
    </row>
    <row r="623" ht="15.75" customHeight="1">
      <c r="B623" s="690"/>
      <c r="C623" s="343"/>
      <c r="D623" s="343"/>
      <c r="E623" s="343"/>
      <c r="F623" s="343"/>
      <c r="G623" s="343"/>
      <c r="H623" s="681"/>
      <c r="I623" s="716"/>
      <c r="J623" s="717"/>
      <c r="K623" s="717"/>
      <c r="L623" s="343"/>
      <c r="M623" s="343"/>
      <c r="N623" s="343"/>
      <c r="O623" s="343"/>
      <c r="P623" s="343"/>
      <c r="Q623" s="343"/>
      <c r="R623" s="681"/>
      <c r="S623" s="718"/>
      <c r="T623" s="681"/>
      <c r="U623" s="719"/>
      <c r="V623" s="715"/>
    </row>
    <row r="624" ht="15.75" customHeight="1">
      <c r="B624" s="690"/>
      <c r="C624" s="343"/>
      <c r="D624" s="343"/>
      <c r="E624" s="343"/>
      <c r="F624" s="343"/>
      <c r="G624" s="343"/>
      <c r="H624" s="681"/>
      <c r="I624" s="716"/>
      <c r="J624" s="717"/>
      <c r="K624" s="717"/>
      <c r="L624" s="343"/>
      <c r="M624" s="343"/>
      <c r="N624" s="343"/>
      <c r="O624" s="343"/>
      <c r="P624" s="343"/>
      <c r="Q624" s="343"/>
      <c r="R624" s="681"/>
      <c r="S624" s="718"/>
      <c r="T624" s="681"/>
      <c r="U624" s="719"/>
      <c r="V624" s="715"/>
    </row>
    <row r="625" ht="15.75" customHeight="1">
      <c r="B625" s="690"/>
      <c r="C625" s="343"/>
      <c r="D625" s="343"/>
      <c r="E625" s="343"/>
      <c r="F625" s="343"/>
      <c r="G625" s="343"/>
      <c r="H625" s="681"/>
      <c r="I625" s="716"/>
      <c r="J625" s="717"/>
      <c r="K625" s="717"/>
      <c r="L625" s="343"/>
      <c r="M625" s="343"/>
      <c r="N625" s="343"/>
      <c r="O625" s="343"/>
      <c r="P625" s="343"/>
      <c r="Q625" s="343"/>
      <c r="R625" s="681"/>
      <c r="S625" s="718"/>
      <c r="T625" s="681"/>
      <c r="U625" s="719"/>
      <c r="V625" s="715"/>
    </row>
    <row r="626" ht="15.75" customHeight="1">
      <c r="B626" s="690"/>
      <c r="C626" s="343"/>
      <c r="D626" s="343"/>
      <c r="E626" s="343"/>
      <c r="F626" s="343"/>
      <c r="G626" s="343"/>
      <c r="H626" s="681"/>
      <c r="I626" s="716"/>
      <c r="J626" s="717"/>
      <c r="K626" s="717"/>
      <c r="L626" s="343"/>
      <c r="M626" s="343"/>
      <c r="N626" s="343"/>
      <c r="O626" s="343"/>
      <c r="P626" s="343"/>
      <c r="Q626" s="343"/>
      <c r="R626" s="681"/>
      <c r="S626" s="718"/>
      <c r="T626" s="681"/>
      <c r="U626" s="719"/>
      <c r="V626" s="715"/>
    </row>
    <row r="627" ht="15.75" customHeight="1">
      <c r="B627" s="690"/>
      <c r="C627" s="343"/>
      <c r="D627" s="343"/>
      <c r="E627" s="343"/>
      <c r="F627" s="343"/>
      <c r="G627" s="343"/>
      <c r="H627" s="681"/>
      <c r="I627" s="716"/>
      <c r="J627" s="717"/>
      <c r="K627" s="717"/>
      <c r="L627" s="343"/>
      <c r="M627" s="343"/>
      <c r="N627" s="343"/>
      <c r="O627" s="343"/>
      <c r="P627" s="343"/>
      <c r="Q627" s="343"/>
      <c r="R627" s="681"/>
      <c r="S627" s="718"/>
      <c r="T627" s="681"/>
      <c r="U627" s="719"/>
      <c r="V627" s="715"/>
    </row>
    <row r="628" ht="15.75" customHeight="1">
      <c r="B628" s="690"/>
      <c r="C628" s="343"/>
      <c r="D628" s="343"/>
      <c r="E628" s="343"/>
      <c r="F628" s="343"/>
      <c r="G628" s="343"/>
      <c r="H628" s="681"/>
      <c r="I628" s="716"/>
      <c r="J628" s="717"/>
      <c r="K628" s="717"/>
      <c r="L628" s="343"/>
      <c r="M628" s="343"/>
      <c r="N628" s="343"/>
      <c r="O628" s="343"/>
      <c r="P628" s="343"/>
      <c r="Q628" s="343"/>
      <c r="R628" s="681"/>
      <c r="S628" s="718"/>
      <c r="T628" s="681"/>
      <c r="U628" s="719"/>
      <c r="V628" s="715"/>
    </row>
    <row r="629" ht="15.75" customHeight="1">
      <c r="B629" s="690"/>
      <c r="C629" s="343"/>
      <c r="D629" s="343"/>
      <c r="E629" s="343"/>
      <c r="F629" s="343"/>
      <c r="G629" s="343"/>
      <c r="H629" s="681"/>
      <c r="I629" s="716"/>
      <c r="J629" s="717"/>
      <c r="K629" s="717"/>
      <c r="L629" s="343"/>
      <c r="M629" s="343"/>
      <c r="N629" s="343"/>
      <c r="O629" s="343"/>
      <c r="P629" s="343"/>
      <c r="Q629" s="343"/>
      <c r="R629" s="681"/>
      <c r="S629" s="718"/>
      <c r="T629" s="681"/>
      <c r="U629" s="719"/>
      <c r="V629" s="715"/>
    </row>
    <row r="630" ht="15.75" customHeight="1">
      <c r="B630" s="690"/>
      <c r="C630" s="343"/>
      <c r="D630" s="343"/>
      <c r="E630" s="343"/>
      <c r="F630" s="343"/>
      <c r="G630" s="343"/>
      <c r="H630" s="681"/>
      <c r="I630" s="716"/>
      <c r="J630" s="717"/>
      <c r="K630" s="717"/>
      <c r="L630" s="343"/>
      <c r="M630" s="343"/>
      <c r="N630" s="343"/>
      <c r="O630" s="343"/>
      <c r="P630" s="343"/>
      <c r="Q630" s="343"/>
      <c r="R630" s="681"/>
      <c r="S630" s="718"/>
      <c r="T630" s="681"/>
      <c r="U630" s="719"/>
      <c r="V630" s="715"/>
    </row>
    <row r="631" ht="15.75" customHeight="1">
      <c r="B631" s="690"/>
      <c r="C631" s="343"/>
      <c r="D631" s="343"/>
      <c r="E631" s="343"/>
      <c r="F631" s="343"/>
      <c r="G631" s="343"/>
      <c r="H631" s="681"/>
      <c r="I631" s="716"/>
      <c r="J631" s="717"/>
      <c r="K631" s="717"/>
      <c r="L631" s="343"/>
      <c r="M631" s="343"/>
      <c r="N631" s="343"/>
      <c r="O631" s="343"/>
      <c r="P631" s="343"/>
      <c r="Q631" s="343"/>
      <c r="R631" s="681"/>
      <c r="S631" s="718"/>
      <c r="T631" s="681"/>
      <c r="U631" s="719"/>
      <c r="V631" s="715"/>
    </row>
    <row r="632" ht="15.75" customHeight="1">
      <c r="B632" s="690"/>
      <c r="C632" s="343"/>
      <c r="D632" s="343"/>
      <c r="E632" s="343"/>
      <c r="F632" s="343"/>
      <c r="G632" s="343"/>
      <c r="H632" s="681"/>
      <c r="I632" s="716"/>
      <c r="J632" s="717"/>
      <c r="K632" s="717"/>
      <c r="L632" s="343"/>
      <c r="M632" s="343"/>
      <c r="N632" s="343"/>
      <c r="O632" s="343"/>
      <c r="P632" s="343"/>
      <c r="Q632" s="343"/>
      <c r="R632" s="681"/>
      <c r="S632" s="718"/>
      <c r="T632" s="681"/>
      <c r="U632" s="719"/>
      <c r="V632" s="715"/>
    </row>
    <row r="633" ht="15.75" customHeight="1">
      <c r="B633" s="690"/>
      <c r="C633" s="343"/>
      <c r="D633" s="343"/>
      <c r="E633" s="343"/>
      <c r="F633" s="343"/>
      <c r="G633" s="343"/>
      <c r="H633" s="681"/>
      <c r="I633" s="716"/>
      <c r="J633" s="717"/>
      <c r="K633" s="717"/>
      <c r="L633" s="343"/>
      <c r="M633" s="343"/>
      <c r="N633" s="343"/>
      <c r="O633" s="343"/>
      <c r="P633" s="343"/>
      <c r="Q633" s="343"/>
      <c r="R633" s="681"/>
      <c r="S633" s="718"/>
      <c r="T633" s="681"/>
      <c r="U633" s="719"/>
      <c r="V633" s="715"/>
    </row>
    <row r="634" ht="15.75" customHeight="1">
      <c r="B634" s="690"/>
      <c r="C634" s="343"/>
      <c r="D634" s="343"/>
      <c r="E634" s="343"/>
      <c r="F634" s="343"/>
      <c r="G634" s="343"/>
      <c r="H634" s="681"/>
      <c r="I634" s="716"/>
      <c r="J634" s="717"/>
      <c r="K634" s="717"/>
      <c r="L634" s="343"/>
      <c r="M634" s="343"/>
      <c r="N634" s="343"/>
      <c r="O634" s="343"/>
      <c r="P634" s="343"/>
      <c r="Q634" s="343"/>
      <c r="R634" s="681"/>
      <c r="S634" s="718"/>
      <c r="T634" s="681"/>
      <c r="U634" s="719"/>
      <c r="V634" s="715"/>
    </row>
    <row r="635" ht="15.75" customHeight="1">
      <c r="B635" s="690"/>
      <c r="C635" s="343"/>
      <c r="D635" s="343"/>
      <c r="E635" s="343"/>
      <c r="F635" s="343"/>
      <c r="G635" s="343"/>
      <c r="H635" s="681"/>
      <c r="I635" s="716"/>
      <c r="J635" s="717"/>
      <c r="K635" s="717"/>
      <c r="L635" s="343"/>
      <c r="M635" s="343"/>
      <c r="N635" s="343"/>
      <c r="O635" s="343"/>
      <c r="P635" s="343"/>
      <c r="Q635" s="343"/>
      <c r="R635" s="681"/>
      <c r="S635" s="718"/>
      <c r="T635" s="681"/>
      <c r="U635" s="719"/>
      <c r="V635" s="715"/>
    </row>
    <row r="636" ht="15.75" customHeight="1">
      <c r="B636" s="690"/>
      <c r="C636" s="343"/>
      <c r="D636" s="343"/>
      <c r="E636" s="343"/>
      <c r="F636" s="343"/>
      <c r="G636" s="343"/>
      <c r="H636" s="681"/>
      <c r="I636" s="716"/>
      <c r="J636" s="717"/>
      <c r="K636" s="717"/>
      <c r="L636" s="343"/>
      <c r="M636" s="343"/>
      <c r="N636" s="343"/>
      <c r="O636" s="343"/>
      <c r="P636" s="343"/>
      <c r="Q636" s="343"/>
      <c r="R636" s="681"/>
      <c r="S636" s="718"/>
      <c r="T636" s="681"/>
      <c r="U636" s="719"/>
      <c r="V636" s="715"/>
    </row>
    <row r="637" ht="15.75" customHeight="1">
      <c r="B637" s="690"/>
      <c r="C637" s="343"/>
      <c r="D637" s="343"/>
      <c r="E637" s="343"/>
      <c r="F637" s="343"/>
      <c r="G637" s="343"/>
      <c r="H637" s="681"/>
      <c r="I637" s="716"/>
      <c r="J637" s="717"/>
      <c r="K637" s="717"/>
      <c r="L637" s="343"/>
      <c r="M637" s="343"/>
      <c r="N637" s="343"/>
      <c r="O637" s="343"/>
      <c r="P637" s="343"/>
      <c r="Q637" s="343"/>
      <c r="R637" s="681"/>
      <c r="S637" s="718"/>
      <c r="T637" s="681"/>
      <c r="U637" s="719"/>
      <c r="V637" s="715"/>
    </row>
    <row r="638" ht="15.75" customHeight="1">
      <c r="B638" s="690"/>
      <c r="C638" s="343"/>
      <c r="D638" s="343"/>
      <c r="E638" s="343"/>
      <c r="F638" s="343"/>
      <c r="G638" s="343"/>
      <c r="H638" s="681"/>
      <c r="I638" s="716"/>
      <c r="J638" s="717"/>
      <c r="K638" s="717"/>
      <c r="L638" s="343"/>
      <c r="M638" s="343"/>
      <c r="N638" s="343"/>
      <c r="O638" s="343"/>
      <c r="P638" s="343"/>
      <c r="Q638" s="343"/>
      <c r="R638" s="681"/>
      <c r="S638" s="718"/>
      <c r="T638" s="681"/>
      <c r="U638" s="719"/>
      <c r="V638" s="715"/>
    </row>
    <row r="639" ht="15.75" customHeight="1">
      <c r="B639" s="690"/>
      <c r="C639" s="343"/>
      <c r="D639" s="343"/>
      <c r="E639" s="343"/>
      <c r="F639" s="343"/>
      <c r="G639" s="343"/>
      <c r="H639" s="681"/>
      <c r="I639" s="716"/>
      <c r="J639" s="717"/>
      <c r="K639" s="717"/>
      <c r="L639" s="343"/>
      <c r="M639" s="343"/>
      <c r="N639" s="343"/>
      <c r="O639" s="343"/>
      <c r="P639" s="343"/>
      <c r="Q639" s="343"/>
      <c r="R639" s="681"/>
      <c r="S639" s="718"/>
      <c r="T639" s="681"/>
      <c r="U639" s="719"/>
      <c r="V639" s="715"/>
    </row>
    <row r="640" ht="15.75" customHeight="1">
      <c r="B640" s="690"/>
      <c r="C640" s="343"/>
      <c r="D640" s="343"/>
      <c r="E640" s="343"/>
      <c r="F640" s="343"/>
      <c r="G640" s="343"/>
      <c r="H640" s="681"/>
      <c r="I640" s="716"/>
      <c r="J640" s="717"/>
      <c r="K640" s="717"/>
      <c r="L640" s="343"/>
      <c r="M640" s="343"/>
      <c r="N640" s="343"/>
      <c r="O640" s="343"/>
      <c r="P640" s="343"/>
      <c r="Q640" s="343"/>
      <c r="R640" s="681"/>
      <c r="S640" s="718"/>
      <c r="T640" s="681"/>
      <c r="U640" s="719"/>
      <c r="V640" s="715"/>
    </row>
    <row r="641" ht="15.75" customHeight="1">
      <c r="B641" s="690"/>
      <c r="C641" s="343"/>
      <c r="D641" s="343"/>
      <c r="E641" s="343"/>
      <c r="F641" s="343"/>
      <c r="G641" s="343"/>
      <c r="H641" s="681"/>
      <c r="I641" s="716"/>
      <c r="J641" s="717"/>
      <c r="K641" s="717"/>
      <c r="L641" s="343"/>
      <c r="M641" s="343"/>
      <c r="N641" s="343"/>
      <c r="O641" s="343"/>
      <c r="P641" s="343"/>
      <c r="Q641" s="343"/>
      <c r="R641" s="681"/>
      <c r="S641" s="718"/>
      <c r="T641" s="681"/>
      <c r="U641" s="719"/>
      <c r="V641" s="715"/>
    </row>
    <row r="642" ht="15.75" customHeight="1">
      <c r="B642" s="690"/>
      <c r="C642" s="343"/>
      <c r="D642" s="343"/>
      <c r="E642" s="343"/>
      <c r="F642" s="343"/>
      <c r="G642" s="343"/>
      <c r="H642" s="681"/>
      <c r="I642" s="716"/>
      <c r="J642" s="717"/>
      <c r="K642" s="717"/>
      <c r="L642" s="343"/>
      <c r="M642" s="343"/>
      <c r="N642" s="343"/>
      <c r="O642" s="343"/>
      <c r="P642" s="343"/>
      <c r="Q642" s="343"/>
      <c r="R642" s="681"/>
      <c r="S642" s="718"/>
      <c r="T642" s="681"/>
      <c r="U642" s="719"/>
      <c r="V642" s="715"/>
    </row>
    <row r="643" ht="15.75" customHeight="1">
      <c r="B643" s="690"/>
      <c r="C643" s="343"/>
      <c r="D643" s="343"/>
      <c r="E643" s="343"/>
      <c r="F643" s="343"/>
      <c r="G643" s="343"/>
      <c r="H643" s="681"/>
      <c r="I643" s="716"/>
      <c r="J643" s="717"/>
      <c r="K643" s="717"/>
      <c r="L643" s="343"/>
      <c r="M643" s="343"/>
      <c r="N643" s="343"/>
      <c r="O643" s="343"/>
      <c r="P643" s="343"/>
      <c r="Q643" s="343"/>
      <c r="R643" s="681"/>
      <c r="S643" s="718"/>
      <c r="T643" s="681"/>
      <c r="U643" s="719"/>
      <c r="V643" s="715"/>
    </row>
    <row r="644" ht="15.75" customHeight="1">
      <c r="B644" s="690"/>
      <c r="C644" s="343"/>
      <c r="D644" s="343"/>
      <c r="E644" s="343"/>
      <c r="F644" s="343"/>
      <c r="G644" s="343"/>
      <c r="H644" s="681"/>
      <c r="I644" s="716"/>
      <c r="J644" s="717"/>
      <c r="K644" s="717"/>
      <c r="L644" s="343"/>
      <c r="M644" s="343"/>
      <c r="N644" s="343"/>
      <c r="O644" s="343"/>
      <c r="P644" s="343"/>
      <c r="Q644" s="343"/>
      <c r="R644" s="681"/>
      <c r="S644" s="718"/>
      <c r="T644" s="681"/>
      <c r="U644" s="719"/>
      <c r="V644" s="715"/>
    </row>
    <row r="645" ht="15.75" customHeight="1">
      <c r="B645" s="690"/>
      <c r="C645" s="343"/>
      <c r="D645" s="343"/>
      <c r="E645" s="343"/>
      <c r="F645" s="343"/>
      <c r="G645" s="343"/>
      <c r="H645" s="681"/>
      <c r="I645" s="716"/>
      <c r="J645" s="717"/>
      <c r="K645" s="717"/>
      <c r="L645" s="343"/>
      <c r="M645" s="343"/>
      <c r="N645" s="343"/>
      <c r="O645" s="343"/>
      <c r="P645" s="343"/>
      <c r="Q645" s="343"/>
      <c r="R645" s="681"/>
      <c r="S645" s="718"/>
      <c r="T645" s="681"/>
      <c r="U645" s="719"/>
      <c r="V645" s="715"/>
    </row>
    <row r="646" ht="15.75" customHeight="1">
      <c r="B646" s="690"/>
      <c r="C646" s="343"/>
      <c r="D646" s="343"/>
      <c r="E646" s="343"/>
      <c r="F646" s="343"/>
      <c r="G646" s="343"/>
      <c r="H646" s="681"/>
      <c r="I646" s="716"/>
      <c r="J646" s="717"/>
      <c r="K646" s="717"/>
      <c r="L646" s="343"/>
      <c r="M646" s="343"/>
      <c r="N646" s="343"/>
      <c r="O646" s="343"/>
      <c r="P646" s="343"/>
      <c r="Q646" s="343"/>
      <c r="R646" s="681"/>
      <c r="S646" s="718"/>
      <c r="T646" s="681"/>
      <c r="U646" s="719"/>
      <c r="V646" s="715"/>
    </row>
    <row r="647" ht="15.75" customHeight="1">
      <c r="B647" s="690"/>
      <c r="C647" s="343"/>
      <c r="D647" s="343"/>
      <c r="E647" s="343"/>
      <c r="F647" s="343"/>
      <c r="G647" s="343"/>
      <c r="H647" s="681"/>
      <c r="I647" s="716"/>
      <c r="J647" s="717"/>
      <c r="K647" s="717"/>
      <c r="L647" s="343"/>
      <c r="M647" s="343"/>
      <c r="N647" s="343"/>
      <c r="O647" s="343"/>
      <c r="P647" s="343"/>
      <c r="Q647" s="343"/>
      <c r="R647" s="681"/>
      <c r="S647" s="718"/>
      <c r="T647" s="681"/>
      <c r="U647" s="719"/>
      <c r="V647" s="715"/>
    </row>
    <row r="648" ht="15.75" customHeight="1">
      <c r="B648" s="690"/>
      <c r="C648" s="343"/>
      <c r="D648" s="343"/>
      <c r="E648" s="343"/>
      <c r="F648" s="343"/>
      <c r="G648" s="343"/>
      <c r="H648" s="681"/>
      <c r="I648" s="716"/>
      <c r="J648" s="717"/>
      <c r="K648" s="717"/>
      <c r="L648" s="343"/>
      <c r="M648" s="343"/>
      <c r="N648" s="343"/>
      <c r="O648" s="343"/>
      <c r="P648" s="343"/>
      <c r="Q648" s="343"/>
      <c r="R648" s="681"/>
      <c r="S648" s="718"/>
      <c r="T648" s="681"/>
      <c r="U648" s="719"/>
      <c r="V648" s="715"/>
    </row>
    <row r="649" ht="15.75" customHeight="1">
      <c r="B649" s="690"/>
      <c r="C649" s="343"/>
      <c r="D649" s="343"/>
      <c r="E649" s="343"/>
      <c r="F649" s="343"/>
      <c r="G649" s="343"/>
      <c r="H649" s="681"/>
      <c r="I649" s="716"/>
      <c r="J649" s="717"/>
      <c r="K649" s="717"/>
      <c r="L649" s="343"/>
      <c r="M649" s="343"/>
      <c r="N649" s="343"/>
      <c r="O649" s="343"/>
      <c r="P649" s="343"/>
      <c r="Q649" s="343"/>
      <c r="R649" s="681"/>
      <c r="S649" s="718"/>
      <c r="T649" s="681"/>
      <c r="U649" s="719"/>
      <c r="V649" s="715"/>
    </row>
    <row r="650" ht="15.75" customHeight="1">
      <c r="B650" s="690"/>
      <c r="C650" s="343"/>
      <c r="D650" s="343"/>
      <c r="E650" s="343"/>
      <c r="F650" s="343"/>
      <c r="G650" s="343"/>
      <c r="H650" s="681"/>
      <c r="I650" s="716"/>
      <c r="J650" s="717"/>
      <c r="K650" s="717"/>
      <c r="L650" s="343"/>
      <c r="M650" s="343"/>
      <c r="N650" s="343"/>
      <c r="O650" s="343"/>
      <c r="P650" s="343"/>
      <c r="Q650" s="343"/>
      <c r="R650" s="681"/>
      <c r="S650" s="718"/>
      <c r="T650" s="681"/>
      <c r="U650" s="719"/>
      <c r="V650" s="715"/>
    </row>
    <row r="651" ht="15.75" customHeight="1">
      <c r="B651" s="690"/>
      <c r="C651" s="343"/>
      <c r="D651" s="343"/>
      <c r="E651" s="343"/>
      <c r="F651" s="343"/>
      <c r="G651" s="343"/>
      <c r="H651" s="681"/>
      <c r="I651" s="716"/>
      <c r="J651" s="717"/>
      <c r="K651" s="717"/>
      <c r="L651" s="343"/>
      <c r="M651" s="343"/>
      <c r="N651" s="343"/>
      <c r="O651" s="343"/>
      <c r="P651" s="343"/>
      <c r="Q651" s="343"/>
      <c r="R651" s="681"/>
      <c r="S651" s="718"/>
      <c r="T651" s="681"/>
      <c r="U651" s="719"/>
      <c r="V651" s="715"/>
    </row>
    <row r="652" ht="15.75" customHeight="1">
      <c r="B652" s="690"/>
      <c r="C652" s="343"/>
      <c r="D652" s="343"/>
      <c r="E652" s="343"/>
      <c r="F652" s="343"/>
      <c r="G652" s="343"/>
      <c r="H652" s="681"/>
      <c r="I652" s="716"/>
      <c r="J652" s="717"/>
      <c r="K652" s="717"/>
      <c r="L652" s="343"/>
      <c r="M652" s="343"/>
      <c r="N652" s="343"/>
      <c r="O652" s="343"/>
      <c r="P652" s="343"/>
      <c r="Q652" s="343"/>
      <c r="R652" s="681"/>
      <c r="S652" s="718"/>
      <c r="T652" s="681"/>
      <c r="U652" s="719"/>
      <c r="V652" s="715"/>
    </row>
    <row r="653" ht="15.75" customHeight="1">
      <c r="B653" s="690"/>
      <c r="C653" s="343"/>
      <c r="D653" s="343"/>
      <c r="E653" s="343"/>
      <c r="F653" s="343"/>
      <c r="G653" s="343"/>
      <c r="H653" s="681"/>
      <c r="I653" s="716"/>
      <c r="J653" s="717"/>
      <c r="K653" s="717"/>
      <c r="L653" s="343"/>
      <c r="M653" s="343"/>
      <c r="N653" s="343"/>
      <c r="O653" s="343"/>
      <c r="P653" s="343"/>
      <c r="Q653" s="343"/>
      <c r="R653" s="681"/>
      <c r="S653" s="718"/>
      <c r="T653" s="681"/>
      <c r="U653" s="719"/>
      <c r="V653" s="715"/>
    </row>
    <row r="654" ht="15.75" customHeight="1">
      <c r="B654" s="690"/>
      <c r="C654" s="343"/>
      <c r="D654" s="343"/>
      <c r="E654" s="343"/>
      <c r="F654" s="343"/>
      <c r="G654" s="343"/>
      <c r="H654" s="681"/>
      <c r="I654" s="716"/>
      <c r="J654" s="717"/>
      <c r="K654" s="717"/>
      <c r="L654" s="343"/>
      <c r="M654" s="343"/>
      <c r="N654" s="343"/>
      <c r="O654" s="343"/>
      <c r="P654" s="343"/>
      <c r="Q654" s="343"/>
      <c r="R654" s="681"/>
      <c r="S654" s="718"/>
      <c r="T654" s="681"/>
      <c r="U654" s="719"/>
      <c r="V654" s="715"/>
    </row>
    <row r="655" ht="15.75" customHeight="1">
      <c r="B655" s="690"/>
      <c r="C655" s="343"/>
      <c r="D655" s="343"/>
      <c r="E655" s="343"/>
      <c r="F655" s="343"/>
      <c r="G655" s="343"/>
      <c r="H655" s="681"/>
      <c r="I655" s="716"/>
      <c r="J655" s="717"/>
      <c r="K655" s="717"/>
      <c r="L655" s="343"/>
      <c r="M655" s="343"/>
      <c r="N655" s="343"/>
      <c r="O655" s="343"/>
      <c r="P655" s="343"/>
      <c r="Q655" s="343"/>
      <c r="R655" s="681"/>
      <c r="S655" s="718"/>
      <c r="T655" s="681"/>
      <c r="U655" s="719"/>
      <c r="V655" s="715"/>
    </row>
    <row r="656" ht="15.75" customHeight="1">
      <c r="B656" s="690"/>
      <c r="C656" s="343"/>
      <c r="D656" s="343"/>
      <c r="E656" s="343"/>
      <c r="F656" s="343"/>
      <c r="G656" s="343"/>
      <c r="H656" s="681"/>
      <c r="I656" s="716"/>
      <c r="J656" s="717"/>
      <c r="K656" s="717"/>
      <c r="L656" s="343"/>
      <c r="M656" s="343"/>
      <c r="N656" s="343"/>
      <c r="O656" s="343"/>
      <c r="P656" s="343"/>
      <c r="Q656" s="343"/>
      <c r="R656" s="681"/>
      <c r="S656" s="718"/>
      <c r="T656" s="681"/>
      <c r="U656" s="719"/>
      <c r="V656" s="715"/>
    </row>
    <row r="657" ht="15.75" customHeight="1">
      <c r="B657" s="690"/>
      <c r="C657" s="343"/>
      <c r="D657" s="343"/>
      <c r="E657" s="343"/>
      <c r="F657" s="343"/>
      <c r="G657" s="343"/>
      <c r="H657" s="681"/>
      <c r="I657" s="716"/>
      <c r="J657" s="717"/>
      <c r="K657" s="717"/>
      <c r="L657" s="343"/>
      <c r="M657" s="343"/>
      <c r="N657" s="343"/>
      <c r="O657" s="343"/>
      <c r="P657" s="343"/>
      <c r="Q657" s="343"/>
      <c r="R657" s="681"/>
      <c r="S657" s="718"/>
      <c r="T657" s="681"/>
      <c r="U657" s="719"/>
      <c r="V657" s="715"/>
    </row>
    <row r="658" ht="15.75" customHeight="1">
      <c r="B658" s="690"/>
      <c r="C658" s="343"/>
      <c r="D658" s="343"/>
      <c r="E658" s="343"/>
      <c r="F658" s="343"/>
      <c r="G658" s="343"/>
      <c r="H658" s="681"/>
      <c r="I658" s="716"/>
      <c r="J658" s="717"/>
      <c r="K658" s="717"/>
      <c r="L658" s="343"/>
      <c r="M658" s="343"/>
      <c r="N658" s="343"/>
      <c r="O658" s="343"/>
      <c r="P658" s="343"/>
      <c r="Q658" s="343"/>
      <c r="R658" s="681"/>
      <c r="S658" s="718"/>
      <c r="T658" s="681"/>
      <c r="U658" s="719"/>
      <c r="V658" s="715"/>
    </row>
    <row r="659" ht="15.75" customHeight="1">
      <c r="B659" s="690"/>
      <c r="C659" s="343"/>
      <c r="D659" s="343"/>
      <c r="E659" s="343"/>
      <c r="F659" s="343"/>
      <c r="G659" s="343"/>
      <c r="H659" s="681"/>
      <c r="I659" s="716"/>
      <c r="J659" s="717"/>
      <c r="K659" s="717"/>
      <c r="L659" s="343"/>
      <c r="M659" s="343"/>
      <c r="N659" s="343"/>
      <c r="O659" s="343"/>
      <c r="P659" s="343"/>
      <c r="Q659" s="343"/>
      <c r="R659" s="681"/>
      <c r="S659" s="718"/>
      <c r="T659" s="681"/>
      <c r="U659" s="719"/>
      <c r="V659" s="715"/>
    </row>
    <row r="660" ht="15.75" customHeight="1">
      <c r="B660" s="690"/>
      <c r="C660" s="343"/>
      <c r="D660" s="343"/>
      <c r="E660" s="343"/>
      <c r="F660" s="343"/>
      <c r="G660" s="343"/>
      <c r="H660" s="681"/>
      <c r="I660" s="716"/>
      <c r="J660" s="717"/>
      <c r="K660" s="717"/>
      <c r="L660" s="343"/>
      <c r="M660" s="343"/>
      <c r="N660" s="343"/>
      <c r="O660" s="343"/>
      <c r="P660" s="343"/>
      <c r="Q660" s="343"/>
      <c r="R660" s="681"/>
      <c r="S660" s="718"/>
      <c r="T660" s="681"/>
      <c r="U660" s="719"/>
      <c r="V660" s="715"/>
    </row>
    <row r="661" ht="15.75" customHeight="1">
      <c r="B661" s="690"/>
      <c r="C661" s="343"/>
      <c r="D661" s="343"/>
      <c r="E661" s="343"/>
      <c r="F661" s="343"/>
      <c r="G661" s="343"/>
      <c r="H661" s="681"/>
      <c r="I661" s="716"/>
      <c r="J661" s="717"/>
      <c r="K661" s="717"/>
      <c r="L661" s="343"/>
      <c r="M661" s="343"/>
      <c r="N661" s="343"/>
      <c r="O661" s="343"/>
      <c r="P661" s="343"/>
      <c r="Q661" s="343"/>
      <c r="R661" s="681"/>
      <c r="S661" s="718"/>
      <c r="T661" s="681"/>
      <c r="U661" s="719"/>
      <c r="V661" s="715"/>
    </row>
    <row r="662" ht="15.75" customHeight="1">
      <c r="B662" s="690"/>
      <c r="C662" s="343"/>
      <c r="D662" s="343"/>
      <c r="E662" s="343"/>
      <c r="F662" s="343"/>
      <c r="G662" s="343"/>
      <c r="H662" s="681"/>
      <c r="I662" s="716"/>
      <c r="J662" s="717"/>
      <c r="K662" s="717"/>
      <c r="L662" s="343"/>
      <c r="M662" s="343"/>
      <c r="N662" s="343"/>
      <c r="O662" s="343"/>
      <c r="P662" s="343"/>
      <c r="Q662" s="343"/>
      <c r="R662" s="681"/>
      <c r="S662" s="718"/>
      <c r="T662" s="681"/>
      <c r="U662" s="719"/>
      <c r="V662" s="715"/>
    </row>
    <row r="663" ht="15.75" customHeight="1">
      <c r="B663" s="690"/>
      <c r="C663" s="343"/>
      <c r="D663" s="343"/>
      <c r="E663" s="343"/>
      <c r="F663" s="343"/>
      <c r="G663" s="343"/>
      <c r="H663" s="681"/>
      <c r="I663" s="716"/>
      <c r="J663" s="717"/>
      <c r="K663" s="717"/>
      <c r="L663" s="343"/>
      <c r="M663" s="343"/>
      <c r="N663" s="343"/>
      <c r="O663" s="343"/>
      <c r="P663" s="343"/>
      <c r="Q663" s="343"/>
      <c r="R663" s="681"/>
      <c r="S663" s="718"/>
      <c r="T663" s="681"/>
      <c r="U663" s="719"/>
      <c r="V663" s="715"/>
    </row>
    <row r="664" ht="15.75" customHeight="1">
      <c r="B664" s="690"/>
      <c r="C664" s="343"/>
      <c r="D664" s="343"/>
      <c r="E664" s="343"/>
      <c r="F664" s="343"/>
      <c r="G664" s="343"/>
      <c r="H664" s="681"/>
      <c r="I664" s="716"/>
      <c r="J664" s="717"/>
      <c r="K664" s="717"/>
      <c r="L664" s="343"/>
      <c r="M664" s="343"/>
      <c r="N664" s="343"/>
      <c r="O664" s="343"/>
      <c r="P664" s="343"/>
      <c r="Q664" s="343"/>
      <c r="R664" s="681"/>
      <c r="S664" s="718"/>
      <c r="T664" s="681"/>
      <c r="U664" s="719"/>
      <c r="V664" s="715"/>
    </row>
    <row r="665" ht="15.75" customHeight="1">
      <c r="B665" s="690"/>
      <c r="C665" s="343"/>
      <c r="D665" s="343"/>
      <c r="E665" s="343"/>
      <c r="F665" s="343"/>
      <c r="G665" s="343"/>
      <c r="H665" s="681"/>
      <c r="I665" s="716"/>
      <c r="J665" s="717"/>
      <c r="K665" s="717"/>
      <c r="L665" s="343"/>
      <c r="M665" s="343"/>
      <c r="N665" s="343"/>
      <c r="O665" s="343"/>
      <c r="P665" s="343"/>
      <c r="Q665" s="343"/>
      <c r="R665" s="681"/>
      <c r="S665" s="718"/>
      <c r="T665" s="681"/>
      <c r="U665" s="719"/>
      <c r="V665" s="715"/>
    </row>
    <row r="666" ht="15.75" customHeight="1">
      <c r="B666" s="690"/>
      <c r="C666" s="343"/>
      <c r="D666" s="343"/>
      <c r="E666" s="343"/>
      <c r="F666" s="343"/>
      <c r="G666" s="343"/>
      <c r="H666" s="681"/>
      <c r="I666" s="716"/>
      <c r="J666" s="717"/>
      <c r="K666" s="717"/>
      <c r="L666" s="343"/>
      <c r="M666" s="343"/>
      <c r="N666" s="343"/>
      <c r="O666" s="343"/>
      <c r="P666" s="343"/>
      <c r="Q666" s="343"/>
      <c r="R666" s="681"/>
      <c r="S666" s="718"/>
      <c r="T666" s="681"/>
      <c r="U666" s="719"/>
      <c r="V666" s="715"/>
    </row>
    <row r="667" ht="15.75" customHeight="1">
      <c r="B667" s="690"/>
      <c r="C667" s="343"/>
      <c r="D667" s="343"/>
      <c r="E667" s="343"/>
      <c r="F667" s="343"/>
      <c r="G667" s="343"/>
      <c r="H667" s="681"/>
      <c r="I667" s="716"/>
      <c r="J667" s="717"/>
      <c r="K667" s="717"/>
      <c r="L667" s="343"/>
      <c r="M667" s="343"/>
      <c r="N667" s="343"/>
      <c r="O667" s="343"/>
      <c r="P667" s="343"/>
      <c r="Q667" s="343"/>
      <c r="R667" s="681"/>
      <c r="S667" s="718"/>
      <c r="T667" s="681"/>
      <c r="U667" s="719"/>
      <c r="V667" s="715"/>
    </row>
    <row r="668" ht="15.75" customHeight="1">
      <c r="B668" s="690"/>
      <c r="C668" s="343"/>
      <c r="D668" s="343"/>
      <c r="E668" s="343"/>
      <c r="F668" s="343"/>
      <c r="G668" s="343"/>
      <c r="H668" s="681"/>
      <c r="I668" s="716"/>
      <c r="J668" s="717"/>
      <c r="K668" s="717"/>
      <c r="L668" s="343"/>
      <c r="M668" s="343"/>
      <c r="N668" s="343"/>
      <c r="O668" s="343"/>
      <c r="P668" s="343"/>
      <c r="Q668" s="343"/>
      <c r="R668" s="681"/>
      <c r="S668" s="718"/>
      <c r="T668" s="681"/>
      <c r="U668" s="719"/>
      <c r="V668" s="715"/>
    </row>
    <row r="669" ht="15.75" customHeight="1">
      <c r="B669" s="690"/>
      <c r="C669" s="343"/>
      <c r="D669" s="343"/>
      <c r="E669" s="343"/>
      <c r="F669" s="343"/>
      <c r="G669" s="343"/>
      <c r="H669" s="681"/>
      <c r="I669" s="716"/>
      <c r="J669" s="717"/>
      <c r="K669" s="717"/>
      <c r="L669" s="343"/>
      <c r="M669" s="343"/>
      <c r="N669" s="343"/>
      <c r="O669" s="343"/>
      <c r="P669" s="343"/>
      <c r="Q669" s="343"/>
      <c r="R669" s="681"/>
      <c r="S669" s="718"/>
      <c r="T669" s="681"/>
      <c r="U669" s="719"/>
      <c r="V669" s="715"/>
    </row>
    <row r="670" ht="15.75" customHeight="1">
      <c r="B670" s="690"/>
      <c r="C670" s="343"/>
      <c r="D670" s="343"/>
      <c r="E670" s="343"/>
      <c r="F670" s="343"/>
      <c r="G670" s="343"/>
      <c r="H670" s="681"/>
      <c r="I670" s="716"/>
      <c r="J670" s="717"/>
      <c r="K670" s="717"/>
      <c r="L670" s="343"/>
      <c r="M670" s="343"/>
      <c r="N670" s="343"/>
      <c r="O670" s="343"/>
      <c r="P670" s="343"/>
      <c r="Q670" s="343"/>
      <c r="R670" s="681"/>
      <c r="S670" s="718"/>
      <c r="T670" s="681"/>
      <c r="U670" s="719"/>
      <c r="V670" s="715"/>
    </row>
    <row r="671" ht="15.75" customHeight="1">
      <c r="B671" s="690"/>
      <c r="C671" s="343"/>
      <c r="D671" s="343"/>
      <c r="E671" s="343"/>
      <c r="F671" s="343"/>
      <c r="G671" s="343"/>
      <c r="H671" s="681"/>
      <c r="I671" s="716"/>
      <c r="J671" s="717"/>
      <c r="K671" s="717"/>
      <c r="L671" s="343"/>
      <c r="M671" s="343"/>
      <c r="N671" s="343"/>
      <c r="O671" s="343"/>
      <c r="P671" s="343"/>
      <c r="Q671" s="343"/>
      <c r="R671" s="681"/>
      <c r="S671" s="718"/>
      <c r="T671" s="681"/>
      <c r="U671" s="719"/>
      <c r="V671" s="715"/>
    </row>
    <row r="672" ht="15.75" customHeight="1">
      <c r="B672" s="690"/>
      <c r="C672" s="343"/>
      <c r="D672" s="343"/>
      <c r="E672" s="343"/>
      <c r="F672" s="343"/>
      <c r="G672" s="343"/>
      <c r="H672" s="681"/>
      <c r="I672" s="716"/>
      <c r="J672" s="717"/>
      <c r="K672" s="717"/>
      <c r="L672" s="343"/>
      <c r="M672" s="343"/>
      <c r="N672" s="343"/>
      <c r="O672" s="343"/>
      <c r="P672" s="343"/>
      <c r="Q672" s="343"/>
      <c r="R672" s="681"/>
      <c r="S672" s="718"/>
      <c r="T672" s="681"/>
      <c r="U672" s="719"/>
      <c r="V672" s="715"/>
    </row>
    <row r="673" ht="15.75" customHeight="1">
      <c r="B673" s="690"/>
      <c r="C673" s="343"/>
      <c r="D673" s="343"/>
      <c r="E673" s="343"/>
      <c r="F673" s="343"/>
      <c r="G673" s="343"/>
      <c r="H673" s="681"/>
      <c r="I673" s="716"/>
      <c r="J673" s="717"/>
      <c r="K673" s="717"/>
      <c r="L673" s="343"/>
      <c r="M673" s="343"/>
      <c r="N673" s="343"/>
      <c r="O673" s="343"/>
      <c r="P673" s="343"/>
      <c r="Q673" s="343"/>
      <c r="R673" s="681"/>
      <c r="S673" s="718"/>
      <c r="T673" s="681"/>
      <c r="U673" s="719"/>
      <c r="V673" s="715"/>
    </row>
    <row r="674" ht="15.75" customHeight="1">
      <c r="B674" s="690"/>
      <c r="C674" s="343"/>
      <c r="D674" s="343"/>
      <c r="E674" s="343"/>
      <c r="F674" s="343"/>
      <c r="G674" s="343"/>
      <c r="H674" s="681"/>
      <c r="I674" s="716"/>
      <c r="J674" s="717"/>
      <c r="K674" s="717"/>
      <c r="L674" s="343"/>
      <c r="M674" s="343"/>
      <c r="N674" s="343"/>
      <c r="O674" s="343"/>
      <c r="P674" s="343"/>
      <c r="Q674" s="343"/>
      <c r="R674" s="681"/>
      <c r="S674" s="718"/>
      <c r="T674" s="681"/>
      <c r="U674" s="719"/>
      <c r="V674" s="715"/>
    </row>
    <row r="675" ht="15.75" customHeight="1">
      <c r="B675" s="690"/>
      <c r="C675" s="343"/>
      <c r="D675" s="343"/>
      <c r="E675" s="343"/>
      <c r="F675" s="343"/>
      <c r="G675" s="343"/>
      <c r="H675" s="681"/>
      <c r="I675" s="716"/>
      <c r="J675" s="717"/>
      <c r="K675" s="717"/>
      <c r="L675" s="343"/>
      <c r="M675" s="343"/>
      <c r="N675" s="343"/>
      <c r="O675" s="343"/>
      <c r="P675" s="343"/>
      <c r="Q675" s="343"/>
      <c r="R675" s="681"/>
      <c r="S675" s="718"/>
      <c r="T675" s="681"/>
      <c r="U675" s="719"/>
      <c r="V675" s="715"/>
    </row>
    <row r="676" ht="15.75" customHeight="1">
      <c r="B676" s="690"/>
      <c r="C676" s="343"/>
      <c r="D676" s="343"/>
      <c r="E676" s="343"/>
      <c r="F676" s="343"/>
      <c r="G676" s="343"/>
      <c r="H676" s="681"/>
      <c r="I676" s="716"/>
      <c r="J676" s="717"/>
      <c r="K676" s="717"/>
      <c r="L676" s="343"/>
      <c r="M676" s="343"/>
      <c r="N676" s="343"/>
      <c r="O676" s="343"/>
      <c r="P676" s="343"/>
      <c r="Q676" s="343"/>
      <c r="R676" s="681"/>
      <c r="S676" s="718"/>
      <c r="T676" s="681"/>
      <c r="U676" s="719"/>
      <c r="V676" s="715"/>
    </row>
    <row r="677" ht="15.75" customHeight="1">
      <c r="B677" s="690"/>
      <c r="C677" s="343"/>
      <c r="D677" s="343"/>
      <c r="E677" s="343"/>
      <c r="F677" s="343"/>
      <c r="G677" s="343"/>
      <c r="H677" s="681"/>
      <c r="I677" s="716"/>
      <c r="J677" s="717"/>
      <c r="K677" s="717"/>
      <c r="L677" s="343"/>
      <c r="M677" s="343"/>
      <c r="N677" s="343"/>
      <c r="O677" s="343"/>
      <c r="P677" s="343"/>
      <c r="Q677" s="343"/>
      <c r="R677" s="681"/>
      <c r="S677" s="718"/>
      <c r="T677" s="681"/>
      <c r="U677" s="719"/>
      <c r="V677" s="715"/>
    </row>
    <row r="678" ht="15.75" customHeight="1">
      <c r="B678" s="690"/>
      <c r="C678" s="343"/>
      <c r="D678" s="343"/>
      <c r="E678" s="343"/>
      <c r="F678" s="343"/>
      <c r="G678" s="343"/>
      <c r="H678" s="681"/>
      <c r="I678" s="716"/>
      <c r="J678" s="717"/>
      <c r="K678" s="717"/>
      <c r="L678" s="343"/>
      <c r="M678" s="343"/>
      <c r="N678" s="343"/>
      <c r="O678" s="343"/>
      <c r="P678" s="343"/>
      <c r="Q678" s="343"/>
      <c r="R678" s="681"/>
      <c r="S678" s="718"/>
      <c r="T678" s="681"/>
      <c r="U678" s="719"/>
      <c r="V678" s="715"/>
    </row>
    <row r="679" ht="15.75" customHeight="1">
      <c r="B679" s="690"/>
      <c r="C679" s="343"/>
      <c r="D679" s="343"/>
      <c r="E679" s="343"/>
      <c r="F679" s="343"/>
      <c r="G679" s="343"/>
      <c r="H679" s="681"/>
      <c r="I679" s="716"/>
      <c r="J679" s="717"/>
      <c r="K679" s="717"/>
      <c r="L679" s="343"/>
      <c r="M679" s="343"/>
      <c r="N679" s="343"/>
      <c r="O679" s="343"/>
      <c r="P679" s="343"/>
      <c r="Q679" s="343"/>
      <c r="R679" s="681"/>
      <c r="S679" s="718"/>
      <c r="T679" s="681"/>
      <c r="U679" s="719"/>
      <c r="V679" s="715"/>
    </row>
    <row r="680" ht="15.75" customHeight="1">
      <c r="B680" s="690"/>
      <c r="C680" s="343"/>
      <c r="D680" s="343"/>
      <c r="E680" s="343"/>
      <c r="F680" s="343"/>
      <c r="G680" s="343"/>
      <c r="H680" s="681"/>
      <c r="I680" s="716"/>
      <c r="J680" s="717"/>
      <c r="K680" s="717"/>
      <c r="L680" s="343"/>
      <c r="M680" s="343"/>
      <c r="N680" s="343"/>
      <c r="O680" s="343"/>
      <c r="P680" s="343"/>
      <c r="Q680" s="343"/>
      <c r="R680" s="681"/>
      <c r="S680" s="718"/>
      <c r="T680" s="681"/>
      <c r="U680" s="719"/>
      <c r="V680" s="715"/>
    </row>
    <row r="681" ht="15.75" customHeight="1">
      <c r="B681" s="690"/>
      <c r="C681" s="343"/>
      <c r="D681" s="343"/>
      <c r="E681" s="343"/>
      <c r="F681" s="343"/>
      <c r="G681" s="343"/>
      <c r="H681" s="681"/>
      <c r="I681" s="716"/>
      <c r="J681" s="717"/>
      <c r="K681" s="717"/>
      <c r="L681" s="343"/>
      <c r="M681" s="343"/>
      <c r="N681" s="343"/>
      <c r="O681" s="343"/>
      <c r="P681" s="343"/>
      <c r="Q681" s="343"/>
      <c r="R681" s="681"/>
      <c r="S681" s="718"/>
      <c r="T681" s="681"/>
      <c r="U681" s="719"/>
      <c r="V681" s="715"/>
    </row>
    <row r="682" ht="15.75" customHeight="1">
      <c r="B682" s="690"/>
      <c r="C682" s="343"/>
      <c r="D682" s="343"/>
      <c r="E682" s="343"/>
      <c r="F682" s="343"/>
      <c r="G682" s="343"/>
      <c r="H682" s="681"/>
      <c r="I682" s="716"/>
      <c r="J682" s="717"/>
      <c r="K682" s="717"/>
      <c r="L682" s="343"/>
      <c r="M682" s="343"/>
      <c r="N682" s="343"/>
      <c r="O682" s="343"/>
      <c r="P682" s="343"/>
      <c r="Q682" s="343"/>
      <c r="R682" s="681"/>
      <c r="S682" s="718"/>
      <c r="T682" s="681"/>
      <c r="U682" s="719"/>
      <c r="V682" s="715"/>
    </row>
    <row r="683" ht="15.75" customHeight="1">
      <c r="B683" s="690"/>
      <c r="C683" s="343"/>
      <c r="D683" s="343"/>
      <c r="E683" s="343"/>
      <c r="F683" s="343"/>
      <c r="G683" s="343"/>
      <c r="H683" s="681"/>
      <c r="I683" s="716"/>
      <c r="J683" s="717"/>
      <c r="K683" s="717"/>
      <c r="L683" s="343"/>
      <c r="M683" s="343"/>
      <c r="N683" s="343"/>
      <c r="O683" s="343"/>
      <c r="P683" s="343"/>
      <c r="Q683" s="343"/>
      <c r="R683" s="681"/>
      <c r="S683" s="718"/>
      <c r="T683" s="681"/>
      <c r="U683" s="719"/>
      <c r="V683" s="715"/>
    </row>
    <row r="684" ht="15.75" customHeight="1">
      <c r="B684" s="690"/>
      <c r="C684" s="343"/>
      <c r="D684" s="343"/>
      <c r="E684" s="343"/>
      <c r="F684" s="343"/>
      <c r="G684" s="343"/>
      <c r="H684" s="681"/>
      <c r="I684" s="716"/>
      <c r="J684" s="717"/>
      <c r="K684" s="717"/>
      <c r="L684" s="343"/>
      <c r="M684" s="343"/>
      <c r="N684" s="343"/>
      <c r="O684" s="343"/>
      <c r="P684" s="343"/>
      <c r="Q684" s="343"/>
      <c r="R684" s="681"/>
      <c r="S684" s="718"/>
      <c r="T684" s="681"/>
      <c r="U684" s="719"/>
      <c r="V684" s="715"/>
    </row>
    <row r="685" ht="15.75" customHeight="1">
      <c r="B685" s="690"/>
      <c r="C685" s="343"/>
      <c r="D685" s="343"/>
      <c r="E685" s="343"/>
      <c r="F685" s="343"/>
      <c r="G685" s="343"/>
      <c r="H685" s="681"/>
      <c r="I685" s="716"/>
      <c r="J685" s="717"/>
      <c r="K685" s="717"/>
      <c r="L685" s="343"/>
      <c r="M685" s="343"/>
      <c r="N685" s="343"/>
      <c r="O685" s="343"/>
      <c r="P685" s="343"/>
      <c r="Q685" s="343"/>
      <c r="R685" s="681"/>
      <c r="S685" s="718"/>
      <c r="T685" s="681"/>
      <c r="U685" s="719"/>
      <c r="V685" s="715"/>
    </row>
    <row r="686" ht="15.75" customHeight="1">
      <c r="B686" s="690"/>
      <c r="C686" s="343"/>
      <c r="D686" s="343"/>
      <c r="E686" s="343"/>
      <c r="F686" s="343"/>
      <c r="G686" s="343"/>
      <c r="H686" s="681"/>
      <c r="I686" s="716"/>
      <c r="J686" s="717"/>
      <c r="K686" s="717"/>
      <c r="L686" s="343"/>
      <c r="M686" s="343"/>
      <c r="N686" s="343"/>
      <c r="O686" s="343"/>
      <c r="P686" s="343"/>
      <c r="Q686" s="343"/>
      <c r="R686" s="681"/>
      <c r="S686" s="718"/>
      <c r="T686" s="681"/>
      <c r="U686" s="719"/>
      <c r="V686" s="715"/>
    </row>
    <row r="687" ht="15.75" customHeight="1">
      <c r="B687" s="690"/>
      <c r="C687" s="343"/>
      <c r="D687" s="343"/>
      <c r="E687" s="343"/>
      <c r="F687" s="343"/>
      <c r="G687" s="343"/>
      <c r="H687" s="681"/>
      <c r="I687" s="716"/>
      <c r="J687" s="717"/>
      <c r="K687" s="717"/>
      <c r="L687" s="343"/>
      <c r="M687" s="343"/>
      <c r="N687" s="343"/>
      <c r="O687" s="343"/>
      <c r="P687" s="343"/>
      <c r="Q687" s="343"/>
      <c r="R687" s="681"/>
      <c r="S687" s="718"/>
      <c r="T687" s="681"/>
      <c r="U687" s="719"/>
      <c r="V687" s="715"/>
    </row>
    <row r="688" ht="15.75" customHeight="1">
      <c r="B688" s="690"/>
      <c r="C688" s="343"/>
      <c r="D688" s="343"/>
      <c r="E688" s="343"/>
      <c r="F688" s="343"/>
      <c r="G688" s="343"/>
      <c r="H688" s="681"/>
      <c r="I688" s="716"/>
      <c r="J688" s="717"/>
      <c r="K688" s="717"/>
      <c r="L688" s="343"/>
      <c r="M688" s="343"/>
      <c r="N688" s="343"/>
      <c r="O688" s="343"/>
      <c r="P688" s="343"/>
      <c r="Q688" s="343"/>
      <c r="R688" s="681"/>
      <c r="S688" s="718"/>
      <c r="T688" s="681"/>
      <c r="U688" s="719"/>
      <c r="V688" s="715"/>
    </row>
    <row r="689" ht="15.75" customHeight="1">
      <c r="B689" s="690"/>
      <c r="C689" s="343"/>
      <c r="D689" s="343"/>
      <c r="E689" s="343"/>
      <c r="F689" s="343"/>
      <c r="G689" s="343"/>
      <c r="H689" s="681"/>
      <c r="I689" s="716"/>
      <c r="J689" s="717"/>
      <c r="K689" s="717"/>
      <c r="L689" s="343"/>
      <c r="M689" s="343"/>
      <c r="N689" s="343"/>
      <c r="O689" s="343"/>
      <c r="P689" s="343"/>
      <c r="Q689" s="343"/>
      <c r="R689" s="681"/>
      <c r="S689" s="718"/>
      <c r="T689" s="681"/>
      <c r="U689" s="719"/>
      <c r="V689" s="715"/>
    </row>
    <row r="690" ht="15.75" customHeight="1">
      <c r="B690" s="690"/>
      <c r="C690" s="343"/>
      <c r="D690" s="343"/>
      <c r="E690" s="343"/>
      <c r="F690" s="343"/>
      <c r="G690" s="343"/>
      <c r="H690" s="681"/>
      <c r="I690" s="716"/>
      <c r="J690" s="717"/>
      <c r="K690" s="717"/>
      <c r="L690" s="343"/>
      <c r="M690" s="343"/>
      <c r="N690" s="343"/>
      <c r="O690" s="343"/>
      <c r="P690" s="343"/>
      <c r="Q690" s="343"/>
      <c r="R690" s="681"/>
      <c r="S690" s="718"/>
      <c r="T690" s="681"/>
      <c r="U690" s="719"/>
      <c r="V690" s="715"/>
    </row>
    <row r="691" ht="15.75" customHeight="1">
      <c r="B691" s="690"/>
      <c r="C691" s="343"/>
      <c r="D691" s="343"/>
      <c r="E691" s="343"/>
      <c r="F691" s="343"/>
      <c r="G691" s="343"/>
      <c r="H691" s="681"/>
      <c r="I691" s="716"/>
      <c r="J691" s="717"/>
      <c r="K691" s="717"/>
      <c r="L691" s="343"/>
      <c r="M691" s="343"/>
      <c r="N691" s="343"/>
      <c r="O691" s="343"/>
      <c r="P691" s="343"/>
      <c r="Q691" s="343"/>
      <c r="R691" s="681"/>
      <c r="S691" s="718"/>
      <c r="T691" s="681"/>
      <c r="U691" s="719"/>
      <c r="V691" s="715"/>
    </row>
    <row r="692" ht="15.75" customHeight="1">
      <c r="B692" s="690"/>
      <c r="C692" s="343"/>
      <c r="D692" s="343"/>
      <c r="E692" s="343"/>
      <c r="F692" s="343"/>
      <c r="G692" s="343"/>
      <c r="H692" s="681"/>
      <c r="I692" s="716"/>
      <c r="J692" s="717"/>
      <c r="K692" s="717"/>
      <c r="L692" s="343"/>
      <c r="M692" s="343"/>
      <c r="N692" s="343"/>
      <c r="O692" s="343"/>
      <c r="P692" s="343"/>
      <c r="Q692" s="343"/>
      <c r="R692" s="681"/>
      <c r="S692" s="718"/>
      <c r="T692" s="681"/>
      <c r="U692" s="719"/>
      <c r="V692" s="715"/>
    </row>
    <row r="693" ht="15.75" customHeight="1">
      <c r="B693" s="690"/>
      <c r="C693" s="343"/>
      <c r="D693" s="343"/>
      <c r="E693" s="343"/>
      <c r="F693" s="343"/>
      <c r="G693" s="343"/>
      <c r="H693" s="681"/>
      <c r="I693" s="716"/>
      <c r="J693" s="717"/>
      <c r="K693" s="717"/>
      <c r="L693" s="343"/>
      <c r="M693" s="343"/>
      <c r="N693" s="343"/>
      <c r="O693" s="343"/>
      <c r="P693" s="343"/>
      <c r="Q693" s="343"/>
      <c r="R693" s="681"/>
      <c r="S693" s="718"/>
      <c r="T693" s="681"/>
      <c r="U693" s="719"/>
      <c r="V693" s="715"/>
    </row>
    <row r="694" ht="15.75" customHeight="1">
      <c r="B694" s="690"/>
      <c r="C694" s="343"/>
      <c r="D694" s="343"/>
      <c r="E694" s="343"/>
      <c r="F694" s="343"/>
      <c r="G694" s="343"/>
      <c r="H694" s="681"/>
      <c r="I694" s="716"/>
      <c r="J694" s="717"/>
      <c r="K694" s="717"/>
      <c r="L694" s="343"/>
      <c r="M694" s="343"/>
      <c r="N694" s="343"/>
      <c r="O694" s="343"/>
      <c r="P694" s="343"/>
      <c r="Q694" s="343"/>
      <c r="R694" s="681"/>
      <c r="S694" s="718"/>
      <c r="T694" s="681"/>
      <c r="U694" s="719"/>
      <c r="V694" s="715"/>
    </row>
    <row r="695" ht="15.75" customHeight="1">
      <c r="B695" s="690"/>
      <c r="C695" s="343"/>
      <c r="D695" s="343"/>
      <c r="E695" s="343"/>
      <c r="F695" s="343"/>
      <c r="G695" s="343"/>
      <c r="H695" s="681"/>
      <c r="I695" s="716"/>
      <c r="J695" s="717"/>
      <c r="K695" s="717"/>
      <c r="L695" s="343"/>
      <c r="M695" s="343"/>
      <c r="N695" s="343"/>
      <c r="O695" s="343"/>
      <c r="P695" s="343"/>
      <c r="Q695" s="343"/>
      <c r="R695" s="681"/>
      <c r="S695" s="718"/>
      <c r="T695" s="681"/>
      <c r="U695" s="719"/>
      <c r="V695" s="715"/>
    </row>
    <row r="696" ht="15.75" customHeight="1">
      <c r="B696" s="690"/>
      <c r="C696" s="343"/>
      <c r="D696" s="343"/>
      <c r="E696" s="343"/>
      <c r="F696" s="343"/>
      <c r="G696" s="343"/>
      <c r="H696" s="681"/>
      <c r="I696" s="716"/>
      <c r="J696" s="717"/>
      <c r="K696" s="717"/>
      <c r="L696" s="343"/>
      <c r="M696" s="343"/>
      <c r="N696" s="343"/>
      <c r="O696" s="343"/>
      <c r="P696" s="343"/>
      <c r="Q696" s="343"/>
      <c r="R696" s="681"/>
      <c r="S696" s="718"/>
      <c r="T696" s="681"/>
      <c r="U696" s="719"/>
      <c r="V696" s="715"/>
    </row>
    <row r="697" ht="15.75" customHeight="1">
      <c r="B697" s="690"/>
      <c r="C697" s="343"/>
      <c r="D697" s="343"/>
      <c r="E697" s="343"/>
      <c r="F697" s="343"/>
      <c r="G697" s="343"/>
      <c r="H697" s="681"/>
      <c r="I697" s="716"/>
      <c r="J697" s="717"/>
      <c r="K697" s="717"/>
      <c r="L697" s="343"/>
      <c r="M697" s="343"/>
      <c r="N697" s="343"/>
      <c r="O697" s="343"/>
      <c r="P697" s="343"/>
      <c r="Q697" s="343"/>
      <c r="R697" s="681"/>
      <c r="S697" s="718"/>
      <c r="T697" s="681"/>
      <c r="U697" s="719"/>
      <c r="V697" s="715"/>
    </row>
    <row r="698" ht="15.75" customHeight="1">
      <c r="B698" s="690"/>
      <c r="C698" s="343"/>
      <c r="D698" s="343"/>
      <c r="E698" s="343"/>
      <c r="F698" s="343"/>
      <c r="G698" s="343"/>
      <c r="H698" s="681"/>
      <c r="I698" s="716"/>
      <c r="J698" s="717"/>
      <c r="K698" s="717"/>
      <c r="L698" s="343"/>
      <c r="M698" s="343"/>
      <c r="N698" s="343"/>
      <c r="O698" s="343"/>
      <c r="P698" s="343"/>
      <c r="Q698" s="343"/>
      <c r="R698" s="681"/>
      <c r="S698" s="718"/>
      <c r="T698" s="681"/>
      <c r="U698" s="719"/>
      <c r="V698" s="715"/>
    </row>
    <row r="699" ht="15.75" customHeight="1">
      <c r="B699" s="690"/>
      <c r="C699" s="343"/>
      <c r="D699" s="343"/>
      <c r="E699" s="343"/>
      <c r="F699" s="343"/>
      <c r="G699" s="343"/>
      <c r="H699" s="681"/>
      <c r="I699" s="716"/>
      <c r="J699" s="717"/>
      <c r="K699" s="717"/>
      <c r="L699" s="343"/>
      <c r="M699" s="343"/>
      <c r="N699" s="343"/>
      <c r="O699" s="343"/>
      <c r="P699" s="343"/>
      <c r="Q699" s="343"/>
      <c r="R699" s="681"/>
      <c r="S699" s="718"/>
      <c r="T699" s="681"/>
      <c r="U699" s="719"/>
      <c r="V699" s="715"/>
    </row>
    <row r="700" ht="15.75" customHeight="1">
      <c r="B700" s="690"/>
      <c r="C700" s="343"/>
      <c r="D700" s="343"/>
      <c r="E700" s="343"/>
      <c r="F700" s="343"/>
      <c r="G700" s="343"/>
      <c r="H700" s="681"/>
      <c r="I700" s="716"/>
      <c r="J700" s="717"/>
      <c r="K700" s="717"/>
      <c r="L700" s="343"/>
      <c r="M700" s="343"/>
      <c r="N700" s="343"/>
      <c r="O700" s="343"/>
      <c r="P700" s="343"/>
      <c r="Q700" s="343"/>
      <c r="R700" s="681"/>
      <c r="S700" s="718"/>
      <c r="T700" s="681"/>
      <c r="U700" s="719"/>
      <c r="V700" s="715"/>
    </row>
    <row r="701" ht="15.75" customHeight="1">
      <c r="B701" s="690"/>
      <c r="C701" s="343"/>
      <c r="D701" s="343"/>
      <c r="E701" s="343"/>
      <c r="F701" s="343"/>
      <c r="G701" s="343"/>
      <c r="H701" s="681"/>
      <c r="I701" s="716"/>
      <c r="J701" s="717"/>
      <c r="K701" s="717"/>
      <c r="L701" s="343"/>
      <c r="M701" s="343"/>
      <c r="N701" s="343"/>
      <c r="O701" s="343"/>
      <c r="P701" s="343"/>
      <c r="Q701" s="343"/>
      <c r="R701" s="681"/>
      <c r="S701" s="718"/>
      <c r="T701" s="681"/>
      <c r="U701" s="719"/>
      <c r="V701" s="715"/>
    </row>
    <row r="702" ht="15.75" customHeight="1">
      <c r="B702" s="690"/>
      <c r="C702" s="343"/>
      <c r="D702" s="343"/>
      <c r="E702" s="343"/>
      <c r="F702" s="343"/>
      <c r="G702" s="343"/>
      <c r="H702" s="681"/>
      <c r="I702" s="716"/>
      <c r="J702" s="717"/>
      <c r="K702" s="717"/>
      <c r="L702" s="343"/>
      <c r="M702" s="343"/>
      <c r="N702" s="343"/>
      <c r="O702" s="343"/>
      <c r="P702" s="343"/>
      <c r="Q702" s="343"/>
      <c r="R702" s="681"/>
      <c r="S702" s="718"/>
      <c r="T702" s="681"/>
      <c r="U702" s="719"/>
      <c r="V702" s="715"/>
    </row>
    <row r="703" ht="15.75" customHeight="1">
      <c r="B703" s="690"/>
      <c r="C703" s="343"/>
      <c r="D703" s="343"/>
      <c r="E703" s="343"/>
      <c r="F703" s="343"/>
      <c r="G703" s="343"/>
      <c r="H703" s="681"/>
      <c r="I703" s="716"/>
      <c r="J703" s="717"/>
      <c r="K703" s="717"/>
      <c r="L703" s="343"/>
      <c r="M703" s="343"/>
      <c r="N703" s="343"/>
      <c r="O703" s="343"/>
      <c r="P703" s="343"/>
      <c r="Q703" s="343"/>
      <c r="R703" s="681"/>
      <c r="S703" s="718"/>
      <c r="T703" s="681"/>
      <c r="U703" s="719"/>
      <c r="V703" s="715"/>
    </row>
    <row r="704" ht="15.75" customHeight="1">
      <c r="B704" s="690"/>
      <c r="C704" s="343"/>
      <c r="D704" s="343"/>
      <c r="E704" s="343"/>
      <c r="F704" s="343"/>
      <c r="G704" s="343"/>
      <c r="H704" s="681"/>
      <c r="I704" s="716"/>
      <c r="J704" s="717"/>
      <c r="K704" s="717"/>
      <c r="L704" s="343"/>
      <c r="M704" s="343"/>
      <c r="N704" s="343"/>
      <c r="O704" s="343"/>
      <c r="P704" s="343"/>
      <c r="Q704" s="343"/>
      <c r="R704" s="681"/>
      <c r="S704" s="718"/>
      <c r="T704" s="681"/>
      <c r="U704" s="719"/>
      <c r="V704" s="715"/>
    </row>
    <row r="705" ht="15.75" customHeight="1">
      <c r="B705" s="690"/>
      <c r="C705" s="343"/>
      <c r="D705" s="343"/>
      <c r="E705" s="343"/>
      <c r="F705" s="343"/>
      <c r="G705" s="343"/>
      <c r="H705" s="681"/>
      <c r="I705" s="716"/>
      <c r="J705" s="717"/>
      <c r="K705" s="717"/>
      <c r="L705" s="343"/>
      <c r="M705" s="343"/>
      <c r="N705" s="343"/>
      <c r="O705" s="343"/>
      <c r="P705" s="343"/>
      <c r="Q705" s="343"/>
      <c r="R705" s="681"/>
      <c r="S705" s="718"/>
      <c r="T705" s="681"/>
      <c r="U705" s="719"/>
      <c r="V705" s="715"/>
    </row>
    <row r="706" ht="15.75" customHeight="1">
      <c r="B706" s="690"/>
      <c r="C706" s="343"/>
      <c r="D706" s="343"/>
      <c r="E706" s="343"/>
      <c r="F706" s="343"/>
      <c r="G706" s="343"/>
      <c r="H706" s="681"/>
      <c r="I706" s="716"/>
      <c r="J706" s="717"/>
      <c r="K706" s="717"/>
      <c r="L706" s="343"/>
      <c r="M706" s="343"/>
      <c r="N706" s="343"/>
      <c r="O706" s="343"/>
      <c r="P706" s="343"/>
      <c r="Q706" s="343"/>
      <c r="R706" s="681"/>
      <c r="S706" s="718"/>
      <c r="T706" s="681"/>
      <c r="U706" s="719"/>
      <c r="V706" s="715"/>
    </row>
    <row r="707" ht="15.75" customHeight="1">
      <c r="B707" s="690"/>
      <c r="C707" s="343"/>
      <c r="D707" s="343"/>
      <c r="E707" s="343"/>
      <c r="F707" s="343"/>
      <c r="G707" s="343"/>
      <c r="H707" s="681"/>
      <c r="I707" s="716"/>
      <c r="J707" s="717"/>
      <c r="K707" s="717"/>
      <c r="L707" s="343"/>
      <c r="M707" s="343"/>
      <c r="N707" s="343"/>
      <c r="O707" s="343"/>
      <c r="P707" s="343"/>
      <c r="Q707" s="343"/>
      <c r="R707" s="681"/>
      <c r="S707" s="718"/>
      <c r="T707" s="681"/>
      <c r="U707" s="719"/>
      <c r="V707" s="715"/>
    </row>
    <row r="708" ht="15.75" customHeight="1">
      <c r="B708" s="690"/>
      <c r="C708" s="343"/>
      <c r="D708" s="343"/>
      <c r="E708" s="343"/>
      <c r="F708" s="343"/>
      <c r="G708" s="343"/>
      <c r="H708" s="681"/>
      <c r="I708" s="716"/>
      <c r="J708" s="717"/>
      <c r="K708" s="717"/>
      <c r="L708" s="343"/>
      <c r="M708" s="343"/>
      <c r="N708" s="343"/>
      <c r="O708" s="343"/>
      <c r="P708" s="343"/>
      <c r="Q708" s="343"/>
      <c r="R708" s="681"/>
      <c r="S708" s="718"/>
      <c r="T708" s="681"/>
      <c r="U708" s="719"/>
      <c r="V708" s="715"/>
    </row>
    <row r="709" ht="15.75" customHeight="1">
      <c r="B709" s="690"/>
      <c r="C709" s="343"/>
      <c r="D709" s="343"/>
      <c r="E709" s="343"/>
      <c r="F709" s="343"/>
      <c r="G709" s="343"/>
      <c r="H709" s="681"/>
      <c r="I709" s="716"/>
      <c r="J709" s="717"/>
      <c r="K709" s="717"/>
      <c r="L709" s="343"/>
      <c r="M709" s="343"/>
      <c r="N709" s="343"/>
      <c r="O709" s="343"/>
      <c r="P709" s="343"/>
      <c r="Q709" s="343"/>
      <c r="R709" s="681"/>
      <c r="S709" s="718"/>
      <c r="T709" s="681"/>
      <c r="U709" s="719"/>
      <c r="V709" s="715"/>
    </row>
    <row r="710" ht="15.75" customHeight="1">
      <c r="B710" s="690"/>
      <c r="C710" s="343"/>
      <c r="D710" s="343"/>
      <c r="E710" s="343"/>
      <c r="F710" s="343"/>
      <c r="G710" s="343"/>
      <c r="H710" s="681"/>
      <c r="I710" s="716"/>
      <c r="J710" s="717"/>
      <c r="K710" s="717"/>
      <c r="L710" s="343"/>
      <c r="M710" s="343"/>
      <c r="N710" s="343"/>
      <c r="O710" s="343"/>
      <c r="P710" s="343"/>
      <c r="Q710" s="343"/>
      <c r="R710" s="681"/>
      <c r="S710" s="718"/>
      <c r="T710" s="681"/>
      <c r="U710" s="719"/>
      <c r="V710" s="715"/>
    </row>
    <row r="711" ht="15.75" customHeight="1">
      <c r="B711" s="690"/>
      <c r="C711" s="343"/>
      <c r="D711" s="343"/>
      <c r="E711" s="343"/>
      <c r="F711" s="343"/>
      <c r="G711" s="343"/>
      <c r="H711" s="681"/>
      <c r="I711" s="716"/>
      <c r="J711" s="717"/>
      <c r="K711" s="717"/>
      <c r="L711" s="343"/>
      <c r="M711" s="343"/>
      <c r="N711" s="343"/>
      <c r="O711" s="343"/>
      <c r="P711" s="343"/>
      <c r="Q711" s="343"/>
      <c r="R711" s="681"/>
      <c r="S711" s="718"/>
      <c r="T711" s="681"/>
      <c r="U711" s="719"/>
      <c r="V711" s="715"/>
    </row>
    <row r="712" ht="15.75" customHeight="1">
      <c r="B712" s="690"/>
      <c r="C712" s="343"/>
      <c r="D712" s="343"/>
      <c r="E712" s="343"/>
      <c r="F712" s="343"/>
      <c r="G712" s="343"/>
      <c r="H712" s="681"/>
      <c r="I712" s="716"/>
      <c r="J712" s="717"/>
      <c r="K712" s="717"/>
      <c r="L712" s="343"/>
      <c r="M712" s="343"/>
      <c r="N712" s="343"/>
      <c r="O712" s="343"/>
      <c r="P712" s="343"/>
      <c r="Q712" s="343"/>
      <c r="R712" s="681"/>
      <c r="S712" s="718"/>
      <c r="T712" s="681"/>
      <c r="U712" s="719"/>
      <c r="V712" s="715"/>
    </row>
    <row r="713" ht="15.75" customHeight="1">
      <c r="B713" s="690"/>
      <c r="C713" s="343"/>
      <c r="D713" s="343"/>
      <c r="E713" s="343"/>
      <c r="F713" s="343"/>
      <c r="G713" s="343"/>
      <c r="H713" s="681"/>
      <c r="I713" s="716"/>
      <c r="J713" s="717"/>
      <c r="K713" s="717"/>
      <c r="L713" s="343"/>
      <c r="M713" s="343"/>
      <c r="N713" s="343"/>
      <c r="O713" s="343"/>
      <c r="P713" s="343"/>
      <c r="Q713" s="343"/>
      <c r="R713" s="681"/>
      <c r="S713" s="718"/>
      <c r="T713" s="681"/>
      <c r="U713" s="719"/>
      <c r="V713" s="715"/>
    </row>
    <row r="714" ht="15.75" customHeight="1">
      <c r="B714" s="690"/>
      <c r="C714" s="343"/>
      <c r="D714" s="343"/>
      <c r="E714" s="343"/>
      <c r="F714" s="343"/>
      <c r="G714" s="343"/>
      <c r="H714" s="681"/>
      <c r="I714" s="716"/>
      <c r="J714" s="717"/>
      <c r="K714" s="717"/>
      <c r="L714" s="343"/>
      <c r="M714" s="343"/>
      <c r="N714" s="343"/>
      <c r="O714" s="343"/>
      <c r="P714" s="343"/>
      <c r="Q714" s="343"/>
      <c r="R714" s="681"/>
      <c r="S714" s="718"/>
      <c r="T714" s="681"/>
      <c r="U714" s="719"/>
      <c r="V714" s="715"/>
    </row>
    <row r="715" ht="15.75" customHeight="1">
      <c r="B715" s="690"/>
      <c r="C715" s="343"/>
      <c r="D715" s="343"/>
      <c r="E715" s="343"/>
      <c r="F715" s="343"/>
      <c r="G715" s="343"/>
      <c r="H715" s="681"/>
      <c r="I715" s="716"/>
      <c r="J715" s="717"/>
      <c r="K715" s="717"/>
      <c r="L715" s="343"/>
      <c r="M715" s="343"/>
      <c r="N715" s="343"/>
      <c r="O715" s="343"/>
      <c r="P715" s="343"/>
      <c r="Q715" s="343"/>
      <c r="R715" s="681"/>
      <c r="S715" s="718"/>
      <c r="T715" s="681"/>
      <c r="U715" s="719"/>
      <c r="V715" s="715"/>
    </row>
    <row r="716" ht="15.75" customHeight="1">
      <c r="B716" s="690"/>
      <c r="C716" s="343"/>
      <c r="D716" s="343"/>
      <c r="E716" s="343"/>
      <c r="F716" s="343"/>
      <c r="G716" s="343"/>
      <c r="H716" s="681"/>
      <c r="I716" s="716"/>
      <c r="J716" s="717"/>
      <c r="K716" s="717"/>
      <c r="L716" s="343"/>
      <c r="M716" s="343"/>
      <c r="N716" s="343"/>
      <c r="O716" s="343"/>
      <c r="P716" s="343"/>
      <c r="Q716" s="343"/>
      <c r="R716" s="681"/>
      <c r="S716" s="718"/>
      <c r="T716" s="681"/>
      <c r="U716" s="719"/>
      <c r="V716" s="715"/>
    </row>
    <row r="717" ht="15.75" customHeight="1">
      <c r="B717" s="690"/>
      <c r="C717" s="343"/>
      <c r="D717" s="343"/>
      <c r="E717" s="343"/>
      <c r="F717" s="343"/>
      <c r="G717" s="343"/>
      <c r="H717" s="681"/>
      <c r="I717" s="716"/>
      <c r="J717" s="717"/>
      <c r="K717" s="717"/>
      <c r="L717" s="343"/>
      <c r="M717" s="343"/>
      <c r="N717" s="343"/>
      <c r="O717" s="343"/>
      <c r="P717" s="343"/>
      <c r="Q717" s="343"/>
      <c r="R717" s="681"/>
      <c r="S717" s="718"/>
      <c r="T717" s="681"/>
      <c r="U717" s="719"/>
      <c r="V717" s="715"/>
    </row>
    <row r="718" ht="15.75" customHeight="1">
      <c r="B718" s="690"/>
      <c r="C718" s="343"/>
      <c r="D718" s="343"/>
      <c r="E718" s="343"/>
      <c r="F718" s="343"/>
      <c r="G718" s="343"/>
      <c r="H718" s="681"/>
      <c r="I718" s="716"/>
      <c r="J718" s="717"/>
      <c r="K718" s="717"/>
      <c r="L718" s="343"/>
      <c r="M718" s="343"/>
      <c r="N718" s="343"/>
      <c r="O718" s="343"/>
      <c r="P718" s="343"/>
      <c r="Q718" s="343"/>
      <c r="R718" s="681"/>
      <c r="S718" s="718"/>
      <c r="T718" s="681"/>
      <c r="U718" s="719"/>
      <c r="V718" s="715"/>
    </row>
    <row r="719" ht="15.75" customHeight="1">
      <c r="B719" s="690"/>
      <c r="C719" s="343"/>
      <c r="D719" s="343"/>
      <c r="E719" s="343"/>
      <c r="F719" s="343"/>
      <c r="G719" s="343"/>
      <c r="H719" s="681"/>
      <c r="I719" s="716"/>
      <c r="J719" s="717"/>
      <c r="K719" s="717"/>
      <c r="L719" s="343"/>
      <c r="M719" s="343"/>
      <c r="N719" s="343"/>
      <c r="O719" s="343"/>
      <c r="P719" s="343"/>
      <c r="Q719" s="343"/>
      <c r="R719" s="681"/>
      <c r="S719" s="718"/>
      <c r="T719" s="681"/>
      <c r="U719" s="719"/>
      <c r="V719" s="715"/>
    </row>
    <row r="720" ht="15.75" customHeight="1">
      <c r="B720" s="690"/>
      <c r="C720" s="343"/>
      <c r="D720" s="343"/>
      <c r="E720" s="343"/>
      <c r="F720" s="343"/>
      <c r="G720" s="343"/>
      <c r="H720" s="681"/>
      <c r="I720" s="716"/>
      <c r="J720" s="717"/>
      <c r="K720" s="717"/>
      <c r="L720" s="343"/>
      <c r="M720" s="343"/>
      <c r="N720" s="343"/>
      <c r="O720" s="343"/>
      <c r="P720" s="343"/>
      <c r="Q720" s="343"/>
      <c r="R720" s="681"/>
      <c r="S720" s="718"/>
      <c r="T720" s="681"/>
      <c r="U720" s="719"/>
      <c r="V720" s="715"/>
    </row>
    <row r="721" ht="15.75" customHeight="1">
      <c r="B721" s="690"/>
      <c r="C721" s="343"/>
      <c r="D721" s="343"/>
      <c r="E721" s="343"/>
      <c r="F721" s="343"/>
      <c r="G721" s="343"/>
      <c r="H721" s="681"/>
      <c r="I721" s="716"/>
      <c r="J721" s="717"/>
      <c r="K721" s="717"/>
      <c r="L721" s="343"/>
      <c r="M721" s="343"/>
      <c r="N721" s="343"/>
      <c r="O721" s="343"/>
      <c r="P721" s="343"/>
      <c r="Q721" s="343"/>
      <c r="R721" s="681"/>
      <c r="S721" s="718"/>
      <c r="T721" s="681"/>
      <c r="U721" s="719"/>
      <c r="V721" s="715"/>
    </row>
    <row r="722" ht="15.75" customHeight="1">
      <c r="B722" s="690"/>
      <c r="C722" s="343"/>
      <c r="D722" s="343"/>
      <c r="E722" s="343"/>
      <c r="F722" s="343"/>
      <c r="G722" s="343"/>
      <c r="H722" s="681"/>
      <c r="I722" s="716"/>
      <c r="J722" s="717"/>
      <c r="K722" s="717"/>
      <c r="L722" s="343"/>
      <c r="M722" s="343"/>
      <c r="N722" s="343"/>
      <c r="O722" s="343"/>
      <c r="P722" s="343"/>
      <c r="Q722" s="343"/>
      <c r="R722" s="681"/>
      <c r="S722" s="718"/>
      <c r="T722" s="681"/>
      <c r="U722" s="719"/>
      <c r="V722" s="715"/>
    </row>
    <row r="723" ht="15.75" customHeight="1">
      <c r="B723" s="690"/>
      <c r="C723" s="343"/>
      <c r="D723" s="343"/>
      <c r="E723" s="343"/>
      <c r="F723" s="343"/>
      <c r="G723" s="343"/>
      <c r="H723" s="681"/>
      <c r="I723" s="716"/>
      <c r="J723" s="717"/>
      <c r="K723" s="717"/>
      <c r="L723" s="343"/>
      <c r="M723" s="343"/>
      <c r="N723" s="343"/>
      <c r="O723" s="343"/>
      <c r="P723" s="343"/>
      <c r="Q723" s="343"/>
      <c r="R723" s="681"/>
      <c r="S723" s="718"/>
      <c r="T723" s="681"/>
      <c r="U723" s="719"/>
      <c r="V723" s="715"/>
    </row>
    <row r="724" ht="15.75" customHeight="1">
      <c r="B724" s="690"/>
      <c r="C724" s="343"/>
      <c r="D724" s="343"/>
      <c r="E724" s="343"/>
      <c r="F724" s="343"/>
      <c r="G724" s="343"/>
      <c r="H724" s="681"/>
      <c r="I724" s="716"/>
      <c r="J724" s="717"/>
      <c r="K724" s="717"/>
      <c r="L724" s="343"/>
      <c r="M724" s="343"/>
      <c r="N724" s="343"/>
      <c r="O724" s="343"/>
      <c r="P724" s="343"/>
      <c r="Q724" s="343"/>
      <c r="R724" s="681"/>
      <c r="S724" s="718"/>
      <c r="T724" s="681"/>
      <c r="U724" s="719"/>
      <c r="V724" s="715"/>
    </row>
    <row r="725" ht="15.75" customHeight="1">
      <c r="B725" s="690"/>
      <c r="C725" s="343"/>
      <c r="D725" s="343"/>
      <c r="E725" s="343"/>
      <c r="F725" s="343"/>
      <c r="G725" s="343"/>
      <c r="H725" s="681"/>
      <c r="I725" s="716"/>
      <c r="J725" s="717"/>
      <c r="K725" s="717"/>
      <c r="L725" s="343"/>
      <c r="M725" s="343"/>
      <c r="N725" s="343"/>
      <c r="O725" s="343"/>
      <c r="P725" s="343"/>
      <c r="Q725" s="343"/>
      <c r="R725" s="681"/>
      <c r="S725" s="718"/>
      <c r="T725" s="681"/>
      <c r="U725" s="719"/>
      <c r="V725" s="715"/>
    </row>
    <row r="726" ht="15.75" customHeight="1">
      <c r="B726" s="690"/>
      <c r="C726" s="343"/>
      <c r="D726" s="343"/>
      <c r="E726" s="343"/>
      <c r="F726" s="343"/>
      <c r="G726" s="343"/>
      <c r="H726" s="681"/>
      <c r="I726" s="716"/>
      <c r="J726" s="717"/>
      <c r="K726" s="717"/>
      <c r="L726" s="343"/>
      <c r="M726" s="343"/>
      <c r="N726" s="343"/>
      <c r="O726" s="343"/>
      <c r="P726" s="343"/>
      <c r="Q726" s="343"/>
      <c r="R726" s="681"/>
      <c r="S726" s="718"/>
      <c r="T726" s="681"/>
      <c r="U726" s="719"/>
      <c r="V726" s="715"/>
    </row>
    <row r="727" ht="15.75" customHeight="1">
      <c r="B727" s="690"/>
      <c r="C727" s="343"/>
      <c r="D727" s="343"/>
      <c r="E727" s="343"/>
      <c r="F727" s="343"/>
      <c r="G727" s="343"/>
      <c r="H727" s="681"/>
      <c r="I727" s="716"/>
      <c r="J727" s="717"/>
      <c r="K727" s="717"/>
      <c r="L727" s="343"/>
      <c r="M727" s="343"/>
      <c r="N727" s="343"/>
      <c r="O727" s="343"/>
      <c r="P727" s="343"/>
      <c r="Q727" s="343"/>
      <c r="R727" s="681"/>
      <c r="S727" s="718"/>
      <c r="T727" s="681"/>
      <c r="U727" s="719"/>
      <c r="V727" s="715"/>
    </row>
    <row r="728" ht="15.75" customHeight="1">
      <c r="B728" s="690"/>
      <c r="C728" s="343"/>
      <c r="D728" s="343"/>
      <c r="E728" s="343"/>
      <c r="F728" s="343"/>
      <c r="G728" s="343"/>
      <c r="H728" s="681"/>
      <c r="I728" s="716"/>
      <c r="J728" s="717"/>
      <c r="K728" s="717"/>
      <c r="L728" s="343"/>
      <c r="M728" s="343"/>
      <c r="N728" s="343"/>
      <c r="O728" s="343"/>
      <c r="P728" s="343"/>
      <c r="Q728" s="343"/>
      <c r="R728" s="681"/>
      <c r="S728" s="718"/>
      <c r="T728" s="681"/>
      <c r="U728" s="719"/>
      <c r="V728" s="715"/>
    </row>
    <row r="729" ht="15.75" customHeight="1">
      <c r="B729" s="690"/>
      <c r="C729" s="343"/>
      <c r="D729" s="343"/>
      <c r="E729" s="343"/>
      <c r="F729" s="343"/>
      <c r="G729" s="343"/>
      <c r="H729" s="681"/>
      <c r="I729" s="716"/>
      <c r="J729" s="717"/>
      <c r="K729" s="717"/>
      <c r="L729" s="343"/>
      <c r="M729" s="343"/>
      <c r="N729" s="343"/>
      <c r="O729" s="343"/>
      <c r="P729" s="343"/>
      <c r="Q729" s="343"/>
      <c r="R729" s="681"/>
      <c r="S729" s="718"/>
      <c r="T729" s="681"/>
      <c r="U729" s="719"/>
      <c r="V729" s="715"/>
    </row>
    <row r="730" ht="15.75" customHeight="1">
      <c r="B730" s="690"/>
      <c r="C730" s="343"/>
      <c r="D730" s="343"/>
      <c r="E730" s="343"/>
      <c r="F730" s="343"/>
      <c r="G730" s="343"/>
      <c r="H730" s="681"/>
      <c r="I730" s="716"/>
      <c r="J730" s="717"/>
      <c r="K730" s="717"/>
      <c r="L730" s="343"/>
      <c r="M730" s="343"/>
      <c r="N730" s="343"/>
      <c r="O730" s="343"/>
      <c r="P730" s="343"/>
      <c r="Q730" s="343"/>
      <c r="R730" s="681"/>
      <c r="S730" s="718"/>
      <c r="T730" s="681"/>
      <c r="U730" s="719"/>
      <c r="V730" s="715"/>
    </row>
    <row r="731" ht="15.75" customHeight="1">
      <c r="B731" s="690"/>
      <c r="C731" s="343"/>
      <c r="D731" s="343"/>
      <c r="E731" s="343"/>
      <c r="F731" s="343"/>
      <c r="G731" s="343"/>
      <c r="H731" s="681"/>
      <c r="I731" s="716"/>
      <c r="J731" s="717"/>
      <c r="K731" s="717"/>
      <c r="L731" s="343"/>
      <c r="M731" s="343"/>
      <c r="N731" s="343"/>
      <c r="O731" s="343"/>
      <c r="P731" s="343"/>
      <c r="Q731" s="343"/>
      <c r="R731" s="681"/>
      <c r="S731" s="718"/>
      <c r="T731" s="681"/>
      <c r="U731" s="719"/>
      <c r="V731" s="715"/>
    </row>
    <row r="732" ht="15.75" customHeight="1">
      <c r="B732" s="690"/>
      <c r="C732" s="343"/>
      <c r="D732" s="343"/>
      <c r="E732" s="343"/>
      <c r="F732" s="343"/>
      <c r="G732" s="343"/>
      <c r="H732" s="681"/>
      <c r="I732" s="716"/>
      <c r="J732" s="717"/>
      <c r="K732" s="717"/>
      <c r="L732" s="343"/>
      <c r="M732" s="343"/>
      <c r="N732" s="343"/>
      <c r="O732" s="343"/>
      <c r="P732" s="343"/>
      <c r="Q732" s="343"/>
      <c r="R732" s="681"/>
      <c r="S732" s="718"/>
      <c r="T732" s="681"/>
      <c r="U732" s="719"/>
      <c r="V732" s="715"/>
    </row>
    <row r="733" ht="15.75" customHeight="1">
      <c r="B733" s="690"/>
      <c r="C733" s="343"/>
      <c r="D733" s="343"/>
      <c r="E733" s="343"/>
      <c r="F733" s="343"/>
      <c r="G733" s="343"/>
      <c r="H733" s="681"/>
      <c r="I733" s="716"/>
      <c r="J733" s="717"/>
      <c r="K733" s="717"/>
      <c r="L733" s="343"/>
      <c r="M733" s="343"/>
      <c r="N733" s="343"/>
      <c r="O733" s="343"/>
      <c r="P733" s="343"/>
      <c r="Q733" s="343"/>
      <c r="R733" s="681"/>
      <c r="S733" s="718"/>
      <c r="T733" s="681"/>
      <c r="U733" s="719"/>
      <c r="V733" s="715"/>
    </row>
    <row r="734" ht="15.75" customHeight="1">
      <c r="B734" s="690"/>
      <c r="C734" s="343"/>
      <c r="D734" s="343"/>
      <c r="E734" s="343"/>
      <c r="F734" s="343"/>
      <c r="G734" s="343"/>
      <c r="H734" s="681"/>
      <c r="I734" s="716"/>
      <c r="J734" s="717"/>
      <c r="K734" s="717"/>
      <c r="L734" s="343"/>
      <c r="M734" s="343"/>
      <c r="N734" s="343"/>
      <c r="O734" s="343"/>
      <c r="P734" s="343"/>
      <c r="Q734" s="343"/>
      <c r="R734" s="681"/>
      <c r="S734" s="718"/>
      <c r="T734" s="681"/>
      <c r="U734" s="719"/>
      <c r="V734" s="715"/>
    </row>
    <row r="735" ht="15.75" customHeight="1">
      <c r="B735" s="690"/>
      <c r="C735" s="343"/>
      <c r="D735" s="343"/>
      <c r="E735" s="343"/>
      <c r="F735" s="343"/>
      <c r="G735" s="343"/>
      <c r="H735" s="681"/>
      <c r="I735" s="716"/>
      <c r="J735" s="717"/>
      <c r="K735" s="717"/>
      <c r="L735" s="343"/>
      <c r="M735" s="343"/>
      <c r="N735" s="343"/>
      <c r="O735" s="343"/>
      <c r="P735" s="343"/>
      <c r="Q735" s="343"/>
      <c r="R735" s="681"/>
      <c r="S735" s="718"/>
      <c r="T735" s="681"/>
      <c r="U735" s="719"/>
      <c r="V735" s="715"/>
    </row>
    <row r="736" ht="15.75" customHeight="1">
      <c r="B736" s="690"/>
      <c r="C736" s="343"/>
      <c r="D736" s="343"/>
      <c r="E736" s="343"/>
      <c r="F736" s="343"/>
      <c r="G736" s="343"/>
      <c r="H736" s="681"/>
      <c r="I736" s="716"/>
      <c r="J736" s="717"/>
      <c r="K736" s="717"/>
      <c r="L736" s="343"/>
      <c r="M736" s="343"/>
      <c r="N736" s="343"/>
      <c r="O736" s="343"/>
      <c r="P736" s="343"/>
      <c r="Q736" s="343"/>
      <c r="R736" s="681"/>
      <c r="S736" s="718"/>
      <c r="T736" s="681"/>
      <c r="U736" s="719"/>
      <c r="V736" s="715"/>
    </row>
    <row r="737" ht="15.75" customHeight="1">
      <c r="B737" s="690"/>
      <c r="C737" s="343"/>
      <c r="D737" s="343"/>
      <c r="E737" s="343"/>
      <c r="F737" s="343"/>
      <c r="G737" s="343"/>
      <c r="H737" s="681"/>
      <c r="I737" s="716"/>
      <c r="J737" s="717"/>
      <c r="K737" s="717"/>
      <c r="L737" s="343"/>
      <c r="M737" s="343"/>
      <c r="N737" s="343"/>
      <c r="O737" s="343"/>
      <c r="P737" s="343"/>
      <c r="Q737" s="343"/>
      <c r="R737" s="681"/>
      <c r="S737" s="718"/>
      <c r="T737" s="681"/>
      <c r="U737" s="719"/>
      <c r="V737" s="715"/>
    </row>
    <row r="738" ht="15.75" customHeight="1">
      <c r="B738" s="690"/>
      <c r="C738" s="343"/>
      <c r="D738" s="343"/>
      <c r="E738" s="343"/>
      <c r="F738" s="343"/>
      <c r="G738" s="343"/>
      <c r="H738" s="681"/>
      <c r="I738" s="716"/>
      <c r="J738" s="717"/>
      <c r="K738" s="717"/>
      <c r="L738" s="343"/>
      <c r="M738" s="343"/>
      <c r="N738" s="343"/>
      <c r="O738" s="343"/>
      <c r="P738" s="343"/>
      <c r="Q738" s="343"/>
      <c r="R738" s="681"/>
      <c r="S738" s="718"/>
      <c r="T738" s="681"/>
      <c r="U738" s="719"/>
      <c r="V738" s="715"/>
    </row>
    <row r="739" ht="15.75" customHeight="1">
      <c r="B739" s="690"/>
      <c r="C739" s="343"/>
      <c r="D739" s="343"/>
      <c r="E739" s="343"/>
      <c r="F739" s="343"/>
      <c r="G739" s="343"/>
      <c r="H739" s="681"/>
      <c r="I739" s="716"/>
      <c r="J739" s="717"/>
      <c r="K739" s="717"/>
      <c r="L739" s="343"/>
      <c r="M739" s="343"/>
      <c r="N739" s="343"/>
      <c r="O739" s="343"/>
      <c r="P739" s="343"/>
      <c r="Q739" s="343"/>
      <c r="R739" s="681"/>
      <c r="S739" s="718"/>
      <c r="T739" s="681"/>
      <c r="U739" s="719"/>
      <c r="V739" s="715"/>
    </row>
    <row r="740" ht="15.75" customHeight="1">
      <c r="B740" s="690"/>
      <c r="C740" s="343"/>
      <c r="D740" s="343"/>
      <c r="E740" s="343"/>
      <c r="F740" s="343"/>
      <c r="G740" s="343"/>
      <c r="H740" s="681"/>
      <c r="I740" s="716"/>
      <c r="J740" s="717"/>
      <c r="K740" s="717"/>
      <c r="L740" s="343"/>
      <c r="M740" s="343"/>
      <c r="N740" s="343"/>
      <c r="O740" s="343"/>
      <c r="P740" s="343"/>
      <c r="Q740" s="343"/>
      <c r="R740" s="681"/>
      <c r="S740" s="718"/>
      <c r="T740" s="681"/>
      <c r="U740" s="719"/>
      <c r="V740" s="715"/>
    </row>
    <row r="741" ht="15.75" customHeight="1">
      <c r="B741" s="690"/>
      <c r="C741" s="343"/>
      <c r="D741" s="343"/>
      <c r="E741" s="343"/>
      <c r="F741" s="343"/>
      <c r="G741" s="343"/>
      <c r="H741" s="681"/>
      <c r="I741" s="716"/>
      <c r="J741" s="717"/>
      <c r="K741" s="717"/>
      <c r="L741" s="343"/>
      <c r="M741" s="343"/>
      <c r="N741" s="343"/>
      <c r="O741" s="343"/>
      <c r="P741" s="343"/>
      <c r="Q741" s="343"/>
      <c r="R741" s="681"/>
      <c r="S741" s="718"/>
      <c r="T741" s="681"/>
      <c r="U741" s="719"/>
      <c r="V741" s="715"/>
    </row>
    <row r="742" ht="15.75" customHeight="1">
      <c r="B742" s="690"/>
      <c r="C742" s="343"/>
      <c r="D742" s="343"/>
      <c r="E742" s="343"/>
      <c r="F742" s="343"/>
      <c r="G742" s="343"/>
      <c r="H742" s="681"/>
      <c r="I742" s="716"/>
      <c r="J742" s="717"/>
      <c r="K742" s="717"/>
      <c r="L742" s="343"/>
      <c r="M742" s="343"/>
      <c r="N742" s="343"/>
      <c r="O742" s="343"/>
      <c r="P742" s="343"/>
      <c r="Q742" s="343"/>
      <c r="R742" s="681"/>
      <c r="S742" s="718"/>
      <c r="T742" s="681"/>
      <c r="U742" s="719"/>
      <c r="V742" s="715"/>
    </row>
    <row r="743" ht="15.75" customHeight="1">
      <c r="B743" s="690"/>
      <c r="C743" s="343"/>
      <c r="D743" s="343"/>
      <c r="E743" s="343"/>
      <c r="F743" s="343"/>
      <c r="G743" s="343"/>
      <c r="H743" s="681"/>
      <c r="I743" s="716"/>
      <c r="J743" s="717"/>
      <c r="K743" s="717"/>
      <c r="L743" s="343"/>
      <c r="M743" s="343"/>
      <c r="N743" s="343"/>
      <c r="O743" s="343"/>
      <c r="P743" s="343"/>
      <c r="Q743" s="343"/>
      <c r="R743" s="681"/>
      <c r="S743" s="718"/>
      <c r="T743" s="681"/>
      <c r="U743" s="719"/>
      <c r="V743" s="715"/>
    </row>
    <row r="744" ht="15.75" customHeight="1">
      <c r="B744" s="690"/>
      <c r="C744" s="343"/>
      <c r="D744" s="343"/>
      <c r="E744" s="343"/>
      <c r="F744" s="343"/>
      <c r="G744" s="343"/>
      <c r="H744" s="681"/>
      <c r="I744" s="716"/>
      <c r="J744" s="717"/>
      <c r="K744" s="717"/>
      <c r="L744" s="343"/>
      <c r="M744" s="343"/>
      <c r="N744" s="343"/>
      <c r="O744" s="343"/>
      <c r="P744" s="343"/>
      <c r="Q744" s="343"/>
      <c r="R744" s="681"/>
      <c r="S744" s="718"/>
      <c r="T744" s="681"/>
      <c r="U744" s="719"/>
      <c r="V744" s="715"/>
    </row>
    <row r="745" ht="15.75" customHeight="1">
      <c r="B745" s="690"/>
      <c r="C745" s="343"/>
      <c r="D745" s="343"/>
      <c r="E745" s="343"/>
      <c r="F745" s="343"/>
      <c r="G745" s="343"/>
      <c r="H745" s="681"/>
      <c r="I745" s="716"/>
      <c r="J745" s="717"/>
      <c r="K745" s="717"/>
      <c r="L745" s="343"/>
      <c r="M745" s="343"/>
      <c r="N745" s="343"/>
      <c r="O745" s="343"/>
      <c r="P745" s="343"/>
      <c r="Q745" s="343"/>
      <c r="R745" s="681"/>
      <c r="S745" s="718"/>
      <c r="T745" s="681"/>
      <c r="U745" s="719"/>
      <c r="V745" s="715"/>
    </row>
    <row r="746" ht="15.75" customHeight="1">
      <c r="B746" s="690"/>
      <c r="C746" s="343"/>
      <c r="D746" s="343"/>
      <c r="E746" s="343"/>
      <c r="F746" s="343"/>
      <c r="G746" s="343"/>
      <c r="H746" s="681"/>
      <c r="I746" s="716"/>
      <c r="J746" s="717"/>
      <c r="K746" s="717"/>
      <c r="L746" s="343"/>
      <c r="M746" s="343"/>
      <c r="N746" s="343"/>
      <c r="O746" s="343"/>
      <c r="P746" s="343"/>
      <c r="Q746" s="343"/>
      <c r="R746" s="681"/>
      <c r="S746" s="718"/>
      <c r="T746" s="681"/>
      <c r="U746" s="719"/>
      <c r="V746" s="715"/>
    </row>
    <row r="747" ht="15.75" customHeight="1">
      <c r="B747" s="690"/>
      <c r="C747" s="343"/>
      <c r="D747" s="343"/>
      <c r="E747" s="343"/>
      <c r="F747" s="343"/>
      <c r="G747" s="343"/>
      <c r="H747" s="681"/>
      <c r="I747" s="716"/>
      <c r="J747" s="717"/>
      <c r="K747" s="717"/>
      <c r="L747" s="343"/>
      <c r="M747" s="343"/>
      <c r="N747" s="343"/>
      <c r="O747" s="343"/>
      <c r="P747" s="343"/>
      <c r="Q747" s="343"/>
      <c r="R747" s="681"/>
      <c r="S747" s="718"/>
      <c r="T747" s="681"/>
      <c r="U747" s="719"/>
      <c r="V747" s="715"/>
    </row>
    <row r="748" ht="15.75" customHeight="1">
      <c r="B748" s="690"/>
      <c r="C748" s="343"/>
      <c r="D748" s="343"/>
      <c r="E748" s="343"/>
      <c r="F748" s="343"/>
      <c r="G748" s="343"/>
      <c r="H748" s="681"/>
      <c r="I748" s="716"/>
      <c r="J748" s="717"/>
      <c r="K748" s="717"/>
      <c r="L748" s="343"/>
      <c r="M748" s="343"/>
      <c r="N748" s="343"/>
      <c r="O748" s="343"/>
      <c r="P748" s="343"/>
      <c r="Q748" s="343"/>
      <c r="R748" s="681"/>
      <c r="S748" s="718"/>
      <c r="T748" s="681"/>
      <c r="U748" s="719"/>
      <c r="V748" s="715"/>
    </row>
    <row r="749" ht="15.75" customHeight="1">
      <c r="B749" s="690"/>
      <c r="C749" s="343"/>
      <c r="D749" s="343"/>
      <c r="E749" s="343"/>
      <c r="F749" s="343"/>
      <c r="G749" s="343"/>
      <c r="H749" s="681"/>
      <c r="I749" s="716"/>
      <c r="J749" s="717"/>
      <c r="K749" s="717"/>
      <c r="L749" s="343"/>
      <c r="M749" s="343"/>
      <c r="N749" s="343"/>
      <c r="O749" s="343"/>
      <c r="P749" s="343"/>
      <c r="Q749" s="343"/>
      <c r="R749" s="681"/>
      <c r="S749" s="718"/>
      <c r="T749" s="681"/>
      <c r="U749" s="719"/>
      <c r="V749" s="715"/>
    </row>
    <row r="750" ht="15.75" customHeight="1">
      <c r="B750" s="690"/>
      <c r="C750" s="343"/>
      <c r="D750" s="343"/>
      <c r="E750" s="343"/>
      <c r="F750" s="343"/>
      <c r="G750" s="343"/>
      <c r="H750" s="681"/>
      <c r="I750" s="716"/>
      <c r="J750" s="717"/>
      <c r="K750" s="717"/>
      <c r="L750" s="343"/>
      <c r="M750" s="343"/>
      <c r="N750" s="343"/>
      <c r="O750" s="343"/>
      <c r="P750" s="343"/>
      <c r="Q750" s="343"/>
      <c r="R750" s="681"/>
      <c r="S750" s="718"/>
      <c r="T750" s="681"/>
      <c r="U750" s="719"/>
      <c r="V750" s="715"/>
    </row>
    <row r="751" ht="15.75" customHeight="1">
      <c r="B751" s="690"/>
      <c r="C751" s="343"/>
      <c r="D751" s="343"/>
      <c r="E751" s="343"/>
      <c r="F751" s="343"/>
      <c r="G751" s="343"/>
      <c r="H751" s="681"/>
      <c r="I751" s="716"/>
      <c r="J751" s="717"/>
      <c r="K751" s="717"/>
      <c r="L751" s="343"/>
      <c r="M751" s="343"/>
      <c r="N751" s="343"/>
      <c r="O751" s="343"/>
      <c r="P751" s="343"/>
      <c r="Q751" s="343"/>
      <c r="R751" s="681"/>
      <c r="S751" s="718"/>
      <c r="T751" s="681"/>
      <c r="U751" s="719"/>
      <c r="V751" s="715"/>
    </row>
    <row r="752" ht="15.75" customHeight="1">
      <c r="B752" s="690"/>
      <c r="C752" s="343"/>
      <c r="D752" s="343"/>
      <c r="E752" s="343"/>
      <c r="F752" s="343"/>
      <c r="G752" s="343"/>
      <c r="H752" s="681"/>
      <c r="I752" s="716"/>
      <c r="J752" s="717"/>
      <c r="K752" s="717"/>
      <c r="L752" s="343"/>
      <c r="M752" s="343"/>
      <c r="N752" s="343"/>
      <c r="O752" s="343"/>
      <c r="P752" s="343"/>
      <c r="Q752" s="343"/>
      <c r="R752" s="681"/>
      <c r="S752" s="718"/>
      <c r="T752" s="681"/>
      <c r="U752" s="719"/>
      <c r="V752" s="715"/>
    </row>
    <row r="753" ht="15.75" customHeight="1">
      <c r="B753" s="690"/>
      <c r="C753" s="343"/>
      <c r="D753" s="343"/>
      <c r="E753" s="343"/>
      <c r="F753" s="343"/>
      <c r="G753" s="343"/>
      <c r="H753" s="681"/>
      <c r="I753" s="716"/>
      <c r="J753" s="717"/>
      <c r="K753" s="717"/>
      <c r="L753" s="343"/>
      <c r="M753" s="343"/>
      <c r="N753" s="343"/>
      <c r="O753" s="343"/>
      <c r="P753" s="343"/>
      <c r="Q753" s="343"/>
      <c r="R753" s="681"/>
      <c r="S753" s="718"/>
      <c r="T753" s="681"/>
      <c r="U753" s="719"/>
      <c r="V753" s="715"/>
    </row>
    <row r="754" ht="15.75" customHeight="1">
      <c r="B754" s="690"/>
      <c r="C754" s="343"/>
      <c r="D754" s="343"/>
      <c r="E754" s="343"/>
      <c r="F754" s="343"/>
      <c r="G754" s="343"/>
      <c r="H754" s="681"/>
      <c r="I754" s="716"/>
      <c r="J754" s="717"/>
      <c r="K754" s="717"/>
      <c r="L754" s="343"/>
      <c r="M754" s="343"/>
      <c r="N754" s="343"/>
      <c r="O754" s="343"/>
      <c r="P754" s="343"/>
      <c r="Q754" s="343"/>
      <c r="R754" s="681"/>
      <c r="S754" s="718"/>
      <c r="T754" s="681"/>
      <c r="U754" s="719"/>
      <c r="V754" s="715"/>
    </row>
    <row r="755" ht="15.75" customHeight="1">
      <c r="B755" s="690"/>
      <c r="C755" s="343"/>
      <c r="D755" s="343"/>
      <c r="E755" s="343"/>
      <c r="F755" s="343"/>
      <c r="G755" s="343"/>
      <c r="H755" s="681"/>
      <c r="I755" s="716"/>
      <c r="J755" s="717"/>
      <c r="K755" s="717"/>
      <c r="L755" s="343"/>
      <c r="M755" s="343"/>
      <c r="N755" s="343"/>
      <c r="O755" s="343"/>
      <c r="P755" s="343"/>
      <c r="Q755" s="343"/>
      <c r="R755" s="681"/>
      <c r="S755" s="718"/>
      <c r="T755" s="681"/>
      <c r="U755" s="719"/>
      <c r="V755" s="715"/>
    </row>
    <row r="756" ht="15.75" customHeight="1">
      <c r="B756" s="690"/>
      <c r="C756" s="343"/>
      <c r="D756" s="343"/>
      <c r="E756" s="343"/>
      <c r="F756" s="343"/>
      <c r="G756" s="343"/>
      <c r="H756" s="681"/>
      <c r="I756" s="716"/>
      <c r="J756" s="717"/>
      <c r="K756" s="717"/>
      <c r="L756" s="343"/>
      <c r="M756" s="343"/>
      <c r="N756" s="343"/>
      <c r="O756" s="343"/>
      <c r="P756" s="343"/>
      <c r="Q756" s="343"/>
      <c r="R756" s="681"/>
      <c r="S756" s="718"/>
      <c r="T756" s="681"/>
      <c r="U756" s="719"/>
      <c r="V756" s="715"/>
    </row>
    <row r="757" ht="15.75" customHeight="1">
      <c r="B757" s="690"/>
      <c r="C757" s="343"/>
      <c r="D757" s="343"/>
      <c r="E757" s="343"/>
      <c r="F757" s="343"/>
      <c r="G757" s="343"/>
      <c r="H757" s="681"/>
      <c r="I757" s="716"/>
      <c r="J757" s="717"/>
      <c r="K757" s="717"/>
      <c r="L757" s="343"/>
      <c r="M757" s="343"/>
      <c r="N757" s="343"/>
      <c r="O757" s="343"/>
      <c r="P757" s="343"/>
      <c r="Q757" s="343"/>
      <c r="R757" s="681"/>
      <c r="S757" s="718"/>
      <c r="T757" s="681"/>
      <c r="U757" s="719"/>
      <c r="V757" s="715"/>
    </row>
    <row r="758" ht="15.75" customHeight="1">
      <c r="B758" s="690"/>
      <c r="C758" s="343"/>
      <c r="D758" s="343"/>
      <c r="E758" s="343"/>
      <c r="F758" s="343"/>
      <c r="G758" s="343"/>
      <c r="H758" s="681"/>
      <c r="I758" s="716"/>
      <c r="J758" s="717"/>
      <c r="K758" s="717"/>
      <c r="L758" s="343"/>
      <c r="M758" s="343"/>
      <c r="N758" s="343"/>
      <c r="O758" s="343"/>
      <c r="P758" s="343"/>
      <c r="Q758" s="343"/>
      <c r="R758" s="681"/>
      <c r="S758" s="718"/>
      <c r="T758" s="681"/>
      <c r="U758" s="719"/>
      <c r="V758" s="715"/>
    </row>
    <row r="759" ht="15.75" customHeight="1">
      <c r="B759" s="690"/>
      <c r="C759" s="343"/>
      <c r="D759" s="343"/>
      <c r="E759" s="343"/>
      <c r="F759" s="343"/>
      <c r="G759" s="343"/>
      <c r="H759" s="681"/>
      <c r="I759" s="716"/>
      <c r="J759" s="717"/>
      <c r="K759" s="717"/>
      <c r="L759" s="343"/>
      <c r="M759" s="343"/>
      <c r="N759" s="343"/>
      <c r="O759" s="343"/>
      <c r="P759" s="343"/>
      <c r="Q759" s="343"/>
      <c r="R759" s="681"/>
      <c r="S759" s="718"/>
      <c r="T759" s="681"/>
      <c r="U759" s="719"/>
      <c r="V759" s="715"/>
    </row>
    <row r="760" ht="15.75" customHeight="1">
      <c r="B760" s="690"/>
      <c r="C760" s="343"/>
      <c r="D760" s="343"/>
      <c r="E760" s="343"/>
      <c r="F760" s="343"/>
      <c r="G760" s="343"/>
      <c r="H760" s="681"/>
      <c r="I760" s="716"/>
      <c r="J760" s="717"/>
      <c r="K760" s="717"/>
      <c r="L760" s="343"/>
      <c r="M760" s="343"/>
      <c r="N760" s="343"/>
      <c r="O760" s="343"/>
      <c r="P760" s="343"/>
      <c r="Q760" s="343"/>
      <c r="R760" s="681"/>
      <c r="S760" s="718"/>
      <c r="T760" s="681"/>
      <c r="U760" s="719"/>
      <c r="V760" s="715"/>
    </row>
    <row r="761" ht="15.75" customHeight="1">
      <c r="B761" s="690"/>
      <c r="C761" s="343"/>
      <c r="D761" s="343"/>
      <c r="E761" s="343"/>
      <c r="F761" s="343"/>
      <c r="G761" s="343"/>
      <c r="H761" s="681"/>
      <c r="I761" s="716"/>
      <c r="J761" s="717"/>
      <c r="K761" s="717"/>
      <c r="L761" s="343"/>
      <c r="M761" s="343"/>
      <c r="N761" s="343"/>
      <c r="O761" s="343"/>
      <c r="P761" s="343"/>
      <c r="Q761" s="343"/>
      <c r="R761" s="681"/>
      <c r="S761" s="718"/>
      <c r="T761" s="681"/>
      <c r="U761" s="719"/>
      <c r="V761" s="715"/>
    </row>
    <row r="762" ht="15.75" customHeight="1">
      <c r="B762" s="690"/>
      <c r="C762" s="343"/>
      <c r="D762" s="343"/>
      <c r="E762" s="343"/>
      <c r="F762" s="343"/>
      <c r="G762" s="343"/>
      <c r="H762" s="681"/>
      <c r="I762" s="716"/>
      <c r="J762" s="717"/>
      <c r="K762" s="717"/>
      <c r="L762" s="343"/>
      <c r="M762" s="343"/>
      <c r="N762" s="343"/>
      <c r="O762" s="343"/>
      <c r="P762" s="343"/>
      <c r="Q762" s="343"/>
      <c r="R762" s="681"/>
      <c r="S762" s="718"/>
      <c r="T762" s="681"/>
      <c r="U762" s="719"/>
      <c r="V762" s="715"/>
    </row>
    <row r="763" ht="15.75" customHeight="1">
      <c r="B763" s="690"/>
      <c r="C763" s="343"/>
      <c r="D763" s="343"/>
      <c r="E763" s="343"/>
      <c r="F763" s="343"/>
      <c r="G763" s="343"/>
      <c r="H763" s="681"/>
      <c r="I763" s="716"/>
      <c r="J763" s="717"/>
      <c r="K763" s="717"/>
      <c r="L763" s="343"/>
      <c r="M763" s="343"/>
      <c r="N763" s="343"/>
      <c r="O763" s="343"/>
      <c r="P763" s="343"/>
      <c r="Q763" s="343"/>
      <c r="R763" s="681"/>
      <c r="S763" s="718"/>
      <c r="T763" s="681"/>
      <c r="U763" s="719"/>
      <c r="V763" s="715"/>
    </row>
    <row r="764" ht="15.75" customHeight="1">
      <c r="B764" s="690"/>
      <c r="C764" s="343"/>
      <c r="D764" s="343"/>
      <c r="E764" s="343"/>
      <c r="F764" s="343"/>
      <c r="G764" s="343"/>
      <c r="H764" s="681"/>
      <c r="I764" s="716"/>
      <c r="J764" s="717"/>
      <c r="K764" s="717"/>
      <c r="L764" s="343"/>
      <c r="M764" s="343"/>
      <c r="N764" s="343"/>
      <c r="O764" s="343"/>
      <c r="P764" s="343"/>
      <c r="Q764" s="343"/>
      <c r="R764" s="681"/>
      <c r="S764" s="718"/>
      <c r="T764" s="681"/>
      <c r="U764" s="719"/>
      <c r="V764" s="715"/>
    </row>
    <row r="765" ht="15.75" customHeight="1">
      <c r="B765" s="690"/>
      <c r="C765" s="343"/>
      <c r="D765" s="343"/>
      <c r="E765" s="343"/>
      <c r="F765" s="343"/>
      <c r="G765" s="343"/>
      <c r="H765" s="681"/>
      <c r="I765" s="716"/>
      <c r="J765" s="717"/>
      <c r="K765" s="717"/>
      <c r="L765" s="343"/>
      <c r="M765" s="343"/>
      <c r="N765" s="343"/>
      <c r="O765" s="343"/>
      <c r="P765" s="343"/>
      <c r="Q765" s="343"/>
      <c r="R765" s="681"/>
      <c r="S765" s="718"/>
      <c r="T765" s="681"/>
      <c r="U765" s="719"/>
      <c r="V765" s="715"/>
    </row>
    <row r="766" ht="15.75" customHeight="1">
      <c r="B766" s="690"/>
      <c r="C766" s="343"/>
      <c r="D766" s="343"/>
      <c r="E766" s="343"/>
      <c r="F766" s="343"/>
      <c r="G766" s="343"/>
      <c r="H766" s="681"/>
      <c r="I766" s="716"/>
      <c r="J766" s="717"/>
      <c r="K766" s="717"/>
      <c r="L766" s="343"/>
      <c r="M766" s="343"/>
      <c r="N766" s="343"/>
      <c r="O766" s="343"/>
      <c r="P766" s="343"/>
      <c r="Q766" s="343"/>
      <c r="R766" s="681"/>
      <c r="S766" s="718"/>
      <c r="T766" s="681"/>
      <c r="U766" s="719"/>
      <c r="V766" s="715"/>
    </row>
    <row r="767" ht="15.75" customHeight="1">
      <c r="B767" s="690"/>
      <c r="C767" s="343"/>
      <c r="D767" s="343"/>
      <c r="E767" s="343"/>
      <c r="F767" s="343"/>
      <c r="G767" s="343"/>
      <c r="H767" s="681"/>
      <c r="I767" s="716"/>
      <c r="J767" s="717"/>
      <c r="K767" s="717"/>
      <c r="L767" s="343"/>
      <c r="M767" s="343"/>
      <c r="N767" s="343"/>
      <c r="O767" s="343"/>
      <c r="P767" s="343"/>
      <c r="Q767" s="343"/>
      <c r="R767" s="681"/>
      <c r="S767" s="718"/>
      <c r="T767" s="681"/>
      <c r="U767" s="719"/>
      <c r="V767" s="715"/>
    </row>
    <row r="768" ht="15.75" customHeight="1">
      <c r="B768" s="690"/>
      <c r="C768" s="343"/>
      <c r="D768" s="343"/>
      <c r="E768" s="343"/>
      <c r="F768" s="343"/>
      <c r="G768" s="343"/>
      <c r="H768" s="681"/>
      <c r="I768" s="716"/>
      <c r="J768" s="717"/>
      <c r="K768" s="717"/>
      <c r="L768" s="343"/>
      <c r="M768" s="343"/>
      <c r="N768" s="343"/>
      <c r="O768" s="343"/>
      <c r="P768" s="343"/>
      <c r="Q768" s="343"/>
      <c r="R768" s="681"/>
      <c r="S768" s="718"/>
      <c r="T768" s="681"/>
      <c r="U768" s="719"/>
      <c r="V768" s="715"/>
    </row>
    <row r="769" ht="15.75" customHeight="1">
      <c r="B769" s="690"/>
      <c r="C769" s="343"/>
      <c r="D769" s="343"/>
      <c r="E769" s="343"/>
      <c r="F769" s="343"/>
      <c r="G769" s="343"/>
      <c r="H769" s="681"/>
      <c r="I769" s="716"/>
      <c r="J769" s="717"/>
      <c r="K769" s="717"/>
      <c r="L769" s="343"/>
      <c r="M769" s="343"/>
      <c r="N769" s="343"/>
      <c r="O769" s="343"/>
      <c r="P769" s="343"/>
      <c r="Q769" s="343"/>
      <c r="R769" s="681"/>
      <c r="S769" s="718"/>
      <c r="T769" s="681"/>
      <c r="U769" s="719"/>
      <c r="V769" s="715"/>
    </row>
    <row r="770" ht="15.75" customHeight="1">
      <c r="B770" s="690"/>
      <c r="C770" s="343"/>
      <c r="D770" s="343"/>
      <c r="E770" s="343"/>
      <c r="F770" s="343"/>
      <c r="G770" s="343"/>
      <c r="H770" s="681"/>
      <c r="I770" s="716"/>
      <c r="J770" s="717"/>
      <c r="K770" s="717"/>
      <c r="L770" s="343"/>
      <c r="M770" s="343"/>
      <c r="N770" s="343"/>
      <c r="O770" s="343"/>
      <c r="P770" s="343"/>
      <c r="Q770" s="343"/>
      <c r="R770" s="681"/>
      <c r="S770" s="718"/>
      <c r="T770" s="681"/>
      <c r="U770" s="719"/>
      <c r="V770" s="715"/>
    </row>
    <row r="771" ht="15.75" customHeight="1">
      <c r="B771" s="690"/>
      <c r="C771" s="343"/>
      <c r="D771" s="343"/>
      <c r="E771" s="343"/>
      <c r="F771" s="343"/>
      <c r="G771" s="343"/>
      <c r="H771" s="681"/>
      <c r="I771" s="716"/>
      <c r="J771" s="717"/>
      <c r="K771" s="717"/>
      <c r="L771" s="343"/>
      <c r="M771" s="343"/>
      <c r="N771" s="343"/>
      <c r="O771" s="343"/>
      <c r="P771" s="343"/>
      <c r="Q771" s="343"/>
      <c r="R771" s="681"/>
      <c r="S771" s="718"/>
      <c r="T771" s="681"/>
      <c r="U771" s="719"/>
      <c r="V771" s="715"/>
    </row>
    <row r="772" ht="15.75" customHeight="1">
      <c r="B772" s="690"/>
      <c r="C772" s="343"/>
      <c r="D772" s="343"/>
      <c r="E772" s="343"/>
      <c r="F772" s="343"/>
      <c r="G772" s="343"/>
      <c r="H772" s="681"/>
      <c r="I772" s="716"/>
      <c r="J772" s="717"/>
      <c r="K772" s="717"/>
      <c r="L772" s="343"/>
      <c r="M772" s="343"/>
      <c r="N772" s="343"/>
      <c r="O772" s="343"/>
      <c r="P772" s="343"/>
      <c r="Q772" s="343"/>
      <c r="R772" s="681"/>
      <c r="S772" s="718"/>
      <c r="T772" s="681"/>
      <c r="U772" s="719"/>
      <c r="V772" s="715"/>
    </row>
    <row r="773" ht="15.75" customHeight="1">
      <c r="B773" s="690"/>
      <c r="C773" s="343"/>
      <c r="D773" s="343"/>
      <c r="E773" s="343"/>
      <c r="F773" s="343"/>
      <c r="G773" s="343"/>
      <c r="H773" s="681"/>
      <c r="I773" s="716"/>
      <c r="J773" s="717"/>
      <c r="K773" s="717"/>
      <c r="L773" s="343"/>
      <c r="M773" s="343"/>
      <c r="N773" s="343"/>
      <c r="O773" s="343"/>
      <c r="P773" s="343"/>
      <c r="Q773" s="343"/>
      <c r="R773" s="681"/>
      <c r="S773" s="718"/>
      <c r="T773" s="681"/>
      <c r="U773" s="719"/>
      <c r="V773" s="715"/>
    </row>
    <row r="774" ht="15.75" customHeight="1">
      <c r="B774" s="690"/>
      <c r="C774" s="343"/>
      <c r="D774" s="343"/>
      <c r="E774" s="343"/>
      <c r="F774" s="343"/>
      <c r="G774" s="343"/>
      <c r="H774" s="681"/>
      <c r="I774" s="716"/>
      <c r="J774" s="717"/>
      <c r="K774" s="717"/>
      <c r="L774" s="343"/>
      <c r="M774" s="343"/>
      <c r="N774" s="343"/>
      <c r="O774" s="343"/>
      <c r="P774" s="343"/>
      <c r="Q774" s="343"/>
      <c r="R774" s="681"/>
      <c r="S774" s="718"/>
      <c r="T774" s="681"/>
      <c r="U774" s="719"/>
      <c r="V774" s="715"/>
    </row>
    <row r="775" ht="15.75" customHeight="1">
      <c r="B775" s="690"/>
      <c r="C775" s="343"/>
      <c r="D775" s="343"/>
      <c r="E775" s="343"/>
      <c r="F775" s="343"/>
      <c r="G775" s="343"/>
      <c r="H775" s="681"/>
      <c r="I775" s="716"/>
      <c r="J775" s="717"/>
      <c r="K775" s="717"/>
      <c r="L775" s="343"/>
      <c r="M775" s="343"/>
      <c r="N775" s="343"/>
      <c r="O775" s="343"/>
      <c r="P775" s="343"/>
      <c r="Q775" s="343"/>
      <c r="R775" s="681"/>
      <c r="S775" s="718"/>
      <c r="T775" s="681"/>
      <c r="U775" s="719"/>
      <c r="V775" s="715"/>
    </row>
    <row r="776" ht="15.75" customHeight="1">
      <c r="B776" s="690"/>
      <c r="C776" s="343"/>
      <c r="D776" s="343"/>
      <c r="E776" s="343"/>
      <c r="F776" s="343"/>
      <c r="G776" s="343"/>
      <c r="H776" s="681"/>
      <c r="I776" s="716"/>
      <c r="J776" s="717"/>
      <c r="K776" s="717"/>
      <c r="L776" s="343"/>
      <c r="M776" s="343"/>
      <c r="N776" s="343"/>
      <c r="O776" s="343"/>
      <c r="P776" s="343"/>
      <c r="Q776" s="343"/>
      <c r="R776" s="681"/>
      <c r="S776" s="718"/>
      <c r="T776" s="681"/>
      <c r="U776" s="719"/>
      <c r="V776" s="715"/>
    </row>
    <row r="777" ht="15.75" customHeight="1">
      <c r="B777" s="690"/>
      <c r="C777" s="343"/>
      <c r="D777" s="343"/>
      <c r="E777" s="343"/>
      <c r="F777" s="343"/>
      <c r="G777" s="343"/>
      <c r="H777" s="681"/>
      <c r="I777" s="716"/>
      <c r="J777" s="717"/>
      <c r="K777" s="717"/>
      <c r="L777" s="343"/>
      <c r="M777" s="343"/>
      <c r="N777" s="343"/>
      <c r="O777" s="343"/>
      <c r="P777" s="343"/>
      <c r="Q777" s="343"/>
      <c r="R777" s="681"/>
      <c r="S777" s="718"/>
      <c r="T777" s="681"/>
      <c r="U777" s="719"/>
      <c r="V777" s="715"/>
    </row>
    <row r="778" ht="15.75" customHeight="1">
      <c r="B778" s="690"/>
      <c r="C778" s="343"/>
      <c r="D778" s="343"/>
      <c r="E778" s="343"/>
      <c r="F778" s="343"/>
      <c r="G778" s="343"/>
      <c r="H778" s="681"/>
      <c r="I778" s="716"/>
      <c r="J778" s="717"/>
      <c r="K778" s="717"/>
      <c r="L778" s="343"/>
      <c r="M778" s="343"/>
      <c r="N778" s="343"/>
      <c r="O778" s="343"/>
      <c r="P778" s="343"/>
      <c r="Q778" s="343"/>
      <c r="R778" s="681"/>
      <c r="S778" s="718"/>
      <c r="T778" s="681"/>
      <c r="U778" s="719"/>
      <c r="V778" s="715"/>
    </row>
    <row r="779" ht="15.75" customHeight="1">
      <c r="B779" s="690"/>
      <c r="C779" s="343"/>
      <c r="D779" s="343"/>
      <c r="E779" s="343"/>
      <c r="F779" s="343"/>
      <c r="G779" s="343"/>
      <c r="H779" s="681"/>
      <c r="I779" s="716"/>
      <c r="J779" s="717"/>
      <c r="K779" s="717"/>
      <c r="L779" s="343"/>
      <c r="M779" s="343"/>
      <c r="N779" s="343"/>
      <c r="O779" s="343"/>
      <c r="P779" s="343"/>
      <c r="Q779" s="343"/>
      <c r="R779" s="681"/>
      <c r="S779" s="718"/>
      <c r="T779" s="681"/>
      <c r="U779" s="719"/>
      <c r="V779" s="715"/>
    </row>
    <row r="780" ht="15.75" customHeight="1">
      <c r="B780" s="690"/>
      <c r="C780" s="343"/>
      <c r="D780" s="343"/>
      <c r="E780" s="343"/>
      <c r="F780" s="343"/>
      <c r="G780" s="343"/>
      <c r="H780" s="681"/>
      <c r="I780" s="716"/>
      <c r="J780" s="717"/>
      <c r="K780" s="717"/>
      <c r="L780" s="343"/>
      <c r="M780" s="343"/>
      <c r="N780" s="343"/>
      <c r="O780" s="343"/>
      <c r="P780" s="343"/>
      <c r="Q780" s="343"/>
      <c r="R780" s="681"/>
      <c r="S780" s="718"/>
      <c r="T780" s="681"/>
      <c r="U780" s="719"/>
      <c r="V780" s="715"/>
    </row>
    <row r="781" ht="15.75" customHeight="1">
      <c r="B781" s="690"/>
      <c r="C781" s="343"/>
      <c r="D781" s="343"/>
      <c r="E781" s="343"/>
      <c r="F781" s="343"/>
      <c r="G781" s="343"/>
      <c r="H781" s="681"/>
      <c r="I781" s="716"/>
      <c r="J781" s="717"/>
      <c r="K781" s="717"/>
      <c r="L781" s="343"/>
      <c r="M781" s="343"/>
      <c r="N781" s="343"/>
      <c r="O781" s="343"/>
      <c r="P781" s="343"/>
      <c r="Q781" s="343"/>
      <c r="R781" s="681"/>
      <c r="S781" s="718"/>
      <c r="T781" s="681"/>
      <c r="U781" s="719"/>
      <c r="V781" s="715"/>
    </row>
    <row r="782" ht="15.75" customHeight="1">
      <c r="B782" s="690"/>
      <c r="C782" s="343"/>
      <c r="D782" s="343"/>
      <c r="E782" s="343"/>
      <c r="F782" s="343"/>
      <c r="G782" s="343"/>
      <c r="H782" s="681"/>
      <c r="I782" s="716"/>
      <c r="J782" s="717"/>
      <c r="K782" s="717"/>
      <c r="L782" s="343"/>
      <c r="M782" s="343"/>
      <c r="N782" s="343"/>
      <c r="O782" s="343"/>
      <c r="P782" s="343"/>
      <c r="Q782" s="343"/>
      <c r="R782" s="681"/>
      <c r="S782" s="718"/>
      <c r="T782" s="681"/>
      <c r="U782" s="719"/>
      <c r="V782" s="715"/>
    </row>
    <row r="783" ht="15.75" customHeight="1">
      <c r="B783" s="690"/>
      <c r="C783" s="343"/>
      <c r="D783" s="343"/>
      <c r="E783" s="343"/>
      <c r="F783" s="343"/>
      <c r="G783" s="343"/>
      <c r="H783" s="681"/>
      <c r="I783" s="716"/>
      <c r="J783" s="717"/>
      <c r="K783" s="717"/>
      <c r="L783" s="343"/>
      <c r="M783" s="343"/>
      <c r="N783" s="343"/>
      <c r="O783" s="343"/>
      <c r="P783" s="343"/>
      <c r="Q783" s="343"/>
      <c r="R783" s="681"/>
      <c r="S783" s="718"/>
      <c r="T783" s="681"/>
      <c r="U783" s="719"/>
      <c r="V783" s="715"/>
    </row>
    <row r="784" ht="15.75" customHeight="1">
      <c r="B784" s="690"/>
      <c r="C784" s="343"/>
      <c r="D784" s="343"/>
      <c r="E784" s="343"/>
      <c r="F784" s="343"/>
      <c r="G784" s="343"/>
      <c r="H784" s="681"/>
      <c r="I784" s="716"/>
      <c r="J784" s="717"/>
      <c r="K784" s="717"/>
      <c r="L784" s="343"/>
      <c r="M784" s="343"/>
      <c r="N784" s="343"/>
      <c r="O784" s="343"/>
      <c r="P784" s="343"/>
      <c r="Q784" s="343"/>
      <c r="R784" s="681"/>
      <c r="S784" s="718"/>
      <c r="T784" s="681"/>
      <c r="U784" s="719"/>
      <c r="V784" s="715"/>
    </row>
    <row r="785" ht="15.75" customHeight="1">
      <c r="B785" s="690"/>
      <c r="C785" s="343"/>
      <c r="D785" s="343"/>
      <c r="E785" s="343"/>
      <c r="F785" s="343"/>
      <c r="G785" s="343"/>
      <c r="H785" s="681"/>
      <c r="I785" s="716"/>
      <c r="J785" s="717"/>
      <c r="K785" s="717"/>
      <c r="L785" s="343"/>
      <c r="M785" s="343"/>
      <c r="N785" s="343"/>
      <c r="O785" s="343"/>
      <c r="P785" s="343"/>
      <c r="Q785" s="343"/>
      <c r="R785" s="681"/>
      <c r="S785" s="718"/>
      <c r="T785" s="681"/>
      <c r="U785" s="719"/>
      <c r="V785" s="715"/>
    </row>
    <row r="786" ht="15.75" customHeight="1">
      <c r="B786" s="690"/>
      <c r="C786" s="343"/>
      <c r="D786" s="343"/>
      <c r="E786" s="343"/>
      <c r="F786" s="343"/>
      <c r="G786" s="343"/>
      <c r="H786" s="681"/>
      <c r="I786" s="716"/>
      <c r="J786" s="717"/>
      <c r="K786" s="717"/>
      <c r="L786" s="343"/>
      <c r="M786" s="343"/>
      <c r="N786" s="343"/>
      <c r="O786" s="343"/>
      <c r="P786" s="343"/>
      <c r="Q786" s="343"/>
      <c r="R786" s="681"/>
      <c r="S786" s="718"/>
      <c r="T786" s="681"/>
      <c r="U786" s="719"/>
      <c r="V786" s="715"/>
    </row>
    <row r="787" ht="15.75" customHeight="1">
      <c r="B787" s="690"/>
      <c r="C787" s="343"/>
      <c r="D787" s="343"/>
      <c r="E787" s="343"/>
      <c r="F787" s="343"/>
      <c r="G787" s="343"/>
      <c r="H787" s="681"/>
      <c r="I787" s="716"/>
      <c r="J787" s="717"/>
      <c r="K787" s="717"/>
      <c r="L787" s="343"/>
      <c r="M787" s="343"/>
      <c r="N787" s="343"/>
      <c r="O787" s="343"/>
      <c r="P787" s="343"/>
      <c r="Q787" s="343"/>
      <c r="R787" s="681"/>
      <c r="S787" s="718"/>
      <c r="T787" s="681"/>
      <c r="U787" s="719"/>
      <c r="V787" s="715"/>
    </row>
    <row r="788" ht="15.75" customHeight="1">
      <c r="B788" s="690"/>
      <c r="C788" s="343"/>
      <c r="D788" s="343"/>
      <c r="E788" s="343"/>
      <c r="F788" s="343"/>
      <c r="G788" s="343"/>
      <c r="H788" s="681"/>
      <c r="I788" s="716"/>
      <c r="J788" s="717"/>
      <c r="K788" s="717"/>
      <c r="L788" s="343"/>
      <c r="M788" s="343"/>
      <c r="N788" s="343"/>
      <c r="O788" s="343"/>
      <c r="P788" s="343"/>
      <c r="Q788" s="343"/>
      <c r="R788" s="681"/>
      <c r="S788" s="718"/>
      <c r="T788" s="681"/>
      <c r="U788" s="719"/>
      <c r="V788" s="715"/>
    </row>
    <row r="789" ht="15.75" customHeight="1">
      <c r="B789" s="690"/>
      <c r="C789" s="343"/>
      <c r="D789" s="343"/>
      <c r="E789" s="343"/>
      <c r="F789" s="343"/>
      <c r="G789" s="343"/>
      <c r="H789" s="681"/>
      <c r="I789" s="716"/>
      <c r="J789" s="717"/>
      <c r="K789" s="717"/>
      <c r="L789" s="343"/>
      <c r="M789" s="343"/>
      <c r="N789" s="343"/>
      <c r="O789" s="343"/>
      <c r="P789" s="343"/>
      <c r="Q789" s="343"/>
      <c r="R789" s="681"/>
      <c r="S789" s="718"/>
      <c r="T789" s="681"/>
      <c r="U789" s="719"/>
      <c r="V789" s="715"/>
    </row>
    <row r="790" ht="15.75" customHeight="1">
      <c r="B790" s="690"/>
      <c r="C790" s="343"/>
      <c r="D790" s="343"/>
      <c r="E790" s="343"/>
      <c r="F790" s="343"/>
      <c r="G790" s="343"/>
      <c r="H790" s="681"/>
      <c r="I790" s="716"/>
      <c r="J790" s="717"/>
      <c r="K790" s="717"/>
      <c r="L790" s="343"/>
      <c r="M790" s="343"/>
      <c r="N790" s="343"/>
      <c r="O790" s="343"/>
      <c r="P790" s="343"/>
      <c r="Q790" s="343"/>
      <c r="R790" s="681"/>
      <c r="S790" s="718"/>
      <c r="T790" s="681"/>
      <c r="U790" s="719"/>
      <c r="V790" s="715"/>
    </row>
    <row r="791" ht="15.75" customHeight="1">
      <c r="B791" s="690"/>
      <c r="C791" s="343"/>
      <c r="D791" s="343"/>
      <c r="E791" s="343"/>
      <c r="F791" s="343"/>
      <c r="G791" s="343"/>
      <c r="H791" s="681"/>
      <c r="I791" s="716"/>
      <c r="J791" s="717"/>
      <c r="K791" s="717"/>
      <c r="L791" s="343"/>
      <c r="M791" s="343"/>
      <c r="N791" s="343"/>
      <c r="O791" s="343"/>
      <c r="P791" s="343"/>
      <c r="Q791" s="343"/>
      <c r="R791" s="681"/>
      <c r="S791" s="718"/>
      <c r="T791" s="681"/>
      <c r="U791" s="719"/>
      <c r="V791" s="715"/>
    </row>
    <row r="792" ht="15.75" customHeight="1">
      <c r="B792" s="690"/>
      <c r="C792" s="343"/>
      <c r="D792" s="343"/>
      <c r="E792" s="343"/>
      <c r="F792" s="343"/>
      <c r="G792" s="343"/>
      <c r="H792" s="681"/>
      <c r="I792" s="716"/>
      <c r="J792" s="717"/>
      <c r="K792" s="717"/>
      <c r="L792" s="343"/>
      <c r="M792" s="343"/>
      <c r="N792" s="343"/>
      <c r="O792" s="343"/>
      <c r="P792" s="343"/>
      <c r="Q792" s="343"/>
      <c r="R792" s="681"/>
      <c r="S792" s="718"/>
      <c r="T792" s="681"/>
      <c r="U792" s="719"/>
      <c r="V792" s="715"/>
    </row>
    <row r="793" ht="15.75" customHeight="1">
      <c r="B793" s="690"/>
      <c r="C793" s="343"/>
      <c r="D793" s="343"/>
      <c r="E793" s="343"/>
      <c r="F793" s="343"/>
      <c r="G793" s="343"/>
      <c r="H793" s="681"/>
      <c r="I793" s="716"/>
      <c r="J793" s="717"/>
      <c r="K793" s="717"/>
      <c r="L793" s="343"/>
      <c r="M793" s="343"/>
      <c r="N793" s="343"/>
      <c r="O793" s="343"/>
      <c r="P793" s="343"/>
      <c r="Q793" s="343"/>
      <c r="R793" s="681"/>
      <c r="S793" s="718"/>
      <c r="T793" s="681"/>
      <c r="U793" s="719"/>
      <c r="V793" s="715"/>
    </row>
    <row r="794" ht="15.75" customHeight="1">
      <c r="B794" s="690"/>
      <c r="C794" s="343"/>
      <c r="D794" s="343"/>
      <c r="E794" s="343"/>
      <c r="F794" s="343"/>
      <c r="G794" s="343"/>
      <c r="H794" s="681"/>
      <c r="I794" s="716"/>
      <c r="J794" s="717"/>
      <c r="K794" s="717"/>
      <c r="L794" s="343"/>
      <c r="M794" s="343"/>
      <c r="N794" s="343"/>
      <c r="O794" s="343"/>
      <c r="P794" s="343"/>
      <c r="Q794" s="343"/>
      <c r="R794" s="681"/>
      <c r="S794" s="718"/>
      <c r="T794" s="681"/>
      <c r="U794" s="719"/>
      <c r="V794" s="715"/>
    </row>
    <row r="795" ht="15.75" customHeight="1">
      <c r="B795" s="690"/>
      <c r="C795" s="343"/>
      <c r="D795" s="343"/>
      <c r="E795" s="343"/>
      <c r="F795" s="343"/>
      <c r="G795" s="343"/>
      <c r="H795" s="681"/>
      <c r="I795" s="716"/>
      <c r="J795" s="717"/>
      <c r="K795" s="717"/>
      <c r="L795" s="343"/>
      <c r="M795" s="343"/>
      <c r="N795" s="343"/>
      <c r="O795" s="343"/>
      <c r="P795" s="343"/>
      <c r="Q795" s="343"/>
      <c r="R795" s="681"/>
      <c r="S795" s="718"/>
      <c r="T795" s="681"/>
      <c r="U795" s="719"/>
      <c r="V795" s="715"/>
    </row>
    <row r="796" ht="15.75" customHeight="1">
      <c r="B796" s="690"/>
      <c r="C796" s="343"/>
      <c r="D796" s="343"/>
      <c r="E796" s="343"/>
      <c r="F796" s="343"/>
      <c r="G796" s="343"/>
      <c r="H796" s="681"/>
      <c r="I796" s="716"/>
      <c r="J796" s="717"/>
      <c r="K796" s="717"/>
      <c r="L796" s="343"/>
      <c r="M796" s="343"/>
      <c r="N796" s="343"/>
      <c r="O796" s="343"/>
      <c r="P796" s="343"/>
      <c r="Q796" s="343"/>
      <c r="R796" s="681"/>
      <c r="S796" s="718"/>
      <c r="T796" s="681"/>
      <c r="U796" s="719"/>
      <c r="V796" s="715"/>
    </row>
    <row r="797" ht="15.75" customHeight="1">
      <c r="B797" s="690"/>
      <c r="C797" s="343"/>
      <c r="D797" s="343"/>
      <c r="E797" s="343"/>
      <c r="F797" s="343"/>
      <c r="G797" s="343"/>
      <c r="H797" s="681"/>
      <c r="I797" s="716"/>
      <c r="J797" s="717"/>
      <c r="K797" s="717"/>
      <c r="L797" s="343"/>
      <c r="M797" s="343"/>
      <c r="N797" s="343"/>
      <c r="O797" s="343"/>
      <c r="P797" s="343"/>
      <c r="Q797" s="343"/>
      <c r="R797" s="681"/>
      <c r="S797" s="718"/>
      <c r="T797" s="681"/>
      <c r="U797" s="719"/>
      <c r="V797" s="715"/>
    </row>
    <row r="798" ht="15.75" customHeight="1">
      <c r="B798" s="690"/>
      <c r="C798" s="343"/>
      <c r="D798" s="343"/>
      <c r="E798" s="343"/>
      <c r="F798" s="343"/>
      <c r="G798" s="343"/>
      <c r="H798" s="681"/>
      <c r="I798" s="716"/>
      <c r="J798" s="717"/>
      <c r="K798" s="717"/>
      <c r="L798" s="343"/>
      <c r="M798" s="343"/>
      <c r="N798" s="343"/>
      <c r="O798" s="343"/>
      <c r="P798" s="343"/>
      <c r="Q798" s="343"/>
      <c r="R798" s="681"/>
      <c r="S798" s="718"/>
      <c r="T798" s="681"/>
      <c r="U798" s="719"/>
      <c r="V798" s="715"/>
    </row>
    <row r="799" ht="15.75" customHeight="1">
      <c r="B799" s="690"/>
      <c r="C799" s="343"/>
      <c r="D799" s="343"/>
      <c r="E799" s="343"/>
      <c r="F799" s="343"/>
      <c r="G799" s="343"/>
      <c r="H799" s="681"/>
      <c r="I799" s="716"/>
      <c r="J799" s="717"/>
      <c r="K799" s="717"/>
      <c r="L799" s="343"/>
      <c r="M799" s="343"/>
      <c r="N799" s="343"/>
      <c r="O799" s="343"/>
      <c r="P799" s="343"/>
      <c r="Q799" s="343"/>
      <c r="R799" s="681"/>
      <c r="S799" s="718"/>
      <c r="T799" s="681"/>
      <c r="U799" s="719"/>
      <c r="V799" s="715"/>
    </row>
    <row r="800" ht="15.75" customHeight="1">
      <c r="B800" s="690"/>
      <c r="C800" s="343"/>
      <c r="D800" s="343"/>
      <c r="E800" s="343"/>
      <c r="F800" s="343"/>
      <c r="G800" s="343"/>
      <c r="H800" s="681"/>
      <c r="I800" s="716"/>
      <c r="J800" s="717"/>
      <c r="K800" s="717"/>
      <c r="L800" s="343"/>
      <c r="M800" s="343"/>
      <c r="N800" s="343"/>
      <c r="O800" s="343"/>
      <c r="P800" s="343"/>
      <c r="Q800" s="343"/>
      <c r="R800" s="681"/>
      <c r="S800" s="718"/>
      <c r="T800" s="681"/>
      <c r="U800" s="719"/>
      <c r="V800" s="715"/>
    </row>
    <row r="801" ht="15.75" customHeight="1">
      <c r="B801" s="690"/>
      <c r="C801" s="343"/>
      <c r="D801" s="343"/>
      <c r="E801" s="343"/>
      <c r="F801" s="343"/>
      <c r="G801" s="343"/>
      <c r="H801" s="681"/>
      <c r="I801" s="716"/>
      <c r="J801" s="717"/>
      <c r="K801" s="717"/>
      <c r="L801" s="343"/>
      <c r="M801" s="343"/>
      <c r="N801" s="343"/>
      <c r="O801" s="343"/>
      <c r="P801" s="343"/>
      <c r="Q801" s="343"/>
      <c r="R801" s="681"/>
      <c r="S801" s="718"/>
      <c r="T801" s="681"/>
      <c r="U801" s="719"/>
      <c r="V801" s="715"/>
    </row>
    <row r="802" ht="15.75" customHeight="1">
      <c r="B802" s="690"/>
      <c r="C802" s="343"/>
      <c r="D802" s="343"/>
      <c r="E802" s="343"/>
      <c r="F802" s="343"/>
      <c r="G802" s="343"/>
      <c r="H802" s="681"/>
      <c r="I802" s="716"/>
      <c r="J802" s="717"/>
      <c r="K802" s="717"/>
      <c r="L802" s="343"/>
      <c r="M802" s="343"/>
      <c r="N802" s="343"/>
      <c r="O802" s="343"/>
      <c r="P802" s="343"/>
      <c r="Q802" s="343"/>
      <c r="R802" s="681"/>
      <c r="S802" s="718"/>
      <c r="T802" s="681"/>
      <c r="U802" s="719"/>
      <c r="V802" s="715"/>
    </row>
    <row r="803" ht="15.75" customHeight="1">
      <c r="B803" s="690"/>
      <c r="C803" s="343"/>
      <c r="D803" s="343"/>
      <c r="E803" s="343"/>
      <c r="F803" s="343"/>
      <c r="G803" s="343"/>
      <c r="H803" s="681"/>
      <c r="I803" s="716"/>
      <c r="J803" s="717"/>
      <c r="K803" s="717"/>
      <c r="L803" s="343"/>
      <c r="M803" s="343"/>
      <c r="N803" s="343"/>
      <c r="O803" s="343"/>
      <c r="P803" s="343"/>
      <c r="Q803" s="343"/>
      <c r="R803" s="681"/>
      <c r="S803" s="718"/>
      <c r="T803" s="681"/>
      <c r="U803" s="719"/>
      <c r="V803" s="715"/>
    </row>
    <row r="804" ht="15.75" customHeight="1">
      <c r="B804" s="690"/>
      <c r="C804" s="343"/>
      <c r="D804" s="343"/>
      <c r="E804" s="343"/>
      <c r="F804" s="343"/>
      <c r="G804" s="343"/>
      <c r="H804" s="681"/>
      <c r="I804" s="716"/>
      <c r="J804" s="717"/>
      <c r="K804" s="717"/>
      <c r="L804" s="343"/>
      <c r="M804" s="343"/>
      <c r="N804" s="343"/>
      <c r="O804" s="343"/>
      <c r="P804" s="343"/>
      <c r="Q804" s="343"/>
      <c r="R804" s="681"/>
      <c r="S804" s="718"/>
      <c r="T804" s="681"/>
      <c r="U804" s="719"/>
      <c r="V804" s="715"/>
    </row>
    <row r="805" ht="15.75" customHeight="1">
      <c r="B805" s="690"/>
      <c r="C805" s="343"/>
      <c r="D805" s="343"/>
      <c r="E805" s="343"/>
      <c r="F805" s="343"/>
      <c r="G805" s="343"/>
      <c r="H805" s="681"/>
      <c r="I805" s="716"/>
      <c r="J805" s="717"/>
      <c r="K805" s="717"/>
      <c r="L805" s="343"/>
      <c r="M805" s="343"/>
      <c r="N805" s="343"/>
      <c r="O805" s="343"/>
      <c r="P805" s="343"/>
      <c r="Q805" s="343"/>
      <c r="R805" s="681"/>
      <c r="S805" s="718"/>
      <c r="T805" s="681"/>
      <c r="U805" s="719"/>
      <c r="V805" s="715"/>
    </row>
    <row r="806" ht="15.75" customHeight="1">
      <c r="B806" s="690"/>
      <c r="C806" s="343"/>
      <c r="D806" s="343"/>
      <c r="E806" s="343"/>
      <c r="F806" s="343"/>
      <c r="G806" s="343"/>
      <c r="H806" s="681"/>
      <c r="I806" s="716"/>
      <c r="J806" s="717"/>
      <c r="K806" s="717"/>
      <c r="L806" s="343"/>
      <c r="M806" s="343"/>
      <c r="N806" s="343"/>
      <c r="O806" s="343"/>
      <c r="P806" s="343"/>
      <c r="Q806" s="343"/>
      <c r="R806" s="681"/>
      <c r="S806" s="718"/>
      <c r="T806" s="681"/>
      <c r="U806" s="719"/>
      <c r="V806" s="715"/>
    </row>
    <row r="807" ht="15.75" customHeight="1">
      <c r="B807" s="690"/>
      <c r="C807" s="343"/>
      <c r="D807" s="343"/>
      <c r="E807" s="343"/>
      <c r="F807" s="343"/>
      <c r="G807" s="343"/>
      <c r="H807" s="681"/>
      <c r="I807" s="716"/>
      <c r="J807" s="717"/>
      <c r="K807" s="717"/>
      <c r="L807" s="343"/>
      <c r="M807" s="343"/>
      <c r="N807" s="343"/>
      <c r="O807" s="343"/>
      <c r="P807" s="343"/>
      <c r="Q807" s="343"/>
      <c r="R807" s="681"/>
      <c r="S807" s="718"/>
      <c r="T807" s="681"/>
      <c r="U807" s="719"/>
      <c r="V807" s="715"/>
    </row>
    <row r="808" ht="15.75" customHeight="1">
      <c r="B808" s="690"/>
      <c r="C808" s="343"/>
      <c r="D808" s="343"/>
      <c r="E808" s="343"/>
      <c r="F808" s="343"/>
      <c r="G808" s="343"/>
      <c r="H808" s="681"/>
      <c r="I808" s="716"/>
      <c r="J808" s="717"/>
      <c r="K808" s="717"/>
      <c r="L808" s="343"/>
      <c r="M808" s="343"/>
      <c r="N808" s="343"/>
      <c r="O808" s="343"/>
      <c r="P808" s="343"/>
      <c r="Q808" s="343"/>
      <c r="R808" s="681"/>
      <c r="S808" s="718"/>
      <c r="T808" s="681"/>
      <c r="U808" s="719"/>
      <c r="V808" s="715"/>
    </row>
    <row r="809" ht="15.75" customHeight="1">
      <c r="B809" s="690"/>
      <c r="C809" s="343"/>
      <c r="D809" s="343"/>
      <c r="E809" s="343"/>
      <c r="F809" s="343"/>
      <c r="G809" s="343"/>
      <c r="H809" s="681"/>
      <c r="I809" s="716"/>
      <c r="J809" s="717"/>
      <c r="K809" s="717"/>
      <c r="L809" s="343"/>
      <c r="M809" s="343"/>
      <c r="N809" s="343"/>
      <c r="O809" s="343"/>
      <c r="P809" s="343"/>
      <c r="Q809" s="343"/>
      <c r="R809" s="681"/>
      <c r="S809" s="718"/>
      <c r="T809" s="681"/>
      <c r="U809" s="719"/>
      <c r="V809" s="715"/>
    </row>
    <row r="810" ht="15.75" customHeight="1">
      <c r="B810" s="690"/>
      <c r="C810" s="343"/>
      <c r="D810" s="343"/>
      <c r="E810" s="343"/>
      <c r="F810" s="343"/>
      <c r="G810" s="343"/>
      <c r="H810" s="681"/>
      <c r="I810" s="716"/>
      <c r="J810" s="717"/>
      <c r="K810" s="717"/>
      <c r="L810" s="343"/>
      <c r="M810" s="343"/>
      <c r="N810" s="343"/>
      <c r="O810" s="343"/>
      <c r="P810" s="343"/>
      <c r="Q810" s="343"/>
      <c r="R810" s="681"/>
      <c r="S810" s="718"/>
      <c r="T810" s="681"/>
      <c r="U810" s="719"/>
      <c r="V810" s="715"/>
    </row>
    <row r="811" ht="15.75" customHeight="1">
      <c r="B811" s="690"/>
      <c r="C811" s="343"/>
      <c r="D811" s="343"/>
      <c r="E811" s="343"/>
      <c r="F811" s="343"/>
      <c r="G811" s="343"/>
      <c r="H811" s="681"/>
      <c r="I811" s="716"/>
      <c r="J811" s="717"/>
      <c r="K811" s="717"/>
      <c r="L811" s="343"/>
      <c r="M811" s="343"/>
      <c r="N811" s="343"/>
      <c r="O811" s="343"/>
      <c r="P811" s="343"/>
      <c r="Q811" s="343"/>
      <c r="R811" s="681"/>
      <c r="S811" s="718"/>
      <c r="T811" s="681"/>
      <c r="U811" s="719"/>
      <c r="V811" s="715"/>
    </row>
    <row r="812" ht="15.75" customHeight="1">
      <c r="B812" s="690"/>
      <c r="C812" s="343"/>
      <c r="D812" s="343"/>
      <c r="E812" s="343"/>
      <c r="F812" s="343"/>
      <c r="G812" s="343"/>
      <c r="H812" s="681"/>
      <c r="I812" s="716"/>
      <c r="J812" s="717"/>
      <c r="K812" s="717"/>
      <c r="L812" s="343"/>
      <c r="M812" s="343"/>
      <c r="N812" s="343"/>
      <c r="O812" s="343"/>
      <c r="P812" s="343"/>
      <c r="Q812" s="343"/>
      <c r="R812" s="681"/>
      <c r="S812" s="718"/>
      <c r="T812" s="681"/>
      <c r="U812" s="719"/>
      <c r="V812" s="715"/>
    </row>
    <row r="813" ht="15.75" customHeight="1">
      <c r="B813" s="690"/>
      <c r="C813" s="343"/>
      <c r="D813" s="343"/>
      <c r="E813" s="343"/>
      <c r="F813" s="343"/>
      <c r="G813" s="343"/>
      <c r="H813" s="681"/>
      <c r="I813" s="716"/>
      <c r="J813" s="717"/>
      <c r="K813" s="717"/>
      <c r="L813" s="343"/>
      <c r="M813" s="343"/>
      <c r="N813" s="343"/>
      <c r="O813" s="343"/>
      <c r="P813" s="343"/>
      <c r="Q813" s="343"/>
      <c r="R813" s="681"/>
      <c r="S813" s="718"/>
      <c r="T813" s="681"/>
      <c r="U813" s="719"/>
      <c r="V813" s="715"/>
    </row>
    <row r="814" ht="15.75" customHeight="1">
      <c r="B814" s="690"/>
      <c r="C814" s="343"/>
      <c r="D814" s="343"/>
      <c r="E814" s="343"/>
      <c r="F814" s="343"/>
      <c r="G814" s="343"/>
      <c r="H814" s="681"/>
      <c r="I814" s="716"/>
      <c r="J814" s="717"/>
      <c r="K814" s="717"/>
      <c r="L814" s="343"/>
      <c r="M814" s="343"/>
      <c r="N814" s="343"/>
      <c r="O814" s="343"/>
      <c r="P814" s="343"/>
      <c r="Q814" s="343"/>
      <c r="R814" s="681"/>
      <c r="S814" s="718"/>
      <c r="T814" s="681"/>
      <c r="U814" s="719"/>
      <c r="V814" s="715"/>
    </row>
    <row r="815" ht="15.75" customHeight="1">
      <c r="B815" s="690"/>
      <c r="C815" s="343"/>
      <c r="D815" s="343"/>
      <c r="E815" s="343"/>
      <c r="F815" s="343"/>
      <c r="G815" s="343"/>
      <c r="H815" s="681"/>
      <c r="I815" s="716"/>
      <c r="J815" s="717"/>
      <c r="K815" s="717"/>
      <c r="L815" s="343"/>
      <c r="M815" s="343"/>
      <c r="N815" s="343"/>
      <c r="O815" s="343"/>
      <c r="P815" s="343"/>
      <c r="Q815" s="343"/>
      <c r="R815" s="681"/>
      <c r="S815" s="718"/>
      <c r="T815" s="681"/>
      <c r="U815" s="719"/>
      <c r="V815" s="715"/>
    </row>
    <row r="816" ht="15.75" customHeight="1">
      <c r="B816" s="690"/>
      <c r="C816" s="343"/>
      <c r="D816" s="343"/>
      <c r="E816" s="343"/>
      <c r="F816" s="343"/>
      <c r="G816" s="343"/>
      <c r="H816" s="681"/>
      <c r="I816" s="716"/>
      <c r="J816" s="717"/>
      <c r="K816" s="717"/>
      <c r="L816" s="343"/>
      <c r="M816" s="343"/>
      <c r="N816" s="343"/>
      <c r="O816" s="343"/>
      <c r="P816" s="343"/>
      <c r="Q816" s="343"/>
      <c r="R816" s="681"/>
      <c r="S816" s="718"/>
      <c r="T816" s="681"/>
      <c r="U816" s="719"/>
      <c r="V816" s="715"/>
    </row>
    <row r="817" ht="15.75" customHeight="1">
      <c r="B817" s="690"/>
      <c r="C817" s="343"/>
      <c r="D817" s="343"/>
      <c r="E817" s="343"/>
      <c r="F817" s="343"/>
      <c r="G817" s="343"/>
      <c r="H817" s="681"/>
      <c r="I817" s="716"/>
      <c r="J817" s="717"/>
      <c r="K817" s="717"/>
      <c r="L817" s="343"/>
      <c r="M817" s="343"/>
      <c r="N817" s="343"/>
      <c r="O817" s="343"/>
      <c r="P817" s="343"/>
      <c r="Q817" s="343"/>
      <c r="R817" s="681"/>
      <c r="S817" s="718"/>
      <c r="T817" s="681"/>
      <c r="U817" s="719"/>
      <c r="V817" s="715"/>
    </row>
    <row r="818" ht="15.75" customHeight="1">
      <c r="B818" s="690"/>
      <c r="C818" s="343"/>
      <c r="D818" s="343"/>
      <c r="E818" s="343"/>
      <c r="F818" s="343"/>
      <c r="G818" s="343"/>
      <c r="H818" s="681"/>
      <c r="I818" s="716"/>
      <c r="J818" s="717"/>
      <c r="K818" s="717"/>
      <c r="L818" s="343"/>
      <c r="M818" s="343"/>
      <c r="N818" s="343"/>
      <c r="O818" s="343"/>
      <c r="P818" s="343"/>
      <c r="Q818" s="343"/>
      <c r="R818" s="681"/>
      <c r="S818" s="718"/>
      <c r="T818" s="681"/>
      <c r="U818" s="719"/>
      <c r="V818" s="715"/>
    </row>
    <row r="819" ht="15.75" customHeight="1">
      <c r="B819" s="690"/>
      <c r="C819" s="343"/>
      <c r="D819" s="343"/>
      <c r="E819" s="343"/>
      <c r="F819" s="343"/>
      <c r="G819" s="343"/>
      <c r="H819" s="681"/>
      <c r="I819" s="716"/>
      <c r="J819" s="717"/>
      <c r="K819" s="717"/>
      <c r="L819" s="343"/>
      <c r="M819" s="343"/>
      <c r="N819" s="343"/>
      <c r="O819" s="343"/>
      <c r="P819" s="343"/>
      <c r="Q819" s="343"/>
      <c r="R819" s="681"/>
      <c r="S819" s="718"/>
      <c r="T819" s="681"/>
      <c r="U819" s="719"/>
      <c r="V819" s="715"/>
    </row>
    <row r="820" ht="15.75" customHeight="1">
      <c r="B820" s="690"/>
      <c r="C820" s="343"/>
      <c r="D820" s="343"/>
      <c r="E820" s="343"/>
      <c r="F820" s="343"/>
      <c r="G820" s="343"/>
      <c r="H820" s="681"/>
      <c r="I820" s="716"/>
      <c r="J820" s="717"/>
      <c r="K820" s="717"/>
      <c r="L820" s="343"/>
      <c r="M820" s="343"/>
      <c r="N820" s="343"/>
      <c r="O820" s="343"/>
      <c r="P820" s="343"/>
      <c r="Q820" s="343"/>
      <c r="R820" s="681"/>
      <c r="S820" s="718"/>
      <c r="T820" s="681"/>
      <c r="U820" s="719"/>
      <c r="V820" s="715"/>
    </row>
    <row r="821" ht="15.75" customHeight="1">
      <c r="B821" s="690"/>
      <c r="C821" s="343"/>
      <c r="D821" s="343"/>
      <c r="E821" s="343"/>
      <c r="F821" s="343"/>
      <c r="G821" s="343"/>
      <c r="H821" s="681"/>
      <c r="I821" s="716"/>
      <c r="J821" s="717"/>
      <c r="K821" s="717"/>
      <c r="L821" s="343"/>
      <c r="M821" s="343"/>
      <c r="N821" s="343"/>
      <c r="O821" s="343"/>
      <c r="P821" s="343"/>
      <c r="Q821" s="343"/>
      <c r="R821" s="681"/>
      <c r="S821" s="718"/>
      <c r="T821" s="681"/>
      <c r="U821" s="719"/>
      <c r="V821" s="715"/>
    </row>
    <row r="822" ht="15.75" customHeight="1">
      <c r="B822" s="690"/>
      <c r="C822" s="343"/>
      <c r="D822" s="343"/>
      <c r="E822" s="343"/>
      <c r="F822" s="343"/>
      <c r="G822" s="343"/>
      <c r="H822" s="681"/>
      <c r="I822" s="716"/>
      <c r="J822" s="717"/>
      <c r="K822" s="717"/>
      <c r="L822" s="343"/>
      <c r="M822" s="343"/>
      <c r="N822" s="343"/>
      <c r="O822" s="343"/>
      <c r="P822" s="343"/>
      <c r="Q822" s="343"/>
      <c r="R822" s="681"/>
      <c r="S822" s="718"/>
      <c r="T822" s="681"/>
      <c r="U822" s="719"/>
      <c r="V822" s="715"/>
    </row>
    <row r="823" ht="15.75" customHeight="1">
      <c r="B823" s="690"/>
      <c r="C823" s="343"/>
      <c r="D823" s="343"/>
      <c r="E823" s="343"/>
      <c r="F823" s="343"/>
      <c r="G823" s="343"/>
      <c r="H823" s="681"/>
      <c r="I823" s="716"/>
      <c r="J823" s="717"/>
      <c r="K823" s="717"/>
      <c r="L823" s="343"/>
      <c r="M823" s="343"/>
      <c r="N823" s="343"/>
      <c r="O823" s="343"/>
      <c r="P823" s="343"/>
      <c r="Q823" s="343"/>
      <c r="R823" s="681"/>
      <c r="S823" s="718"/>
      <c r="T823" s="681"/>
      <c r="U823" s="719"/>
      <c r="V823" s="715"/>
    </row>
    <row r="824" ht="15.75" customHeight="1">
      <c r="B824" s="690"/>
      <c r="C824" s="343"/>
      <c r="D824" s="343"/>
      <c r="E824" s="343"/>
      <c r="F824" s="343"/>
      <c r="G824" s="343"/>
      <c r="H824" s="681"/>
      <c r="I824" s="716"/>
      <c r="J824" s="717"/>
      <c r="K824" s="717"/>
      <c r="L824" s="343"/>
      <c r="M824" s="343"/>
      <c r="N824" s="343"/>
      <c r="O824" s="343"/>
      <c r="P824" s="343"/>
      <c r="Q824" s="343"/>
      <c r="R824" s="681"/>
      <c r="S824" s="718"/>
      <c r="T824" s="681"/>
      <c r="U824" s="719"/>
      <c r="V824" s="715"/>
    </row>
    <row r="825" ht="15.75" customHeight="1">
      <c r="B825" s="690"/>
      <c r="C825" s="343"/>
      <c r="D825" s="343"/>
      <c r="E825" s="343"/>
      <c r="F825" s="343"/>
      <c r="G825" s="343"/>
      <c r="H825" s="681"/>
      <c r="I825" s="716"/>
      <c r="J825" s="717"/>
      <c r="K825" s="717"/>
      <c r="L825" s="343"/>
      <c r="M825" s="343"/>
      <c r="N825" s="343"/>
      <c r="O825" s="343"/>
      <c r="P825" s="343"/>
      <c r="Q825" s="343"/>
      <c r="R825" s="681"/>
      <c r="S825" s="718"/>
      <c r="T825" s="681"/>
      <c r="U825" s="719"/>
      <c r="V825" s="715"/>
    </row>
    <row r="826" ht="15.75" customHeight="1">
      <c r="B826" s="690"/>
      <c r="C826" s="343"/>
      <c r="D826" s="343"/>
      <c r="E826" s="343"/>
      <c r="F826" s="343"/>
      <c r="G826" s="343"/>
      <c r="H826" s="681"/>
      <c r="I826" s="716"/>
      <c r="J826" s="717"/>
      <c r="K826" s="717"/>
      <c r="L826" s="343"/>
      <c r="M826" s="343"/>
      <c r="N826" s="343"/>
      <c r="O826" s="343"/>
      <c r="P826" s="343"/>
      <c r="Q826" s="343"/>
      <c r="R826" s="681"/>
      <c r="S826" s="718"/>
      <c r="T826" s="681"/>
      <c r="U826" s="719"/>
      <c r="V826" s="715"/>
    </row>
    <row r="827" ht="15.75" customHeight="1">
      <c r="B827" s="690"/>
      <c r="C827" s="343"/>
      <c r="D827" s="343"/>
      <c r="E827" s="343"/>
      <c r="F827" s="343"/>
      <c r="G827" s="343"/>
      <c r="H827" s="681"/>
      <c r="I827" s="716"/>
      <c r="J827" s="717"/>
      <c r="K827" s="717"/>
      <c r="L827" s="343"/>
      <c r="M827" s="343"/>
      <c r="N827" s="343"/>
      <c r="O827" s="343"/>
      <c r="P827" s="343"/>
      <c r="Q827" s="343"/>
      <c r="R827" s="681"/>
      <c r="S827" s="718"/>
      <c r="T827" s="681"/>
      <c r="U827" s="719"/>
      <c r="V827" s="715"/>
    </row>
    <row r="828" ht="15.75" customHeight="1">
      <c r="B828" s="690"/>
      <c r="C828" s="343"/>
      <c r="D828" s="343"/>
      <c r="E828" s="343"/>
      <c r="F828" s="343"/>
      <c r="G828" s="343"/>
      <c r="H828" s="681"/>
      <c r="I828" s="716"/>
      <c r="J828" s="717"/>
      <c r="K828" s="717"/>
      <c r="L828" s="343"/>
      <c r="M828" s="343"/>
      <c r="N828" s="343"/>
      <c r="O828" s="343"/>
      <c r="P828" s="343"/>
      <c r="Q828" s="343"/>
      <c r="R828" s="681"/>
      <c r="S828" s="718"/>
      <c r="T828" s="681"/>
      <c r="U828" s="719"/>
      <c r="V828" s="715"/>
    </row>
    <row r="829" ht="15.75" customHeight="1">
      <c r="B829" s="690"/>
      <c r="C829" s="343"/>
      <c r="D829" s="343"/>
      <c r="E829" s="343"/>
      <c r="F829" s="343"/>
      <c r="G829" s="343"/>
      <c r="H829" s="681"/>
      <c r="I829" s="716"/>
      <c r="J829" s="717"/>
      <c r="K829" s="717"/>
      <c r="L829" s="343"/>
      <c r="M829" s="343"/>
      <c r="N829" s="343"/>
      <c r="O829" s="343"/>
      <c r="P829" s="343"/>
      <c r="Q829" s="343"/>
      <c r="R829" s="681"/>
      <c r="S829" s="718"/>
      <c r="T829" s="681"/>
      <c r="U829" s="719"/>
      <c r="V829" s="715"/>
    </row>
    <row r="830" ht="15.75" customHeight="1">
      <c r="B830" s="690"/>
      <c r="C830" s="343"/>
      <c r="D830" s="343"/>
      <c r="E830" s="343"/>
      <c r="F830" s="343"/>
      <c r="G830" s="343"/>
      <c r="H830" s="681"/>
      <c r="I830" s="716"/>
      <c r="J830" s="717"/>
      <c r="K830" s="717"/>
      <c r="L830" s="343"/>
      <c r="M830" s="343"/>
      <c r="N830" s="343"/>
      <c r="O830" s="343"/>
      <c r="P830" s="343"/>
      <c r="Q830" s="343"/>
      <c r="R830" s="681"/>
      <c r="S830" s="718"/>
      <c r="T830" s="681"/>
      <c r="U830" s="719"/>
      <c r="V830" s="715"/>
    </row>
    <row r="831" ht="15.75" customHeight="1">
      <c r="B831" s="690"/>
      <c r="C831" s="343"/>
      <c r="D831" s="343"/>
      <c r="E831" s="343"/>
      <c r="F831" s="343"/>
      <c r="G831" s="343"/>
      <c r="H831" s="681"/>
      <c r="I831" s="716"/>
      <c r="J831" s="717"/>
      <c r="K831" s="717"/>
      <c r="L831" s="343"/>
      <c r="M831" s="343"/>
      <c r="N831" s="343"/>
      <c r="O831" s="343"/>
      <c r="P831" s="343"/>
      <c r="Q831" s="343"/>
      <c r="R831" s="681"/>
      <c r="S831" s="718"/>
      <c r="T831" s="681"/>
      <c r="U831" s="719"/>
      <c r="V831" s="715"/>
    </row>
    <row r="832" ht="15.75" customHeight="1">
      <c r="B832" s="690"/>
      <c r="C832" s="343"/>
      <c r="D832" s="343"/>
      <c r="E832" s="343"/>
      <c r="F832" s="343"/>
      <c r="G832" s="343"/>
      <c r="H832" s="681"/>
      <c r="I832" s="716"/>
      <c r="J832" s="717"/>
      <c r="K832" s="717"/>
      <c r="L832" s="343"/>
      <c r="M832" s="343"/>
      <c r="N832" s="343"/>
      <c r="O832" s="343"/>
      <c r="P832" s="343"/>
      <c r="Q832" s="343"/>
      <c r="R832" s="681"/>
      <c r="S832" s="718"/>
      <c r="T832" s="681"/>
      <c r="U832" s="719"/>
      <c r="V832" s="715"/>
    </row>
    <row r="833" ht="15.75" customHeight="1">
      <c r="B833" s="690"/>
      <c r="C833" s="343"/>
      <c r="D833" s="343"/>
      <c r="E833" s="343"/>
      <c r="F833" s="343"/>
      <c r="G833" s="343"/>
      <c r="H833" s="681"/>
      <c r="I833" s="716"/>
      <c r="J833" s="717"/>
      <c r="K833" s="717"/>
      <c r="L833" s="343"/>
      <c r="M833" s="343"/>
      <c r="N833" s="343"/>
      <c r="O833" s="343"/>
      <c r="P833" s="343"/>
      <c r="Q833" s="343"/>
      <c r="R833" s="681"/>
      <c r="S833" s="718"/>
      <c r="T833" s="681"/>
      <c r="U833" s="719"/>
      <c r="V833" s="715"/>
    </row>
    <row r="834" ht="15.75" customHeight="1">
      <c r="B834" s="690"/>
      <c r="C834" s="343"/>
      <c r="D834" s="343"/>
      <c r="E834" s="343"/>
      <c r="F834" s="343"/>
      <c r="G834" s="343"/>
      <c r="H834" s="681"/>
      <c r="I834" s="716"/>
      <c r="J834" s="717"/>
      <c r="K834" s="717"/>
      <c r="L834" s="343"/>
      <c r="M834" s="343"/>
      <c r="N834" s="343"/>
      <c r="O834" s="343"/>
      <c r="P834" s="343"/>
      <c r="Q834" s="343"/>
      <c r="R834" s="681"/>
      <c r="S834" s="718"/>
      <c r="T834" s="681"/>
      <c r="U834" s="719"/>
      <c r="V834" s="715"/>
    </row>
    <row r="835" ht="15.75" customHeight="1">
      <c r="B835" s="690"/>
      <c r="C835" s="343"/>
      <c r="D835" s="343"/>
      <c r="E835" s="343"/>
      <c r="F835" s="343"/>
      <c r="G835" s="343"/>
      <c r="H835" s="681"/>
      <c r="I835" s="716"/>
      <c r="J835" s="717"/>
      <c r="K835" s="717"/>
      <c r="L835" s="343"/>
      <c r="M835" s="343"/>
      <c r="N835" s="343"/>
      <c r="O835" s="343"/>
      <c r="P835" s="343"/>
      <c r="Q835" s="343"/>
      <c r="R835" s="681"/>
      <c r="S835" s="718"/>
      <c r="T835" s="681"/>
      <c r="U835" s="719"/>
      <c r="V835" s="715"/>
    </row>
    <row r="836" ht="15.75" customHeight="1">
      <c r="B836" s="690"/>
      <c r="C836" s="343"/>
      <c r="D836" s="343"/>
      <c r="E836" s="343"/>
      <c r="F836" s="343"/>
      <c r="G836" s="343"/>
      <c r="H836" s="681"/>
      <c r="I836" s="716"/>
      <c r="J836" s="717"/>
      <c r="K836" s="717"/>
      <c r="L836" s="343"/>
      <c r="M836" s="343"/>
      <c r="N836" s="343"/>
      <c r="O836" s="343"/>
      <c r="P836" s="343"/>
      <c r="Q836" s="343"/>
      <c r="R836" s="681"/>
      <c r="S836" s="718"/>
      <c r="T836" s="681"/>
      <c r="U836" s="719"/>
      <c r="V836" s="715"/>
    </row>
    <row r="837" ht="15.75" customHeight="1">
      <c r="B837" s="690"/>
      <c r="C837" s="343"/>
      <c r="D837" s="343"/>
      <c r="E837" s="343"/>
      <c r="F837" s="343"/>
      <c r="G837" s="343"/>
      <c r="H837" s="681"/>
      <c r="I837" s="716"/>
      <c r="J837" s="717"/>
      <c r="K837" s="717"/>
      <c r="L837" s="343"/>
      <c r="M837" s="343"/>
      <c r="N837" s="343"/>
      <c r="O837" s="343"/>
      <c r="P837" s="343"/>
      <c r="Q837" s="343"/>
      <c r="R837" s="681"/>
      <c r="S837" s="718"/>
      <c r="T837" s="681"/>
      <c r="U837" s="719"/>
      <c r="V837" s="715"/>
    </row>
    <row r="838" ht="15.75" customHeight="1">
      <c r="B838" s="690"/>
      <c r="C838" s="343"/>
      <c r="D838" s="343"/>
      <c r="E838" s="343"/>
      <c r="F838" s="343"/>
      <c r="G838" s="343"/>
      <c r="H838" s="681"/>
      <c r="I838" s="716"/>
      <c r="J838" s="717"/>
      <c r="K838" s="717"/>
      <c r="L838" s="343"/>
      <c r="M838" s="343"/>
      <c r="N838" s="343"/>
      <c r="O838" s="343"/>
      <c r="P838" s="343"/>
      <c r="Q838" s="343"/>
      <c r="R838" s="681"/>
      <c r="S838" s="718"/>
      <c r="T838" s="681"/>
      <c r="U838" s="719"/>
      <c r="V838" s="715"/>
    </row>
    <row r="839" ht="15.75" customHeight="1">
      <c r="B839" s="690"/>
      <c r="C839" s="343"/>
      <c r="D839" s="343"/>
      <c r="E839" s="343"/>
      <c r="F839" s="343"/>
      <c r="G839" s="343"/>
      <c r="H839" s="681"/>
      <c r="I839" s="716"/>
      <c r="J839" s="717"/>
      <c r="K839" s="717"/>
      <c r="L839" s="343"/>
      <c r="M839" s="343"/>
      <c r="N839" s="343"/>
      <c r="O839" s="343"/>
      <c r="P839" s="343"/>
      <c r="Q839" s="343"/>
      <c r="R839" s="681"/>
      <c r="S839" s="718"/>
      <c r="T839" s="681"/>
      <c r="U839" s="719"/>
      <c r="V839" s="715"/>
    </row>
    <row r="840" ht="15.75" customHeight="1">
      <c r="B840" s="690"/>
      <c r="C840" s="343"/>
      <c r="D840" s="343"/>
      <c r="E840" s="343"/>
      <c r="F840" s="343"/>
      <c r="G840" s="343"/>
      <c r="H840" s="681"/>
      <c r="I840" s="716"/>
      <c r="J840" s="717"/>
      <c r="K840" s="717"/>
      <c r="L840" s="343"/>
      <c r="M840" s="343"/>
      <c r="N840" s="343"/>
      <c r="O840" s="343"/>
      <c r="P840" s="343"/>
      <c r="Q840" s="343"/>
      <c r="R840" s="681"/>
      <c r="S840" s="718"/>
      <c r="T840" s="681"/>
      <c r="U840" s="719"/>
      <c r="V840" s="715"/>
    </row>
    <row r="841" ht="15.75" customHeight="1">
      <c r="B841" s="690"/>
      <c r="C841" s="343"/>
      <c r="D841" s="343"/>
      <c r="E841" s="343"/>
      <c r="F841" s="343"/>
      <c r="G841" s="343"/>
      <c r="H841" s="681"/>
      <c r="I841" s="716"/>
      <c r="J841" s="717"/>
      <c r="K841" s="717"/>
      <c r="L841" s="343"/>
      <c r="M841" s="343"/>
      <c r="N841" s="343"/>
      <c r="O841" s="343"/>
      <c r="P841" s="343"/>
      <c r="Q841" s="343"/>
      <c r="R841" s="681"/>
      <c r="S841" s="718"/>
      <c r="T841" s="681"/>
      <c r="U841" s="719"/>
      <c r="V841" s="715"/>
    </row>
    <row r="842" ht="15.75" customHeight="1">
      <c r="B842" s="690"/>
      <c r="C842" s="343"/>
      <c r="D842" s="343"/>
      <c r="E842" s="343"/>
      <c r="F842" s="343"/>
      <c r="G842" s="343"/>
      <c r="H842" s="681"/>
      <c r="I842" s="716"/>
      <c r="J842" s="717"/>
      <c r="K842" s="717"/>
      <c r="L842" s="343"/>
      <c r="M842" s="343"/>
      <c r="N842" s="343"/>
      <c r="O842" s="343"/>
      <c r="P842" s="343"/>
      <c r="Q842" s="343"/>
      <c r="R842" s="681"/>
      <c r="S842" s="718"/>
      <c r="T842" s="681"/>
      <c r="U842" s="719"/>
      <c r="V842" s="715"/>
    </row>
    <row r="843" ht="15.75" customHeight="1">
      <c r="B843" s="690"/>
      <c r="C843" s="343"/>
      <c r="D843" s="343"/>
      <c r="E843" s="343"/>
      <c r="F843" s="343"/>
      <c r="G843" s="343"/>
      <c r="H843" s="681"/>
      <c r="I843" s="716"/>
      <c r="J843" s="717"/>
      <c r="K843" s="717"/>
      <c r="L843" s="343"/>
      <c r="M843" s="343"/>
      <c r="N843" s="343"/>
      <c r="O843" s="343"/>
      <c r="P843" s="343"/>
      <c r="Q843" s="343"/>
      <c r="R843" s="681"/>
      <c r="S843" s="718"/>
      <c r="T843" s="681"/>
      <c r="U843" s="719"/>
      <c r="V843" s="715"/>
    </row>
    <row r="844" ht="15.75" customHeight="1">
      <c r="B844" s="690"/>
      <c r="C844" s="343"/>
      <c r="D844" s="343"/>
      <c r="E844" s="343"/>
      <c r="F844" s="343"/>
      <c r="G844" s="343"/>
      <c r="H844" s="681"/>
      <c r="I844" s="716"/>
      <c r="J844" s="717"/>
      <c r="K844" s="717"/>
      <c r="L844" s="343"/>
      <c r="M844" s="343"/>
      <c r="N844" s="343"/>
      <c r="O844" s="343"/>
      <c r="P844" s="343"/>
      <c r="Q844" s="343"/>
      <c r="R844" s="681"/>
      <c r="S844" s="718"/>
      <c r="T844" s="681"/>
      <c r="U844" s="719"/>
      <c r="V844" s="715"/>
    </row>
    <row r="845" ht="15.75" customHeight="1">
      <c r="B845" s="690"/>
      <c r="C845" s="343"/>
      <c r="D845" s="343"/>
      <c r="E845" s="343"/>
      <c r="F845" s="343"/>
      <c r="G845" s="343"/>
      <c r="H845" s="681"/>
      <c r="I845" s="716"/>
      <c r="J845" s="717"/>
      <c r="K845" s="717"/>
      <c r="L845" s="343"/>
      <c r="M845" s="343"/>
      <c r="N845" s="343"/>
      <c r="O845" s="343"/>
      <c r="P845" s="343"/>
      <c r="Q845" s="343"/>
      <c r="R845" s="681"/>
      <c r="S845" s="718"/>
      <c r="T845" s="681"/>
      <c r="U845" s="719"/>
      <c r="V845" s="715"/>
    </row>
    <row r="846" ht="15.75" customHeight="1">
      <c r="B846" s="690"/>
      <c r="C846" s="343"/>
      <c r="D846" s="343"/>
      <c r="E846" s="343"/>
      <c r="F846" s="343"/>
      <c r="G846" s="343"/>
      <c r="H846" s="681"/>
      <c r="I846" s="716"/>
      <c r="J846" s="717"/>
      <c r="K846" s="717"/>
      <c r="L846" s="343"/>
      <c r="M846" s="343"/>
      <c r="N846" s="343"/>
      <c r="O846" s="343"/>
      <c r="P846" s="343"/>
      <c r="Q846" s="343"/>
      <c r="R846" s="681"/>
      <c r="S846" s="718"/>
      <c r="T846" s="681"/>
      <c r="U846" s="719"/>
      <c r="V846" s="715"/>
    </row>
    <row r="847" ht="15.75" customHeight="1">
      <c r="B847" s="690"/>
      <c r="C847" s="343"/>
      <c r="D847" s="343"/>
      <c r="E847" s="343"/>
      <c r="F847" s="343"/>
      <c r="G847" s="343"/>
      <c r="H847" s="681"/>
      <c r="I847" s="716"/>
      <c r="J847" s="717"/>
      <c r="K847" s="717"/>
      <c r="L847" s="343"/>
      <c r="M847" s="343"/>
      <c r="N847" s="343"/>
      <c r="O847" s="343"/>
      <c r="P847" s="343"/>
      <c r="Q847" s="343"/>
      <c r="R847" s="681"/>
      <c r="S847" s="718"/>
      <c r="T847" s="681"/>
      <c r="U847" s="719"/>
      <c r="V847" s="715"/>
    </row>
    <row r="848" ht="15.75" customHeight="1">
      <c r="B848" s="690"/>
      <c r="C848" s="343"/>
      <c r="D848" s="343"/>
      <c r="E848" s="343"/>
      <c r="F848" s="343"/>
      <c r="G848" s="343"/>
      <c r="H848" s="681"/>
      <c r="I848" s="716"/>
      <c r="J848" s="717"/>
      <c r="K848" s="717"/>
      <c r="L848" s="343"/>
      <c r="M848" s="343"/>
      <c r="N848" s="343"/>
      <c r="O848" s="343"/>
      <c r="P848" s="343"/>
      <c r="Q848" s="343"/>
      <c r="R848" s="681"/>
      <c r="S848" s="718"/>
      <c r="T848" s="681"/>
      <c r="U848" s="719"/>
      <c r="V848" s="715"/>
    </row>
    <row r="849" ht="15.75" customHeight="1">
      <c r="B849" s="690"/>
      <c r="C849" s="343"/>
      <c r="D849" s="343"/>
      <c r="E849" s="343"/>
      <c r="F849" s="343"/>
      <c r="G849" s="343"/>
      <c r="H849" s="681"/>
      <c r="I849" s="716"/>
      <c r="J849" s="717"/>
      <c r="K849" s="717"/>
      <c r="L849" s="343"/>
      <c r="M849" s="343"/>
      <c r="N849" s="343"/>
      <c r="O849" s="343"/>
      <c r="P849" s="343"/>
      <c r="Q849" s="343"/>
      <c r="R849" s="681"/>
      <c r="S849" s="718"/>
      <c r="T849" s="681"/>
      <c r="U849" s="719"/>
      <c r="V849" s="715"/>
    </row>
    <row r="850" ht="15.75" customHeight="1">
      <c r="B850" s="690"/>
      <c r="C850" s="343"/>
      <c r="D850" s="343"/>
      <c r="E850" s="343"/>
      <c r="F850" s="343"/>
      <c r="G850" s="343"/>
      <c r="H850" s="681"/>
      <c r="I850" s="716"/>
      <c r="J850" s="717"/>
      <c r="K850" s="717"/>
      <c r="L850" s="343"/>
      <c r="M850" s="343"/>
      <c r="N850" s="343"/>
      <c r="O850" s="343"/>
      <c r="P850" s="343"/>
      <c r="Q850" s="343"/>
      <c r="R850" s="681"/>
      <c r="S850" s="718"/>
      <c r="T850" s="681"/>
      <c r="U850" s="719"/>
      <c r="V850" s="715"/>
    </row>
    <row r="851" ht="15.75" customHeight="1">
      <c r="B851" s="690"/>
      <c r="C851" s="343"/>
      <c r="D851" s="343"/>
      <c r="E851" s="343"/>
      <c r="F851" s="343"/>
      <c r="G851" s="343"/>
      <c r="H851" s="681"/>
      <c r="I851" s="716"/>
      <c r="J851" s="717"/>
      <c r="K851" s="717"/>
      <c r="L851" s="343"/>
      <c r="M851" s="343"/>
      <c r="N851" s="343"/>
      <c r="O851" s="343"/>
      <c r="P851" s="343"/>
      <c r="Q851" s="343"/>
      <c r="R851" s="681"/>
      <c r="S851" s="718"/>
      <c r="T851" s="681"/>
      <c r="U851" s="719"/>
      <c r="V851" s="715"/>
    </row>
    <row r="852" ht="15.75" customHeight="1">
      <c r="B852" s="690"/>
      <c r="C852" s="343"/>
      <c r="D852" s="343"/>
      <c r="E852" s="343"/>
      <c r="F852" s="343"/>
      <c r="G852" s="343"/>
      <c r="H852" s="681"/>
      <c r="I852" s="716"/>
      <c r="J852" s="717"/>
      <c r="K852" s="717"/>
      <c r="L852" s="343"/>
      <c r="M852" s="343"/>
      <c r="N852" s="343"/>
      <c r="O852" s="343"/>
      <c r="P852" s="343"/>
      <c r="Q852" s="343"/>
      <c r="R852" s="681"/>
      <c r="S852" s="718"/>
      <c r="T852" s="681"/>
      <c r="U852" s="719"/>
      <c r="V852" s="715"/>
    </row>
    <row r="853" ht="15.75" customHeight="1">
      <c r="B853" s="690"/>
      <c r="C853" s="343"/>
      <c r="D853" s="343"/>
      <c r="E853" s="343"/>
      <c r="F853" s="343"/>
      <c r="G853" s="343"/>
      <c r="H853" s="681"/>
      <c r="I853" s="716"/>
      <c r="J853" s="717"/>
      <c r="K853" s="717"/>
      <c r="L853" s="343"/>
      <c r="M853" s="343"/>
      <c r="N853" s="343"/>
      <c r="O853" s="343"/>
      <c r="P853" s="343"/>
      <c r="Q853" s="343"/>
      <c r="R853" s="681"/>
      <c r="S853" s="718"/>
      <c r="T853" s="681"/>
      <c r="U853" s="719"/>
      <c r="V853" s="715"/>
    </row>
    <row r="854" ht="15.75" customHeight="1">
      <c r="B854" s="690"/>
      <c r="C854" s="343"/>
      <c r="D854" s="343"/>
      <c r="E854" s="343"/>
      <c r="F854" s="343"/>
      <c r="G854" s="343"/>
      <c r="H854" s="681"/>
      <c r="I854" s="716"/>
      <c r="J854" s="717"/>
      <c r="K854" s="717"/>
      <c r="L854" s="343"/>
      <c r="M854" s="343"/>
      <c r="N854" s="343"/>
      <c r="O854" s="343"/>
      <c r="P854" s="343"/>
      <c r="Q854" s="343"/>
      <c r="R854" s="681"/>
      <c r="S854" s="718"/>
      <c r="T854" s="681"/>
      <c r="U854" s="719"/>
      <c r="V854" s="715"/>
    </row>
    <row r="855" ht="15.75" customHeight="1">
      <c r="B855" s="690"/>
      <c r="C855" s="343"/>
      <c r="D855" s="343"/>
      <c r="E855" s="343"/>
      <c r="F855" s="343"/>
      <c r="G855" s="343"/>
      <c r="H855" s="681"/>
      <c r="I855" s="716"/>
      <c r="J855" s="717"/>
      <c r="K855" s="717"/>
      <c r="L855" s="343"/>
      <c r="M855" s="343"/>
      <c r="N855" s="343"/>
      <c r="O855" s="343"/>
      <c r="P855" s="343"/>
      <c r="Q855" s="343"/>
      <c r="R855" s="681"/>
      <c r="S855" s="718"/>
      <c r="T855" s="681"/>
      <c r="U855" s="719"/>
      <c r="V855" s="715"/>
    </row>
    <row r="856" ht="15.75" customHeight="1">
      <c r="B856" s="690"/>
      <c r="C856" s="343"/>
      <c r="D856" s="343"/>
      <c r="E856" s="343"/>
      <c r="F856" s="343"/>
      <c r="G856" s="343"/>
      <c r="H856" s="681"/>
      <c r="I856" s="716"/>
      <c r="J856" s="717"/>
      <c r="K856" s="717"/>
      <c r="L856" s="343"/>
      <c r="M856" s="343"/>
      <c r="N856" s="343"/>
      <c r="O856" s="343"/>
      <c r="P856" s="343"/>
      <c r="Q856" s="343"/>
      <c r="R856" s="681"/>
      <c r="S856" s="718"/>
      <c r="T856" s="681"/>
      <c r="U856" s="719"/>
      <c r="V856" s="715"/>
    </row>
    <row r="857" ht="15.75" customHeight="1">
      <c r="B857" s="690"/>
      <c r="C857" s="343"/>
      <c r="D857" s="343"/>
      <c r="E857" s="343"/>
      <c r="F857" s="343"/>
      <c r="G857" s="343"/>
      <c r="H857" s="681"/>
      <c r="I857" s="716"/>
      <c r="J857" s="717"/>
      <c r="K857" s="717"/>
      <c r="L857" s="343"/>
      <c r="M857" s="343"/>
      <c r="N857" s="343"/>
      <c r="O857" s="343"/>
      <c r="P857" s="343"/>
      <c r="Q857" s="343"/>
      <c r="R857" s="681"/>
      <c r="S857" s="718"/>
      <c r="T857" s="681"/>
      <c r="U857" s="719"/>
      <c r="V857" s="715"/>
    </row>
    <row r="858" ht="15.75" customHeight="1">
      <c r="B858" s="690"/>
      <c r="C858" s="343"/>
      <c r="D858" s="343"/>
      <c r="E858" s="343"/>
      <c r="F858" s="343"/>
      <c r="G858" s="343"/>
      <c r="H858" s="681"/>
      <c r="I858" s="716"/>
      <c r="J858" s="717"/>
      <c r="K858" s="717"/>
      <c r="L858" s="343"/>
      <c r="M858" s="343"/>
      <c r="N858" s="343"/>
      <c r="O858" s="343"/>
      <c r="P858" s="343"/>
      <c r="Q858" s="343"/>
      <c r="R858" s="681"/>
      <c r="S858" s="718"/>
      <c r="T858" s="681"/>
      <c r="U858" s="719"/>
      <c r="V858" s="715"/>
    </row>
    <row r="859" ht="15.75" customHeight="1">
      <c r="B859" s="690"/>
      <c r="C859" s="343"/>
      <c r="D859" s="343"/>
      <c r="E859" s="343"/>
      <c r="F859" s="343"/>
      <c r="G859" s="343"/>
      <c r="H859" s="681"/>
      <c r="I859" s="716"/>
      <c r="J859" s="717"/>
      <c r="K859" s="717"/>
      <c r="L859" s="343"/>
      <c r="M859" s="343"/>
      <c r="N859" s="343"/>
      <c r="O859" s="343"/>
      <c r="P859" s="343"/>
      <c r="Q859" s="343"/>
      <c r="R859" s="681"/>
      <c r="S859" s="718"/>
      <c r="T859" s="681"/>
      <c r="U859" s="719"/>
      <c r="V859" s="715"/>
    </row>
    <row r="860" ht="15.75" customHeight="1">
      <c r="B860" s="690"/>
      <c r="C860" s="343"/>
      <c r="D860" s="343"/>
      <c r="E860" s="343"/>
      <c r="F860" s="343"/>
      <c r="G860" s="343"/>
      <c r="H860" s="681"/>
      <c r="I860" s="716"/>
      <c r="J860" s="717"/>
      <c r="K860" s="717"/>
      <c r="L860" s="343"/>
      <c r="M860" s="343"/>
      <c r="N860" s="343"/>
      <c r="O860" s="343"/>
      <c r="P860" s="343"/>
      <c r="Q860" s="343"/>
      <c r="R860" s="681"/>
      <c r="S860" s="718"/>
      <c r="T860" s="681"/>
      <c r="U860" s="719"/>
      <c r="V860" s="715"/>
    </row>
    <row r="861" ht="15.75" customHeight="1">
      <c r="B861" s="690"/>
      <c r="C861" s="343"/>
      <c r="D861" s="343"/>
      <c r="E861" s="343"/>
      <c r="F861" s="343"/>
      <c r="G861" s="343"/>
      <c r="H861" s="681"/>
      <c r="I861" s="716"/>
      <c r="J861" s="717"/>
      <c r="K861" s="717"/>
      <c r="L861" s="343"/>
      <c r="M861" s="343"/>
      <c r="N861" s="343"/>
      <c r="O861" s="343"/>
      <c r="P861" s="343"/>
      <c r="Q861" s="343"/>
      <c r="R861" s="681"/>
      <c r="S861" s="718"/>
      <c r="T861" s="681"/>
      <c r="U861" s="719"/>
      <c r="V861" s="715"/>
    </row>
    <row r="862" ht="15.75" customHeight="1">
      <c r="B862" s="690"/>
      <c r="C862" s="343"/>
      <c r="D862" s="343"/>
      <c r="E862" s="343"/>
      <c r="F862" s="343"/>
      <c r="G862" s="343"/>
      <c r="H862" s="681"/>
      <c r="I862" s="716"/>
      <c r="J862" s="717"/>
      <c r="K862" s="717"/>
      <c r="L862" s="343"/>
      <c r="M862" s="343"/>
      <c r="N862" s="343"/>
      <c r="O862" s="343"/>
      <c r="P862" s="343"/>
      <c r="Q862" s="343"/>
      <c r="R862" s="681"/>
      <c r="S862" s="718"/>
      <c r="T862" s="681"/>
      <c r="U862" s="719"/>
      <c r="V862" s="715"/>
    </row>
    <row r="863" ht="15.75" customHeight="1">
      <c r="B863" s="690"/>
      <c r="C863" s="343"/>
      <c r="D863" s="343"/>
      <c r="E863" s="343"/>
      <c r="F863" s="343"/>
      <c r="G863" s="343"/>
      <c r="H863" s="681"/>
      <c r="I863" s="716"/>
      <c r="J863" s="717"/>
      <c r="K863" s="717"/>
      <c r="L863" s="343"/>
      <c r="M863" s="343"/>
      <c r="N863" s="343"/>
      <c r="O863" s="343"/>
      <c r="P863" s="343"/>
      <c r="Q863" s="343"/>
      <c r="R863" s="681"/>
      <c r="S863" s="718"/>
      <c r="T863" s="681"/>
      <c r="U863" s="719"/>
      <c r="V863" s="715"/>
    </row>
    <row r="864" ht="15.75" customHeight="1">
      <c r="B864" s="690"/>
      <c r="C864" s="343"/>
      <c r="D864" s="343"/>
      <c r="E864" s="343"/>
      <c r="F864" s="343"/>
      <c r="G864" s="343"/>
      <c r="H864" s="681"/>
      <c r="I864" s="716"/>
      <c r="J864" s="717"/>
      <c r="K864" s="717"/>
      <c r="L864" s="343"/>
      <c r="M864" s="343"/>
      <c r="N864" s="343"/>
      <c r="O864" s="343"/>
      <c r="P864" s="343"/>
      <c r="Q864" s="343"/>
      <c r="R864" s="681"/>
      <c r="S864" s="718"/>
      <c r="T864" s="681"/>
      <c r="U864" s="719"/>
      <c r="V864" s="715"/>
    </row>
    <row r="865" ht="15.75" customHeight="1">
      <c r="B865" s="690"/>
      <c r="C865" s="343"/>
      <c r="D865" s="343"/>
      <c r="E865" s="343"/>
      <c r="F865" s="343"/>
      <c r="G865" s="343"/>
      <c r="H865" s="681"/>
      <c r="I865" s="716"/>
      <c r="J865" s="717"/>
      <c r="K865" s="717"/>
      <c r="L865" s="343"/>
      <c r="M865" s="343"/>
      <c r="N865" s="343"/>
      <c r="O865" s="343"/>
      <c r="P865" s="343"/>
      <c r="Q865" s="343"/>
      <c r="R865" s="681"/>
      <c r="S865" s="718"/>
      <c r="T865" s="681"/>
      <c r="U865" s="719"/>
      <c r="V865" s="715"/>
    </row>
    <row r="866" ht="15.75" customHeight="1">
      <c r="B866" s="690"/>
      <c r="C866" s="343"/>
      <c r="D866" s="343"/>
      <c r="E866" s="343"/>
      <c r="F866" s="343"/>
      <c r="G866" s="343"/>
      <c r="H866" s="681"/>
      <c r="I866" s="716"/>
      <c r="J866" s="717"/>
      <c r="K866" s="717"/>
      <c r="L866" s="343"/>
      <c r="M866" s="343"/>
      <c r="N866" s="343"/>
      <c r="O866" s="343"/>
      <c r="P866" s="343"/>
      <c r="Q866" s="343"/>
      <c r="R866" s="681"/>
      <c r="S866" s="718"/>
      <c r="T866" s="681"/>
      <c r="U866" s="719"/>
      <c r="V866" s="715"/>
    </row>
    <row r="867" ht="15.75" customHeight="1">
      <c r="B867" s="690"/>
      <c r="C867" s="343"/>
      <c r="D867" s="343"/>
      <c r="E867" s="343"/>
      <c r="F867" s="343"/>
      <c r="G867" s="343"/>
      <c r="H867" s="681"/>
      <c r="I867" s="716"/>
      <c r="J867" s="717"/>
      <c r="K867" s="717"/>
      <c r="L867" s="343"/>
      <c r="M867" s="343"/>
      <c r="N867" s="343"/>
      <c r="O867" s="343"/>
      <c r="P867" s="343"/>
      <c r="Q867" s="343"/>
      <c r="R867" s="681"/>
      <c r="S867" s="718"/>
      <c r="T867" s="681"/>
      <c r="U867" s="719"/>
      <c r="V867" s="715"/>
    </row>
    <row r="868" ht="15.75" customHeight="1">
      <c r="B868" s="690"/>
      <c r="C868" s="343"/>
      <c r="D868" s="343"/>
      <c r="E868" s="343"/>
      <c r="F868" s="343"/>
      <c r="G868" s="343"/>
      <c r="H868" s="681"/>
      <c r="I868" s="716"/>
      <c r="J868" s="717"/>
      <c r="K868" s="717"/>
      <c r="L868" s="343"/>
      <c r="M868" s="343"/>
      <c r="N868" s="343"/>
      <c r="O868" s="343"/>
      <c r="P868" s="343"/>
      <c r="Q868" s="343"/>
      <c r="R868" s="681"/>
      <c r="S868" s="718"/>
      <c r="T868" s="681"/>
      <c r="U868" s="719"/>
      <c r="V868" s="715"/>
    </row>
    <row r="869" ht="15.75" customHeight="1">
      <c r="B869" s="690"/>
      <c r="C869" s="343"/>
      <c r="D869" s="343"/>
      <c r="E869" s="343"/>
      <c r="F869" s="343"/>
      <c r="G869" s="343"/>
      <c r="H869" s="681"/>
      <c r="I869" s="716"/>
      <c r="J869" s="717"/>
      <c r="K869" s="717"/>
      <c r="L869" s="343"/>
      <c r="M869" s="343"/>
      <c r="N869" s="343"/>
      <c r="O869" s="343"/>
      <c r="P869" s="343"/>
      <c r="Q869" s="343"/>
      <c r="R869" s="681"/>
      <c r="S869" s="718"/>
      <c r="T869" s="681"/>
      <c r="U869" s="719"/>
      <c r="V869" s="715"/>
    </row>
    <row r="870" ht="15.75" customHeight="1">
      <c r="B870" s="690"/>
      <c r="C870" s="343"/>
      <c r="D870" s="343"/>
      <c r="E870" s="343"/>
      <c r="F870" s="343"/>
      <c r="G870" s="343"/>
      <c r="H870" s="681"/>
      <c r="I870" s="716"/>
      <c r="J870" s="717"/>
      <c r="K870" s="717"/>
      <c r="L870" s="343"/>
      <c r="M870" s="343"/>
      <c r="N870" s="343"/>
      <c r="O870" s="343"/>
      <c r="P870" s="343"/>
      <c r="Q870" s="343"/>
      <c r="R870" s="681"/>
      <c r="S870" s="718"/>
      <c r="T870" s="681"/>
      <c r="U870" s="719"/>
      <c r="V870" s="715"/>
    </row>
    <row r="871" ht="15.75" customHeight="1">
      <c r="B871" s="690"/>
      <c r="C871" s="343"/>
      <c r="D871" s="343"/>
      <c r="E871" s="343"/>
      <c r="F871" s="343"/>
      <c r="G871" s="343"/>
      <c r="H871" s="681"/>
      <c r="I871" s="716"/>
      <c r="J871" s="717"/>
      <c r="K871" s="717"/>
      <c r="L871" s="343"/>
      <c r="M871" s="343"/>
      <c r="N871" s="343"/>
      <c r="O871" s="343"/>
      <c r="P871" s="343"/>
      <c r="Q871" s="343"/>
      <c r="R871" s="681"/>
      <c r="S871" s="718"/>
      <c r="T871" s="681"/>
      <c r="U871" s="719"/>
      <c r="V871" s="715"/>
    </row>
    <row r="872" ht="15.75" customHeight="1">
      <c r="B872" s="690"/>
      <c r="C872" s="343"/>
      <c r="D872" s="343"/>
      <c r="E872" s="343"/>
      <c r="F872" s="343"/>
      <c r="G872" s="343"/>
      <c r="H872" s="681"/>
      <c r="I872" s="716"/>
      <c r="J872" s="717"/>
      <c r="K872" s="717"/>
      <c r="L872" s="343"/>
      <c r="M872" s="343"/>
      <c r="N872" s="343"/>
      <c r="O872" s="343"/>
      <c r="P872" s="343"/>
      <c r="Q872" s="343"/>
      <c r="R872" s="681"/>
      <c r="S872" s="718"/>
      <c r="T872" s="681"/>
      <c r="U872" s="719"/>
      <c r="V872" s="715"/>
    </row>
    <row r="873" ht="15.75" customHeight="1">
      <c r="B873" s="690"/>
      <c r="C873" s="343"/>
      <c r="D873" s="343"/>
      <c r="E873" s="343"/>
      <c r="F873" s="343"/>
      <c r="G873" s="343"/>
      <c r="H873" s="681"/>
      <c r="I873" s="716"/>
      <c r="J873" s="717"/>
      <c r="K873" s="717"/>
      <c r="L873" s="343"/>
      <c r="M873" s="343"/>
      <c r="N873" s="343"/>
      <c r="O873" s="343"/>
      <c r="P873" s="343"/>
      <c r="Q873" s="343"/>
      <c r="R873" s="681"/>
      <c r="S873" s="718"/>
      <c r="T873" s="681"/>
      <c r="U873" s="719"/>
      <c r="V873" s="715"/>
    </row>
    <row r="874" ht="15.75" customHeight="1">
      <c r="B874" s="690"/>
      <c r="C874" s="343"/>
      <c r="D874" s="343"/>
      <c r="E874" s="343"/>
      <c r="F874" s="343"/>
      <c r="G874" s="343"/>
      <c r="H874" s="681"/>
      <c r="I874" s="716"/>
      <c r="J874" s="717"/>
      <c r="K874" s="717"/>
      <c r="L874" s="343"/>
      <c r="M874" s="343"/>
      <c r="N874" s="343"/>
      <c r="O874" s="343"/>
      <c r="P874" s="343"/>
      <c r="Q874" s="343"/>
      <c r="R874" s="681"/>
      <c r="S874" s="718"/>
      <c r="T874" s="681"/>
      <c r="U874" s="719"/>
      <c r="V874" s="715"/>
    </row>
    <row r="875" ht="15.75" customHeight="1">
      <c r="B875" s="690"/>
      <c r="C875" s="343"/>
      <c r="D875" s="343"/>
      <c r="E875" s="343"/>
      <c r="F875" s="343"/>
      <c r="G875" s="343"/>
      <c r="H875" s="681"/>
      <c r="I875" s="716"/>
      <c r="J875" s="717"/>
      <c r="K875" s="717"/>
      <c r="L875" s="343"/>
      <c r="M875" s="343"/>
      <c r="N875" s="343"/>
      <c r="O875" s="343"/>
      <c r="P875" s="343"/>
      <c r="Q875" s="343"/>
      <c r="R875" s="681"/>
      <c r="S875" s="718"/>
      <c r="T875" s="681"/>
      <c r="U875" s="719"/>
      <c r="V875" s="715"/>
    </row>
    <row r="876" ht="15.75" customHeight="1">
      <c r="B876" s="690"/>
      <c r="C876" s="343"/>
      <c r="D876" s="343"/>
      <c r="E876" s="343"/>
      <c r="F876" s="343"/>
      <c r="G876" s="343"/>
      <c r="H876" s="681"/>
      <c r="I876" s="716"/>
      <c r="J876" s="717"/>
      <c r="K876" s="717"/>
      <c r="L876" s="343"/>
      <c r="M876" s="343"/>
      <c r="N876" s="343"/>
      <c r="O876" s="343"/>
      <c r="P876" s="343"/>
      <c r="Q876" s="343"/>
      <c r="R876" s="681"/>
      <c r="S876" s="718"/>
      <c r="T876" s="681"/>
      <c r="U876" s="719"/>
      <c r="V876" s="715"/>
    </row>
    <row r="877" ht="15.75" customHeight="1">
      <c r="B877" s="690"/>
      <c r="C877" s="343"/>
      <c r="D877" s="343"/>
      <c r="E877" s="343"/>
      <c r="F877" s="343"/>
      <c r="G877" s="343"/>
      <c r="H877" s="681"/>
      <c r="I877" s="716"/>
      <c r="J877" s="717"/>
      <c r="K877" s="717"/>
      <c r="L877" s="343"/>
      <c r="M877" s="343"/>
      <c r="N877" s="343"/>
      <c r="O877" s="343"/>
      <c r="P877" s="343"/>
      <c r="Q877" s="343"/>
      <c r="R877" s="681"/>
      <c r="S877" s="718"/>
      <c r="T877" s="681"/>
      <c r="U877" s="719"/>
      <c r="V877" s="715"/>
    </row>
    <row r="878" ht="15.75" customHeight="1">
      <c r="B878" s="690"/>
      <c r="C878" s="343"/>
      <c r="D878" s="343"/>
      <c r="E878" s="343"/>
      <c r="F878" s="343"/>
      <c r="G878" s="343"/>
      <c r="H878" s="681"/>
      <c r="I878" s="716"/>
      <c r="J878" s="717"/>
      <c r="K878" s="717"/>
      <c r="L878" s="343"/>
      <c r="M878" s="343"/>
      <c r="N878" s="343"/>
      <c r="O878" s="343"/>
      <c r="P878" s="343"/>
      <c r="Q878" s="343"/>
      <c r="R878" s="681"/>
      <c r="S878" s="718"/>
      <c r="T878" s="681"/>
      <c r="U878" s="719"/>
      <c r="V878" s="715"/>
    </row>
    <row r="879" ht="15.75" customHeight="1">
      <c r="B879" s="690"/>
      <c r="C879" s="343"/>
      <c r="D879" s="343"/>
      <c r="E879" s="343"/>
      <c r="F879" s="343"/>
      <c r="G879" s="343"/>
      <c r="H879" s="681"/>
      <c r="I879" s="716"/>
      <c r="J879" s="717"/>
      <c r="K879" s="717"/>
      <c r="L879" s="343"/>
      <c r="M879" s="343"/>
      <c r="N879" s="343"/>
      <c r="O879" s="343"/>
      <c r="P879" s="343"/>
      <c r="Q879" s="343"/>
      <c r="R879" s="681"/>
      <c r="S879" s="718"/>
      <c r="T879" s="681"/>
      <c r="U879" s="719"/>
      <c r="V879" s="715"/>
    </row>
    <row r="880" ht="15.75" customHeight="1">
      <c r="B880" s="690"/>
      <c r="C880" s="343"/>
      <c r="D880" s="343"/>
      <c r="E880" s="343"/>
      <c r="F880" s="343"/>
      <c r="G880" s="343"/>
      <c r="H880" s="681"/>
      <c r="I880" s="716"/>
      <c r="J880" s="717"/>
      <c r="K880" s="717"/>
      <c r="L880" s="343"/>
      <c r="M880" s="343"/>
      <c r="N880" s="343"/>
      <c r="O880" s="343"/>
      <c r="P880" s="343"/>
      <c r="Q880" s="343"/>
      <c r="R880" s="681"/>
      <c r="S880" s="718"/>
      <c r="T880" s="681"/>
      <c r="U880" s="719"/>
      <c r="V880" s="715"/>
    </row>
    <row r="881" ht="15.75" customHeight="1">
      <c r="B881" s="690"/>
      <c r="C881" s="343"/>
      <c r="D881" s="343"/>
      <c r="E881" s="343"/>
      <c r="F881" s="343"/>
      <c r="G881" s="343"/>
      <c r="H881" s="681"/>
      <c r="I881" s="716"/>
      <c r="J881" s="717"/>
      <c r="K881" s="717"/>
      <c r="L881" s="343"/>
      <c r="M881" s="343"/>
      <c r="N881" s="343"/>
      <c r="O881" s="343"/>
      <c r="P881" s="343"/>
      <c r="Q881" s="343"/>
      <c r="R881" s="681"/>
      <c r="S881" s="718"/>
      <c r="T881" s="681"/>
      <c r="U881" s="719"/>
      <c r="V881" s="715"/>
    </row>
    <row r="882" ht="15.75" customHeight="1">
      <c r="B882" s="690"/>
      <c r="C882" s="343"/>
      <c r="D882" s="343"/>
      <c r="E882" s="343"/>
      <c r="F882" s="343"/>
      <c r="G882" s="343"/>
      <c r="H882" s="681"/>
      <c r="I882" s="716"/>
      <c r="J882" s="717"/>
      <c r="K882" s="717"/>
      <c r="L882" s="343"/>
      <c r="M882" s="343"/>
      <c r="N882" s="343"/>
      <c r="O882" s="343"/>
      <c r="P882" s="343"/>
      <c r="Q882" s="343"/>
      <c r="R882" s="681"/>
      <c r="S882" s="718"/>
      <c r="T882" s="681"/>
      <c r="U882" s="719"/>
      <c r="V882" s="715"/>
    </row>
    <row r="883" ht="15.75" customHeight="1">
      <c r="B883" s="690"/>
      <c r="C883" s="343"/>
      <c r="D883" s="343"/>
      <c r="E883" s="343"/>
      <c r="F883" s="343"/>
      <c r="G883" s="343"/>
      <c r="H883" s="681"/>
      <c r="I883" s="716"/>
      <c r="J883" s="717"/>
      <c r="K883" s="717"/>
      <c r="L883" s="343"/>
      <c r="M883" s="343"/>
      <c r="N883" s="343"/>
      <c r="O883" s="343"/>
      <c r="P883" s="343"/>
      <c r="Q883" s="343"/>
      <c r="R883" s="681"/>
      <c r="S883" s="718"/>
      <c r="T883" s="681"/>
      <c r="U883" s="719"/>
      <c r="V883" s="715"/>
    </row>
    <row r="884" ht="15.75" customHeight="1">
      <c r="B884" s="690"/>
      <c r="C884" s="343"/>
      <c r="D884" s="343"/>
      <c r="E884" s="343"/>
      <c r="F884" s="343"/>
      <c r="G884" s="343"/>
      <c r="H884" s="681"/>
      <c r="I884" s="716"/>
      <c r="J884" s="717"/>
      <c r="K884" s="717"/>
      <c r="L884" s="343"/>
      <c r="M884" s="343"/>
      <c r="N884" s="343"/>
      <c r="O884" s="343"/>
      <c r="P884" s="343"/>
      <c r="Q884" s="343"/>
      <c r="R884" s="681"/>
      <c r="S884" s="718"/>
      <c r="T884" s="681"/>
      <c r="U884" s="719"/>
      <c r="V884" s="715"/>
    </row>
    <row r="885" ht="15.75" customHeight="1">
      <c r="B885" s="690"/>
      <c r="C885" s="343"/>
      <c r="D885" s="343"/>
      <c r="E885" s="343"/>
      <c r="F885" s="343"/>
      <c r="G885" s="343"/>
      <c r="H885" s="681"/>
      <c r="I885" s="716"/>
      <c r="J885" s="717"/>
      <c r="K885" s="717"/>
      <c r="L885" s="343"/>
      <c r="M885" s="343"/>
      <c r="N885" s="343"/>
      <c r="O885" s="343"/>
      <c r="P885" s="343"/>
      <c r="Q885" s="343"/>
      <c r="R885" s="681"/>
      <c r="S885" s="718"/>
      <c r="T885" s="681"/>
      <c r="U885" s="719"/>
      <c r="V885" s="715"/>
    </row>
    <row r="886" ht="15.75" customHeight="1">
      <c r="B886" s="690"/>
      <c r="C886" s="343"/>
      <c r="D886" s="343"/>
      <c r="E886" s="343"/>
      <c r="F886" s="343"/>
      <c r="G886" s="343"/>
      <c r="H886" s="681"/>
      <c r="I886" s="716"/>
      <c r="J886" s="717"/>
      <c r="K886" s="717"/>
      <c r="L886" s="343"/>
      <c r="M886" s="343"/>
      <c r="N886" s="343"/>
      <c r="O886" s="343"/>
      <c r="P886" s="343"/>
      <c r="Q886" s="343"/>
      <c r="R886" s="681"/>
      <c r="S886" s="718"/>
      <c r="T886" s="681"/>
      <c r="U886" s="719"/>
      <c r="V886" s="715"/>
    </row>
    <row r="887" ht="15.75" customHeight="1">
      <c r="B887" s="690"/>
      <c r="C887" s="343"/>
      <c r="D887" s="343"/>
      <c r="E887" s="343"/>
      <c r="F887" s="343"/>
      <c r="G887" s="343"/>
      <c r="H887" s="681"/>
      <c r="I887" s="716"/>
      <c r="J887" s="717"/>
      <c r="K887" s="717"/>
      <c r="L887" s="343"/>
      <c r="M887" s="343"/>
      <c r="N887" s="343"/>
      <c r="O887" s="343"/>
      <c r="P887" s="343"/>
      <c r="Q887" s="343"/>
      <c r="R887" s="681"/>
      <c r="S887" s="718"/>
      <c r="T887" s="681"/>
      <c r="U887" s="719"/>
      <c r="V887" s="715"/>
    </row>
    <row r="888" ht="15.75" customHeight="1">
      <c r="B888" s="690"/>
      <c r="C888" s="343"/>
      <c r="D888" s="343"/>
      <c r="E888" s="343"/>
      <c r="F888" s="343"/>
      <c r="G888" s="343"/>
      <c r="H888" s="681"/>
      <c r="I888" s="716"/>
      <c r="J888" s="717"/>
      <c r="K888" s="717"/>
      <c r="L888" s="343"/>
      <c r="M888" s="343"/>
      <c r="N888" s="343"/>
      <c r="O888" s="343"/>
      <c r="P888" s="343"/>
      <c r="Q888" s="343"/>
      <c r="R888" s="681"/>
      <c r="S888" s="718"/>
      <c r="T888" s="681"/>
      <c r="U888" s="719"/>
      <c r="V888" s="715"/>
    </row>
    <row r="889" ht="15.75" customHeight="1">
      <c r="B889" s="690"/>
      <c r="C889" s="343"/>
      <c r="D889" s="343"/>
      <c r="E889" s="343"/>
      <c r="F889" s="343"/>
      <c r="G889" s="343"/>
      <c r="H889" s="681"/>
      <c r="I889" s="716"/>
      <c r="J889" s="717"/>
      <c r="K889" s="717"/>
      <c r="L889" s="343"/>
      <c r="M889" s="343"/>
      <c r="N889" s="343"/>
      <c r="O889" s="343"/>
      <c r="P889" s="343"/>
      <c r="Q889" s="343"/>
      <c r="R889" s="681"/>
      <c r="S889" s="718"/>
      <c r="T889" s="681"/>
      <c r="U889" s="719"/>
      <c r="V889" s="715"/>
    </row>
    <row r="890" ht="15.75" customHeight="1">
      <c r="B890" s="690"/>
      <c r="C890" s="343"/>
      <c r="D890" s="343"/>
      <c r="E890" s="343"/>
      <c r="F890" s="343"/>
      <c r="G890" s="343"/>
      <c r="H890" s="681"/>
      <c r="I890" s="716"/>
      <c r="J890" s="717"/>
      <c r="K890" s="717"/>
      <c r="L890" s="343"/>
      <c r="M890" s="343"/>
      <c r="N890" s="343"/>
      <c r="O890" s="343"/>
      <c r="P890" s="343"/>
      <c r="Q890" s="343"/>
      <c r="R890" s="681"/>
      <c r="S890" s="718"/>
      <c r="T890" s="681"/>
      <c r="U890" s="719"/>
      <c r="V890" s="715"/>
    </row>
    <row r="891" ht="15.75" customHeight="1">
      <c r="B891" s="690"/>
      <c r="C891" s="343"/>
      <c r="D891" s="343"/>
      <c r="E891" s="343"/>
      <c r="F891" s="343"/>
      <c r="G891" s="343"/>
      <c r="H891" s="681"/>
      <c r="I891" s="716"/>
      <c r="J891" s="717"/>
      <c r="K891" s="717"/>
      <c r="L891" s="343"/>
      <c r="M891" s="343"/>
      <c r="N891" s="343"/>
      <c r="O891" s="343"/>
      <c r="P891" s="343"/>
      <c r="Q891" s="343"/>
      <c r="R891" s="681"/>
      <c r="S891" s="718"/>
      <c r="T891" s="681"/>
      <c r="U891" s="719"/>
      <c r="V891" s="715"/>
    </row>
    <row r="892" ht="15.75" customHeight="1">
      <c r="B892" s="690"/>
      <c r="C892" s="343"/>
      <c r="D892" s="343"/>
      <c r="E892" s="343"/>
      <c r="F892" s="343"/>
      <c r="G892" s="343"/>
      <c r="H892" s="681"/>
      <c r="I892" s="716"/>
      <c r="J892" s="717"/>
      <c r="K892" s="717"/>
      <c r="L892" s="343"/>
      <c r="M892" s="343"/>
      <c r="N892" s="343"/>
      <c r="O892" s="343"/>
      <c r="P892" s="343"/>
      <c r="Q892" s="343"/>
      <c r="R892" s="681"/>
      <c r="S892" s="718"/>
      <c r="T892" s="681"/>
      <c r="U892" s="719"/>
      <c r="V892" s="715"/>
    </row>
    <row r="893" ht="15.75" customHeight="1">
      <c r="B893" s="690"/>
      <c r="C893" s="343"/>
      <c r="D893" s="343"/>
      <c r="E893" s="343"/>
      <c r="F893" s="343"/>
      <c r="G893" s="343"/>
      <c r="H893" s="681"/>
      <c r="I893" s="716"/>
      <c r="J893" s="717"/>
      <c r="K893" s="717"/>
      <c r="L893" s="343"/>
      <c r="M893" s="343"/>
      <c r="N893" s="343"/>
      <c r="O893" s="343"/>
      <c r="P893" s="343"/>
      <c r="Q893" s="343"/>
      <c r="R893" s="681"/>
      <c r="S893" s="718"/>
      <c r="T893" s="681"/>
      <c r="U893" s="719"/>
      <c r="V893" s="715"/>
    </row>
    <row r="894" ht="15.75" customHeight="1">
      <c r="B894" s="690"/>
      <c r="C894" s="343"/>
      <c r="D894" s="343"/>
      <c r="E894" s="343"/>
      <c r="F894" s="343"/>
      <c r="G894" s="343"/>
      <c r="H894" s="681"/>
      <c r="I894" s="716"/>
      <c r="J894" s="717"/>
      <c r="K894" s="717"/>
      <c r="L894" s="343"/>
      <c r="M894" s="343"/>
      <c r="N894" s="343"/>
      <c r="O894" s="343"/>
      <c r="P894" s="343"/>
      <c r="Q894" s="343"/>
      <c r="R894" s="681"/>
      <c r="S894" s="718"/>
      <c r="T894" s="681"/>
      <c r="U894" s="719"/>
      <c r="V894" s="715"/>
    </row>
    <row r="895" ht="15.75" customHeight="1">
      <c r="B895" s="690"/>
      <c r="C895" s="343"/>
      <c r="D895" s="343"/>
      <c r="E895" s="343"/>
      <c r="F895" s="343"/>
      <c r="G895" s="343"/>
      <c r="H895" s="681"/>
      <c r="I895" s="716"/>
      <c r="J895" s="717"/>
      <c r="K895" s="717"/>
      <c r="L895" s="343"/>
      <c r="M895" s="343"/>
      <c r="N895" s="343"/>
      <c r="O895" s="343"/>
      <c r="P895" s="343"/>
      <c r="Q895" s="343"/>
      <c r="R895" s="681"/>
      <c r="S895" s="718"/>
      <c r="T895" s="681"/>
      <c r="U895" s="719"/>
      <c r="V895" s="715"/>
    </row>
    <row r="896" ht="15.75" customHeight="1">
      <c r="B896" s="690"/>
      <c r="C896" s="343"/>
      <c r="D896" s="343"/>
      <c r="E896" s="343"/>
      <c r="F896" s="343"/>
      <c r="G896" s="343"/>
      <c r="H896" s="681"/>
      <c r="I896" s="716"/>
      <c r="J896" s="717"/>
      <c r="K896" s="717"/>
      <c r="L896" s="343"/>
      <c r="M896" s="343"/>
      <c r="N896" s="343"/>
      <c r="O896" s="343"/>
      <c r="P896" s="343"/>
      <c r="Q896" s="343"/>
      <c r="R896" s="681"/>
      <c r="S896" s="718"/>
      <c r="T896" s="681"/>
      <c r="U896" s="719"/>
      <c r="V896" s="715"/>
    </row>
    <row r="897" ht="15.75" customHeight="1">
      <c r="B897" s="690"/>
      <c r="C897" s="343"/>
      <c r="D897" s="343"/>
      <c r="E897" s="343"/>
      <c r="F897" s="343"/>
      <c r="G897" s="343"/>
      <c r="H897" s="681"/>
      <c r="I897" s="716"/>
      <c r="J897" s="717"/>
      <c r="K897" s="717"/>
      <c r="L897" s="343"/>
      <c r="M897" s="343"/>
      <c r="N897" s="343"/>
      <c r="O897" s="343"/>
      <c r="P897" s="343"/>
      <c r="Q897" s="343"/>
      <c r="R897" s="681"/>
      <c r="S897" s="718"/>
      <c r="T897" s="681"/>
      <c r="U897" s="719"/>
      <c r="V897" s="715"/>
    </row>
    <row r="898" ht="15.75" customHeight="1">
      <c r="B898" s="690"/>
      <c r="C898" s="343"/>
      <c r="D898" s="343"/>
      <c r="E898" s="343"/>
      <c r="F898" s="343"/>
      <c r="G898" s="343"/>
      <c r="H898" s="681"/>
      <c r="I898" s="716"/>
      <c r="J898" s="717"/>
      <c r="K898" s="717"/>
      <c r="L898" s="343"/>
      <c r="M898" s="343"/>
      <c r="N898" s="343"/>
      <c r="O898" s="343"/>
      <c r="P898" s="343"/>
      <c r="Q898" s="343"/>
      <c r="R898" s="681"/>
      <c r="S898" s="718"/>
      <c r="T898" s="681"/>
      <c r="U898" s="719"/>
      <c r="V898" s="715"/>
    </row>
    <row r="899" ht="15.75" customHeight="1">
      <c r="B899" s="690"/>
      <c r="C899" s="343"/>
      <c r="D899" s="343"/>
      <c r="E899" s="343"/>
      <c r="F899" s="343"/>
      <c r="G899" s="343"/>
      <c r="H899" s="681"/>
      <c r="I899" s="716"/>
      <c r="J899" s="717"/>
      <c r="K899" s="717"/>
      <c r="L899" s="343"/>
      <c r="M899" s="343"/>
      <c r="N899" s="343"/>
      <c r="O899" s="343"/>
      <c r="P899" s="343"/>
      <c r="Q899" s="343"/>
      <c r="R899" s="681"/>
      <c r="S899" s="718"/>
      <c r="T899" s="681"/>
      <c r="U899" s="719"/>
      <c r="V899" s="715"/>
    </row>
    <row r="900" ht="15.75" customHeight="1">
      <c r="B900" s="690"/>
      <c r="C900" s="343"/>
      <c r="D900" s="343"/>
      <c r="E900" s="343"/>
      <c r="F900" s="343"/>
      <c r="G900" s="343"/>
      <c r="H900" s="681"/>
      <c r="I900" s="716"/>
      <c r="J900" s="717"/>
      <c r="K900" s="717"/>
      <c r="L900" s="343"/>
      <c r="M900" s="343"/>
      <c r="N900" s="343"/>
      <c r="O900" s="343"/>
      <c r="P900" s="343"/>
      <c r="Q900" s="343"/>
      <c r="R900" s="681"/>
      <c r="S900" s="718"/>
      <c r="T900" s="681"/>
      <c r="U900" s="719"/>
      <c r="V900" s="715"/>
    </row>
    <row r="901" ht="15.75" customHeight="1">
      <c r="B901" s="690"/>
      <c r="C901" s="343"/>
      <c r="D901" s="343"/>
      <c r="E901" s="343"/>
      <c r="F901" s="343"/>
      <c r="G901" s="343"/>
      <c r="H901" s="681"/>
      <c r="I901" s="716"/>
      <c r="J901" s="717"/>
      <c r="K901" s="717"/>
      <c r="L901" s="343"/>
      <c r="M901" s="343"/>
      <c r="N901" s="343"/>
      <c r="O901" s="343"/>
      <c r="P901" s="343"/>
      <c r="Q901" s="343"/>
      <c r="R901" s="681"/>
      <c r="S901" s="718"/>
      <c r="T901" s="681"/>
      <c r="U901" s="719"/>
      <c r="V901" s="715"/>
    </row>
    <row r="902" ht="15.75" customHeight="1">
      <c r="B902" s="690"/>
      <c r="C902" s="343"/>
      <c r="D902" s="343"/>
      <c r="E902" s="343"/>
      <c r="F902" s="343"/>
      <c r="G902" s="343"/>
      <c r="H902" s="681"/>
      <c r="I902" s="716"/>
      <c r="J902" s="717"/>
      <c r="K902" s="717"/>
      <c r="L902" s="343"/>
      <c r="M902" s="343"/>
      <c r="N902" s="343"/>
      <c r="O902" s="343"/>
      <c r="P902" s="343"/>
      <c r="Q902" s="343"/>
      <c r="R902" s="681"/>
      <c r="S902" s="718"/>
      <c r="T902" s="681"/>
      <c r="U902" s="719"/>
      <c r="V902" s="715"/>
    </row>
    <row r="903" ht="15.75" customHeight="1">
      <c r="B903" s="690"/>
      <c r="C903" s="343"/>
      <c r="D903" s="343"/>
      <c r="E903" s="343"/>
      <c r="F903" s="343"/>
      <c r="G903" s="343"/>
      <c r="H903" s="681"/>
      <c r="I903" s="716"/>
      <c r="J903" s="717"/>
      <c r="K903" s="717"/>
      <c r="L903" s="343"/>
      <c r="M903" s="343"/>
      <c r="N903" s="343"/>
      <c r="O903" s="343"/>
      <c r="P903" s="343"/>
      <c r="Q903" s="343"/>
      <c r="R903" s="681"/>
      <c r="S903" s="718"/>
      <c r="T903" s="681"/>
      <c r="U903" s="719"/>
      <c r="V903" s="715"/>
    </row>
    <row r="904" ht="15.75" customHeight="1">
      <c r="B904" s="690"/>
      <c r="C904" s="343"/>
      <c r="D904" s="343"/>
      <c r="E904" s="343"/>
      <c r="F904" s="343"/>
      <c r="G904" s="343"/>
      <c r="H904" s="681"/>
      <c r="I904" s="716"/>
      <c r="J904" s="717"/>
      <c r="K904" s="717"/>
      <c r="L904" s="343"/>
      <c r="M904" s="343"/>
      <c r="N904" s="343"/>
      <c r="O904" s="343"/>
      <c r="P904" s="343"/>
      <c r="Q904" s="343"/>
      <c r="R904" s="681"/>
      <c r="S904" s="718"/>
      <c r="T904" s="681"/>
      <c r="U904" s="719"/>
      <c r="V904" s="715"/>
    </row>
    <row r="905" ht="15.75" customHeight="1">
      <c r="B905" s="690"/>
      <c r="C905" s="343"/>
      <c r="D905" s="343"/>
      <c r="E905" s="343"/>
      <c r="F905" s="343"/>
      <c r="G905" s="343"/>
      <c r="H905" s="681"/>
      <c r="I905" s="716"/>
      <c r="J905" s="717"/>
      <c r="K905" s="717"/>
      <c r="L905" s="343"/>
      <c r="M905" s="343"/>
      <c r="N905" s="343"/>
      <c r="O905" s="343"/>
      <c r="P905" s="343"/>
      <c r="Q905" s="343"/>
      <c r="R905" s="681"/>
      <c r="S905" s="718"/>
      <c r="T905" s="681"/>
      <c r="U905" s="719"/>
      <c r="V905" s="715"/>
    </row>
    <row r="906" ht="15.75" customHeight="1">
      <c r="B906" s="690"/>
      <c r="C906" s="343"/>
      <c r="D906" s="343"/>
      <c r="E906" s="343"/>
      <c r="F906" s="343"/>
      <c r="G906" s="343"/>
      <c r="H906" s="681"/>
      <c r="I906" s="716"/>
      <c r="J906" s="717"/>
      <c r="K906" s="717"/>
      <c r="L906" s="343"/>
      <c r="M906" s="343"/>
      <c r="N906" s="343"/>
      <c r="O906" s="343"/>
      <c r="P906" s="343"/>
      <c r="Q906" s="343"/>
      <c r="R906" s="681"/>
      <c r="S906" s="718"/>
      <c r="T906" s="681"/>
      <c r="U906" s="719"/>
      <c r="V906" s="715"/>
    </row>
    <row r="907" ht="15.75" customHeight="1">
      <c r="B907" s="690"/>
      <c r="C907" s="343"/>
      <c r="D907" s="343"/>
      <c r="E907" s="343"/>
      <c r="F907" s="343"/>
      <c r="G907" s="343"/>
      <c r="H907" s="681"/>
      <c r="I907" s="716"/>
      <c r="J907" s="717"/>
      <c r="K907" s="717"/>
      <c r="L907" s="343"/>
      <c r="M907" s="343"/>
      <c r="N907" s="343"/>
      <c r="O907" s="343"/>
      <c r="P907" s="343"/>
      <c r="Q907" s="343"/>
      <c r="R907" s="681"/>
      <c r="S907" s="718"/>
      <c r="T907" s="681"/>
      <c r="U907" s="719"/>
      <c r="V907" s="715"/>
    </row>
    <row r="908" ht="15.75" customHeight="1">
      <c r="B908" s="690"/>
      <c r="C908" s="343"/>
      <c r="D908" s="343"/>
      <c r="E908" s="343"/>
      <c r="F908" s="343"/>
      <c r="G908" s="343"/>
      <c r="H908" s="681"/>
      <c r="I908" s="716"/>
      <c r="J908" s="717"/>
      <c r="K908" s="717"/>
      <c r="L908" s="343"/>
      <c r="M908" s="343"/>
      <c r="N908" s="343"/>
      <c r="O908" s="343"/>
      <c r="P908" s="343"/>
      <c r="Q908" s="343"/>
      <c r="R908" s="681"/>
      <c r="S908" s="718"/>
      <c r="T908" s="681"/>
      <c r="U908" s="719"/>
      <c r="V908" s="715"/>
    </row>
    <row r="909" ht="15.75" customHeight="1">
      <c r="B909" s="690"/>
      <c r="C909" s="343"/>
      <c r="D909" s="343"/>
      <c r="E909" s="343"/>
      <c r="F909" s="343"/>
      <c r="G909" s="343"/>
      <c r="H909" s="681"/>
      <c r="I909" s="716"/>
      <c r="J909" s="717"/>
      <c r="K909" s="717"/>
      <c r="L909" s="343"/>
      <c r="M909" s="343"/>
      <c r="N909" s="343"/>
      <c r="O909" s="343"/>
      <c r="P909" s="343"/>
      <c r="Q909" s="343"/>
      <c r="R909" s="681"/>
      <c r="S909" s="718"/>
      <c r="T909" s="681"/>
      <c r="U909" s="719"/>
      <c r="V909" s="715"/>
    </row>
    <row r="910" ht="15.75" customHeight="1">
      <c r="B910" s="690"/>
      <c r="C910" s="343"/>
      <c r="D910" s="343"/>
      <c r="E910" s="343"/>
      <c r="F910" s="343"/>
      <c r="G910" s="343"/>
      <c r="H910" s="681"/>
      <c r="I910" s="716"/>
      <c r="J910" s="717"/>
      <c r="K910" s="717"/>
      <c r="L910" s="343"/>
      <c r="M910" s="343"/>
      <c r="N910" s="343"/>
      <c r="O910" s="343"/>
      <c r="P910" s="343"/>
      <c r="Q910" s="343"/>
      <c r="R910" s="681"/>
      <c r="S910" s="718"/>
      <c r="T910" s="681"/>
      <c r="U910" s="719"/>
      <c r="V910" s="715"/>
    </row>
    <row r="911" ht="15.75" customHeight="1">
      <c r="B911" s="690"/>
      <c r="C911" s="343"/>
      <c r="D911" s="343"/>
      <c r="E911" s="343"/>
      <c r="F911" s="343"/>
      <c r="G911" s="343"/>
      <c r="H911" s="681"/>
      <c r="I911" s="716"/>
      <c r="J911" s="717"/>
      <c r="K911" s="717"/>
      <c r="L911" s="343"/>
      <c r="M911" s="343"/>
      <c r="N911" s="343"/>
      <c r="O911" s="343"/>
      <c r="P911" s="343"/>
      <c r="Q911" s="343"/>
      <c r="R911" s="681"/>
      <c r="S911" s="718"/>
      <c r="T911" s="681"/>
      <c r="U911" s="719"/>
      <c r="V911" s="715"/>
    </row>
    <row r="912" ht="15.75" customHeight="1">
      <c r="B912" s="690"/>
      <c r="C912" s="343"/>
      <c r="D912" s="343"/>
      <c r="E912" s="343"/>
      <c r="F912" s="343"/>
      <c r="G912" s="343"/>
      <c r="H912" s="681"/>
      <c r="I912" s="716"/>
      <c r="J912" s="717"/>
      <c r="K912" s="717"/>
      <c r="L912" s="343"/>
      <c r="M912" s="343"/>
      <c r="N912" s="343"/>
      <c r="O912" s="343"/>
      <c r="P912" s="343"/>
      <c r="Q912" s="343"/>
      <c r="R912" s="681"/>
      <c r="S912" s="718"/>
      <c r="T912" s="681"/>
      <c r="U912" s="719"/>
      <c r="V912" s="715"/>
    </row>
    <row r="913" ht="15.75" customHeight="1">
      <c r="B913" s="690"/>
      <c r="C913" s="343"/>
      <c r="D913" s="343"/>
      <c r="E913" s="343"/>
      <c r="F913" s="343"/>
      <c r="G913" s="343"/>
      <c r="H913" s="681"/>
      <c r="I913" s="716"/>
      <c r="J913" s="717"/>
      <c r="K913" s="717"/>
      <c r="L913" s="343"/>
      <c r="M913" s="343"/>
      <c r="N913" s="343"/>
      <c r="O913" s="343"/>
      <c r="P913" s="343"/>
      <c r="Q913" s="343"/>
      <c r="R913" s="681"/>
      <c r="S913" s="718"/>
      <c r="T913" s="681"/>
      <c r="U913" s="719"/>
      <c r="V913" s="715"/>
    </row>
    <row r="914" ht="15.75" customHeight="1">
      <c r="B914" s="690"/>
      <c r="C914" s="343"/>
      <c r="D914" s="343"/>
      <c r="E914" s="343"/>
      <c r="F914" s="343"/>
      <c r="G914" s="343"/>
      <c r="H914" s="681"/>
      <c r="I914" s="716"/>
      <c r="J914" s="717"/>
      <c r="K914" s="717"/>
      <c r="L914" s="343"/>
      <c r="M914" s="343"/>
      <c r="N914" s="343"/>
      <c r="O914" s="343"/>
      <c r="P914" s="343"/>
      <c r="Q914" s="343"/>
      <c r="R914" s="681"/>
      <c r="S914" s="718"/>
      <c r="T914" s="681"/>
      <c r="U914" s="719"/>
      <c r="V914" s="715"/>
    </row>
    <row r="915" ht="15.75" customHeight="1">
      <c r="B915" s="690"/>
      <c r="C915" s="343"/>
      <c r="D915" s="343"/>
      <c r="E915" s="343"/>
      <c r="F915" s="343"/>
      <c r="G915" s="343"/>
      <c r="H915" s="681"/>
      <c r="I915" s="716"/>
      <c r="J915" s="717"/>
      <c r="K915" s="717"/>
      <c r="L915" s="343"/>
      <c r="M915" s="343"/>
      <c r="N915" s="343"/>
      <c r="O915" s="343"/>
      <c r="P915" s="343"/>
      <c r="Q915" s="343"/>
      <c r="R915" s="681"/>
      <c r="S915" s="718"/>
      <c r="T915" s="681"/>
      <c r="U915" s="719"/>
      <c r="V915" s="715"/>
    </row>
    <row r="916" ht="15.75" customHeight="1">
      <c r="B916" s="690"/>
      <c r="C916" s="343"/>
      <c r="D916" s="343"/>
      <c r="E916" s="343"/>
      <c r="F916" s="343"/>
      <c r="G916" s="343"/>
      <c r="H916" s="681"/>
      <c r="I916" s="716"/>
      <c r="J916" s="717"/>
      <c r="K916" s="717"/>
      <c r="L916" s="343"/>
      <c r="M916" s="343"/>
      <c r="N916" s="343"/>
      <c r="O916" s="343"/>
      <c r="P916" s="343"/>
      <c r="Q916" s="343"/>
      <c r="R916" s="681"/>
      <c r="S916" s="718"/>
      <c r="T916" s="681"/>
      <c r="U916" s="719"/>
      <c r="V916" s="715"/>
    </row>
    <row r="917" ht="15.75" customHeight="1">
      <c r="B917" s="690"/>
      <c r="C917" s="343"/>
      <c r="D917" s="343"/>
      <c r="E917" s="343"/>
      <c r="F917" s="343"/>
      <c r="G917" s="343"/>
      <c r="H917" s="681"/>
      <c r="I917" s="716"/>
      <c r="J917" s="717"/>
      <c r="K917" s="717"/>
      <c r="L917" s="343"/>
      <c r="M917" s="343"/>
      <c r="N917" s="343"/>
      <c r="O917" s="343"/>
      <c r="P917" s="343"/>
      <c r="Q917" s="343"/>
      <c r="R917" s="681"/>
      <c r="S917" s="718"/>
      <c r="T917" s="681"/>
      <c r="U917" s="719"/>
      <c r="V917" s="715"/>
    </row>
    <row r="918" ht="15.75" customHeight="1">
      <c r="B918" s="690"/>
      <c r="C918" s="343"/>
      <c r="D918" s="343"/>
      <c r="E918" s="343"/>
      <c r="F918" s="343"/>
      <c r="G918" s="343"/>
      <c r="H918" s="681"/>
      <c r="I918" s="716"/>
      <c r="J918" s="717"/>
      <c r="K918" s="717"/>
      <c r="L918" s="343"/>
      <c r="M918" s="343"/>
      <c r="N918" s="343"/>
      <c r="O918" s="343"/>
      <c r="P918" s="343"/>
      <c r="Q918" s="343"/>
      <c r="R918" s="681"/>
      <c r="S918" s="718"/>
      <c r="T918" s="681"/>
      <c r="U918" s="719"/>
      <c r="V918" s="715"/>
    </row>
    <row r="919" ht="15.75" customHeight="1">
      <c r="B919" s="690"/>
      <c r="C919" s="343"/>
      <c r="D919" s="343"/>
      <c r="E919" s="343"/>
      <c r="F919" s="343"/>
      <c r="G919" s="343"/>
      <c r="H919" s="681"/>
      <c r="I919" s="716"/>
      <c r="J919" s="717"/>
      <c r="K919" s="717"/>
      <c r="L919" s="343"/>
      <c r="M919" s="343"/>
      <c r="N919" s="343"/>
      <c r="O919" s="343"/>
      <c r="P919" s="343"/>
      <c r="Q919" s="343"/>
      <c r="R919" s="681"/>
      <c r="S919" s="718"/>
      <c r="T919" s="681"/>
      <c r="U919" s="719"/>
      <c r="V919" s="715"/>
    </row>
    <row r="920" ht="15.75" customHeight="1">
      <c r="B920" s="690"/>
      <c r="C920" s="343"/>
      <c r="D920" s="343"/>
      <c r="E920" s="343"/>
      <c r="F920" s="343"/>
      <c r="G920" s="343"/>
      <c r="H920" s="681"/>
      <c r="I920" s="716"/>
      <c r="J920" s="717"/>
      <c r="K920" s="717"/>
      <c r="L920" s="343"/>
      <c r="M920" s="343"/>
      <c r="N920" s="343"/>
      <c r="O920" s="343"/>
      <c r="P920" s="343"/>
      <c r="Q920" s="343"/>
      <c r="R920" s="681"/>
      <c r="S920" s="718"/>
      <c r="T920" s="681"/>
      <c r="U920" s="719"/>
      <c r="V920" s="715"/>
    </row>
    <row r="921" ht="15.75" customHeight="1">
      <c r="B921" s="690"/>
      <c r="C921" s="343"/>
      <c r="D921" s="343"/>
      <c r="E921" s="343"/>
      <c r="F921" s="343"/>
      <c r="G921" s="343"/>
      <c r="H921" s="681"/>
      <c r="I921" s="716"/>
      <c r="J921" s="717"/>
      <c r="K921" s="717"/>
      <c r="L921" s="343"/>
      <c r="M921" s="343"/>
      <c r="N921" s="343"/>
      <c r="O921" s="343"/>
      <c r="P921" s="343"/>
      <c r="Q921" s="343"/>
      <c r="R921" s="681"/>
      <c r="S921" s="718"/>
      <c r="T921" s="681"/>
      <c r="U921" s="719"/>
      <c r="V921" s="715"/>
    </row>
    <row r="922" ht="15.75" customHeight="1">
      <c r="B922" s="690"/>
      <c r="C922" s="343"/>
      <c r="D922" s="343"/>
      <c r="E922" s="343"/>
      <c r="F922" s="343"/>
      <c r="G922" s="343"/>
      <c r="H922" s="681"/>
      <c r="I922" s="716"/>
      <c r="J922" s="717"/>
      <c r="K922" s="717"/>
      <c r="L922" s="343"/>
      <c r="M922" s="343"/>
      <c r="N922" s="343"/>
      <c r="O922" s="343"/>
      <c r="P922" s="343"/>
      <c r="Q922" s="343"/>
      <c r="R922" s="681"/>
      <c r="S922" s="718"/>
      <c r="T922" s="681"/>
      <c r="U922" s="719"/>
      <c r="V922" s="715"/>
    </row>
    <row r="923" ht="15.75" customHeight="1">
      <c r="B923" s="690"/>
      <c r="C923" s="343"/>
      <c r="D923" s="343"/>
      <c r="E923" s="343"/>
      <c r="F923" s="343"/>
      <c r="G923" s="343"/>
      <c r="H923" s="681"/>
      <c r="I923" s="716"/>
      <c r="J923" s="717"/>
      <c r="K923" s="717"/>
      <c r="L923" s="343"/>
      <c r="M923" s="343"/>
      <c r="N923" s="343"/>
      <c r="O923" s="343"/>
      <c r="P923" s="343"/>
      <c r="Q923" s="343"/>
      <c r="R923" s="681"/>
      <c r="S923" s="718"/>
      <c r="T923" s="681"/>
      <c r="U923" s="719"/>
      <c r="V923" s="715"/>
    </row>
    <row r="924" ht="15.75" customHeight="1">
      <c r="B924" s="690"/>
      <c r="C924" s="343"/>
      <c r="D924" s="343"/>
      <c r="E924" s="343"/>
      <c r="F924" s="343"/>
      <c r="G924" s="343"/>
      <c r="H924" s="681"/>
      <c r="I924" s="716"/>
      <c r="J924" s="717"/>
      <c r="K924" s="717"/>
      <c r="L924" s="343"/>
      <c r="M924" s="343"/>
      <c r="N924" s="343"/>
      <c r="O924" s="343"/>
      <c r="P924" s="343"/>
      <c r="Q924" s="343"/>
      <c r="R924" s="681"/>
      <c r="S924" s="718"/>
      <c r="T924" s="681"/>
      <c r="U924" s="719"/>
      <c r="V924" s="715"/>
    </row>
    <row r="925" ht="15.75" customHeight="1">
      <c r="B925" s="690"/>
      <c r="C925" s="343"/>
      <c r="D925" s="343"/>
      <c r="E925" s="343"/>
      <c r="F925" s="343"/>
      <c r="G925" s="343"/>
      <c r="H925" s="681"/>
      <c r="I925" s="716"/>
      <c r="J925" s="717"/>
      <c r="K925" s="717"/>
      <c r="L925" s="343"/>
      <c r="M925" s="343"/>
      <c r="N925" s="343"/>
      <c r="O925" s="343"/>
      <c r="P925" s="343"/>
      <c r="Q925" s="343"/>
      <c r="R925" s="681"/>
      <c r="S925" s="718"/>
      <c r="T925" s="681"/>
      <c r="U925" s="719"/>
      <c r="V925" s="715"/>
    </row>
    <row r="926" ht="15.75" customHeight="1">
      <c r="B926" s="690"/>
      <c r="C926" s="343"/>
      <c r="D926" s="343"/>
      <c r="E926" s="343"/>
      <c r="F926" s="343"/>
      <c r="G926" s="343"/>
      <c r="H926" s="681"/>
      <c r="I926" s="716"/>
      <c r="J926" s="717"/>
      <c r="K926" s="717"/>
      <c r="L926" s="343"/>
      <c r="M926" s="343"/>
      <c r="N926" s="343"/>
      <c r="O926" s="343"/>
      <c r="P926" s="343"/>
      <c r="Q926" s="343"/>
      <c r="R926" s="681"/>
      <c r="S926" s="718"/>
      <c r="T926" s="681"/>
      <c r="U926" s="719"/>
      <c r="V926" s="715"/>
    </row>
    <row r="927" ht="15.75" customHeight="1">
      <c r="B927" s="690"/>
      <c r="C927" s="343"/>
      <c r="D927" s="343"/>
      <c r="E927" s="343"/>
      <c r="F927" s="343"/>
      <c r="G927" s="343"/>
      <c r="H927" s="681"/>
      <c r="I927" s="716"/>
      <c r="J927" s="717"/>
      <c r="K927" s="717"/>
      <c r="L927" s="343"/>
      <c r="M927" s="343"/>
      <c r="N927" s="343"/>
      <c r="O927" s="343"/>
      <c r="P927" s="343"/>
      <c r="Q927" s="343"/>
      <c r="R927" s="681"/>
      <c r="S927" s="718"/>
      <c r="T927" s="681"/>
      <c r="U927" s="719"/>
      <c r="V927" s="715"/>
    </row>
    <row r="928" ht="15.75" customHeight="1">
      <c r="B928" s="690"/>
      <c r="C928" s="343"/>
      <c r="D928" s="343"/>
      <c r="E928" s="343"/>
      <c r="F928" s="343"/>
      <c r="G928" s="343"/>
      <c r="H928" s="681"/>
      <c r="I928" s="716"/>
      <c r="J928" s="717"/>
      <c r="K928" s="717"/>
      <c r="L928" s="343"/>
      <c r="M928" s="343"/>
      <c r="N928" s="343"/>
      <c r="O928" s="343"/>
      <c r="P928" s="343"/>
      <c r="Q928" s="343"/>
      <c r="R928" s="681"/>
      <c r="S928" s="718"/>
      <c r="T928" s="681"/>
      <c r="U928" s="719"/>
      <c r="V928" s="715"/>
    </row>
    <row r="929" ht="15.75" customHeight="1">
      <c r="B929" s="690"/>
      <c r="C929" s="343"/>
      <c r="D929" s="343"/>
      <c r="E929" s="343"/>
      <c r="F929" s="343"/>
      <c r="G929" s="343"/>
      <c r="H929" s="681"/>
      <c r="I929" s="716"/>
      <c r="J929" s="717"/>
      <c r="K929" s="717"/>
      <c r="L929" s="343"/>
      <c r="M929" s="343"/>
      <c r="N929" s="343"/>
      <c r="O929" s="343"/>
      <c r="P929" s="343"/>
      <c r="Q929" s="343"/>
      <c r="R929" s="681"/>
      <c r="S929" s="718"/>
      <c r="T929" s="681"/>
      <c r="U929" s="719"/>
      <c r="V929" s="715"/>
    </row>
    <row r="930" ht="15.75" customHeight="1">
      <c r="B930" s="690"/>
      <c r="C930" s="343"/>
      <c r="D930" s="343"/>
      <c r="E930" s="343"/>
      <c r="F930" s="343"/>
      <c r="G930" s="343"/>
      <c r="H930" s="681"/>
      <c r="I930" s="716"/>
      <c r="J930" s="717"/>
      <c r="K930" s="717"/>
      <c r="L930" s="343"/>
      <c r="M930" s="343"/>
      <c r="N930" s="343"/>
      <c r="O930" s="343"/>
      <c r="P930" s="343"/>
      <c r="Q930" s="343"/>
      <c r="R930" s="681"/>
      <c r="S930" s="718"/>
      <c r="T930" s="681"/>
      <c r="U930" s="719"/>
      <c r="V930" s="715"/>
    </row>
    <row r="931" ht="15.75" customHeight="1">
      <c r="B931" s="690"/>
      <c r="C931" s="343"/>
      <c r="D931" s="343"/>
      <c r="E931" s="343"/>
      <c r="F931" s="343"/>
      <c r="G931" s="343"/>
      <c r="H931" s="681"/>
      <c r="I931" s="716"/>
      <c r="J931" s="717"/>
      <c r="K931" s="717"/>
      <c r="L931" s="343"/>
      <c r="M931" s="343"/>
      <c r="N931" s="343"/>
      <c r="O931" s="343"/>
      <c r="P931" s="343"/>
      <c r="Q931" s="343"/>
      <c r="R931" s="681"/>
      <c r="S931" s="718"/>
      <c r="T931" s="681"/>
      <c r="U931" s="719"/>
      <c r="V931" s="715"/>
    </row>
    <row r="932" ht="15.75" customHeight="1">
      <c r="B932" s="690"/>
      <c r="C932" s="343"/>
      <c r="D932" s="343"/>
      <c r="E932" s="343"/>
      <c r="F932" s="343"/>
      <c r="G932" s="343"/>
      <c r="H932" s="681"/>
      <c r="I932" s="716"/>
      <c r="J932" s="717"/>
      <c r="K932" s="717"/>
      <c r="L932" s="343"/>
      <c r="M932" s="343"/>
      <c r="N932" s="343"/>
      <c r="O932" s="343"/>
      <c r="P932" s="343"/>
      <c r="Q932" s="343"/>
      <c r="R932" s="681"/>
      <c r="S932" s="718"/>
      <c r="T932" s="681"/>
      <c r="U932" s="719"/>
      <c r="V932" s="715"/>
    </row>
    <row r="933" ht="15.75" customHeight="1">
      <c r="B933" s="690"/>
      <c r="C933" s="343"/>
      <c r="D933" s="343"/>
      <c r="E933" s="343"/>
      <c r="F933" s="343"/>
      <c r="G933" s="343"/>
      <c r="H933" s="681"/>
      <c r="I933" s="716"/>
      <c r="J933" s="717"/>
      <c r="K933" s="717"/>
      <c r="L933" s="343"/>
      <c r="M933" s="343"/>
      <c r="N933" s="343"/>
      <c r="O933" s="343"/>
      <c r="P933" s="343"/>
      <c r="Q933" s="343"/>
      <c r="R933" s="681"/>
      <c r="S933" s="718"/>
      <c r="T933" s="681"/>
      <c r="U933" s="719"/>
      <c r="V933" s="715"/>
    </row>
    <row r="934" ht="15.75" customHeight="1">
      <c r="B934" s="690"/>
      <c r="C934" s="343"/>
      <c r="D934" s="343"/>
      <c r="E934" s="343"/>
      <c r="F934" s="343"/>
      <c r="G934" s="343"/>
      <c r="H934" s="681"/>
      <c r="I934" s="716"/>
      <c r="J934" s="717"/>
      <c r="K934" s="717"/>
      <c r="L934" s="343"/>
      <c r="M934" s="343"/>
      <c r="N934" s="343"/>
      <c r="O934" s="343"/>
      <c r="P934" s="343"/>
      <c r="Q934" s="343"/>
      <c r="R934" s="681"/>
      <c r="S934" s="718"/>
      <c r="T934" s="681"/>
      <c r="U934" s="719"/>
      <c r="V934" s="715"/>
    </row>
    <row r="935" ht="15.75" customHeight="1">
      <c r="B935" s="690"/>
      <c r="C935" s="343"/>
      <c r="D935" s="343"/>
      <c r="E935" s="343"/>
      <c r="F935" s="343"/>
      <c r="G935" s="343"/>
      <c r="H935" s="681"/>
      <c r="I935" s="716"/>
      <c r="J935" s="717"/>
      <c r="K935" s="717"/>
      <c r="L935" s="343"/>
      <c r="M935" s="343"/>
      <c r="N935" s="343"/>
      <c r="O935" s="343"/>
      <c r="P935" s="343"/>
      <c r="Q935" s="343"/>
      <c r="R935" s="681"/>
      <c r="S935" s="718"/>
      <c r="T935" s="681"/>
      <c r="U935" s="719"/>
      <c r="V935" s="715"/>
    </row>
    <row r="936" ht="15.75" customHeight="1">
      <c r="B936" s="690"/>
      <c r="C936" s="343"/>
      <c r="D936" s="343"/>
      <c r="E936" s="343"/>
      <c r="F936" s="343"/>
      <c r="G936" s="343"/>
      <c r="H936" s="681"/>
      <c r="I936" s="716"/>
      <c r="J936" s="717"/>
      <c r="K936" s="717"/>
      <c r="L936" s="343"/>
      <c r="M936" s="343"/>
      <c r="N936" s="343"/>
      <c r="O936" s="343"/>
      <c r="P936" s="343"/>
      <c r="Q936" s="343"/>
      <c r="R936" s="681"/>
      <c r="S936" s="718"/>
      <c r="T936" s="681"/>
      <c r="U936" s="719"/>
      <c r="V936" s="715"/>
    </row>
    <row r="937" ht="15.75" customHeight="1">
      <c r="B937" s="690"/>
      <c r="C937" s="343"/>
      <c r="D937" s="343"/>
      <c r="E937" s="343"/>
      <c r="F937" s="343"/>
      <c r="G937" s="343"/>
      <c r="H937" s="681"/>
      <c r="I937" s="716"/>
      <c r="J937" s="717"/>
      <c r="K937" s="717"/>
      <c r="L937" s="343"/>
      <c r="M937" s="343"/>
      <c r="N937" s="343"/>
      <c r="O937" s="343"/>
      <c r="P937" s="343"/>
      <c r="Q937" s="343"/>
      <c r="R937" s="681"/>
      <c r="S937" s="718"/>
      <c r="T937" s="681"/>
      <c r="U937" s="719"/>
      <c r="V937" s="715"/>
    </row>
    <row r="938" ht="15.75" customHeight="1">
      <c r="B938" s="690"/>
      <c r="C938" s="343"/>
      <c r="D938" s="343"/>
      <c r="E938" s="343"/>
      <c r="F938" s="343"/>
      <c r="G938" s="343"/>
      <c r="H938" s="681"/>
      <c r="I938" s="716"/>
      <c r="J938" s="717"/>
      <c r="K938" s="717"/>
      <c r="L938" s="343"/>
      <c r="M938" s="343"/>
      <c r="N938" s="343"/>
      <c r="O938" s="343"/>
      <c r="P938" s="343"/>
      <c r="Q938" s="343"/>
      <c r="R938" s="681"/>
      <c r="S938" s="718"/>
      <c r="T938" s="681"/>
      <c r="U938" s="719"/>
      <c r="V938" s="715"/>
    </row>
    <row r="939" ht="15.75" customHeight="1">
      <c r="B939" s="690"/>
      <c r="C939" s="343"/>
      <c r="D939" s="343"/>
      <c r="E939" s="343"/>
      <c r="F939" s="343"/>
      <c r="G939" s="343"/>
      <c r="H939" s="681"/>
      <c r="I939" s="716"/>
      <c r="J939" s="717"/>
      <c r="K939" s="717"/>
      <c r="L939" s="343"/>
      <c r="M939" s="343"/>
      <c r="N939" s="343"/>
      <c r="O939" s="343"/>
      <c r="P939" s="343"/>
      <c r="Q939" s="343"/>
      <c r="R939" s="681"/>
      <c r="S939" s="718"/>
      <c r="T939" s="681"/>
      <c r="U939" s="719"/>
      <c r="V939" s="715"/>
    </row>
    <row r="940" ht="15.75" customHeight="1">
      <c r="B940" s="690"/>
      <c r="C940" s="343"/>
      <c r="D940" s="343"/>
      <c r="E940" s="343"/>
      <c r="F940" s="343"/>
      <c r="G940" s="343"/>
      <c r="H940" s="681"/>
      <c r="I940" s="716"/>
      <c r="J940" s="717"/>
      <c r="K940" s="717"/>
      <c r="L940" s="343"/>
      <c r="M940" s="343"/>
      <c r="N940" s="343"/>
      <c r="O940" s="343"/>
      <c r="P940" s="343"/>
      <c r="Q940" s="343"/>
      <c r="R940" s="681"/>
      <c r="S940" s="718"/>
      <c r="T940" s="681"/>
      <c r="U940" s="719"/>
      <c r="V940" s="715"/>
    </row>
    <row r="941" ht="15.75" customHeight="1">
      <c r="B941" s="690"/>
      <c r="C941" s="343"/>
      <c r="D941" s="343"/>
      <c r="E941" s="343"/>
      <c r="F941" s="343"/>
      <c r="G941" s="343"/>
      <c r="H941" s="681"/>
      <c r="I941" s="716"/>
      <c r="J941" s="717"/>
      <c r="K941" s="717"/>
      <c r="L941" s="343"/>
      <c r="M941" s="343"/>
      <c r="N941" s="343"/>
      <c r="O941" s="343"/>
      <c r="P941" s="343"/>
      <c r="Q941" s="343"/>
      <c r="R941" s="681"/>
      <c r="S941" s="718"/>
      <c r="T941" s="681"/>
      <c r="U941" s="719"/>
      <c r="V941" s="715"/>
    </row>
    <row r="942" ht="15.75" customHeight="1">
      <c r="B942" s="690"/>
      <c r="C942" s="343"/>
      <c r="D942" s="343"/>
      <c r="E942" s="343"/>
      <c r="F942" s="343"/>
      <c r="G942" s="343"/>
      <c r="H942" s="681"/>
      <c r="I942" s="716"/>
      <c r="J942" s="717"/>
      <c r="K942" s="717"/>
      <c r="L942" s="343"/>
      <c r="M942" s="343"/>
      <c r="N942" s="343"/>
      <c r="O942" s="343"/>
      <c r="P942" s="343"/>
      <c r="Q942" s="343"/>
      <c r="R942" s="681"/>
      <c r="S942" s="718"/>
      <c r="T942" s="681"/>
      <c r="U942" s="719"/>
      <c r="V942" s="715"/>
    </row>
    <row r="943" ht="15.75" customHeight="1">
      <c r="B943" s="690"/>
      <c r="C943" s="343"/>
      <c r="D943" s="343"/>
      <c r="E943" s="343"/>
      <c r="F943" s="343"/>
      <c r="G943" s="343"/>
      <c r="H943" s="681"/>
      <c r="I943" s="716"/>
      <c r="J943" s="717"/>
      <c r="K943" s="717"/>
      <c r="L943" s="343"/>
      <c r="M943" s="343"/>
      <c r="N943" s="343"/>
      <c r="O943" s="343"/>
      <c r="P943" s="343"/>
      <c r="Q943" s="343"/>
      <c r="R943" s="681"/>
      <c r="S943" s="718"/>
      <c r="T943" s="681"/>
      <c r="U943" s="719"/>
      <c r="V943" s="715"/>
    </row>
    <row r="944" ht="15.75" customHeight="1">
      <c r="B944" s="690"/>
      <c r="C944" s="343"/>
      <c r="D944" s="343"/>
      <c r="E944" s="343"/>
      <c r="F944" s="343"/>
      <c r="G944" s="343"/>
      <c r="H944" s="681"/>
      <c r="I944" s="716"/>
      <c r="J944" s="717"/>
      <c r="K944" s="717"/>
      <c r="L944" s="343"/>
      <c r="M944" s="343"/>
      <c r="N944" s="343"/>
      <c r="O944" s="343"/>
      <c r="P944" s="343"/>
      <c r="Q944" s="343"/>
      <c r="R944" s="681"/>
      <c r="S944" s="718"/>
      <c r="T944" s="681"/>
      <c r="U944" s="719"/>
      <c r="V944" s="715"/>
    </row>
    <row r="945" ht="15.75" customHeight="1">
      <c r="B945" s="690"/>
      <c r="C945" s="343"/>
      <c r="D945" s="343"/>
      <c r="E945" s="343"/>
      <c r="F945" s="343"/>
      <c r="G945" s="343"/>
      <c r="H945" s="681"/>
      <c r="I945" s="716"/>
      <c r="J945" s="717"/>
      <c r="K945" s="717"/>
      <c r="L945" s="343"/>
      <c r="M945" s="343"/>
      <c r="N945" s="343"/>
      <c r="O945" s="343"/>
      <c r="P945" s="343"/>
      <c r="Q945" s="343"/>
      <c r="R945" s="681"/>
      <c r="S945" s="718"/>
      <c r="T945" s="681"/>
      <c r="U945" s="719"/>
      <c r="V945" s="715"/>
    </row>
    <row r="946" ht="15.75" customHeight="1">
      <c r="B946" s="690"/>
      <c r="C946" s="343"/>
      <c r="D946" s="343"/>
      <c r="E946" s="343"/>
      <c r="F946" s="343"/>
      <c r="G946" s="343"/>
      <c r="H946" s="681"/>
      <c r="I946" s="716"/>
      <c r="J946" s="717"/>
      <c r="K946" s="717"/>
      <c r="L946" s="343"/>
      <c r="M946" s="343"/>
      <c r="N946" s="343"/>
      <c r="O946" s="343"/>
      <c r="P946" s="343"/>
      <c r="Q946" s="343"/>
      <c r="R946" s="681"/>
      <c r="S946" s="718"/>
      <c r="T946" s="681"/>
      <c r="U946" s="719"/>
      <c r="V946" s="715"/>
    </row>
    <row r="947" ht="15.75" customHeight="1">
      <c r="B947" s="690"/>
      <c r="C947" s="343"/>
      <c r="D947" s="343"/>
      <c r="E947" s="343"/>
      <c r="F947" s="343"/>
      <c r="G947" s="343"/>
      <c r="H947" s="681"/>
      <c r="I947" s="716"/>
      <c r="J947" s="717"/>
      <c r="K947" s="717"/>
      <c r="L947" s="343"/>
      <c r="M947" s="343"/>
      <c r="N947" s="343"/>
      <c r="O947" s="343"/>
      <c r="P947" s="343"/>
      <c r="Q947" s="343"/>
      <c r="R947" s="681"/>
      <c r="S947" s="718"/>
      <c r="T947" s="681"/>
      <c r="U947" s="719"/>
      <c r="V947" s="715"/>
    </row>
    <row r="948" ht="15.75" customHeight="1">
      <c r="B948" s="690"/>
      <c r="C948" s="343"/>
      <c r="D948" s="343"/>
      <c r="E948" s="343"/>
      <c r="F948" s="343"/>
      <c r="G948" s="343"/>
      <c r="H948" s="681"/>
      <c r="I948" s="716"/>
      <c r="J948" s="717"/>
      <c r="K948" s="717"/>
      <c r="L948" s="343"/>
      <c r="M948" s="343"/>
      <c r="N948" s="343"/>
      <c r="O948" s="343"/>
      <c r="P948" s="343"/>
      <c r="Q948" s="343"/>
      <c r="R948" s="681"/>
      <c r="S948" s="718"/>
      <c r="T948" s="681"/>
      <c r="U948" s="719"/>
      <c r="V948" s="715"/>
    </row>
    <row r="949" ht="15.75" customHeight="1">
      <c r="B949" s="690"/>
      <c r="C949" s="343"/>
      <c r="D949" s="343"/>
      <c r="E949" s="343"/>
      <c r="F949" s="343"/>
      <c r="G949" s="343"/>
      <c r="H949" s="681"/>
      <c r="I949" s="716"/>
      <c r="J949" s="717"/>
      <c r="K949" s="717"/>
      <c r="L949" s="343"/>
      <c r="M949" s="343"/>
      <c r="N949" s="343"/>
      <c r="O949" s="343"/>
      <c r="P949" s="343"/>
      <c r="Q949" s="343"/>
      <c r="R949" s="681"/>
      <c r="S949" s="718"/>
      <c r="T949" s="681"/>
      <c r="U949" s="719"/>
      <c r="V949" s="715"/>
    </row>
    <row r="950" ht="15.75" customHeight="1">
      <c r="B950" s="690"/>
      <c r="C950" s="343"/>
      <c r="D950" s="343"/>
      <c r="E950" s="343"/>
      <c r="F950" s="343"/>
      <c r="G950" s="343"/>
      <c r="H950" s="681"/>
      <c r="I950" s="716"/>
      <c r="J950" s="717"/>
      <c r="K950" s="717"/>
      <c r="L950" s="343"/>
      <c r="M950" s="343"/>
      <c r="N950" s="343"/>
      <c r="O950" s="343"/>
      <c r="P950" s="343"/>
      <c r="Q950" s="343"/>
      <c r="R950" s="681"/>
      <c r="S950" s="718"/>
      <c r="T950" s="681"/>
      <c r="U950" s="719"/>
      <c r="V950" s="715"/>
    </row>
    <row r="951" ht="15.75" customHeight="1">
      <c r="B951" s="690"/>
      <c r="C951" s="343"/>
      <c r="D951" s="343"/>
      <c r="E951" s="343"/>
      <c r="F951" s="343"/>
      <c r="G951" s="343"/>
      <c r="H951" s="681"/>
      <c r="I951" s="716"/>
      <c r="J951" s="717"/>
      <c r="K951" s="717"/>
      <c r="L951" s="343"/>
      <c r="M951" s="343"/>
      <c r="N951" s="343"/>
      <c r="O951" s="343"/>
      <c r="P951" s="343"/>
      <c r="Q951" s="343"/>
      <c r="R951" s="681"/>
      <c r="S951" s="718"/>
      <c r="T951" s="681"/>
      <c r="U951" s="719"/>
      <c r="V951" s="715"/>
    </row>
    <row r="952" ht="15.75" customHeight="1">
      <c r="B952" s="690"/>
      <c r="C952" s="343"/>
      <c r="D952" s="343"/>
      <c r="E952" s="343"/>
      <c r="F952" s="343"/>
      <c r="G952" s="343"/>
      <c r="H952" s="681"/>
      <c r="I952" s="716"/>
      <c r="J952" s="717"/>
      <c r="K952" s="717"/>
      <c r="L952" s="343"/>
      <c r="M952" s="343"/>
      <c r="N952" s="343"/>
      <c r="O952" s="343"/>
      <c r="P952" s="343"/>
      <c r="Q952" s="343"/>
      <c r="R952" s="681"/>
      <c r="S952" s="718"/>
      <c r="T952" s="681"/>
      <c r="U952" s="719"/>
      <c r="V952" s="715"/>
    </row>
    <row r="953" ht="15.75" customHeight="1">
      <c r="B953" s="690"/>
      <c r="C953" s="343"/>
      <c r="D953" s="343"/>
      <c r="E953" s="343"/>
      <c r="F953" s="343"/>
      <c r="G953" s="343"/>
      <c r="H953" s="681"/>
      <c r="I953" s="716"/>
      <c r="J953" s="717"/>
      <c r="K953" s="717"/>
      <c r="L953" s="343"/>
      <c r="M953" s="343"/>
      <c r="N953" s="343"/>
      <c r="O953" s="343"/>
      <c r="P953" s="343"/>
      <c r="Q953" s="343"/>
      <c r="R953" s="681"/>
      <c r="S953" s="718"/>
      <c r="T953" s="681"/>
      <c r="U953" s="719"/>
      <c r="V953" s="715"/>
    </row>
    <row r="954" ht="15.75" customHeight="1">
      <c r="B954" s="690"/>
      <c r="C954" s="343"/>
      <c r="D954" s="343"/>
      <c r="E954" s="343"/>
      <c r="F954" s="343"/>
      <c r="G954" s="343"/>
      <c r="H954" s="681"/>
      <c r="I954" s="716"/>
      <c r="J954" s="717"/>
      <c r="K954" s="717"/>
      <c r="L954" s="343"/>
      <c r="M954" s="343"/>
      <c r="N954" s="343"/>
      <c r="O954" s="343"/>
      <c r="P954" s="343"/>
      <c r="Q954" s="343"/>
      <c r="R954" s="681"/>
      <c r="S954" s="718"/>
      <c r="T954" s="681"/>
      <c r="U954" s="719"/>
      <c r="V954" s="715"/>
    </row>
    <row r="955" ht="15.75" customHeight="1">
      <c r="B955" s="690"/>
      <c r="C955" s="343"/>
      <c r="D955" s="343"/>
      <c r="E955" s="343"/>
      <c r="F955" s="343"/>
      <c r="G955" s="343"/>
      <c r="H955" s="681"/>
      <c r="I955" s="716"/>
      <c r="J955" s="717"/>
      <c r="K955" s="717"/>
      <c r="L955" s="343"/>
      <c r="M955" s="343"/>
      <c r="N955" s="343"/>
      <c r="O955" s="343"/>
      <c r="P955" s="343"/>
      <c r="Q955" s="343"/>
      <c r="R955" s="681"/>
      <c r="S955" s="718"/>
      <c r="T955" s="681"/>
      <c r="U955" s="719"/>
      <c r="V955" s="715"/>
    </row>
    <row r="956" ht="15.75" customHeight="1">
      <c r="B956" s="690"/>
      <c r="C956" s="343"/>
      <c r="D956" s="343"/>
      <c r="E956" s="343"/>
      <c r="F956" s="343"/>
      <c r="G956" s="343"/>
      <c r="H956" s="681"/>
      <c r="I956" s="716"/>
      <c r="J956" s="717"/>
      <c r="K956" s="717"/>
      <c r="L956" s="343"/>
      <c r="M956" s="343"/>
      <c r="N956" s="343"/>
      <c r="O956" s="343"/>
      <c r="P956" s="343"/>
      <c r="Q956" s="343"/>
      <c r="R956" s="681"/>
      <c r="S956" s="718"/>
      <c r="T956" s="681"/>
      <c r="U956" s="719"/>
      <c r="V956" s="715"/>
    </row>
    <row r="957" ht="15.75" customHeight="1">
      <c r="B957" s="690"/>
      <c r="C957" s="343"/>
      <c r="D957" s="343"/>
      <c r="E957" s="343"/>
      <c r="F957" s="343"/>
      <c r="G957" s="343"/>
      <c r="H957" s="681"/>
      <c r="I957" s="716"/>
      <c r="J957" s="717"/>
      <c r="K957" s="717"/>
      <c r="L957" s="343"/>
      <c r="M957" s="343"/>
      <c r="N957" s="343"/>
      <c r="O957" s="343"/>
      <c r="P957" s="343"/>
      <c r="Q957" s="343"/>
      <c r="R957" s="681"/>
      <c r="S957" s="718"/>
      <c r="T957" s="681"/>
      <c r="U957" s="719"/>
      <c r="V957" s="715"/>
    </row>
    <row r="958" ht="15.75" customHeight="1">
      <c r="B958" s="690"/>
      <c r="C958" s="343"/>
      <c r="D958" s="343"/>
      <c r="E958" s="343"/>
      <c r="F958" s="343"/>
      <c r="G958" s="343"/>
      <c r="H958" s="681"/>
      <c r="I958" s="716"/>
      <c r="J958" s="717"/>
      <c r="K958" s="717"/>
      <c r="L958" s="343"/>
      <c r="M958" s="343"/>
      <c r="N958" s="343"/>
      <c r="O958" s="343"/>
      <c r="P958" s="343"/>
      <c r="Q958" s="343"/>
      <c r="R958" s="681"/>
      <c r="S958" s="718"/>
      <c r="T958" s="681"/>
      <c r="U958" s="719"/>
      <c r="V958" s="715"/>
    </row>
    <row r="959" ht="15.75" customHeight="1">
      <c r="B959" s="690"/>
      <c r="C959" s="343"/>
      <c r="D959" s="343"/>
      <c r="E959" s="343"/>
      <c r="F959" s="343"/>
      <c r="G959" s="343"/>
      <c r="H959" s="681"/>
      <c r="I959" s="716"/>
      <c r="J959" s="717"/>
      <c r="K959" s="717"/>
      <c r="L959" s="343"/>
      <c r="M959" s="343"/>
      <c r="N959" s="343"/>
      <c r="O959" s="343"/>
      <c r="P959" s="343"/>
      <c r="Q959" s="343"/>
      <c r="R959" s="681"/>
      <c r="S959" s="718"/>
      <c r="T959" s="681"/>
      <c r="U959" s="719"/>
      <c r="V959" s="715"/>
    </row>
    <row r="960" ht="15.75" customHeight="1">
      <c r="B960" s="690"/>
      <c r="C960" s="343"/>
      <c r="D960" s="343"/>
      <c r="E960" s="343"/>
      <c r="F960" s="343"/>
      <c r="G960" s="343"/>
      <c r="H960" s="681"/>
      <c r="I960" s="716"/>
      <c r="J960" s="717"/>
      <c r="K960" s="717"/>
      <c r="L960" s="343"/>
      <c r="M960" s="343"/>
      <c r="N960" s="343"/>
      <c r="O960" s="343"/>
      <c r="P960" s="343"/>
      <c r="Q960" s="343"/>
      <c r="R960" s="681"/>
      <c r="S960" s="718"/>
      <c r="T960" s="681"/>
      <c r="U960" s="719"/>
      <c r="V960" s="715"/>
    </row>
    <row r="961" ht="15.75" customHeight="1">
      <c r="B961" s="690"/>
      <c r="C961" s="343"/>
      <c r="D961" s="343"/>
      <c r="E961" s="343"/>
      <c r="F961" s="343"/>
      <c r="G961" s="343"/>
      <c r="H961" s="681"/>
      <c r="I961" s="716"/>
      <c r="J961" s="717"/>
      <c r="K961" s="717"/>
      <c r="L961" s="343"/>
      <c r="M961" s="343"/>
      <c r="N961" s="343"/>
      <c r="O961" s="343"/>
      <c r="P961" s="343"/>
      <c r="Q961" s="343"/>
      <c r="R961" s="681"/>
      <c r="S961" s="718"/>
      <c r="T961" s="681"/>
      <c r="U961" s="719"/>
      <c r="V961" s="715"/>
    </row>
    <row r="962" ht="15.75" customHeight="1">
      <c r="B962" s="690"/>
      <c r="C962" s="343"/>
      <c r="D962" s="343"/>
      <c r="E962" s="343"/>
      <c r="F962" s="343"/>
      <c r="G962" s="343"/>
      <c r="H962" s="681"/>
      <c r="I962" s="716"/>
      <c r="J962" s="717"/>
      <c r="K962" s="717"/>
      <c r="L962" s="343"/>
      <c r="M962" s="343"/>
      <c r="N962" s="343"/>
      <c r="O962" s="343"/>
      <c r="P962" s="343"/>
      <c r="Q962" s="343"/>
      <c r="R962" s="681"/>
      <c r="S962" s="718"/>
      <c r="T962" s="681"/>
      <c r="U962" s="719"/>
      <c r="V962" s="715"/>
    </row>
    <row r="963" ht="15.75" customHeight="1">
      <c r="B963" s="690"/>
      <c r="C963" s="343"/>
      <c r="D963" s="343"/>
      <c r="E963" s="343"/>
      <c r="F963" s="343"/>
      <c r="G963" s="343"/>
      <c r="H963" s="681"/>
      <c r="I963" s="716"/>
      <c r="J963" s="717"/>
      <c r="K963" s="717"/>
      <c r="L963" s="343"/>
      <c r="M963" s="343"/>
      <c r="N963" s="343"/>
      <c r="O963" s="343"/>
      <c r="P963" s="343"/>
      <c r="Q963" s="343"/>
      <c r="R963" s="681"/>
      <c r="S963" s="718"/>
      <c r="T963" s="681"/>
      <c r="U963" s="719"/>
      <c r="V963" s="715"/>
    </row>
    <row r="964" ht="15.75" customHeight="1">
      <c r="B964" s="690"/>
      <c r="C964" s="343"/>
      <c r="D964" s="343"/>
      <c r="E964" s="343"/>
      <c r="F964" s="343"/>
      <c r="G964" s="343"/>
      <c r="H964" s="681"/>
      <c r="I964" s="716"/>
      <c r="J964" s="717"/>
      <c r="K964" s="717"/>
      <c r="L964" s="343"/>
      <c r="M964" s="343"/>
      <c r="N964" s="343"/>
      <c r="O964" s="343"/>
      <c r="P964" s="343"/>
      <c r="Q964" s="343"/>
      <c r="R964" s="681"/>
      <c r="S964" s="718"/>
      <c r="T964" s="681"/>
      <c r="U964" s="719"/>
      <c r="V964" s="715"/>
    </row>
    <row r="965" ht="15.75" customHeight="1">
      <c r="B965" s="690"/>
      <c r="C965" s="343"/>
      <c r="D965" s="343"/>
      <c r="E965" s="343"/>
      <c r="F965" s="343"/>
      <c r="G965" s="343"/>
      <c r="H965" s="681"/>
      <c r="I965" s="716"/>
      <c r="J965" s="717"/>
      <c r="K965" s="717"/>
      <c r="L965" s="343"/>
      <c r="M965" s="343"/>
      <c r="N965" s="343"/>
      <c r="O965" s="343"/>
      <c r="P965" s="343"/>
      <c r="Q965" s="343"/>
      <c r="R965" s="681"/>
      <c r="S965" s="718"/>
      <c r="T965" s="681"/>
      <c r="U965" s="719"/>
      <c r="V965" s="715"/>
    </row>
    <row r="966" ht="15.75" customHeight="1">
      <c r="B966" s="690"/>
      <c r="C966" s="343"/>
      <c r="D966" s="343"/>
      <c r="E966" s="343"/>
      <c r="F966" s="343"/>
      <c r="G966" s="343"/>
      <c r="H966" s="681"/>
      <c r="I966" s="716"/>
      <c r="J966" s="717"/>
      <c r="K966" s="717"/>
      <c r="L966" s="343"/>
      <c r="M966" s="343"/>
      <c r="N966" s="343"/>
      <c r="O966" s="343"/>
      <c r="P966" s="343"/>
      <c r="Q966" s="343"/>
      <c r="R966" s="681"/>
      <c r="S966" s="718"/>
      <c r="T966" s="681"/>
      <c r="U966" s="719"/>
      <c r="V966" s="715"/>
    </row>
    <row r="967" ht="15.75" customHeight="1">
      <c r="B967" s="690"/>
      <c r="C967" s="343"/>
      <c r="D967" s="343"/>
      <c r="E967" s="343"/>
      <c r="F967" s="343"/>
      <c r="G967" s="343"/>
      <c r="H967" s="681"/>
      <c r="I967" s="716"/>
      <c r="J967" s="717"/>
      <c r="K967" s="717"/>
      <c r="L967" s="343"/>
      <c r="M967" s="343"/>
      <c r="N967" s="343"/>
      <c r="O967" s="343"/>
      <c r="P967" s="343"/>
      <c r="Q967" s="343"/>
      <c r="R967" s="681"/>
      <c r="S967" s="718"/>
      <c r="T967" s="681"/>
      <c r="U967" s="719"/>
      <c r="V967" s="715"/>
    </row>
    <row r="968" ht="15.75" customHeight="1">
      <c r="B968" s="690"/>
      <c r="C968" s="343"/>
      <c r="D968" s="343"/>
      <c r="E968" s="343"/>
      <c r="F968" s="343"/>
      <c r="G968" s="343"/>
      <c r="H968" s="681"/>
      <c r="I968" s="716"/>
      <c r="J968" s="717"/>
      <c r="K968" s="717"/>
      <c r="L968" s="343"/>
      <c r="M968" s="343"/>
      <c r="N968" s="343"/>
      <c r="O968" s="343"/>
      <c r="P968" s="343"/>
      <c r="Q968" s="343"/>
      <c r="R968" s="681"/>
      <c r="S968" s="718"/>
      <c r="T968" s="681"/>
      <c r="U968" s="719"/>
      <c r="V968" s="715"/>
    </row>
    <row r="969" ht="15.75" customHeight="1">
      <c r="B969" s="690"/>
      <c r="C969" s="343"/>
      <c r="D969" s="343"/>
      <c r="E969" s="343"/>
      <c r="F969" s="343"/>
      <c r="G969" s="343"/>
      <c r="H969" s="681"/>
      <c r="I969" s="716"/>
      <c r="J969" s="717"/>
      <c r="K969" s="717"/>
      <c r="L969" s="343"/>
      <c r="M969" s="343"/>
      <c r="N969" s="343"/>
      <c r="O969" s="343"/>
      <c r="P969" s="343"/>
      <c r="Q969" s="343"/>
      <c r="R969" s="681"/>
      <c r="S969" s="718"/>
      <c r="T969" s="681"/>
      <c r="U969" s="719"/>
      <c r="V969" s="715"/>
    </row>
    <row r="970" ht="15.75" customHeight="1">
      <c r="B970" s="690"/>
      <c r="C970" s="343"/>
      <c r="D970" s="343"/>
      <c r="E970" s="343"/>
      <c r="F970" s="343"/>
      <c r="G970" s="343"/>
      <c r="H970" s="681"/>
      <c r="I970" s="716"/>
      <c r="J970" s="717"/>
      <c r="K970" s="717"/>
      <c r="L970" s="343"/>
      <c r="M970" s="343"/>
      <c r="N970" s="343"/>
      <c r="O970" s="343"/>
      <c r="P970" s="343"/>
      <c r="Q970" s="343"/>
      <c r="R970" s="681"/>
      <c r="S970" s="718"/>
      <c r="T970" s="681"/>
      <c r="U970" s="719"/>
      <c r="V970" s="715"/>
    </row>
    <row r="971" ht="15.75" customHeight="1">
      <c r="B971" s="690"/>
      <c r="C971" s="343"/>
      <c r="D971" s="343"/>
      <c r="E971" s="343"/>
      <c r="F971" s="343"/>
      <c r="G971" s="343"/>
      <c r="H971" s="681"/>
      <c r="I971" s="716"/>
      <c r="J971" s="717"/>
      <c r="K971" s="717"/>
      <c r="L971" s="343"/>
      <c r="M971" s="343"/>
      <c r="N971" s="343"/>
      <c r="O971" s="343"/>
      <c r="P971" s="343"/>
      <c r="Q971" s="343"/>
      <c r="R971" s="681"/>
      <c r="S971" s="718"/>
      <c r="T971" s="681"/>
      <c r="U971" s="719"/>
      <c r="V971" s="715"/>
    </row>
    <row r="972" ht="15.75" customHeight="1">
      <c r="B972" s="690"/>
      <c r="C972" s="343"/>
      <c r="D972" s="343"/>
      <c r="E972" s="343"/>
      <c r="F972" s="343"/>
      <c r="G972" s="343"/>
      <c r="H972" s="681"/>
      <c r="I972" s="716"/>
      <c r="J972" s="717"/>
      <c r="K972" s="717"/>
      <c r="L972" s="343"/>
      <c r="M972" s="343"/>
      <c r="N972" s="343"/>
      <c r="O972" s="343"/>
      <c r="P972" s="343"/>
      <c r="Q972" s="343"/>
      <c r="R972" s="681"/>
      <c r="S972" s="718"/>
      <c r="T972" s="681"/>
      <c r="U972" s="719"/>
      <c r="V972" s="715"/>
    </row>
    <row r="973" ht="15.75" customHeight="1">
      <c r="B973" s="690"/>
      <c r="C973" s="343"/>
      <c r="D973" s="343"/>
      <c r="E973" s="343"/>
      <c r="F973" s="343"/>
      <c r="G973" s="343"/>
      <c r="H973" s="681"/>
      <c r="I973" s="716"/>
      <c r="J973" s="717"/>
      <c r="K973" s="717"/>
      <c r="L973" s="343"/>
      <c r="M973" s="343"/>
      <c r="N973" s="343"/>
      <c r="O973" s="343"/>
      <c r="P973" s="343"/>
      <c r="Q973" s="343"/>
      <c r="R973" s="681"/>
      <c r="S973" s="718"/>
      <c r="T973" s="681"/>
      <c r="U973" s="719"/>
      <c r="V973" s="715"/>
    </row>
    <row r="974" ht="15.75" customHeight="1">
      <c r="B974" s="690"/>
      <c r="C974" s="343"/>
      <c r="D974" s="343"/>
      <c r="E974" s="343"/>
      <c r="F974" s="343"/>
      <c r="G974" s="343"/>
      <c r="H974" s="681"/>
      <c r="I974" s="716"/>
      <c r="J974" s="717"/>
      <c r="K974" s="717"/>
      <c r="L974" s="343"/>
      <c r="M974" s="343"/>
      <c r="N974" s="343"/>
      <c r="O974" s="343"/>
      <c r="P974" s="343"/>
      <c r="Q974" s="343"/>
      <c r="R974" s="681"/>
      <c r="S974" s="718"/>
      <c r="T974" s="681"/>
      <c r="U974" s="719"/>
      <c r="V974" s="715"/>
    </row>
    <row r="975" ht="15.75" customHeight="1">
      <c r="B975" s="690"/>
      <c r="C975" s="343"/>
      <c r="D975" s="343"/>
      <c r="E975" s="343"/>
      <c r="F975" s="343"/>
      <c r="G975" s="343"/>
      <c r="H975" s="681"/>
      <c r="I975" s="716"/>
      <c r="J975" s="717"/>
      <c r="K975" s="717"/>
      <c r="L975" s="343"/>
      <c r="M975" s="343"/>
      <c r="N975" s="343"/>
      <c r="O975" s="343"/>
      <c r="P975" s="343"/>
      <c r="Q975" s="343"/>
      <c r="R975" s="681"/>
      <c r="S975" s="718"/>
      <c r="T975" s="681"/>
      <c r="U975" s="719"/>
      <c r="V975" s="715"/>
    </row>
    <row r="976" ht="15.75" customHeight="1">
      <c r="B976" s="690"/>
      <c r="C976" s="343"/>
      <c r="D976" s="343"/>
      <c r="E976" s="343"/>
      <c r="F976" s="343"/>
      <c r="G976" s="343"/>
      <c r="H976" s="681"/>
      <c r="I976" s="716"/>
      <c r="J976" s="717"/>
      <c r="K976" s="717"/>
      <c r="L976" s="343"/>
      <c r="M976" s="343"/>
      <c r="N976" s="343"/>
      <c r="O976" s="343"/>
      <c r="P976" s="343"/>
      <c r="Q976" s="343"/>
      <c r="R976" s="681"/>
      <c r="S976" s="718"/>
      <c r="T976" s="681"/>
      <c r="U976" s="719"/>
      <c r="V976" s="715"/>
    </row>
    <row r="977" ht="15.75" customHeight="1">
      <c r="B977" s="690"/>
      <c r="C977" s="343"/>
      <c r="D977" s="343"/>
      <c r="E977" s="343"/>
      <c r="F977" s="343"/>
      <c r="G977" s="343"/>
      <c r="H977" s="681"/>
      <c r="I977" s="716"/>
      <c r="J977" s="717"/>
      <c r="K977" s="717"/>
      <c r="L977" s="343"/>
      <c r="M977" s="343"/>
      <c r="N977" s="343"/>
      <c r="O977" s="343"/>
      <c r="P977" s="343"/>
      <c r="Q977" s="343"/>
      <c r="R977" s="681"/>
      <c r="S977" s="718"/>
      <c r="T977" s="681"/>
      <c r="U977" s="719"/>
      <c r="V977" s="715"/>
    </row>
    <row r="978" ht="15.75" customHeight="1">
      <c r="B978" s="690"/>
      <c r="C978" s="343"/>
      <c r="D978" s="343"/>
      <c r="E978" s="343"/>
      <c r="F978" s="343"/>
      <c r="G978" s="343"/>
      <c r="H978" s="681"/>
      <c r="I978" s="716"/>
      <c r="J978" s="717"/>
      <c r="K978" s="717"/>
      <c r="L978" s="343"/>
      <c r="M978" s="343"/>
      <c r="N978" s="343"/>
      <c r="O978" s="343"/>
      <c r="P978" s="343"/>
      <c r="Q978" s="343"/>
      <c r="R978" s="681"/>
      <c r="S978" s="718"/>
      <c r="T978" s="681"/>
      <c r="U978" s="719"/>
      <c r="V978" s="715"/>
    </row>
    <row r="979" ht="15.75" customHeight="1">
      <c r="B979" s="690"/>
      <c r="C979" s="343"/>
      <c r="D979" s="343"/>
      <c r="E979" s="343"/>
      <c r="F979" s="343"/>
      <c r="G979" s="343"/>
      <c r="H979" s="681"/>
      <c r="I979" s="716"/>
      <c r="J979" s="717"/>
      <c r="K979" s="717"/>
      <c r="L979" s="343"/>
      <c r="M979" s="343"/>
      <c r="N979" s="343"/>
      <c r="O979" s="343"/>
      <c r="P979" s="343"/>
      <c r="Q979" s="343"/>
      <c r="R979" s="681"/>
      <c r="S979" s="718"/>
      <c r="T979" s="681"/>
      <c r="U979" s="719"/>
      <c r="V979" s="715"/>
    </row>
    <row r="980" ht="15.75" customHeight="1">
      <c r="B980" s="690"/>
      <c r="C980" s="343"/>
      <c r="D980" s="343"/>
      <c r="E980" s="343"/>
      <c r="F980" s="343"/>
      <c r="G980" s="343"/>
      <c r="H980" s="681"/>
      <c r="I980" s="716"/>
      <c r="J980" s="717"/>
      <c r="K980" s="717"/>
      <c r="L980" s="343"/>
      <c r="M980" s="343"/>
      <c r="N980" s="343"/>
      <c r="O980" s="343"/>
      <c r="P980" s="343"/>
      <c r="Q980" s="343"/>
      <c r="R980" s="681"/>
      <c r="S980" s="718"/>
      <c r="T980" s="681"/>
      <c r="U980" s="719"/>
      <c r="V980" s="715"/>
    </row>
    <row r="981" ht="15.75" customHeight="1">
      <c r="B981" s="690"/>
      <c r="C981" s="343"/>
      <c r="D981" s="343"/>
      <c r="E981" s="343"/>
      <c r="F981" s="343"/>
      <c r="G981" s="343"/>
      <c r="H981" s="681"/>
      <c r="I981" s="716"/>
      <c r="J981" s="717"/>
      <c r="K981" s="717"/>
      <c r="L981" s="343"/>
      <c r="M981" s="343"/>
      <c r="N981" s="343"/>
      <c r="O981" s="343"/>
      <c r="P981" s="343"/>
      <c r="Q981" s="343"/>
      <c r="R981" s="681"/>
      <c r="S981" s="718"/>
      <c r="T981" s="681"/>
      <c r="U981" s="719"/>
      <c r="V981" s="715"/>
    </row>
    <row r="982" ht="15.75" customHeight="1">
      <c r="B982" s="690"/>
      <c r="C982" s="343"/>
      <c r="D982" s="343"/>
      <c r="E982" s="343"/>
      <c r="F982" s="343"/>
      <c r="G982" s="343"/>
      <c r="H982" s="681"/>
      <c r="I982" s="716"/>
      <c r="J982" s="717"/>
      <c r="K982" s="717"/>
      <c r="L982" s="343"/>
      <c r="M982" s="343"/>
      <c r="N982" s="343"/>
      <c r="O982" s="343"/>
      <c r="P982" s="343"/>
      <c r="Q982" s="343"/>
      <c r="R982" s="681"/>
      <c r="S982" s="718"/>
      <c r="T982" s="681"/>
      <c r="U982" s="719"/>
      <c r="V982" s="715"/>
    </row>
    <row r="983" ht="15.75" customHeight="1">
      <c r="B983" s="690"/>
      <c r="C983" s="343"/>
      <c r="D983" s="343"/>
      <c r="E983" s="343"/>
      <c r="F983" s="343"/>
      <c r="G983" s="343"/>
      <c r="H983" s="681"/>
      <c r="I983" s="716"/>
      <c r="J983" s="717"/>
      <c r="K983" s="717"/>
      <c r="L983" s="343"/>
      <c r="M983" s="343"/>
      <c r="N983" s="343"/>
      <c r="O983" s="343"/>
      <c r="P983" s="343"/>
      <c r="Q983" s="343"/>
      <c r="R983" s="681"/>
      <c r="S983" s="718"/>
      <c r="T983" s="681"/>
      <c r="U983" s="719"/>
      <c r="V983" s="715"/>
    </row>
    <row r="984" ht="15.75" customHeight="1">
      <c r="B984" s="690"/>
      <c r="C984" s="343"/>
      <c r="D984" s="343"/>
      <c r="E984" s="343"/>
      <c r="F984" s="343"/>
      <c r="G984" s="343"/>
      <c r="H984" s="681"/>
      <c r="I984" s="716"/>
      <c r="J984" s="717"/>
      <c r="K984" s="717"/>
      <c r="L984" s="343"/>
      <c r="M984" s="343"/>
      <c r="N984" s="343"/>
      <c r="O984" s="343"/>
      <c r="P984" s="343"/>
      <c r="Q984" s="343"/>
      <c r="R984" s="681"/>
      <c r="S984" s="718"/>
      <c r="T984" s="681"/>
      <c r="U984" s="719"/>
      <c r="V984" s="715"/>
    </row>
    <row r="985" ht="15.75" customHeight="1">
      <c r="B985" s="690"/>
      <c r="C985" s="343"/>
      <c r="D985" s="343"/>
      <c r="E985" s="343"/>
      <c r="F985" s="343"/>
      <c r="G985" s="343"/>
      <c r="H985" s="681"/>
      <c r="I985" s="716"/>
      <c r="J985" s="717"/>
      <c r="K985" s="717"/>
      <c r="L985" s="343"/>
      <c r="M985" s="343"/>
      <c r="N985" s="343"/>
      <c r="O985" s="343"/>
      <c r="P985" s="343"/>
      <c r="Q985" s="343"/>
      <c r="R985" s="681"/>
      <c r="S985" s="718"/>
      <c r="T985" s="681"/>
      <c r="U985" s="719"/>
      <c r="V985" s="715"/>
    </row>
  </sheetData>
  <mergeCells count="3968">
    <mergeCell ref="S779:T779"/>
    <mergeCell ref="U779:V779"/>
    <mergeCell ref="K777:R777"/>
    <mergeCell ref="S777:T777"/>
    <mergeCell ref="U777:V777"/>
    <mergeCell ref="K778:R778"/>
    <mergeCell ref="S778:T778"/>
    <mergeCell ref="U778:V778"/>
    <mergeCell ref="K779:R779"/>
    <mergeCell ref="S587:T587"/>
    <mergeCell ref="U587:V587"/>
    <mergeCell ref="K585:R585"/>
    <mergeCell ref="S585:T585"/>
    <mergeCell ref="U585:V585"/>
    <mergeCell ref="K586:R586"/>
    <mergeCell ref="S586:T586"/>
    <mergeCell ref="U586:V586"/>
    <mergeCell ref="K587:R587"/>
    <mergeCell ref="S590:T590"/>
    <mergeCell ref="U590:V590"/>
    <mergeCell ref="K588:R588"/>
    <mergeCell ref="S588:T588"/>
    <mergeCell ref="U588:V588"/>
    <mergeCell ref="K589:R589"/>
    <mergeCell ref="S589:T589"/>
    <mergeCell ref="U589:V589"/>
    <mergeCell ref="K590:R590"/>
    <mergeCell ref="S593:T593"/>
    <mergeCell ref="U593:V593"/>
    <mergeCell ref="K591:R591"/>
    <mergeCell ref="S591:T591"/>
    <mergeCell ref="U591:V591"/>
    <mergeCell ref="K592:R592"/>
    <mergeCell ref="S592:T592"/>
    <mergeCell ref="U592:V592"/>
    <mergeCell ref="K593:R593"/>
    <mergeCell ref="K780:R780"/>
    <mergeCell ref="S780:T780"/>
    <mergeCell ref="U780:V780"/>
    <mergeCell ref="S758:T758"/>
    <mergeCell ref="U758:V758"/>
    <mergeCell ref="K756:R756"/>
    <mergeCell ref="S756:T756"/>
    <mergeCell ref="U756:V756"/>
    <mergeCell ref="K757:R757"/>
    <mergeCell ref="S757:T757"/>
    <mergeCell ref="U757:V757"/>
    <mergeCell ref="K758:R758"/>
    <mergeCell ref="S761:T761"/>
    <mergeCell ref="U761:V761"/>
    <mergeCell ref="K759:R759"/>
    <mergeCell ref="S759:T759"/>
    <mergeCell ref="U759:V759"/>
    <mergeCell ref="K760:R760"/>
    <mergeCell ref="S760:T760"/>
    <mergeCell ref="U760:V760"/>
    <mergeCell ref="K761:R761"/>
    <mergeCell ref="S764:T764"/>
    <mergeCell ref="U764:V764"/>
    <mergeCell ref="K762:R762"/>
    <mergeCell ref="S762:T762"/>
    <mergeCell ref="U762:V762"/>
    <mergeCell ref="K763:R763"/>
    <mergeCell ref="S763:T763"/>
    <mergeCell ref="U763:V763"/>
    <mergeCell ref="K764:R764"/>
    <mergeCell ref="S767:T767"/>
    <mergeCell ref="U767:V767"/>
    <mergeCell ref="K765:R765"/>
    <mergeCell ref="S765:T765"/>
    <mergeCell ref="U765:V765"/>
    <mergeCell ref="K766:R766"/>
    <mergeCell ref="S766:T766"/>
    <mergeCell ref="U766:V766"/>
    <mergeCell ref="K767:R767"/>
    <mergeCell ref="S770:T770"/>
    <mergeCell ref="U770:V770"/>
    <mergeCell ref="K768:R768"/>
    <mergeCell ref="S768:T768"/>
    <mergeCell ref="U768:V768"/>
    <mergeCell ref="K769:R769"/>
    <mergeCell ref="S769:T769"/>
    <mergeCell ref="U769:V769"/>
    <mergeCell ref="K770:R770"/>
    <mergeCell ref="S773:T773"/>
    <mergeCell ref="U773:V773"/>
    <mergeCell ref="K771:R771"/>
    <mergeCell ref="S771:T771"/>
    <mergeCell ref="U771:V771"/>
    <mergeCell ref="K772:R772"/>
    <mergeCell ref="S772:T772"/>
    <mergeCell ref="U772:V772"/>
    <mergeCell ref="K773:R773"/>
    <mergeCell ref="S776:T776"/>
    <mergeCell ref="U776:V776"/>
    <mergeCell ref="K774:R774"/>
    <mergeCell ref="S774:T774"/>
    <mergeCell ref="U774:V774"/>
    <mergeCell ref="K775:R775"/>
    <mergeCell ref="S775:T775"/>
    <mergeCell ref="U775:V775"/>
    <mergeCell ref="K776:R776"/>
    <mergeCell ref="S611:T611"/>
    <mergeCell ref="U611:V611"/>
    <mergeCell ref="K609:R609"/>
    <mergeCell ref="S609:T609"/>
    <mergeCell ref="U609:V609"/>
    <mergeCell ref="K610:R610"/>
    <mergeCell ref="S610:T610"/>
    <mergeCell ref="U610:V610"/>
    <mergeCell ref="K611:R611"/>
    <mergeCell ref="S614:T614"/>
    <mergeCell ref="U614:V614"/>
    <mergeCell ref="K612:R612"/>
    <mergeCell ref="S612:T612"/>
    <mergeCell ref="U612:V612"/>
    <mergeCell ref="K613:R613"/>
    <mergeCell ref="S613:T613"/>
    <mergeCell ref="U613:V613"/>
    <mergeCell ref="K614:R614"/>
    <mergeCell ref="S617:T617"/>
    <mergeCell ref="U617:V617"/>
    <mergeCell ref="K615:R615"/>
    <mergeCell ref="S615:T615"/>
    <mergeCell ref="U615:V615"/>
    <mergeCell ref="K616:R616"/>
    <mergeCell ref="S616:T616"/>
    <mergeCell ref="U616:V616"/>
    <mergeCell ref="K617:R617"/>
    <mergeCell ref="S620:T620"/>
    <mergeCell ref="U620:V620"/>
    <mergeCell ref="K618:R618"/>
    <mergeCell ref="S618:T618"/>
    <mergeCell ref="U618:V618"/>
    <mergeCell ref="K619:R619"/>
    <mergeCell ref="S619:T619"/>
    <mergeCell ref="U619:V619"/>
    <mergeCell ref="K620:R620"/>
    <mergeCell ref="S623:T623"/>
    <mergeCell ref="U623:V623"/>
    <mergeCell ref="K621:R621"/>
    <mergeCell ref="S621:T621"/>
    <mergeCell ref="U621:V621"/>
    <mergeCell ref="K622:R622"/>
    <mergeCell ref="S622:T622"/>
    <mergeCell ref="U622:V622"/>
    <mergeCell ref="K623:R623"/>
    <mergeCell ref="S626:T626"/>
    <mergeCell ref="U626:V626"/>
    <mergeCell ref="K624:R624"/>
    <mergeCell ref="S624:T624"/>
    <mergeCell ref="U624:V624"/>
    <mergeCell ref="K625:R625"/>
    <mergeCell ref="S625:T625"/>
    <mergeCell ref="U625:V625"/>
    <mergeCell ref="K626:R626"/>
    <mergeCell ref="S629:T629"/>
    <mergeCell ref="U629:V629"/>
    <mergeCell ref="K627:R627"/>
    <mergeCell ref="S627:T627"/>
    <mergeCell ref="U627:V627"/>
    <mergeCell ref="K628:R628"/>
    <mergeCell ref="S628:T628"/>
    <mergeCell ref="U628:V628"/>
    <mergeCell ref="K629:R629"/>
    <mergeCell ref="S632:T632"/>
    <mergeCell ref="U632:V632"/>
    <mergeCell ref="K630:R630"/>
    <mergeCell ref="S630:T630"/>
    <mergeCell ref="U630:V630"/>
    <mergeCell ref="K631:R631"/>
    <mergeCell ref="S631:T631"/>
    <mergeCell ref="U631:V631"/>
    <mergeCell ref="K632:R632"/>
    <mergeCell ref="S635:T635"/>
    <mergeCell ref="U635:V635"/>
    <mergeCell ref="K633:R633"/>
    <mergeCell ref="S633:T633"/>
    <mergeCell ref="U633:V633"/>
    <mergeCell ref="K634:R634"/>
    <mergeCell ref="S634:T634"/>
    <mergeCell ref="U634:V634"/>
    <mergeCell ref="K635:R635"/>
    <mergeCell ref="S638:T638"/>
    <mergeCell ref="U638:V638"/>
    <mergeCell ref="K636:R636"/>
    <mergeCell ref="S636:T636"/>
    <mergeCell ref="U636:V636"/>
    <mergeCell ref="K637:R637"/>
    <mergeCell ref="S637:T637"/>
    <mergeCell ref="U637:V637"/>
    <mergeCell ref="K638:R638"/>
    <mergeCell ref="S641:T641"/>
    <mergeCell ref="U641:V641"/>
    <mergeCell ref="K639:R639"/>
    <mergeCell ref="S639:T639"/>
    <mergeCell ref="U639:V639"/>
    <mergeCell ref="K640:R640"/>
    <mergeCell ref="S640:T640"/>
    <mergeCell ref="U640:V640"/>
    <mergeCell ref="K641:R641"/>
    <mergeCell ref="S644:T644"/>
    <mergeCell ref="U644:V644"/>
    <mergeCell ref="K642:R642"/>
    <mergeCell ref="S642:T642"/>
    <mergeCell ref="U642:V642"/>
    <mergeCell ref="K643:R643"/>
    <mergeCell ref="S643:T643"/>
    <mergeCell ref="U643:V643"/>
    <mergeCell ref="K644:R644"/>
    <mergeCell ref="S647:T647"/>
    <mergeCell ref="U647:V647"/>
    <mergeCell ref="K645:R645"/>
    <mergeCell ref="S645:T645"/>
    <mergeCell ref="U645:V645"/>
    <mergeCell ref="K646:R646"/>
    <mergeCell ref="S646:T646"/>
    <mergeCell ref="U646:V646"/>
    <mergeCell ref="K647:R647"/>
    <mergeCell ref="S650:T650"/>
    <mergeCell ref="U650:V650"/>
    <mergeCell ref="K648:R648"/>
    <mergeCell ref="S648:T648"/>
    <mergeCell ref="U648:V648"/>
    <mergeCell ref="K649:R649"/>
    <mergeCell ref="S649:T649"/>
    <mergeCell ref="U649:V649"/>
    <mergeCell ref="K650:R650"/>
    <mergeCell ref="S653:T653"/>
    <mergeCell ref="U653:V653"/>
    <mergeCell ref="K651:R651"/>
    <mergeCell ref="S651:T651"/>
    <mergeCell ref="U651:V651"/>
    <mergeCell ref="K652:R652"/>
    <mergeCell ref="S652:T652"/>
    <mergeCell ref="U652:V652"/>
    <mergeCell ref="K653:R653"/>
    <mergeCell ref="S656:T656"/>
    <mergeCell ref="U656:V656"/>
    <mergeCell ref="K654:R654"/>
    <mergeCell ref="S654:T654"/>
    <mergeCell ref="U654:V654"/>
    <mergeCell ref="K655:R655"/>
    <mergeCell ref="S655:T655"/>
    <mergeCell ref="U655:V655"/>
    <mergeCell ref="K656:R656"/>
    <mergeCell ref="S659:T659"/>
    <mergeCell ref="U659:V659"/>
    <mergeCell ref="K657:R657"/>
    <mergeCell ref="S657:T657"/>
    <mergeCell ref="U657:V657"/>
    <mergeCell ref="K658:R658"/>
    <mergeCell ref="S658:T658"/>
    <mergeCell ref="U658:V658"/>
    <mergeCell ref="K659:R659"/>
    <mergeCell ref="S662:T662"/>
    <mergeCell ref="U662:V662"/>
    <mergeCell ref="K660:R660"/>
    <mergeCell ref="S660:T660"/>
    <mergeCell ref="U660:V660"/>
    <mergeCell ref="K661:R661"/>
    <mergeCell ref="S661:T661"/>
    <mergeCell ref="U661:V661"/>
    <mergeCell ref="K662:R662"/>
    <mergeCell ref="S665:T665"/>
    <mergeCell ref="U665:V665"/>
    <mergeCell ref="K663:R663"/>
    <mergeCell ref="S663:T663"/>
    <mergeCell ref="U663:V663"/>
    <mergeCell ref="K664:R664"/>
    <mergeCell ref="S664:T664"/>
    <mergeCell ref="U664:V664"/>
    <mergeCell ref="K665:R665"/>
    <mergeCell ref="S668:T668"/>
    <mergeCell ref="U668:V668"/>
    <mergeCell ref="K666:R666"/>
    <mergeCell ref="S666:T666"/>
    <mergeCell ref="U666:V666"/>
    <mergeCell ref="K667:R667"/>
    <mergeCell ref="S667:T667"/>
    <mergeCell ref="U667:V667"/>
    <mergeCell ref="K668:R668"/>
    <mergeCell ref="S671:T671"/>
    <mergeCell ref="U671:V671"/>
    <mergeCell ref="K669:R669"/>
    <mergeCell ref="S669:T669"/>
    <mergeCell ref="U669:V669"/>
    <mergeCell ref="K670:R670"/>
    <mergeCell ref="S670:T670"/>
    <mergeCell ref="U670:V670"/>
    <mergeCell ref="K671:R671"/>
    <mergeCell ref="S674:T674"/>
    <mergeCell ref="U674:V674"/>
    <mergeCell ref="K672:R672"/>
    <mergeCell ref="S672:T672"/>
    <mergeCell ref="U672:V672"/>
    <mergeCell ref="K673:R673"/>
    <mergeCell ref="S673:T673"/>
    <mergeCell ref="U673:V673"/>
    <mergeCell ref="K674:R674"/>
    <mergeCell ref="S677:T677"/>
    <mergeCell ref="U677:V677"/>
    <mergeCell ref="K675:R675"/>
    <mergeCell ref="S675:T675"/>
    <mergeCell ref="U675:V675"/>
    <mergeCell ref="K676:R676"/>
    <mergeCell ref="S676:T676"/>
    <mergeCell ref="U676:V676"/>
    <mergeCell ref="K677:R677"/>
    <mergeCell ref="S680:T680"/>
    <mergeCell ref="U680:V680"/>
    <mergeCell ref="K678:R678"/>
    <mergeCell ref="S678:T678"/>
    <mergeCell ref="U678:V678"/>
    <mergeCell ref="K679:R679"/>
    <mergeCell ref="S679:T679"/>
    <mergeCell ref="U679:V679"/>
    <mergeCell ref="K680:R680"/>
    <mergeCell ref="S683:T683"/>
    <mergeCell ref="U683:V683"/>
    <mergeCell ref="K681:R681"/>
    <mergeCell ref="S681:T681"/>
    <mergeCell ref="U681:V681"/>
    <mergeCell ref="K682:R682"/>
    <mergeCell ref="S682:T682"/>
    <mergeCell ref="U682:V682"/>
    <mergeCell ref="K683:R683"/>
    <mergeCell ref="S686:T686"/>
    <mergeCell ref="U686:V686"/>
    <mergeCell ref="K684:R684"/>
    <mergeCell ref="S684:T684"/>
    <mergeCell ref="U684:V684"/>
    <mergeCell ref="K685:R685"/>
    <mergeCell ref="S685:T685"/>
    <mergeCell ref="U685:V685"/>
    <mergeCell ref="K686:R686"/>
    <mergeCell ref="S689:T689"/>
    <mergeCell ref="U689:V689"/>
    <mergeCell ref="K687:R687"/>
    <mergeCell ref="S687:T687"/>
    <mergeCell ref="U687:V687"/>
    <mergeCell ref="K688:R688"/>
    <mergeCell ref="S688:T688"/>
    <mergeCell ref="U688:V688"/>
    <mergeCell ref="K689:R689"/>
    <mergeCell ref="S692:T692"/>
    <mergeCell ref="U692:V692"/>
    <mergeCell ref="K690:R690"/>
    <mergeCell ref="S690:T690"/>
    <mergeCell ref="U690:V690"/>
    <mergeCell ref="K691:R691"/>
    <mergeCell ref="S691:T691"/>
    <mergeCell ref="U691:V691"/>
    <mergeCell ref="K692:R692"/>
    <mergeCell ref="S695:T695"/>
    <mergeCell ref="U695:V695"/>
    <mergeCell ref="K693:R693"/>
    <mergeCell ref="S693:T693"/>
    <mergeCell ref="U693:V693"/>
    <mergeCell ref="K694:R694"/>
    <mergeCell ref="S694:T694"/>
    <mergeCell ref="U694:V694"/>
    <mergeCell ref="K695:R695"/>
    <mergeCell ref="S698:T698"/>
    <mergeCell ref="U698:V698"/>
    <mergeCell ref="K696:R696"/>
    <mergeCell ref="S696:T696"/>
    <mergeCell ref="U696:V696"/>
    <mergeCell ref="K697:R697"/>
    <mergeCell ref="S697:T697"/>
    <mergeCell ref="U697:V697"/>
    <mergeCell ref="K698:R698"/>
    <mergeCell ref="S701:T701"/>
    <mergeCell ref="U701:V701"/>
    <mergeCell ref="K699:R699"/>
    <mergeCell ref="S699:T699"/>
    <mergeCell ref="U699:V699"/>
    <mergeCell ref="K700:R700"/>
    <mergeCell ref="S700:T700"/>
    <mergeCell ref="U700:V700"/>
    <mergeCell ref="K701:R701"/>
    <mergeCell ref="S704:T704"/>
    <mergeCell ref="U704:V704"/>
    <mergeCell ref="K702:R702"/>
    <mergeCell ref="S702:T702"/>
    <mergeCell ref="U702:V702"/>
    <mergeCell ref="K703:R703"/>
    <mergeCell ref="S703:T703"/>
    <mergeCell ref="U703:V703"/>
    <mergeCell ref="K704:R704"/>
    <mergeCell ref="S707:T707"/>
    <mergeCell ref="U707:V707"/>
    <mergeCell ref="K705:R705"/>
    <mergeCell ref="S705:T705"/>
    <mergeCell ref="U705:V705"/>
    <mergeCell ref="K706:R706"/>
    <mergeCell ref="S706:T706"/>
    <mergeCell ref="U706:V706"/>
    <mergeCell ref="K707:R707"/>
    <mergeCell ref="S710:T710"/>
    <mergeCell ref="U710:V710"/>
    <mergeCell ref="K708:R708"/>
    <mergeCell ref="S708:T708"/>
    <mergeCell ref="U708:V708"/>
    <mergeCell ref="K709:R709"/>
    <mergeCell ref="S709:T709"/>
    <mergeCell ref="U709:V709"/>
    <mergeCell ref="K710:R710"/>
    <mergeCell ref="S713:T713"/>
    <mergeCell ref="U713:V713"/>
    <mergeCell ref="K711:R711"/>
    <mergeCell ref="S711:T711"/>
    <mergeCell ref="U711:V711"/>
    <mergeCell ref="K712:R712"/>
    <mergeCell ref="S712:T712"/>
    <mergeCell ref="U712:V712"/>
    <mergeCell ref="K713:R713"/>
    <mergeCell ref="S716:T716"/>
    <mergeCell ref="U716:V716"/>
    <mergeCell ref="K714:R714"/>
    <mergeCell ref="S714:T714"/>
    <mergeCell ref="U714:V714"/>
    <mergeCell ref="K715:R715"/>
    <mergeCell ref="S715:T715"/>
    <mergeCell ref="U715:V715"/>
    <mergeCell ref="K716:R716"/>
    <mergeCell ref="S719:T719"/>
    <mergeCell ref="U719:V719"/>
    <mergeCell ref="K717:R717"/>
    <mergeCell ref="S717:T717"/>
    <mergeCell ref="U717:V717"/>
    <mergeCell ref="K718:R718"/>
    <mergeCell ref="S718:T718"/>
    <mergeCell ref="U718:V718"/>
    <mergeCell ref="K719:R719"/>
    <mergeCell ref="S722:T722"/>
    <mergeCell ref="U722:V722"/>
    <mergeCell ref="K720:R720"/>
    <mergeCell ref="S720:T720"/>
    <mergeCell ref="U720:V720"/>
    <mergeCell ref="K721:R721"/>
    <mergeCell ref="S721:T721"/>
    <mergeCell ref="U721:V721"/>
    <mergeCell ref="K722:R722"/>
    <mergeCell ref="S725:T725"/>
    <mergeCell ref="U725:V725"/>
    <mergeCell ref="K723:R723"/>
    <mergeCell ref="S723:T723"/>
    <mergeCell ref="U723:V723"/>
    <mergeCell ref="K724:R724"/>
    <mergeCell ref="S724:T724"/>
    <mergeCell ref="U724:V724"/>
    <mergeCell ref="K725:R725"/>
    <mergeCell ref="S728:T728"/>
    <mergeCell ref="U728:V728"/>
    <mergeCell ref="K726:R726"/>
    <mergeCell ref="S726:T726"/>
    <mergeCell ref="U726:V726"/>
    <mergeCell ref="K727:R727"/>
    <mergeCell ref="S727:T727"/>
    <mergeCell ref="U727:V727"/>
    <mergeCell ref="K728:R728"/>
    <mergeCell ref="S731:T731"/>
    <mergeCell ref="U731:V731"/>
    <mergeCell ref="K729:R729"/>
    <mergeCell ref="S729:T729"/>
    <mergeCell ref="U729:V729"/>
    <mergeCell ref="K730:R730"/>
    <mergeCell ref="S730:T730"/>
    <mergeCell ref="U730:V730"/>
    <mergeCell ref="K731:R731"/>
    <mergeCell ref="S734:T734"/>
    <mergeCell ref="U734:V734"/>
    <mergeCell ref="K732:R732"/>
    <mergeCell ref="S732:T732"/>
    <mergeCell ref="U732:V732"/>
    <mergeCell ref="K733:R733"/>
    <mergeCell ref="S733:T733"/>
    <mergeCell ref="U733:V733"/>
    <mergeCell ref="K734:R734"/>
    <mergeCell ref="S737:T737"/>
    <mergeCell ref="U737:V737"/>
    <mergeCell ref="K735:R735"/>
    <mergeCell ref="S735:T735"/>
    <mergeCell ref="U735:V735"/>
    <mergeCell ref="K736:R736"/>
    <mergeCell ref="S736:T736"/>
    <mergeCell ref="U736:V736"/>
    <mergeCell ref="K737:R737"/>
    <mergeCell ref="S740:T740"/>
    <mergeCell ref="U740:V740"/>
    <mergeCell ref="K738:R738"/>
    <mergeCell ref="S738:T738"/>
    <mergeCell ref="U738:V738"/>
    <mergeCell ref="K739:R739"/>
    <mergeCell ref="S739:T739"/>
    <mergeCell ref="U739:V739"/>
    <mergeCell ref="K740:R740"/>
    <mergeCell ref="S743:T743"/>
    <mergeCell ref="U743:V743"/>
    <mergeCell ref="K741:R741"/>
    <mergeCell ref="S741:T741"/>
    <mergeCell ref="U741:V741"/>
    <mergeCell ref="K742:R742"/>
    <mergeCell ref="S742:T742"/>
    <mergeCell ref="U742:V742"/>
    <mergeCell ref="K743:R743"/>
    <mergeCell ref="S746:T746"/>
    <mergeCell ref="U746:V746"/>
    <mergeCell ref="K744:R744"/>
    <mergeCell ref="S744:T744"/>
    <mergeCell ref="U744:V744"/>
    <mergeCell ref="K745:R745"/>
    <mergeCell ref="S745:T745"/>
    <mergeCell ref="U745:V745"/>
    <mergeCell ref="K746:R746"/>
    <mergeCell ref="S749:T749"/>
    <mergeCell ref="U749:V749"/>
    <mergeCell ref="K747:R747"/>
    <mergeCell ref="S747:T747"/>
    <mergeCell ref="U747:V747"/>
    <mergeCell ref="K748:R748"/>
    <mergeCell ref="S748:T748"/>
    <mergeCell ref="U748:V748"/>
    <mergeCell ref="K749:R749"/>
    <mergeCell ref="S752:T752"/>
    <mergeCell ref="U752:V752"/>
    <mergeCell ref="K750:R750"/>
    <mergeCell ref="S750:T750"/>
    <mergeCell ref="U750:V750"/>
    <mergeCell ref="K751:R751"/>
    <mergeCell ref="S751:T751"/>
    <mergeCell ref="U751:V751"/>
    <mergeCell ref="K752:R752"/>
    <mergeCell ref="S755:T755"/>
    <mergeCell ref="U755:V755"/>
    <mergeCell ref="K753:R753"/>
    <mergeCell ref="S753:T753"/>
    <mergeCell ref="U753:V753"/>
    <mergeCell ref="K754:R754"/>
    <mergeCell ref="S754:T754"/>
    <mergeCell ref="U754:V754"/>
    <mergeCell ref="K755:R755"/>
    <mergeCell ref="S132:T132"/>
    <mergeCell ref="U132:V132"/>
    <mergeCell ref="S133:T133"/>
    <mergeCell ref="U133:V133"/>
    <mergeCell ref="S134:T134"/>
    <mergeCell ref="U134:V134"/>
    <mergeCell ref="S135:T135"/>
    <mergeCell ref="U135:V135"/>
    <mergeCell ref="S136:T136"/>
    <mergeCell ref="U136:V136"/>
    <mergeCell ref="S137:T137"/>
    <mergeCell ref="U137:V137"/>
    <mergeCell ref="S138:T138"/>
    <mergeCell ref="U138:V138"/>
    <mergeCell ref="S139:T139"/>
    <mergeCell ref="U139:V139"/>
    <mergeCell ref="S118:T118"/>
    <mergeCell ref="U118:V118"/>
    <mergeCell ref="S119:T119"/>
    <mergeCell ref="U119:V119"/>
    <mergeCell ref="W119:W128"/>
    <mergeCell ref="S120:T120"/>
    <mergeCell ref="U120:V120"/>
    <mergeCell ref="U140:V140"/>
    <mergeCell ref="S141:T141"/>
    <mergeCell ref="U141:V141"/>
    <mergeCell ref="S142:T142"/>
    <mergeCell ref="U142:V142"/>
    <mergeCell ref="S143:T143"/>
    <mergeCell ref="U143:V143"/>
    <mergeCell ref="S144:T144"/>
    <mergeCell ref="U144:V144"/>
    <mergeCell ref="S145:T145"/>
    <mergeCell ref="U145:V145"/>
    <mergeCell ref="S146:T146"/>
    <mergeCell ref="U146:V146"/>
    <mergeCell ref="S130:T130"/>
    <mergeCell ref="S140:T140"/>
    <mergeCell ref="S147:T147"/>
    <mergeCell ref="U147:V147"/>
    <mergeCell ref="S151:T151"/>
    <mergeCell ref="U151:V151"/>
    <mergeCell ref="S152:T152"/>
    <mergeCell ref="U152:V152"/>
    <mergeCell ref="S153:T153"/>
    <mergeCell ref="U153:V153"/>
    <mergeCell ref="S154:T154"/>
    <mergeCell ref="U154:V154"/>
    <mergeCell ref="S155:T155"/>
    <mergeCell ref="U155:V155"/>
    <mergeCell ref="S128:T128"/>
    <mergeCell ref="U128:V128"/>
    <mergeCell ref="S129:T129"/>
    <mergeCell ref="U129:V129"/>
    <mergeCell ref="W129:W138"/>
    <mergeCell ref="U130:V130"/>
    <mergeCell ref="W139:W148"/>
    <mergeCell ref="S156:T156"/>
    <mergeCell ref="U156:V156"/>
    <mergeCell ref="S157:T157"/>
    <mergeCell ref="U157:V157"/>
    <mergeCell ref="S161:T161"/>
    <mergeCell ref="U161:V161"/>
    <mergeCell ref="S162:T162"/>
    <mergeCell ref="U162:V162"/>
    <mergeCell ref="S163:T163"/>
    <mergeCell ref="U163:V163"/>
    <mergeCell ref="S164:T164"/>
    <mergeCell ref="U164:V164"/>
    <mergeCell ref="S148:T148"/>
    <mergeCell ref="U148:V148"/>
    <mergeCell ref="S149:T149"/>
    <mergeCell ref="U149:V149"/>
    <mergeCell ref="W149:W158"/>
    <mergeCell ref="S150:T150"/>
    <mergeCell ref="U150:V150"/>
    <mergeCell ref="S165:T165"/>
    <mergeCell ref="U165:V165"/>
    <mergeCell ref="S166:T166"/>
    <mergeCell ref="U166:V166"/>
    <mergeCell ref="S167:T167"/>
    <mergeCell ref="U167:V167"/>
    <mergeCell ref="S171:T171"/>
    <mergeCell ref="U171:V171"/>
    <mergeCell ref="S172:T172"/>
    <mergeCell ref="U172:V172"/>
    <mergeCell ref="S173:T173"/>
    <mergeCell ref="U173:V173"/>
    <mergeCell ref="S158:T158"/>
    <mergeCell ref="U158:V158"/>
    <mergeCell ref="S159:T159"/>
    <mergeCell ref="U159:V159"/>
    <mergeCell ref="W159:W168"/>
    <mergeCell ref="S160:T160"/>
    <mergeCell ref="U160:V160"/>
    <mergeCell ref="S174:T174"/>
    <mergeCell ref="U174:V174"/>
    <mergeCell ref="S175:T175"/>
    <mergeCell ref="U175:V175"/>
    <mergeCell ref="S176:T176"/>
    <mergeCell ref="U176:V176"/>
    <mergeCell ref="S177:T177"/>
    <mergeCell ref="U177:V177"/>
    <mergeCell ref="S181:T181"/>
    <mergeCell ref="U181:V181"/>
    <mergeCell ref="S182:T182"/>
    <mergeCell ref="U182:V182"/>
    <mergeCell ref="S168:T168"/>
    <mergeCell ref="U168:V168"/>
    <mergeCell ref="S169:T169"/>
    <mergeCell ref="U169:V169"/>
    <mergeCell ref="W169:W178"/>
    <mergeCell ref="S170:T170"/>
    <mergeCell ref="U170:V170"/>
    <mergeCell ref="S183:T183"/>
    <mergeCell ref="U183:V183"/>
    <mergeCell ref="S184:T184"/>
    <mergeCell ref="U184:V184"/>
    <mergeCell ref="S185:T185"/>
    <mergeCell ref="U185:V185"/>
    <mergeCell ref="S186:T186"/>
    <mergeCell ref="U186:V186"/>
    <mergeCell ref="S187:T187"/>
    <mergeCell ref="U187:V187"/>
    <mergeCell ref="S191:T191"/>
    <mergeCell ref="U191:V191"/>
    <mergeCell ref="S192:T192"/>
    <mergeCell ref="U192:V192"/>
    <mergeCell ref="S193:T193"/>
    <mergeCell ref="U193:V193"/>
    <mergeCell ref="S194:T194"/>
    <mergeCell ref="U194:V194"/>
    <mergeCell ref="S195:T195"/>
    <mergeCell ref="U195:V195"/>
    <mergeCell ref="S196:T196"/>
    <mergeCell ref="U196:V196"/>
    <mergeCell ref="S197:T197"/>
    <mergeCell ref="U197:V197"/>
    <mergeCell ref="S198:T198"/>
    <mergeCell ref="U198:V198"/>
    <mergeCell ref="S199:T199"/>
    <mergeCell ref="U199:V199"/>
    <mergeCell ref="S178:T178"/>
    <mergeCell ref="U178:V178"/>
    <mergeCell ref="S179:T179"/>
    <mergeCell ref="U179:V179"/>
    <mergeCell ref="W179:W188"/>
    <mergeCell ref="S180:T180"/>
    <mergeCell ref="U180:V180"/>
    <mergeCell ref="U200:V200"/>
    <mergeCell ref="S201:T201"/>
    <mergeCell ref="U201:V201"/>
    <mergeCell ref="S202:T202"/>
    <mergeCell ref="U202:V202"/>
    <mergeCell ref="S203:T203"/>
    <mergeCell ref="U203:V203"/>
    <mergeCell ref="S204:T204"/>
    <mergeCell ref="U204:V204"/>
    <mergeCell ref="S205:T205"/>
    <mergeCell ref="U205:V205"/>
    <mergeCell ref="S206:T206"/>
    <mergeCell ref="U206:V206"/>
    <mergeCell ref="S190:T190"/>
    <mergeCell ref="S200:T200"/>
    <mergeCell ref="S207:T207"/>
    <mergeCell ref="U207:V207"/>
    <mergeCell ref="S211:T211"/>
    <mergeCell ref="U211:V211"/>
    <mergeCell ref="S212:T212"/>
    <mergeCell ref="U212:V212"/>
    <mergeCell ref="S213:T213"/>
    <mergeCell ref="U213:V213"/>
    <mergeCell ref="S214:T214"/>
    <mergeCell ref="U214:V214"/>
    <mergeCell ref="S215:T215"/>
    <mergeCell ref="U215:V215"/>
    <mergeCell ref="S188:T188"/>
    <mergeCell ref="U188:V188"/>
    <mergeCell ref="S189:T189"/>
    <mergeCell ref="U189:V189"/>
    <mergeCell ref="W189:W198"/>
    <mergeCell ref="U190:V190"/>
    <mergeCell ref="W199:W208"/>
    <mergeCell ref="S208:T208"/>
    <mergeCell ref="U208:V208"/>
    <mergeCell ref="S209:T209"/>
    <mergeCell ref="U209:V209"/>
    <mergeCell ref="W209:W222"/>
    <mergeCell ref="S210:T210"/>
    <mergeCell ref="U210:V210"/>
    <mergeCell ref="S221:T221"/>
    <mergeCell ref="U221:V221"/>
    <mergeCell ref="S222:T222"/>
    <mergeCell ref="U222:V222"/>
    <mergeCell ref="S223:T223"/>
    <mergeCell ref="U223:V223"/>
    <mergeCell ref="S224:T224"/>
    <mergeCell ref="U224:V224"/>
    <mergeCell ref="U225:V225"/>
    <mergeCell ref="U233:V233"/>
    <mergeCell ref="U234:V234"/>
    <mergeCell ref="U226:V226"/>
    <mergeCell ref="U227:V227"/>
    <mergeCell ref="U228:V228"/>
    <mergeCell ref="U229:V229"/>
    <mergeCell ref="U230:V230"/>
    <mergeCell ref="U231:V231"/>
    <mergeCell ref="U232:V232"/>
    <mergeCell ref="S216:T216"/>
    <mergeCell ref="U216:V216"/>
    <mergeCell ref="S217:T217"/>
    <mergeCell ref="U217:V217"/>
    <mergeCell ref="S218:T218"/>
    <mergeCell ref="U218:V218"/>
    <mergeCell ref="S219:T219"/>
    <mergeCell ref="U219:V219"/>
    <mergeCell ref="S220:T220"/>
    <mergeCell ref="U220:V220"/>
    <mergeCell ref="S225:T225"/>
    <mergeCell ref="S226:T226"/>
    <mergeCell ref="S227:T227"/>
    <mergeCell ref="S228:T228"/>
    <mergeCell ref="S229:T229"/>
    <mergeCell ref="S230:T230"/>
    <mergeCell ref="S231:T231"/>
    <mergeCell ref="S232:T232"/>
    <mergeCell ref="S233:T233"/>
    <mergeCell ref="S234:T234"/>
    <mergeCell ref="S235:T235"/>
    <mergeCell ref="U235:V235"/>
    <mergeCell ref="S236:T236"/>
    <mergeCell ref="U236:V236"/>
    <mergeCell ref="B56:H56"/>
    <mergeCell ref="B57:H57"/>
    <mergeCell ref="B21:H21"/>
    <mergeCell ref="B29:H29"/>
    <mergeCell ref="A39:A48"/>
    <mergeCell ref="B39:H39"/>
    <mergeCell ref="B40:H40"/>
    <mergeCell ref="B41:H41"/>
    <mergeCell ref="B58:H58"/>
    <mergeCell ref="B75:H75"/>
    <mergeCell ref="B76:H76"/>
    <mergeCell ref="B77:H77"/>
    <mergeCell ref="B78:H78"/>
    <mergeCell ref="B80:H80"/>
    <mergeCell ref="B81:H81"/>
    <mergeCell ref="B82:H82"/>
    <mergeCell ref="B83:H83"/>
    <mergeCell ref="B84:H84"/>
    <mergeCell ref="B85:H85"/>
    <mergeCell ref="B153:H153"/>
    <mergeCell ref="B154:H154"/>
    <mergeCell ref="B146:H146"/>
    <mergeCell ref="B147:H147"/>
    <mergeCell ref="B148:H148"/>
    <mergeCell ref="B149:H149"/>
    <mergeCell ref="B150:H150"/>
    <mergeCell ref="B151:H151"/>
    <mergeCell ref="B152:H152"/>
    <mergeCell ref="A149:A158"/>
    <mergeCell ref="A159:A168"/>
    <mergeCell ref="A169:A178"/>
    <mergeCell ref="A179:A188"/>
    <mergeCell ref="A189:A198"/>
    <mergeCell ref="A199:A208"/>
    <mergeCell ref="A209:A222"/>
    <mergeCell ref="A79:A88"/>
    <mergeCell ref="A89:A98"/>
    <mergeCell ref="A99:A108"/>
    <mergeCell ref="A109:A118"/>
    <mergeCell ref="A119:A128"/>
    <mergeCell ref="A129:A138"/>
    <mergeCell ref="A139:A148"/>
    <mergeCell ref="B74:H74"/>
    <mergeCell ref="B79:H79"/>
    <mergeCell ref="B86:H86"/>
    <mergeCell ref="B87:H87"/>
    <mergeCell ref="A69:A78"/>
    <mergeCell ref="B69:H69"/>
    <mergeCell ref="B70:H70"/>
    <mergeCell ref="B71:H71"/>
    <mergeCell ref="B72:H72"/>
    <mergeCell ref="B73:H73"/>
    <mergeCell ref="B88:H88"/>
    <mergeCell ref="B89:H89"/>
    <mergeCell ref="B90:H90"/>
    <mergeCell ref="B91:H91"/>
    <mergeCell ref="B92:H92"/>
    <mergeCell ref="B93:H93"/>
    <mergeCell ref="B94:H94"/>
    <mergeCell ref="B95:H95"/>
    <mergeCell ref="B96:H96"/>
    <mergeCell ref="B97:H97"/>
    <mergeCell ref="B98:H98"/>
    <mergeCell ref="B99:H99"/>
    <mergeCell ref="B100:H100"/>
    <mergeCell ref="B101:H101"/>
    <mergeCell ref="B102:H102"/>
    <mergeCell ref="B103:H103"/>
    <mergeCell ref="B104:H104"/>
    <mergeCell ref="B105:H105"/>
    <mergeCell ref="B106:H106"/>
    <mergeCell ref="B107:H107"/>
    <mergeCell ref="B108:H108"/>
    <mergeCell ref="B109:H109"/>
    <mergeCell ref="B155:H155"/>
    <mergeCell ref="B156:H156"/>
    <mergeCell ref="B157:H157"/>
    <mergeCell ref="B158:H158"/>
    <mergeCell ref="B159:H159"/>
    <mergeCell ref="B160:H160"/>
    <mergeCell ref="B161:H161"/>
    <mergeCell ref="B162:H162"/>
    <mergeCell ref="B163:H163"/>
    <mergeCell ref="B164:H164"/>
    <mergeCell ref="B165:H165"/>
    <mergeCell ref="B166:H166"/>
    <mergeCell ref="B167:H167"/>
    <mergeCell ref="B168:H168"/>
    <mergeCell ref="B169:H169"/>
    <mergeCell ref="B170:H170"/>
    <mergeCell ref="B171:H171"/>
    <mergeCell ref="B172:H172"/>
    <mergeCell ref="B173:H173"/>
    <mergeCell ref="B174:H174"/>
    <mergeCell ref="B175:H175"/>
    <mergeCell ref="B176:H176"/>
    <mergeCell ref="B177:H177"/>
    <mergeCell ref="B178:H178"/>
    <mergeCell ref="B179:H179"/>
    <mergeCell ref="B180:H180"/>
    <mergeCell ref="B181:H181"/>
    <mergeCell ref="B182:H182"/>
    <mergeCell ref="B183:H183"/>
    <mergeCell ref="B184:H184"/>
    <mergeCell ref="B185:H185"/>
    <mergeCell ref="B186:H186"/>
    <mergeCell ref="B187:H187"/>
    <mergeCell ref="B188:H188"/>
    <mergeCell ref="B189:H189"/>
    <mergeCell ref="B190:H190"/>
    <mergeCell ref="B191:H191"/>
    <mergeCell ref="B192:H192"/>
    <mergeCell ref="B193:H193"/>
    <mergeCell ref="B194:H194"/>
    <mergeCell ref="B195:H195"/>
    <mergeCell ref="B196:H196"/>
    <mergeCell ref="B197:H197"/>
    <mergeCell ref="B198:H198"/>
    <mergeCell ref="B199:H199"/>
    <mergeCell ref="B200:H200"/>
    <mergeCell ref="B201:H201"/>
    <mergeCell ref="B202:H202"/>
    <mergeCell ref="B203:H203"/>
    <mergeCell ref="B204:H204"/>
    <mergeCell ref="B205:H205"/>
    <mergeCell ref="B206:H206"/>
    <mergeCell ref="B207:H207"/>
    <mergeCell ref="B208:H208"/>
    <mergeCell ref="B209:H209"/>
    <mergeCell ref="B210:H210"/>
    <mergeCell ref="B211:H211"/>
    <mergeCell ref="B212:H212"/>
    <mergeCell ref="B213:H213"/>
    <mergeCell ref="B214:H214"/>
    <mergeCell ref="B215:H215"/>
    <mergeCell ref="B216:H216"/>
    <mergeCell ref="B217:H217"/>
    <mergeCell ref="B218:H218"/>
    <mergeCell ref="B219:H219"/>
    <mergeCell ref="B220:H220"/>
    <mergeCell ref="B221:H221"/>
    <mergeCell ref="B222:H222"/>
    <mergeCell ref="B223:H223"/>
    <mergeCell ref="B224:H224"/>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B239:H239"/>
    <mergeCell ref="B240:H240"/>
    <mergeCell ref="B241:H241"/>
    <mergeCell ref="B242:H242"/>
    <mergeCell ref="B243:H243"/>
    <mergeCell ref="B244:H244"/>
    <mergeCell ref="B245:H245"/>
    <mergeCell ref="B246:H246"/>
    <mergeCell ref="B247:H247"/>
    <mergeCell ref="B248:H248"/>
    <mergeCell ref="B249:H249"/>
    <mergeCell ref="B250:H250"/>
    <mergeCell ref="B251:H251"/>
    <mergeCell ref="B252:H252"/>
    <mergeCell ref="B253:H253"/>
    <mergeCell ref="B254:H254"/>
    <mergeCell ref="B255:H255"/>
    <mergeCell ref="B256:H256"/>
    <mergeCell ref="B257:H257"/>
    <mergeCell ref="B258:H258"/>
    <mergeCell ref="B259:H259"/>
    <mergeCell ref="B260:H260"/>
    <mergeCell ref="B261:H261"/>
    <mergeCell ref="B262:H262"/>
    <mergeCell ref="B263:H263"/>
    <mergeCell ref="B264:H264"/>
    <mergeCell ref="B265:H265"/>
    <mergeCell ref="B266:H266"/>
    <mergeCell ref="B267:H267"/>
    <mergeCell ref="B268:H268"/>
    <mergeCell ref="B269:H269"/>
    <mergeCell ref="B270:H270"/>
    <mergeCell ref="B271:H271"/>
    <mergeCell ref="B272:H272"/>
    <mergeCell ref="B273:H273"/>
    <mergeCell ref="B274:H274"/>
    <mergeCell ref="B275:H275"/>
    <mergeCell ref="B276:H276"/>
    <mergeCell ref="B277:H277"/>
    <mergeCell ref="B278:H278"/>
    <mergeCell ref="B279:H279"/>
    <mergeCell ref="B280:H280"/>
    <mergeCell ref="B281:H281"/>
    <mergeCell ref="B282:H282"/>
    <mergeCell ref="B283:H283"/>
    <mergeCell ref="B284:H284"/>
    <mergeCell ref="B285:H285"/>
    <mergeCell ref="B286:H286"/>
    <mergeCell ref="B287:H287"/>
    <mergeCell ref="B288:H288"/>
    <mergeCell ref="B289:H289"/>
    <mergeCell ref="B290:H290"/>
    <mergeCell ref="B291:H291"/>
    <mergeCell ref="B292:H292"/>
    <mergeCell ref="B293:H293"/>
    <mergeCell ref="B294:H294"/>
    <mergeCell ref="B295:H295"/>
    <mergeCell ref="B296:H296"/>
    <mergeCell ref="B297:H297"/>
    <mergeCell ref="B298:H298"/>
    <mergeCell ref="B299:H299"/>
    <mergeCell ref="B300:H300"/>
    <mergeCell ref="B301:H301"/>
    <mergeCell ref="B302:H302"/>
    <mergeCell ref="B303:H303"/>
    <mergeCell ref="B304:H304"/>
    <mergeCell ref="B305:H305"/>
    <mergeCell ref="B306:H306"/>
    <mergeCell ref="B307:H307"/>
    <mergeCell ref="B308:H308"/>
    <mergeCell ref="B652:H652"/>
    <mergeCell ref="B653:H653"/>
    <mergeCell ref="B654:H654"/>
    <mergeCell ref="B655:H655"/>
    <mergeCell ref="B656:H656"/>
    <mergeCell ref="B657:H657"/>
    <mergeCell ref="B658:H658"/>
    <mergeCell ref="B659:H659"/>
    <mergeCell ref="B660:H660"/>
    <mergeCell ref="B661:H661"/>
    <mergeCell ref="B662:H662"/>
    <mergeCell ref="B663:H663"/>
    <mergeCell ref="B664:H664"/>
    <mergeCell ref="B665:H665"/>
    <mergeCell ref="B666:H666"/>
    <mergeCell ref="B667:H667"/>
    <mergeCell ref="B668:H668"/>
    <mergeCell ref="B669:H669"/>
    <mergeCell ref="B670:H670"/>
    <mergeCell ref="B671:H671"/>
    <mergeCell ref="B672:H672"/>
    <mergeCell ref="B673:H673"/>
    <mergeCell ref="B674:H674"/>
    <mergeCell ref="B675:H675"/>
    <mergeCell ref="B676:H676"/>
    <mergeCell ref="B677:H677"/>
    <mergeCell ref="B678:H678"/>
    <mergeCell ref="B679:H679"/>
    <mergeCell ref="B680:H680"/>
    <mergeCell ref="B681:H681"/>
    <mergeCell ref="B682:H682"/>
    <mergeCell ref="B683:H683"/>
    <mergeCell ref="B684:H684"/>
    <mergeCell ref="B685:H685"/>
    <mergeCell ref="B686:H686"/>
    <mergeCell ref="B687:H687"/>
    <mergeCell ref="B688:H688"/>
    <mergeCell ref="B689:H689"/>
    <mergeCell ref="B690:H690"/>
    <mergeCell ref="B691:H691"/>
    <mergeCell ref="B692:H692"/>
    <mergeCell ref="B693:H693"/>
    <mergeCell ref="B694:H694"/>
    <mergeCell ref="B695:H695"/>
    <mergeCell ref="B696:H696"/>
    <mergeCell ref="B697:H697"/>
    <mergeCell ref="B698:H698"/>
    <mergeCell ref="B699:H699"/>
    <mergeCell ref="B700:H700"/>
    <mergeCell ref="B701:H701"/>
    <mergeCell ref="B702:H702"/>
    <mergeCell ref="B703:H703"/>
    <mergeCell ref="B704:H704"/>
    <mergeCell ref="B705:H705"/>
    <mergeCell ref="B706:H706"/>
    <mergeCell ref="B707:H707"/>
    <mergeCell ref="B708:H708"/>
    <mergeCell ref="B709:H709"/>
    <mergeCell ref="B710:H710"/>
    <mergeCell ref="B711:H711"/>
    <mergeCell ref="B712:H712"/>
    <mergeCell ref="B713:H713"/>
    <mergeCell ref="B714:H714"/>
    <mergeCell ref="B715:H715"/>
    <mergeCell ref="B716:H716"/>
    <mergeCell ref="B717:H717"/>
    <mergeCell ref="B718:H718"/>
    <mergeCell ref="B719:H719"/>
    <mergeCell ref="B720:H720"/>
    <mergeCell ref="B721:H721"/>
    <mergeCell ref="B722:H722"/>
    <mergeCell ref="B723:H723"/>
    <mergeCell ref="B724:H724"/>
    <mergeCell ref="B725:H725"/>
    <mergeCell ref="B726:H726"/>
    <mergeCell ref="B727:H727"/>
    <mergeCell ref="B728:H728"/>
    <mergeCell ref="B729:H729"/>
    <mergeCell ref="B730:H730"/>
    <mergeCell ref="B731:H731"/>
    <mergeCell ref="B732:H732"/>
    <mergeCell ref="B733:H733"/>
    <mergeCell ref="B734:H734"/>
    <mergeCell ref="B735:H735"/>
    <mergeCell ref="B736:H736"/>
    <mergeCell ref="B737:H737"/>
    <mergeCell ref="B738:H738"/>
    <mergeCell ref="B739:H739"/>
    <mergeCell ref="B740:H740"/>
    <mergeCell ref="B741:H741"/>
    <mergeCell ref="B742:H742"/>
    <mergeCell ref="B743:H743"/>
    <mergeCell ref="B744:H744"/>
    <mergeCell ref="B745:H745"/>
    <mergeCell ref="B746:H746"/>
    <mergeCell ref="B747:H747"/>
    <mergeCell ref="B748:H748"/>
    <mergeCell ref="B749:H749"/>
    <mergeCell ref="B750:H750"/>
    <mergeCell ref="B751:H751"/>
    <mergeCell ref="B752:H752"/>
    <mergeCell ref="B753:H753"/>
    <mergeCell ref="B754:H754"/>
    <mergeCell ref="B755:H755"/>
    <mergeCell ref="B756:H756"/>
    <mergeCell ref="B757:H757"/>
    <mergeCell ref="B758:H758"/>
    <mergeCell ref="B759:H759"/>
    <mergeCell ref="B760:H760"/>
    <mergeCell ref="B761:H761"/>
    <mergeCell ref="B762:H762"/>
    <mergeCell ref="B763:H763"/>
    <mergeCell ref="B764:H764"/>
    <mergeCell ref="B765:H765"/>
    <mergeCell ref="B766:H766"/>
    <mergeCell ref="B767:H767"/>
    <mergeCell ref="B768:H768"/>
    <mergeCell ref="B769:H769"/>
    <mergeCell ref="B770:H770"/>
    <mergeCell ref="B771:H771"/>
    <mergeCell ref="B772:H772"/>
    <mergeCell ref="B773:H773"/>
    <mergeCell ref="B774:H774"/>
    <mergeCell ref="B775:H775"/>
    <mergeCell ref="B776:H776"/>
    <mergeCell ref="B777:H777"/>
    <mergeCell ref="B778:H778"/>
    <mergeCell ref="B779:H779"/>
    <mergeCell ref="B780:H780"/>
    <mergeCell ref="B781:H781"/>
    <mergeCell ref="B782:H782"/>
    <mergeCell ref="B783:H783"/>
    <mergeCell ref="B784:H784"/>
    <mergeCell ref="B785:H785"/>
    <mergeCell ref="B786:H786"/>
    <mergeCell ref="B787:H787"/>
    <mergeCell ref="B788:H788"/>
    <mergeCell ref="B789:H789"/>
    <mergeCell ref="B790:H790"/>
    <mergeCell ref="B791:H791"/>
    <mergeCell ref="B792:H792"/>
    <mergeCell ref="B793:H793"/>
    <mergeCell ref="B794:H794"/>
    <mergeCell ref="B795:H795"/>
    <mergeCell ref="B796:H796"/>
    <mergeCell ref="B797:H797"/>
    <mergeCell ref="B798:H798"/>
    <mergeCell ref="B799:H799"/>
    <mergeCell ref="B800:H800"/>
    <mergeCell ref="B801:H801"/>
    <mergeCell ref="B802:H802"/>
    <mergeCell ref="B803:H803"/>
    <mergeCell ref="B804:H804"/>
    <mergeCell ref="B805:H805"/>
    <mergeCell ref="B806:H806"/>
    <mergeCell ref="B807:H807"/>
    <mergeCell ref="B808:H808"/>
    <mergeCell ref="B809:H809"/>
    <mergeCell ref="B810:H810"/>
    <mergeCell ref="B811:H811"/>
    <mergeCell ref="B812:H812"/>
    <mergeCell ref="B813:H813"/>
    <mergeCell ref="B814:H814"/>
    <mergeCell ref="B815:H815"/>
    <mergeCell ref="B816:H816"/>
    <mergeCell ref="B817:H817"/>
    <mergeCell ref="B818:H818"/>
    <mergeCell ref="B819:H819"/>
    <mergeCell ref="B820:H820"/>
    <mergeCell ref="B821:H821"/>
    <mergeCell ref="B822:H822"/>
    <mergeCell ref="B823:H823"/>
    <mergeCell ref="B824:H824"/>
    <mergeCell ref="B825:H825"/>
    <mergeCell ref="B826:H826"/>
    <mergeCell ref="B827:H827"/>
    <mergeCell ref="B828:H828"/>
    <mergeCell ref="B829:H829"/>
    <mergeCell ref="B830:H830"/>
    <mergeCell ref="B831:H831"/>
    <mergeCell ref="B832:H832"/>
    <mergeCell ref="B833:H833"/>
    <mergeCell ref="B834:H834"/>
    <mergeCell ref="B835:H835"/>
    <mergeCell ref="B836:H836"/>
    <mergeCell ref="B837:H837"/>
    <mergeCell ref="B838:H838"/>
    <mergeCell ref="B839:H839"/>
    <mergeCell ref="B840:H840"/>
    <mergeCell ref="B841:H841"/>
    <mergeCell ref="B842:H842"/>
    <mergeCell ref="B843:H843"/>
    <mergeCell ref="B844:H844"/>
    <mergeCell ref="B845:H845"/>
    <mergeCell ref="B846:H846"/>
    <mergeCell ref="B847:H847"/>
    <mergeCell ref="B848:H848"/>
    <mergeCell ref="B849:H849"/>
    <mergeCell ref="B850:H850"/>
    <mergeCell ref="B851:H851"/>
    <mergeCell ref="B852:H852"/>
    <mergeCell ref="B853:H853"/>
    <mergeCell ref="B854:H854"/>
    <mergeCell ref="B855:H855"/>
    <mergeCell ref="B856:H856"/>
    <mergeCell ref="B857:H857"/>
    <mergeCell ref="B858:H858"/>
    <mergeCell ref="B859:H859"/>
    <mergeCell ref="B860:H860"/>
    <mergeCell ref="B861:H861"/>
    <mergeCell ref="B862:H862"/>
    <mergeCell ref="B863:H863"/>
    <mergeCell ref="B864:H864"/>
    <mergeCell ref="B865:H865"/>
    <mergeCell ref="B866:H866"/>
    <mergeCell ref="B867:H867"/>
    <mergeCell ref="B868:H868"/>
    <mergeCell ref="B869:H869"/>
    <mergeCell ref="B870:H870"/>
    <mergeCell ref="B871:H871"/>
    <mergeCell ref="B872:H872"/>
    <mergeCell ref="B873:H873"/>
    <mergeCell ref="B874:H874"/>
    <mergeCell ref="B875:H875"/>
    <mergeCell ref="B876:H876"/>
    <mergeCell ref="B877:H877"/>
    <mergeCell ref="B878:H878"/>
    <mergeCell ref="B879:H879"/>
    <mergeCell ref="B880:H880"/>
    <mergeCell ref="B881:H881"/>
    <mergeCell ref="B882:H882"/>
    <mergeCell ref="B883:H883"/>
    <mergeCell ref="B884:H884"/>
    <mergeCell ref="B885:H885"/>
    <mergeCell ref="B886:H886"/>
    <mergeCell ref="B887:H887"/>
    <mergeCell ref="B888:H888"/>
    <mergeCell ref="B889:H889"/>
    <mergeCell ref="B890:H890"/>
    <mergeCell ref="B891:H891"/>
    <mergeCell ref="B892:H892"/>
    <mergeCell ref="B893:H893"/>
    <mergeCell ref="B894:H894"/>
    <mergeCell ref="B895:H895"/>
    <mergeCell ref="B896:H896"/>
    <mergeCell ref="B946:H946"/>
    <mergeCell ref="B947:H947"/>
    <mergeCell ref="B948:H948"/>
    <mergeCell ref="B949:H949"/>
    <mergeCell ref="B950:H950"/>
    <mergeCell ref="B951:H951"/>
    <mergeCell ref="B952:H952"/>
    <mergeCell ref="B953:H953"/>
    <mergeCell ref="B954:H954"/>
    <mergeCell ref="B955:H955"/>
    <mergeCell ref="B956:H956"/>
    <mergeCell ref="B957:H957"/>
    <mergeCell ref="B958:H958"/>
    <mergeCell ref="B959:H959"/>
    <mergeCell ref="B960:H960"/>
    <mergeCell ref="B961:H961"/>
    <mergeCell ref="B962:H962"/>
    <mergeCell ref="B963:H963"/>
    <mergeCell ref="B964:H964"/>
    <mergeCell ref="B965:H965"/>
    <mergeCell ref="B966:H966"/>
    <mergeCell ref="B967:H967"/>
    <mergeCell ref="B968:H968"/>
    <mergeCell ref="B969:H969"/>
    <mergeCell ref="B970:H970"/>
    <mergeCell ref="B971:H971"/>
    <mergeCell ref="B972:H972"/>
    <mergeCell ref="B973:H973"/>
    <mergeCell ref="B981:H981"/>
    <mergeCell ref="B982:H982"/>
    <mergeCell ref="B983:H983"/>
    <mergeCell ref="B984:H984"/>
    <mergeCell ref="B985:H985"/>
    <mergeCell ref="B974:H974"/>
    <mergeCell ref="B975:H975"/>
    <mergeCell ref="B976:H976"/>
    <mergeCell ref="B977:H977"/>
    <mergeCell ref="B978:H978"/>
    <mergeCell ref="B979:H979"/>
    <mergeCell ref="B980:H980"/>
    <mergeCell ref="B897:H897"/>
    <mergeCell ref="B898:H898"/>
    <mergeCell ref="B899:H899"/>
    <mergeCell ref="B900:H900"/>
    <mergeCell ref="B901:H901"/>
    <mergeCell ref="B902:H902"/>
    <mergeCell ref="B903:H903"/>
    <mergeCell ref="B904:H904"/>
    <mergeCell ref="B905:H905"/>
    <mergeCell ref="B906:H906"/>
    <mergeCell ref="B907:H907"/>
    <mergeCell ref="B908:H908"/>
    <mergeCell ref="B909:H909"/>
    <mergeCell ref="B910:H910"/>
    <mergeCell ref="B911:H911"/>
    <mergeCell ref="B912:H912"/>
    <mergeCell ref="B913:H913"/>
    <mergeCell ref="B914:H914"/>
    <mergeCell ref="B915:H915"/>
    <mergeCell ref="B916:H916"/>
    <mergeCell ref="B917:H917"/>
    <mergeCell ref="B918:H918"/>
    <mergeCell ref="B919:H919"/>
    <mergeCell ref="B920:H920"/>
    <mergeCell ref="B921:H921"/>
    <mergeCell ref="B922:H922"/>
    <mergeCell ref="B923:H923"/>
    <mergeCell ref="B924:H924"/>
    <mergeCell ref="B925:H925"/>
    <mergeCell ref="B926:H926"/>
    <mergeCell ref="B927:H927"/>
    <mergeCell ref="B928:H928"/>
    <mergeCell ref="B929:H929"/>
    <mergeCell ref="B930:H930"/>
    <mergeCell ref="B931:H931"/>
    <mergeCell ref="B932:H932"/>
    <mergeCell ref="B933:H933"/>
    <mergeCell ref="B934:H934"/>
    <mergeCell ref="B935:H935"/>
    <mergeCell ref="B936:H936"/>
    <mergeCell ref="B937:H937"/>
    <mergeCell ref="B938:H938"/>
    <mergeCell ref="B939:H939"/>
    <mergeCell ref="B940:H940"/>
    <mergeCell ref="B941:H941"/>
    <mergeCell ref="B942:H942"/>
    <mergeCell ref="B943:H943"/>
    <mergeCell ref="B944:H944"/>
    <mergeCell ref="B945:H945"/>
    <mergeCell ref="B309:H309"/>
    <mergeCell ref="B310:H310"/>
    <mergeCell ref="B311:H311"/>
    <mergeCell ref="B312:H312"/>
    <mergeCell ref="B313:H313"/>
    <mergeCell ref="B314:H314"/>
    <mergeCell ref="B315:H315"/>
    <mergeCell ref="B316:H316"/>
    <mergeCell ref="B317:H317"/>
    <mergeCell ref="B318:H318"/>
    <mergeCell ref="B319:H319"/>
    <mergeCell ref="B320:H320"/>
    <mergeCell ref="B321:H321"/>
    <mergeCell ref="B322:H322"/>
    <mergeCell ref="B323:H323"/>
    <mergeCell ref="B324:H324"/>
    <mergeCell ref="B325:H325"/>
    <mergeCell ref="B326:H326"/>
    <mergeCell ref="B327:H327"/>
    <mergeCell ref="B328:H328"/>
    <mergeCell ref="B329:H329"/>
    <mergeCell ref="B330:H330"/>
    <mergeCell ref="B331:H331"/>
    <mergeCell ref="B332:H332"/>
    <mergeCell ref="B333:H333"/>
    <mergeCell ref="B334:H334"/>
    <mergeCell ref="B335:H335"/>
    <mergeCell ref="B336:H336"/>
    <mergeCell ref="B337:H337"/>
    <mergeCell ref="B338:H338"/>
    <mergeCell ref="B339:H339"/>
    <mergeCell ref="B340:H340"/>
    <mergeCell ref="B341:H341"/>
    <mergeCell ref="B342:H342"/>
    <mergeCell ref="B343:H343"/>
    <mergeCell ref="B344:H344"/>
    <mergeCell ref="B345:H345"/>
    <mergeCell ref="B346:H346"/>
    <mergeCell ref="B347:H347"/>
    <mergeCell ref="B348:H348"/>
    <mergeCell ref="B349:H349"/>
    <mergeCell ref="B350:H350"/>
    <mergeCell ref="B351:H351"/>
    <mergeCell ref="B352:H352"/>
    <mergeCell ref="B353:H353"/>
    <mergeCell ref="B354:H354"/>
    <mergeCell ref="B355:H355"/>
    <mergeCell ref="B356:H356"/>
    <mergeCell ref="B357:H357"/>
    <mergeCell ref="B358:H358"/>
    <mergeCell ref="B359:H359"/>
    <mergeCell ref="B360:H360"/>
    <mergeCell ref="B361:H361"/>
    <mergeCell ref="B362:H362"/>
    <mergeCell ref="B363:H363"/>
    <mergeCell ref="B364:H364"/>
    <mergeCell ref="B365:H365"/>
    <mergeCell ref="B366:H366"/>
    <mergeCell ref="B367:H367"/>
    <mergeCell ref="B368:H368"/>
    <mergeCell ref="B369:H369"/>
    <mergeCell ref="B370:H370"/>
    <mergeCell ref="B371:H371"/>
    <mergeCell ref="B372:H372"/>
    <mergeCell ref="B373:H373"/>
    <mergeCell ref="B374:H374"/>
    <mergeCell ref="B375:H375"/>
    <mergeCell ref="B376:H376"/>
    <mergeCell ref="B377:H377"/>
    <mergeCell ref="B378:H378"/>
    <mergeCell ref="B379:H379"/>
    <mergeCell ref="B380:H380"/>
    <mergeCell ref="B381:H381"/>
    <mergeCell ref="B382:H382"/>
    <mergeCell ref="B383:H383"/>
    <mergeCell ref="B384:H384"/>
    <mergeCell ref="B385:H385"/>
    <mergeCell ref="B386:H386"/>
    <mergeCell ref="B387:H387"/>
    <mergeCell ref="B388:H388"/>
    <mergeCell ref="B389:H389"/>
    <mergeCell ref="B390:H390"/>
    <mergeCell ref="B391:H391"/>
    <mergeCell ref="B392:H392"/>
    <mergeCell ref="B393:H393"/>
    <mergeCell ref="B394:H394"/>
    <mergeCell ref="B395:H395"/>
    <mergeCell ref="B396:H396"/>
    <mergeCell ref="B397:H397"/>
    <mergeCell ref="B398:H398"/>
    <mergeCell ref="B399:H399"/>
    <mergeCell ref="B400:H400"/>
    <mergeCell ref="B401:H401"/>
    <mergeCell ref="B402:H402"/>
    <mergeCell ref="B403:H403"/>
    <mergeCell ref="B404:H404"/>
    <mergeCell ref="B405:H405"/>
    <mergeCell ref="B406:H406"/>
    <mergeCell ref="B407:H407"/>
    <mergeCell ref="B408:H408"/>
    <mergeCell ref="B409:H409"/>
    <mergeCell ref="B410:H410"/>
    <mergeCell ref="B411:H411"/>
    <mergeCell ref="B412:H412"/>
    <mergeCell ref="B413:H413"/>
    <mergeCell ref="B414:H414"/>
    <mergeCell ref="B415:H415"/>
    <mergeCell ref="B416:H416"/>
    <mergeCell ref="B417:H417"/>
    <mergeCell ref="B418:H418"/>
    <mergeCell ref="B419:H419"/>
    <mergeCell ref="B420:H420"/>
    <mergeCell ref="B421:H421"/>
    <mergeCell ref="B422:H422"/>
    <mergeCell ref="B423:H423"/>
    <mergeCell ref="B424:H424"/>
    <mergeCell ref="B425:H425"/>
    <mergeCell ref="B426:H426"/>
    <mergeCell ref="B427:H427"/>
    <mergeCell ref="B428:H428"/>
    <mergeCell ref="B429:H429"/>
    <mergeCell ref="B430:H430"/>
    <mergeCell ref="B431:H431"/>
    <mergeCell ref="B432:H432"/>
    <mergeCell ref="B433:H433"/>
    <mergeCell ref="B434:H434"/>
    <mergeCell ref="B435:H435"/>
    <mergeCell ref="B436:H436"/>
    <mergeCell ref="B437:H437"/>
    <mergeCell ref="B438:H438"/>
    <mergeCell ref="B439:H439"/>
    <mergeCell ref="B440:H440"/>
    <mergeCell ref="B441:H441"/>
    <mergeCell ref="B442:H442"/>
    <mergeCell ref="B443:H443"/>
    <mergeCell ref="B444:H444"/>
    <mergeCell ref="B445:H445"/>
    <mergeCell ref="B446:H446"/>
    <mergeCell ref="B447:H447"/>
    <mergeCell ref="B448:H448"/>
    <mergeCell ref="B449:H449"/>
    <mergeCell ref="B450:H450"/>
    <mergeCell ref="B451:H451"/>
    <mergeCell ref="B452:H452"/>
    <mergeCell ref="B453:H453"/>
    <mergeCell ref="B454:H454"/>
    <mergeCell ref="B455:H455"/>
    <mergeCell ref="B456:H456"/>
    <mergeCell ref="B457:H457"/>
    <mergeCell ref="B458:H458"/>
    <mergeCell ref="B459:H459"/>
    <mergeCell ref="B460:H460"/>
    <mergeCell ref="B461:H461"/>
    <mergeCell ref="B462:H462"/>
    <mergeCell ref="B463:H463"/>
    <mergeCell ref="B464:H464"/>
    <mergeCell ref="B465:H465"/>
    <mergeCell ref="B466:H466"/>
    <mergeCell ref="B467:H467"/>
    <mergeCell ref="B468:H468"/>
    <mergeCell ref="B469:H469"/>
    <mergeCell ref="B470:H470"/>
    <mergeCell ref="B471:H471"/>
    <mergeCell ref="B472:H472"/>
    <mergeCell ref="B473:H473"/>
    <mergeCell ref="B474:H474"/>
    <mergeCell ref="B475:H475"/>
    <mergeCell ref="B476:H476"/>
    <mergeCell ref="B477:H477"/>
    <mergeCell ref="B478:H478"/>
    <mergeCell ref="B479:H479"/>
    <mergeCell ref="B480:H480"/>
    <mergeCell ref="B481:H481"/>
    <mergeCell ref="B482:H482"/>
    <mergeCell ref="B483:H483"/>
    <mergeCell ref="B484:H484"/>
    <mergeCell ref="B485:H485"/>
    <mergeCell ref="B486:H486"/>
    <mergeCell ref="B487:H487"/>
    <mergeCell ref="B488:H488"/>
    <mergeCell ref="B489:H489"/>
    <mergeCell ref="B490:H490"/>
    <mergeCell ref="B491:H491"/>
    <mergeCell ref="B492:H492"/>
    <mergeCell ref="B493:H493"/>
    <mergeCell ref="B494:H494"/>
    <mergeCell ref="B495:H495"/>
    <mergeCell ref="B496:H496"/>
    <mergeCell ref="B497:H497"/>
    <mergeCell ref="B498:H498"/>
    <mergeCell ref="B499:H499"/>
    <mergeCell ref="B500:H500"/>
    <mergeCell ref="B501:H501"/>
    <mergeCell ref="B502:H502"/>
    <mergeCell ref="B503:H503"/>
    <mergeCell ref="B504:H504"/>
    <mergeCell ref="B505:H505"/>
    <mergeCell ref="B506:H506"/>
    <mergeCell ref="B507:H507"/>
    <mergeCell ref="B508:H508"/>
    <mergeCell ref="B509:H509"/>
    <mergeCell ref="B510:H510"/>
    <mergeCell ref="B511:H511"/>
    <mergeCell ref="B512:H512"/>
    <mergeCell ref="B513:H513"/>
    <mergeCell ref="B514:H514"/>
    <mergeCell ref="B515:H515"/>
    <mergeCell ref="B516:H516"/>
    <mergeCell ref="B517:H517"/>
    <mergeCell ref="B518:H518"/>
    <mergeCell ref="B519:H519"/>
    <mergeCell ref="B520:H520"/>
    <mergeCell ref="B521:H521"/>
    <mergeCell ref="B522:H522"/>
    <mergeCell ref="B523:H523"/>
    <mergeCell ref="B524:H524"/>
    <mergeCell ref="B525:H525"/>
    <mergeCell ref="B526:H526"/>
    <mergeCell ref="B527:H527"/>
    <mergeCell ref="B528:H528"/>
    <mergeCell ref="B529:H529"/>
    <mergeCell ref="B530:H530"/>
    <mergeCell ref="B531:H531"/>
    <mergeCell ref="B532:H532"/>
    <mergeCell ref="B533:H533"/>
    <mergeCell ref="B534:H534"/>
    <mergeCell ref="B535:H535"/>
    <mergeCell ref="B536:H536"/>
    <mergeCell ref="B537:H537"/>
    <mergeCell ref="B538:H538"/>
    <mergeCell ref="B539:H539"/>
    <mergeCell ref="B540:H540"/>
    <mergeCell ref="B541:H541"/>
    <mergeCell ref="B542:H542"/>
    <mergeCell ref="B543:H543"/>
    <mergeCell ref="B544:H544"/>
    <mergeCell ref="B545:H545"/>
    <mergeCell ref="B546:H546"/>
    <mergeCell ref="B547:H547"/>
    <mergeCell ref="B548:H548"/>
    <mergeCell ref="B549:H549"/>
    <mergeCell ref="B550:H550"/>
    <mergeCell ref="B551:H551"/>
    <mergeCell ref="B552:H552"/>
    <mergeCell ref="B553:H553"/>
    <mergeCell ref="B554:H554"/>
    <mergeCell ref="B555:H555"/>
    <mergeCell ref="B556:H556"/>
    <mergeCell ref="B557:H557"/>
    <mergeCell ref="B558:H558"/>
    <mergeCell ref="B559:H559"/>
    <mergeCell ref="B560:H560"/>
    <mergeCell ref="B561:H561"/>
    <mergeCell ref="B562:H562"/>
    <mergeCell ref="B563:H563"/>
    <mergeCell ref="B564:H564"/>
    <mergeCell ref="B565:H565"/>
    <mergeCell ref="B566:H566"/>
    <mergeCell ref="B567:H567"/>
    <mergeCell ref="B568:H568"/>
    <mergeCell ref="B569:H569"/>
    <mergeCell ref="B570:H570"/>
    <mergeCell ref="B571:H571"/>
    <mergeCell ref="B572:H572"/>
    <mergeCell ref="B573:H573"/>
    <mergeCell ref="B574:H574"/>
    <mergeCell ref="B575:H575"/>
    <mergeCell ref="B576:H576"/>
    <mergeCell ref="B577:H577"/>
    <mergeCell ref="B578:H578"/>
    <mergeCell ref="B579:H579"/>
    <mergeCell ref="B580:H580"/>
    <mergeCell ref="B581:H581"/>
    <mergeCell ref="B582:H582"/>
    <mergeCell ref="B583:H583"/>
    <mergeCell ref="B584:H584"/>
    <mergeCell ref="B585:H585"/>
    <mergeCell ref="B586:H586"/>
    <mergeCell ref="B587:H587"/>
    <mergeCell ref="B588:H588"/>
    <mergeCell ref="B589:H589"/>
    <mergeCell ref="B590:H590"/>
    <mergeCell ref="B591:H591"/>
    <mergeCell ref="B592:H592"/>
    <mergeCell ref="B593:H593"/>
    <mergeCell ref="B594:H594"/>
    <mergeCell ref="B595:H595"/>
    <mergeCell ref="B596:H596"/>
    <mergeCell ref="B597:H597"/>
    <mergeCell ref="B598:H598"/>
    <mergeCell ref="B599:H599"/>
    <mergeCell ref="B600:H600"/>
    <mergeCell ref="B601:H601"/>
    <mergeCell ref="B602:H602"/>
    <mergeCell ref="B603:H603"/>
    <mergeCell ref="B604:H604"/>
    <mergeCell ref="B605:H605"/>
    <mergeCell ref="B606:H606"/>
    <mergeCell ref="B607:H607"/>
    <mergeCell ref="B608:H608"/>
    <mergeCell ref="B609:H609"/>
    <mergeCell ref="B610:H610"/>
    <mergeCell ref="B611:H611"/>
    <mergeCell ref="B612:H612"/>
    <mergeCell ref="B613:H613"/>
    <mergeCell ref="B614:H614"/>
    <mergeCell ref="B615:H615"/>
    <mergeCell ref="B616:H616"/>
    <mergeCell ref="B617:H617"/>
    <mergeCell ref="B618:H618"/>
    <mergeCell ref="B619:H619"/>
    <mergeCell ref="B620:H620"/>
    <mergeCell ref="B621:H621"/>
    <mergeCell ref="B622:H622"/>
    <mergeCell ref="B623:H623"/>
    <mergeCell ref="B624:H624"/>
    <mergeCell ref="B625:H625"/>
    <mergeCell ref="B626:H626"/>
    <mergeCell ref="B627:H627"/>
    <mergeCell ref="B628:H628"/>
    <mergeCell ref="B629:H629"/>
    <mergeCell ref="B630:H630"/>
    <mergeCell ref="B631:H631"/>
    <mergeCell ref="B632:H632"/>
    <mergeCell ref="B633:H633"/>
    <mergeCell ref="B634:H634"/>
    <mergeCell ref="B635:H635"/>
    <mergeCell ref="B636:H636"/>
    <mergeCell ref="B637:H637"/>
    <mergeCell ref="B638:H638"/>
    <mergeCell ref="B639:H639"/>
    <mergeCell ref="B640:H640"/>
    <mergeCell ref="B641:H641"/>
    <mergeCell ref="B642:H642"/>
    <mergeCell ref="B643:H643"/>
    <mergeCell ref="B644:H644"/>
    <mergeCell ref="B645:H645"/>
    <mergeCell ref="B646:H646"/>
    <mergeCell ref="B647:H647"/>
    <mergeCell ref="B648:H648"/>
    <mergeCell ref="B649:H649"/>
    <mergeCell ref="B650:H650"/>
    <mergeCell ref="B651:H651"/>
    <mergeCell ref="U407:V407"/>
    <mergeCell ref="U408:V408"/>
    <mergeCell ref="U400:V400"/>
    <mergeCell ref="U401:V401"/>
    <mergeCell ref="U402:V402"/>
    <mergeCell ref="U403:V403"/>
    <mergeCell ref="U404:V404"/>
    <mergeCell ref="U405:V405"/>
    <mergeCell ref="U406:V406"/>
    <mergeCell ref="S382:T382"/>
    <mergeCell ref="U382:V382"/>
    <mergeCell ref="S383:T383"/>
    <mergeCell ref="U383:V383"/>
    <mergeCell ref="S384:T384"/>
    <mergeCell ref="U384:V384"/>
    <mergeCell ref="U385:V385"/>
    <mergeCell ref="S385:T385"/>
    <mergeCell ref="S386:T386"/>
    <mergeCell ref="S387:T387"/>
    <mergeCell ref="S388:T388"/>
    <mergeCell ref="S389:T389"/>
    <mergeCell ref="S390:T390"/>
    <mergeCell ref="S391:T391"/>
    <mergeCell ref="U386:V386"/>
    <mergeCell ref="U387:V387"/>
    <mergeCell ref="U388:V388"/>
    <mergeCell ref="U389:V389"/>
    <mergeCell ref="U390:V390"/>
    <mergeCell ref="U391:V391"/>
    <mergeCell ref="U392:V392"/>
    <mergeCell ref="S392:T392"/>
    <mergeCell ref="S393:T393"/>
    <mergeCell ref="S394:T394"/>
    <mergeCell ref="S395:T395"/>
    <mergeCell ref="S396:T396"/>
    <mergeCell ref="S397:T397"/>
    <mergeCell ref="S398:T398"/>
    <mergeCell ref="U393:V393"/>
    <mergeCell ref="U394:V394"/>
    <mergeCell ref="U395:V395"/>
    <mergeCell ref="U396:V396"/>
    <mergeCell ref="U397:V397"/>
    <mergeCell ref="U398:V398"/>
    <mergeCell ref="U399:V399"/>
    <mergeCell ref="S399:T399"/>
    <mergeCell ref="S400:T400"/>
    <mergeCell ref="S401:T401"/>
    <mergeCell ref="S402:T402"/>
    <mergeCell ref="S403:T403"/>
    <mergeCell ref="S404:T404"/>
    <mergeCell ref="S405:T405"/>
    <mergeCell ref="S406:T406"/>
    <mergeCell ref="S407:T407"/>
    <mergeCell ref="S408:T408"/>
    <mergeCell ref="S409:T409"/>
    <mergeCell ref="U409:V409"/>
    <mergeCell ref="S410:T410"/>
    <mergeCell ref="U410:V410"/>
    <mergeCell ref="U262:V262"/>
    <mergeCell ref="U263:V263"/>
    <mergeCell ref="U255:V255"/>
    <mergeCell ref="U256:V256"/>
    <mergeCell ref="U257:V257"/>
    <mergeCell ref="U258:V258"/>
    <mergeCell ref="U259:V259"/>
    <mergeCell ref="U260:V260"/>
    <mergeCell ref="U261:V261"/>
    <mergeCell ref="S237:T237"/>
    <mergeCell ref="U237:V237"/>
    <mergeCell ref="S238:T238"/>
    <mergeCell ref="U238:V238"/>
    <mergeCell ref="S239:T239"/>
    <mergeCell ref="U239:V239"/>
    <mergeCell ref="U240:V240"/>
    <mergeCell ref="S240:T240"/>
    <mergeCell ref="S241:T241"/>
    <mergeCell ref="S242:T242"/>
    <mergeCell ref="S243:T243"/>
    <mergeCell ref="S244:T244"/>
    <mergeCell ref="S245:T245"/>
    <mergeCell ref="S246:T246"/>
    <mergeCell ref="U241:V241"/>
    <mergeCell ref="U242:V242"/>
    <mergeCell ref="U243:V243"/>
    <mergeCell ref="U244:V244"/>
    <mergeCell ref="U245:V245"/>
    <mergeCell ref="U246:V246"/>
    <mergeCell ref="U247:V247"/>
    <mergeCell ref="S247:T247"/>
    <mergeCell ref="S248:T248"/>
    <mergeCell ref="S249:T249"/>
    <mergeCell ref="S250:T250"/>
    <mergeCell ref="S251:T251"/>
    <mergeCell ref="S252:T252"/>
    <mergeCell ref="S253:T253"/>
    <mergeCell ref="U248:V248"/>
    <mergeCell ref="U249:V249"/>
    <mergeCell ref="U250:V250"/>
    <mergeCell ref="U251:V251"/>
    <mergeCell ref="U252:V252"/>
    <mergeCell ref="U253:V253"/>
    <mergeCell ref="U254:V254"/>
    <mergeCell ref="S254:T254"/>
    <mergeCell ref="S255:T255"/>
    <mergeCell ref="S256:T256"/>
    <mergeCell ref="S257:T257"/>
    <mergeCell ref="S258:T258"/>
    <mergeCell ref="S259:T259"/>
    <mergeCell ref="S260:T260"/>
    <mergeCell ref="S261:T261"/>
    <mergeCell ref="S262:T262"/>
    <mergeCell ref="S263:T263"/>
    <mergeCell ref="S264:T264"/>
    <mergeCell ref="U264:V264"/>
    <mergeCell ref="S265:T265"/>
    <mergeCell ref="U265:V265"/>
    <mergeCell ref="U291:V291"/>
    <mergeCell ref="U292:V292"/>
    <mergeCell ref="U284:V284"/>
    <mergeCell ref="U285:V285"/>
    <mergeCell ref="U286:V286"/>
    <mergeCell ref="U287:V287"/>
    <mergeCell ref="U288:V288"/>
    <mergeCell ref="U289:V289"/>
    <mergeCell ref="U290:V290"/>
    <mergeCell ref="S266:T266"/>
    <mergeCell ref="U266:V266"/>
    <mergeCell ref="S267:T267"/>
    <mergeCell ref="U267:V267"/>
    <mergeCell ref="S268:T268"/>
    <mergeCell ref="U268:V268"/>
    <mergeCell ref="U269:V269"/>
    <mergeCell ref="S269:T269"/>
    <mergeCell ref="S270:T270"/>
    <mergeCell ref="S271:T271"/>
    <mergeCell ref="S272:T272"/>
    <mergeCell ref="S273:T273"/>
    <mergeCell ref="S274:T274"/>
    <mergeCell ref="S275:T275"/>
    <mergeCell ref="U270:V270"/>
    <mergeCell ref="U271:V271"/>
    <mergeCell ref="U272:V272"/>
    <mergeCell ref="U273:V273"/>
    <mergeCell ref="U274:V274"/>
    <mergeCell ref="U275:V275"/>
    <mergeCell ref="U276:V276"/>
    <mergeCell ref="S276:T276"/>
    <mergeCell ref="S277:T277"/>
    <mergeCell ref="S278:T278"/>
    <mergeCell ref="S279:T279"/>
    <mergeCell ref="S280:T280"/>
    <mergeCell ref="S281:T281"/>
    <mergeCell ref="S282:T282"/>
    <mergeCell ref="U277:V277"/>
    <mergeCell ref="U278:V278"/>
    <mergeCell ref="U279:V279"/>
    <mergeCell ref="U280:V280"/>
    <mergeCell ref="U281:V281"/>
    <mergeCell ref="U282:V282"/>
    <mergeCell ref="U283:V283"/>
    <mergeCell ref="S283:T283"/>
    <mergeCell ref="S284:T284"/>
    <mergeCell ref="S285:T285"/>
    <mergeCell ref="S286:T286"/>
    <mergeCell ref="S287:T287"/>
    <mergeCell ref="S288:T288"/>
    <mergeCell ref="S289:T289"/>
    <mergeCell ref="S290:T290"/>
    <mergeCell ref="S291:T291"/>
    <mergeCell ref="S292:T292"/>
    <mergeCell ref="S293:T293"/>
    <mergeCell ref="U293:V293"/>
    <mergeCell ref="S294:T294"/>
    <mergeCell ref="U294:V294"/>
    <mergeCell ref="U320:V320"/>
    <mergeCell ref="U321:V321"/>
    <mergeCell ref="U313:V313"/>
    <mergeCell ref="U314:V314"/>
    <mergeCell ref="U315:V315"/>
    <mergeCell ref="U316:V316"/>
    <mergeCell ref="U317:V317"/>
    <mergeCell ref="U318:V318"/>
    <mergeCell ref="U319:V319"/>
    <mergeCell ref="S295:T295"/>
    <mergeCell ref="U295:V295"/>
    <mergeCell ref="S296:T296"/>
    <mergeCell ref="U296:V296"/>
    <mergeCell ref="S297:T297"/>
    <mergeCell ref="U297:V297"/>
    <mergeCell ref="U298:V298"/>
    <mergeCell ref="S298:T298"/>
    <mergeCell ref="S299:T299"/>
    <mergeCell ref="S300:T300"/>
    <mergeCell ref="S301:T301"/>
    <mergeCell ref="S302:T302"/>
    <mergeCell ref="S303:T303"/>
    <mergeCell ref="S304:T304"/>
    <mergeCell ref="U299:V299"/>
    <mergeCell ref="U300:V300"/>
    <mergeCell ref="U301:V301"/>
    <mergeCell ref="U302:V302"/>
    <mergeCell ref="U303:V303"/>
    <mergeCell ref="U304:V304"/>
    <mergeCell ref="U305:V305"/>
    <mergeCell ref="S305:T305"/>
    <mergeCell ref="S306:T306"/>
    <mergeCell ref="S307:T307"/>
    <mergeCell ref="S308:T308"/>
    <mergeCell ref="S309:T309"/>
    <mergeCell ref="S310:T310"/>
    <mergeCell ref="S311:T311"/>
    <mergeCell ref="U306:V306"/>
    <mergeCell ref="U307:V307"/>
    <mergeCell ref="U308:V308"/>
    <mergeCell ref="U309:V309"/>
    <mergeCell ref="U310:V310"/>
    <mergeCell ref="U311:V311"/>
    <mergeCell ref="U312:V312"/>
    <mergeCell ref="S312:T312"/>
    <mergeCell ref="S313:T313"/>
    <mergeCell ref="S314:T314"/>
    <mergeCell ref="S315:T315"/>
    <mergeCell ref="S316:T316"/>
    <mergeCell ref="S317:T317"/>
    <mergeCell ref="S318:T318"/>
    <mergeCell ref="S319:T319"/>
    <mergeCell ref="S320:T320"/>
    <mergeCell ref="S321:T321"/>
    <mergeCell ref="S322:T322"/>
    <mergeCell ref="U322:V322"/>
    <mergeCell ref="S323:T323"/>
    <mergeCell ref="U323:V323"/>
    <mergeCell ref="S414:T414"/>
    <mergeCell ref="S415:T415"/>
    <mergeCell ref="S411:T411"/>
    <mergeCell ref="U411:V411"/>
    <mergeCell ref="S412:T412"/>
    <mergeCell ref="U412:V412"/>
    <mergeCell ref="S413:T413"/>
    <mergeCell ref="U413:V413"/>
    <mergeCell ref="U414:V414"/>
    <mergeCell ref="U415:V415"/>
    <mergeCell ref="S482:T482"/>
    <mergeCell ref="S483:T483"/>
    <mergeCell ref="S484:T484"/>
    <mergeCell ref="U478:V478"/>
    <mergeCell ref="U479:V479"/>
    <mergeCell ref="S480:T480"/>
    <mergeCell ref="U480:V480"/>
    <mergeCell ref="S481:T481"/>
    <mergeCell ref="U481:V481"/>
    <mergeCell ref="U482:V482"/>
    <mergeCell ref="S353:T353"/>
    <mergeCell ref="U353:V353"/>
    <mergeCell ref="S354:T354"/>
    <mergeCell ref="U354:V354"/>
    <mergeCell ref="S355:T355"/>
    <mergeCell ref="U355:V355"/>
    <mergeCell ref="U356:V356"/>
    <mergeCell ref="S356:T356"/>
    <mergeCell ref="S357:T357"/>
    <mergeCell ref="S358:T358"/>
    <mergeCell ref="S359:T359"/>
    <mergeCell ref="S360:T360"/>
    <mergeCell ref="S361:T361"/>
    <mergeCell ref="S362:T362"/>
    <mergeCell ref="S363:T363"/>
    <mergeCell ref="S364:T364"/>
    <mergeCell ref="S365:T365"/>
    <mergeCell ref="S366:T366"/>
    <mergeCell ref="S367:T367"/>
    <mergeCell ref="S368:T368"/>
    <mergeCell ref="S369:T369"/>
    <mergeCell ref="S377:T377"/>
    <mergeCell ref="S378:T378"/>
    <mergeCell ref="S379:T379"/>
    <mergeCell ref="S380:T380"/>
    <mergeCell ref="U380:V380"/>
    <mergeCell ref="S381:T381"/>
    <mergeCell ref="U381:V381"/>
    <mergeCell ref="S370:T370"/>
    <mergeCell ref="S371:T371"/>
    <mergeCell ref="S372:T372"/>
    <mergeCell ref="S373:T373"/>
    <mergeCell ref="S374:T374"/>
    <mergeCell ref="S375:T375"/>
    <mergeCell ref="S376:T376"/>
    <mergeCell ref="S416:T416"/>
    <mergeCell ref="S417:T417"/>
    <mergeCell ref="S418:T418"/>
    <mergeCell ref="S419:T419"/>
    <mergeCell ref="S420:T420"/>
    <mergeCell ref="S421:T421"/>
    <mergeCell ref="S422:T422"/>
    <mergeCell ref="U483:V483"/>
    <mergeCell ref="U484:V484"/>
    <mergeCell ref="S447:T447"/>
    <mergeCell ref="S448:T448"/>
    <mergeCell ref="S449:T449"/>
    <mergeCell ref="U443:V443"/>
    <mergeCell ref="U444:V444"/>
    <mergeCell ref="S445:T445"/>
    <mergeCell ref="U445:V445"/>
    <mergeCell ref="S446:T446"/>
    <mergeCell ref="U446:V446"/>
    <mergeCell ref="U447:V447"/>
    <mergeCell ref="S452:T452"/>
    <mergeCell ref="S453:T453"/>
    <mergeCell ref="S454:T454"/>
    <mergeCell ref="U448:V448"/>
    <mergeCell ref="U449:V449"/>
    <mergeCell ref="S450:T450"/>
    <mergeCell ref="U450:V450"/>
    <mergeCell ref="S451:T451"/>
    <mergeCell ref="U451:V451"/>
    <mergeCell ref="U452:V452"/>
    <mergeCell ref="S457:T457"/>
    <mergeCell ref="S458:T458"/>
    <mergeCell ref="S459:T459"/>
    <mergeCell ref="U453:V453"/>
    <mergeCell ref="U454:V454"/>
    <mergeCell ref="S455:T455"/>
    <mergeCell ref="U455:V455"/>
    <mergeCell ref="S456:T456"/>
    <mergeCell ref="U456:V456"/>
    <mergeCell ref="U457:V457"/>
    <mergeCell ref="S462:T462"/>
    <mergeCell ref="S463:T463"/>
    <mergeCell ref="S464:T464"/>
    <mergeCell ref="U458:V458"/>
    <mergeCell ref="U459:V459"/>
    <mergeCell ref="S460:T460"/>
    <mergeCell ref="U460:V460"/>
    <mergeCell ref="S461:T461"/>
    <mergeCell ref="U461:V461"/>
    <mergeCell ref="U462:V462"/>
    <mergeCell ref="S467:T467"/>
    <mergeCell ref="S468:T468"/>
    <mergeCell ref="S469:T469"/>
    <mergeCell ref="U463:V463"/>
    <mergeCell ref="U464:V464"/>
    <mergeCell ref="S465:T465"/>
    <mergeCell ref="U465:V465"/>
    <mergeCell ref="S466:T466"/>
    <mergeCell ref="U466:V466"/>
    <mergeCell ref="U467:V467"/>
    <mergeCell ref="S472:T472"/>
    <mergeCell ref="S473:T473"/>
    <mergeCell ref="S474:T474"/>
    <mergeCell ref="U468:V468"/>
    <mergeCell ref="U469:V469"/>
    <mergeCell ref="S470:T470"/>
    <mergeCell ref="U470:V470"/>
    <mergeCell ref="S471:T471"/>
    <mergeCell ref="U471:V471"/>
    <mergeCell ref="U472:V472"/>
    <mergeCell ref="S477:T477"/>
    <mergeCell ref="S478:T478"/>
    <mergeCell ref="S479:T479"/>
    <mergeCell ref="U473:V473"/>
    <mergeCell ref="U474:V474"/>
    <mergeCell ref="S475:T475"/>
    <mergeCell ref="U475:V475"/>
    <mergeCell ref="S476:T476"/>
    <mergeCell ref="U476:V476"/>
    <mergeCell ref="U477:V477"/>
    <mergeCell ref="U505:V505"/>
    <mergeCell ref="U506:V506"/>
    <mergeCell ref="U498:V498"/>
    <mergeCell ref="U499:V499"/>
    <mergeCell ref="U500:V500"/>
    <mergeCell ref="U501:V501"/>
    <mergeCell ref="U502:V502"/>
    <mergeCell ref="U503:V503"/>
    <mergeCell ref="U504:V504"/>
    <mergeCell ref="U438:V438"/>
    <mergeCell ref="U439:V439"/>
    <mergeCell ref="S440:T440"/>
    <mergeCell ref="U440:V440"/>
    <mergeCell ref="S441:T441"/>
    <mergeCell ref="U441:V441"/>
    <mergeCell ref="U442:V442"/>
    <mergeCell ref="S442:T442"/>
    <mergeCell ref="S443:T443"/>
    <mergeCell ref="S444:T444"/>
    <mergeCell ref="S485:T485"/>
    <mergeCell ref="U485:V485"/>
    <mergeCell ref="S486:T486"/>
    <mergeCell ref="U486:V486"/>
    <mergeCell ref="S487:T487"/>
    <mergeCell ref="U487:V487"/>
    <mergeCell ref="S488:T488"/>
    <mergeCell ref="U488:V488"/>
    <mergeCell ref="S489:T489"/>
    <mergeCell ref="U489:V489"/>
    <mergeCell ref="U490:V490"/>
    <mergeCell ref="S490:T490"/>
    <mergeCell ref="S491:T491"/>
    <mergeCell ref="S492:T492"/>
    <mergeCell ref="S493:T493"/>
    <mergeCell ref="S494:T494"/>
    <mergeCell ref="S495:T495"/>
    <mergeCell ref="S496:T496"/>
    <mergeCell ref="U491:V491"/>
    <mergeCell ref="U492:V492"/>
    <mergeCell ref="U493:V493"/>
    <mergeCell ref="U494:V494"/>
    <mergeCell ref="U495:V495"/>
    <mergeCell ref="U496:V496"/>
    <mergeCell ref="U497:V497"/>
    <mergeCell ref="S497:T497"/>
    <mergeCell ref="S498:T498"/>
    <mergeCell ref="S499:T499"/>
    <mergeCell ref="S500:T500"/>
    <mergeCell ref="S501:T501"/>
    <mergeCell ref="S502:T502"/>
    <mergeCell ref="S503:T503"/>
    <mergeCell ref="S504:T504"/>
    <mergeCell ref="S505:T505"/>
    <mergeCell ref="S506:T506"/>
    <mergeCell ref="S507:T507"/>
    <mergeCell ref="U507:V507"/>
    <mergeCell ref="S508:T508"/>
    <mergeCell ref="U508:V508"/>
    <mergeCell ref="U378:V378"/>
    <mergeCell ref="U379:V379"/>
    <mergeCell ref="U371:V371"/>
    <mergeCell ref="U372:V372"/>
    <mergeCell ref="U373:V373"/>
    <mergeCell ref="U374:V374"/>
    <mergeCell ref="U375:V375"/>
    <mergeCell ref="U376:V376"/>
    <mergeCell ref="U377:V377"/>
    <mergeCell ref="U357:V357"/>
    <mergeCell ref="U358:V358"/>
    <mergeCell ref="U359:V359"/>
    <mergeCell ref="U360:V360"/>
    <mergeCell ref="U361:V361"/>
    <mergeCell ref="U362:V362"/>
    <mergeCell ref="U363:V363"/>
    <mergeCell ref="U364:V364"/>
    <mergeCell ref="U365:V365"/>
    <mergeCell ref="U366:V366"/>
    <mergeCell ref="U367:V367"/>
    <mergeCell ref="U368:V368"/>
    <mergeCell ref="U369:V369"/>
    <mergeCell ref="U370:V370"/>
    <mergeCell ref="U423:V423"/>
    <mergeCell ref="U424:V424"/>
    <mergeCell ref="U416:V416"/>
    <mergeCell ref="U417:V417"/>
    <mergeCell ref="U418:V418"/>
    <mergeCell ref="U419:V419"/>
    <mergeCell ref="U420:V420"/>
    <mergeCell ref="U421:V421"/>
    <mergeCell ref="U422:V422"/>
    <mergeCell ref="S427:T427"/>
    <mergeCell ref="S428:T428"/>
    <mergeCell ref="S429:T429"/>
    <mergeCell ref="S423:T423"/>
    <mergeCell ref="S424:T424"/>
    <mergeCell ref="S425:T425"/>
    <mergeCell ref="U425:V425"/>
    <mergeCell ref="S426:T426"/>
    <mergeCell ref="U426:V426"/>
    <mergeCell ref="U427:V427"/>
    <mergeCell ref="S432:T432"/>
    <mergeCell ref="S433:T433"/>
    <mergeCell ref="S434:T434"/>
    <mergeCell ref="U428:V428"/>
    <mergeCell ref="U429:V429"/>
    <mergeCell ref="S430:T430"/>
    <mergeCell ref="U430:V430"/>
    <mergeCell ref="S431:T431"/>
    <mergeCell ref="U431:V431"/>
    <mergeCell ref="U432:V432"/>
    <mergeCell ref="S437:T437"/>
    <mergeCell ref="S438:T438"/>
    <mergeCell ref="S439:T439"/>
    <mergeCell ref="U433:V433"/>
    <mergeCell ref="U434:V434"/>
    <mergeCell ref="S435:T435"/>
    <mergeCell ref="U435:V435"/>
    <mergeCell ref="S436:T436"/>
    <mergeCell ref="U436:V436"/>
    <mergeCell ref="U437:V437"/>
    <mergeCell ref="S541:T541"/>
    <mergeCell ref="S542:T542"/>
    <mergeCell ref="S538:T538"/>
    <mergeCell ref="U538:V538"/>
    <mergeCell ref="S539:T539"/>
    <mergeCell ref="U539:V539"/>
    <mergeCell ref="S540:T540"/>
    <mergeCell ref="U540:V540"/>
    <mergeCell ref="U541:V541"/>
    <mergeCell ref="U542:V542"/>
    <mergeCell ref="B5:H5"/>
    <mergeCell ref="B6:H6"/>
    <mergeCell ref="K6:R6"/>
    <mergeCell ref="S6:T6"/>
    <mergeCell ref="B8:H8"/>
    <mergeCell ref="K8:R8"/>
    <mergeCell ref="S8:T8"/>
    <mergeCell ref="U8:V8"/>
    <mergeCell ref="B9:H9"/>
    <mergeCell ref="K9:R9"/>
    <mergeCell ref="S9:T9"/>
    <mergeCell ref="U9:V9"/>
    <mergeCell ref="B10:H10"/>
    <mergeCell ref="K10:R10"/>
    <mergeCell ref="S10:T10"/>
    <mergeCell ref="U10:V10"/>
    <mergeCell ref="B11:H11"/>
    <mergeCell ref="K11:R11"/>
    <mergeCell ref="S11:T11"/>
    <mergeCell ref="U11:V11"/>
    <mergeCell ref="B12:H12"/>
    <mergeCell ref="K12:R12"/>
    <mergeCell ref="S12:T12"/>
    <mergeCell ref="U12:V12"/>
    <mergeCell ref="B13:H13"/>
    <mergeCell ref="K13:R13"/>
    <mergeCell ref="S13:T13"/>
    <mergeCell ref="U13:V13"/>
    <mergeCell ref="B14:H14"/>
    <mergeCell ref="K14:R14"/>
    <mergeCell ref="S14:T14"/>
    <mergeCell ref="U14:V14"/>
    <mergeCell ref="B15:H15"/>
    <mergeCell ref="K15:R15"/>
    <mergeCell ref="S15:T15"/>
    <mergeCell ref="U15:V15"/>
    <mergeCell ref="B16:H16"/>
    <mergeCell ref="K16:R16"/>
    <mergeCell ref="S16:T16"/>
    <mergeCell ref="U16:V16"/>
    <mergeCell ref="B17:H17"/>
    <mergeCell ref="K17:R17"/>
    <mergeCell ref="U6:V6"/>
    <mergeCell ref="B7:H7"/>
    <mergeCell ref="K7:R7"/>
    <mergeCell ref="S7:T7"/>
    <mergeCell ref="U7:V7"/>
    <mergeCell ref="S17:T17"/>
    <mergeCell ref="U17:V17"/>
    <mergeCell ref="B1:V1"/>
    <mergeCell ref="B2:V3"/>
    <mergeCell ref="A4:A18"/>
    <mergeCell ref="B4:V4"/>
    <mergeCell ref="W4:W18"/>
    <mergeCell ref="K5:S5"/>
    <mergeCell ref="U5:V5"/>
    <mergeCell ref="K20:R20"/>
    <mergeCell ref="K21:R21"/>
    <mergeCell ref="S21:T21"/>
    <mergeCell ref="U21:V21"/>
    <mergeCell ref="B22:H22"/>
    <mergeCell ref="K22:R22"/>
    <mergeCell ref="B23:H23"/>
    <mergeCell ref="K23:R23"/>
    <mergeCell ref="B24:H24"/>
    <mergeCell ref="K24:R24"/>
    <mergeCell ref="B25:H25"/>
    <mergeCell ref="K25:R25"/>
    <mergeCell ref="B26:H26"/>
    <mergeCell ref="K26:R26"/>
    <mergeCell ref="B27:H27"/>
    <mergeCell ref="K27:R27"/>
    <mergeCell ref="B28:H28"/>
    <mergeCell ref="K28:R28"/>
    <mergeCell ref="K29:R29"/>
    <mergeCell ref="B30:H30"/>
    <mergeCell ref="K30:R30"/>
    <mergeCell ref="B31:H31"/>
    <mergeCell ref="K31:R31"/>
    <mergeCell ref="S22:T22"/>
    <mergeCell ref="U22:V22"/>
    <mergeCell ref="S23:T23"/>
    <mergeCell ref="U23:V23"/>
    <mergeCell ref="S24:T24"/>
    <mergeCell ref="U24:V24"/>
    <mergeCell ref="S25:T25"/>
    <mergeCell ref="U25:V25"/>
    <mergeCell ref="S26:T26"/>
    <mergeCell ref="U26:V26"/>
    <mergeCell ref="S27:T27"/>
    <mergeCell ref="U27:V27"/>
    <mergeCell ref="S31:T31"/>
    <mergeCell ref="U31:V31"/>
    <mergeCell ref="S18:T18"/>
    <mergeCell ref="U18:V18"/>
    <mergeCell ref="S19:T19"/>
    <mergeCell ref="U19:V19"/>
    <mergeCell ref="W19:W28"/>
    <mergeCell ref="S20:T20"/>
    <mergeCell ref="U20:V20"/>
    <mergeCell ref="S28:T28"/>
    <mergeCell ref="U28:V28"/>
    <mergeCell ref="S29:T29"/>
    <mergeCell ref="U29:V29"/>
    <mergeCell ref="W29:W38"/>
    <mergeCell ref="S30:T30"/>
    <mergeCell ref="U30:V30"/>
    <mergeCell ref="S32:T32"/>
    <mergeCell ref="U32:V32"/>
    <mergeCell ref="S33:T33"/>
    <mergeCell ref="U33:V33"/>
    <mergeCell ref="S34:T34"/>
    <mergeCell ref="U34:V34"/>
    <mergeCell ref="S35:T35"/>
    <mergeCell ref="U35:V35"/>
    <mergeCell ref="S36:T36"/>
    <mergeCell ref="U36:V36"/>
    <mergeCell ref="S37:T37"/>
    <mergeCell ref="U37:V37"/>
    <mergeCell ref="S38:T38"/>
    <mergeCell ref="U38:V38"/>
    <mergeCell ref="S39:T39"/>
    <mergeCell ref="U39:V39"/>
    <mergeCell ref="B32:H32"/>
    <mergeCell ref="K32:R32"/>
    <mergeCell ref="B33:H33"/>
    <mergeCell ref="K33:R33"/>
    <mergeCell ref="B34:H34"/>
    <mergeCell ref="K34:R34"/>
    <mergeCell ref="B35:H35"/>
    <mergeCell ref="K35:R35"/>
    <mergeCell ref="B36:H36"/>
    <mergeCell ref="K36:R36"/>
    <mergeCell ref="B37:H37"/>
    <mergeCell ref="K37:R37"/>
    <mergeCell ref="B38:H38"/>
    <mergeCell ref="K38:R38"/>
    <mergeCell ref="K41:R41"/>
    <mergeCell ref="K42:R42"/>
    <mergeCell ref="S42:T42"/>
    <mergeCell ref="U42:V42"/>
    <mergeCell ref="K43:R43"/>
    <mergeCell ref="S43:T43"/>
    <mergeCell ref="B43:H43"/>
    <mergeCell ref="B44:H44"/>
    <mergeCell ref="K45:R45"/>
    <mergeCell ref="S45:T45"/>
    <mergeCell ref="B45:H45"/>
    <mergeCell ref="B46:H46"/>
    <mergeCell ref="B47:H47"/>
    <mergeCell ref="B48:H48"/>
    <mergeCell ref="U43:V43"/>
    <mergeCell ref="K44:R44"/>
    <mergeCell ref="S44:T44"/>
    <mergeCell ref="U44:V44"/>
    <mergeCell ref="U45:V45"/>
    <mergeCell ref="K46:R46"/>
    <mergeCell ref="S46:T46"/>
    <mergeCell ref="U46:V46"/>
    <mergeCell ref="K47:R47"/>
    <mergeCell ref="S47:T47"/>
    <mergeCell ref="K50:R50"/>
    <mergeCell ref="S50:T50"/>
    <mergeCell ref="U50:V50"/>
    <mergeCell ref="K51:R51"/>
    <mergeCell ref="S51:T51"/>
    <mergeCell ref="U51:V51"/>
    <mergeCell ref="K52:R52"/>
    <mergeCell ref="S52:T52"/>
    <mergeCell ref="U52:V52"/>
    <mergeCell ref="K53:R53"/>
    <mergeCell ref="K39:R39"/>
    <mergeCell ref="W39:W48"/>
    <mergeCell ref="K40:R40"/>
    <mergeCell ref="S40:T40"/>
    <mergeCell ref="U40:V40"/>
    <mergeCell ref="S41:T41"/>
    <mergeCell ref="U41:V41"/>
    <mergeCell ref="U47:V47"/>
    <mergeCell ref="K48:R48"/>
    <mergeCell ref="S48:T48"/>
    <mergeCell ref="U48:V48"/>
    <mergeCell ref="S49:T49"/>
    <mergeCell ref="U49:V49"/>
    <mergeCell ref="W49:W58"/>
    <mergeCell ref="S53:T53"/>
    <mergeCell ref="U53:V53"/>
    <mergeCell ref="S54:T54"/>
    <mergeCell ref="U54:V54"/>
    <mergeCell ref="S55:T55"/>
    <mergeCell ref="U55:V55"/>
    <mergeCell ref="S56:T56"/>
    <mergeCell ref="U56:V56"/>
    <mergeCell ref="S57:T57"/>
    <mergeCell ref="U57:V57"/>
    <mergeCell ref="K60:R60"/>
    <mergeCell ref="K61:R61"/>
    <mergeCell ref="S61:T61"/>
    <mergeCell ref="U61:V61"/>
    <mergeCell ref="B52:H52"/>
    <mergeCell ref="B53:H53"/>
    <mergeCell ref="K54:R54"/>
    <mergeCell ref="K55:R55"/>
    <mergeCell ref="K56:R56"/>
    <mergeCell ref="K57:R57"/>
    <mergeCell ref="K58:R58"/>
    <mergeCell ref="K59:R59"/>
    <mergeCell ref="B59:H59"/>
    <mergeCell ref="B60:H60"/>
    <mergeCell ref="B61:H61"/>
    <mergeCell ref="B62:H62"/>
    <mergeCell ref="K62:R62"/>
    <mergeCell ref="B63:H63"/>
    <mergeCell ref="B64:H64"/>
    <mergeCell ref="S62:T62"/>
    <mergeCell ref="U62:V62"/>
    <mergeCell ref="S63:T63"/>
    <mergeCell ref="U63:V63"/>
    <mergeCell ref="S64:T64"/>
    <mergeCell ref="U64:V64"/>
    <mergeCell ref="S65:T65"/>
    <mergeCell ref="U65:V65"/>
    <mergeCell ref="S66:T66"/>
    <mergeCell ref="U66:V66"/>
    <mergeCell ref="S67:T67"/>
    <mergeCell ref="U67:V67"/>
    <mergeCell ref="S71:T71"/>
    <mergeCell ref="U71:V71"/>
    <mergeCell ref="S72:T72"/>
    <mergeCell ref="U72:V72"/>
    <mergeCell ref="S73:T73"/>
    <mergeCell ref="U73:V73"/>
    <mergeCell ref="S74:T74"/>
    <mergeCell ref="U74:V74"/>
    <mergeCell ref="S75:T75"/>
    <mergeCell ref="U75:V75"/>
    <mergeCell ref="S76:T76"/>
    <mergeCell ref="U76:V76"/>
    <mergeCell ref="S77:T77"/>
    <mergeCell ref="U77:V77"/>
    <mergeCell ref="S78:T78"/>
    <mergeCell ref="U78:V78"/>
    <mergeCell ref="S79:T79"/>
    <mergeCell ref="U79:V79"/>
    <mergeCell ref="S58:T58"/>
    <mergeCell ref="U58:V58"/>
    <mergeCell ref="S59:T59"/>
    <mergeCell ref="U59:V59"/>
    <mergeCell ref="W59:W68"/>
    <mergeCell ref="S60:T60"/>
    <mergeCell ref="U60:V60"/>
    <mergeCell ref="U80:V80"/>
    <mergeCell ref="S81:T81"/>
    <mergeCell ref="U81:V81"/>
    <mergeCell ref="S82:T82"/>
    <mergeCell ref="U82:V82"/>
    <mergeCell ref="S83:T83"/>
    <mergeCell ref="U83:V83"/>
    <mergeCell ref="S84:T84"/>
    <mergeCell ref="U84:V84"/>
    <mergeCell ref="S85:T85"/>
    <mergeCell ref="U85:V85"/>
    <mergeCell ref="S86:T86"/>
    <mergeCell ref="U86:V86"/>
    <mergeCell ref="S70:T70"/>
    <mergeCell ref="S80:T80"/>
    <mergeCell ref="S87:T87"/>
    <mergeCell ref="U87:V87"/>
    <mergeCell ref="S91:T91"/>
    <mergeCell ref="U91:V91"/>
    <mergeCell ref="S92:T92"/>
    <mergeCell ref="U92:V92"/>
    <mergeCell ref="S93:T93"/>
    <mergeCell ref="U93:V93"/>
    <mergeCell ref="S94:T94"/>
    <mergeCell ref="U94:V94"/>
    <mergeCell ref="S95:T95"/>
    <mergeCell ref="U95:V95"/>
    <mergeCell ref="S68:T68"/>
    <mergeCell ref="U68:V68"/>
    <mergeCell ref="S69:T69"/>
    <mergeCell ref="U69:V69"/>
    <mergeCell ref="W69:W78"/>
    <mergeCell ref="U70:V70"/>
    <mergeCell ref="W79:W88"/>
    <mergeCell ref="S96:T96"/>
    <mergeCell ref="U96:V96"/>
    <mergeCell ref="S97:T97"/>
    <mergeCell ref="U97:V97"/>
    <mergeCell ref="S101:T101"/>
    <mergeCell ref="U101:V101"/>
    <mergeCell ref="S102:T102"/>
    <mergeCell ref="U102:V102"/>
    <mergeCell ref="S103:T103"/>
    <mergeCell ref="U103:V103"/>
    <mergeCell ref="S104:T104"/>
    <mergeCell ref="U104:V104"/>
    <mergeCell ref="S88:T88"/>
    <mergeCell ref="U88:V88"/>
    <mergeCell ref="S89:T89"/>
    <mergeCell ref="U89:V89"/>
    <mergeCell ref="W89:W98"/>
    <mergeCell ref="S90:T90"/>
    <mergeCell ref="U90:V90"/>
    <mergeCell ref="S105:T105"/>
    <mergeCell ref="U105:V105"/>
    <mergeCell ref="S106:T106"/>
    <mergeCell ref="U106:V106"/>
    <mergeCell ref="S107:T107"/>
    <mergeCell ref="U107:V107"/>
    <mergeCell ref="S111:T111"/>
    <mergeCell ref="U111:V111"/>
    <mergeCell ref="S112:T112"/>
    <mergeCell ref="U112:V112"/>
    <mergeCell ref="S113:T113"/>
    <mergeCell ref="U113:V113"/>
    <mergeCell ref="S98:T98"/>
    <mergeCell ref="U98:V98"/>
    <mergeCell ref="S99:T99"/>
    <mergeCell ref="U99:V99"/>
    <mergeCell ref="W99:W108"/>
    <mergeCell ref="S100:T100"/>
    <mergeCell ref="U100:V100"/>
    <mergeCell ref="S114:T114"/>
    <mergeCell ref="U114:V114"/>
    <mergeCell ref="S115:T115"/>
    <mergeCell ref="U115:V115"/>
    <mergeCell ref="S116:T116"/>
    <mergeCell ref="U116:V116"/>
    <mergeCell ref="S117:T117"/>
    <mergeCell ref="U117:V117"/>
    <mergeCell ref="S121:T121"/>
    <mergeCell ref="U121:V121"/>
    <mergeCell ref="S122:T122"/>
    <mergeCell ref="U122:V122"/>
    <mergeCell ref="S108:T108"/>
    <mergeCell ref="U108:V108"/>
    <mergeCell ref="S109:T109"/>
    <mergeCell ref="U109:V109"/>
    <mergeCell ref="W109:W118"/>
    <mergeCell ref="S110:T110"/>
    <mergeCell ref="U110:V110"/>
    <mergeCell ref="S123:T123"/>
    <mergeCell ref="U123:V123"/>
    <mergeCell ref="S124:T124"/>
    <mergeCell ref="U124:V124"/>
    <mergeCell ref="S125:T125"/>
    <mergeCell ref="U125:V125"/>
    <mergeCell ref="S126:T126"/>
    <mergeCell ref="U126:V126"/>
    <mergeCell ref="S127:T127"/>
    <mergeCell ref="U127:V127"/>
    <mergeCell ref="S131:T131"/>
    <mergeCell ref="U131:V131"/>
    <mergeCell ref="B18:H18"/>
    <mergeCell ref="K18:R18"/>
    <mergeCell ref="A19:A28"/>
    <mergeCell ref="B19:H19"/>
    <mergeCell ref="K19:R19"/>
    <mergeCell ref="B20:H20"/>
    <mergeCell ref="A29:A38"/>
    <mergeCell ref="B42:H42"/>
    <mergeCell ref="B49:H49"/>
    <mergeCell ref="K49:R49"/>
    <mergeCell ref="B50:H50"/>
    <mergeCell ref="B51:H51"/>
    <mergeCell ref="B54:H54"/>
    <mergeCell ref="B55:H55"/>
    <mergeCell ref="A49:A58"/>
    <mergeCell ref="A59:A68"/>
    <mergeCell ref="K63:R63"/>
    <mergeCell ref="K64:R64"/>
    <mergeCell ref="B65:H65"/>
    <mergeCell ref="K65:R65"/>
    <mergeCell ref="B66:H66"/>
    <mergeCell ref="K66:R66"/>
    <mergeCell ref="B67:H67"/>
    <mergeCell ref="K67:R67"/>
    <mergeCell ref="B68:H68"/>
    <mergeCell ref="B117:H117"/>
    <mergeCell ref="B118:H118"/>
    <mergeCell ref="B110:H110"/>
    <mergeCell ref="B111:H111"/>
    <mergeCell ref="B112:H112"/>
    <mergeCell ref="B113:H113"/>
    <mergeCell ref="B114:H114"/>
    <mergeCell ref="B115:H115"/>
    <mergeCell ref="B116:H116"/>
    <mergeCell ref="K68:R68"/>
    <mergeCell ref="K69:R69"/>
    <mergeCell ref="K70:R70"/>
    <mergeCell ref="K71:R71"/>
    <mergeCell ref="K72:R72"/>
    <mergeCell ref="K73:R73"/>
    <mergeCell ref="K74:R74"/>
    <mergeCell ref="K75:R75"/>
    <mergeCell ref="K76:R76"/>
    <mergeCell ref="K77:R77"/>
    <mergeCell ref="K78:R78"/>
    <mergeCell ref="K79:R79"/>
    <mergeCell ref="K80:R80"/>
    <mergeCell ref="K81:R81"/>
    <mergeCell ref="K82:R82"/>
    <mergeCell ref="K83:R83"/>
    <mergeCell ref="K84:R84"/>
    <mergeCell ref="K85:R85"/>
    <mergeCell ref="K86:R86"/>
    <mergeCell ref="K87:R87"/>
    <mergeCell ref="K88:R88"/>
    <mergeCell ref="K89:R89"/>
    <mergeCell ref="K90:R90"/>
    <mergeCell ref="K91:R91"/>
    <mergeCell ref="K92:R92"/>
    <mergeCell ref="K93:R93"/>
    <mergeCell ref="K94:R94"/>
    <mergeCell ref="K95:R95"/>
    <mergeCell ref="K96:R96"/>
    <mergeCell ref="K97:R97"/>
    <mergeCell ref="K98:R98"/>
    <mergeCell ref="K99:R99"/>
    <mergeCell ref="K100:R100"/>
    <mergeCell ref="K101:R101"/>
    <mergeCell ref="K102:R102"/>
    <mergeCell ref="K103:R103"/>
    <mergeCell ref="K104:R104"/>
    <mergeCell ref="K105:R105"/>
    <mergeCell ref="K106:R106"/>
    <mergeCell ref="K107:R107"/>
    <mergeCell ref="K108:R108"/>
    <mergeCell ref="K109:R109"/>
    <mergeCell ref="K110:R110"/>
    <mergeCell ref="K111:R111"/>
    <mergeCell ref="K112:R112"/>
    <mergeCell ref="K113:R113"/>
    <mergeCell ref="K114:R114"/>
    <mergeCell ref="K115:R115"/>
    <mergeCell ref="K116:R116"/>
    <mergeCell ref="B126:H126"/>
    <mergeCell ref="B127:H127"/>
    <mergeCell ref="B119:H119"/>
    <mergeCell ref="B120:H120"/>
    <mergeCell ref="B121:H121"/>
    <mergeCell ref="B122:H122"/>
    <mergeCell ref="B123:H123"/>
    <mergeCell ref="B124:H124"/>
    <mergeCell ref="B125:H125"/>
    <mergeCell ref="B135:H135"/>
    <mergeCell ref="B136:H136"/>
    <mergeCell ref="B128:H128"/>
    <mergeCell ref="B129:H129"/>
    <mergeCell ref="B130:H130"/>
    <mergeCell ref="B131:H131"/>
    <mergeCell ref="B132:H132"/>
    <mergeCell ref="B133:H133"/>
    <mergeCell ref="B134:H134"/>
    <mergeCell ref="B144:H144"/>
    <mergeCell ref="B145:H145"/>
    <mergeCell ref="B137:H137"/>
    <mergeCell ref="B138:H138"/>
    <mergeCell ref="B139:H139"/>
    <mergeCell ref="B140:H140"/>
    <mergeCell ref="B141:H141"/>
    <mergeCell ref="B142:H142"/>
    <mergeCell ref="B143:H143"/>
    <mergeCell ref="K117:R117"/>
    <mergeCell ref="K118:R118"/>
    <mergeCell ref="K119:R119"/>
    <mergeCell ref="K120:R120"/>
    <mergeCell ref="K121:R121"/>
    <mergeCell ref="K122:R122"/>
    <mergeCell ref="K123:R123"/>
    <mergeCell ref="K124:R124"/>
    <mergeCell ref="K125:R125"/>
    <mergeCell ref="K126:R126"/>
    <mergeCell ref="K127:R127"/>
    <mergeCell ref="K128:R128"/>
    <mergeCell ref="K129:R129"/>
    <mergeCell ref="K130:R130"/>
    <mergeCell ref="K131:R131"/>
    <mergeCell ref="K132:R132"/>
    <mergeCell ref="K133:R133"/>
    <mergeCell ref="K134:R134"/>
    <mergeCell ref="K135:R135"/>
    <mergeCell ref="K136:R136"/>
    <mergeCell ref="K137:R137"/>
    <mergeCell ref="K138:R138"/>
    <mergeCell ref="K139:R139"/>
    <mergeCell ref="K140:R140"/>
    <mergeCell ref="K141:R141"/>
    <mergeCell ref="K142:R142"/>
    <mergeCell ref="K143:R143"/>
    <mergeCell ref="K144:R144"/>
    <mergeCell ref="K145:R145"/>
    <mergeCell ref="K146:R146"/>
    <mergeCell ref="K147:R147"/>
    <mergeCell ref="K148:R148"/>
    <mergeCell ref="K149:R149"/>
    <mergeCell ref="K150:R150"/>
    <mergeCell ref="K151:R151"/>
    <mergeCell ref="K152:R152"/>
    <mergeCell ref="K153:R153"/>
    <mergeCell ref="K154:R154"/>
    <mergeCell ref="K155:R155"/>
    <mergeCell ref="K156:R156"/>
    <mergeCell ref="K157:R157"/>
    <mergeCell ref="K158:R158"/>
    <mergeCell ref="K159:R159"/>
    <mergeCell ref="K160:R160"/>
    <mergeCell ref="K161:R161"/>
    <mergeCell ref="K162:R162"/>
    <mergeCell ref="K163:R163"/>
    <mergeCell ref="K164:R164"/>
    <mergeCell ref="K165:R165"/>
    <mergeCell ref="U349:V349"/>
    <mergeCell ref="U350:V350"/>
    <mergeCell ref="U342:V342"/>
    <mergeCell ref="U343:V343"/>
    <mergeCell ref="U344:V344"/>
    <mergeCell ref="U345:V345"/>
    <mergeCell ref="U346:V346"/>
    <mergeCell ref="U347:V347"/>
    <mergeCell ref="U348:V348"/>
    <mergeCell ref="S324:T324"/>
    <mergeCell ref="U324:V324"/>
    <mergeCell ref="S325:T325"/>
    <mergeCell ref="U325:V325"/>
    <mergeCell ref="S326:T326"/>
    <mergeCell ref="U326:V326"/>
    <mergeCell ref="U327:V327"/>
    <mergeCell ref="S327:T327"/>
    <mergeCell ref="S328:T328"/>
    <mergeCell ref="S329:T329"/>
    <mergeCell ref="S330:T330"/>
    <mergeCell ref="S331:T331"/>
    <mergeCell ref="S332:T332"/>
    <mergeCell ref="S333:T333"/>
    <mergeCell ref="U328:V328"/>
    <mergeCell ref="U329:V329"/>
    <mergeCell ref="U330:V330"/>
    <mergeCell ref="U331:V331"/>
    <mergeCell ref="U332:V332"/>
    <mergeCell ref="U333:V333"/>
    <mergeCell ref="U334:V334"/>
    <mergeCell ref="S334:T334"/>
    <mergeCell ref="S335:T335"/>
    <mergeCell ref="S336:T336"/>
    <mergeCell ref="S337:T337"/>
    <mergeCell ref="S338:T338"/>
    <mergeCell ref="S339:T339"/>
    <mergeCell ref="S340:T340"/>
    <mergeCell ref="U335:V335"/>
    <mergeCell ref="U336:V336"/>
    <mergeCell ref="U337:V337"/>
    <mergeCell ref="U338:V338"/>
    <mergeCell ref="U339:V339"/>
    <mergeCell ref="U340:V340"/>
    <mergeCell ref="U341:V341"/>
    <mergeCell ref="S341:T341"/>
    <mergeCell ref="S342:T342"/>
    <mergeCell ref="S343:T343"/>
    <mergeCell ref="S344:T344"/>
    <mergeCell ref="S345:T345"/>
    <mergeCell ref="S346:T346"/>
    <mergeCell ref="S347:T347"/>
    <mergeCell ref="S348:T348"/>
    <mergeCell ref="S349:T349"/>
    <mergeCell ref="S350:T350"/>
    <mergeCell ref="S351:T351"/>
    <mergeCell ref="U351:V351"/>
    <mergeCell ref="S352:T352"/>
    <mergeCell ref="U352:V352"/>
    <mergeCell ref="K166:R166"/>
    <mergeCell ref="K167:R167"/>
    <mergeCell ref="K168:R168"/>
    <mergeCell ref="K169:R169"/>
    <mergeCell ref="K170:R170"/>
    <mergeCell ref="K171:R171"/>
    <mergeCell ref="K172:R172"/>
    <mergeCell ref="K173:R173"/>
    <mergeCell ref="K174:R174"/>
    <mergeCell ref="K175:R175"/>
    <mergeCell ref="K176:R176"/>
    <mergeCell ref="K177:R177"/>
    <mergeCell ref="K178:R178"/>
    <mergeCell ref="K179:R179"/>
    <mergeCell ref="K180:R180"/>
    <mergeCell ref="K181:R181"/>
    <mergeCell ref="K182:R182"/>
    <mergeCell ref="K183:R183"/>
    <mergeCell ref="K184:R184"/>
    <mergeCell ref="K185:R185"/>
    <mergeCell ref="K186:R186"/>
    <mergeCell ref="K187:R187"/>
    <mergeCell ref="K188:R188"/>
    <mergeCell ref="K189:R189"/>
    <mergeCell ref="K190:R190"/>
    <mergeCell ref="K191:R191"/>
    <mergeCell ref="K192:R192"/>
    <mergeCell ref="K193:R193"/>
    <mergeCell ref="K194:R194"/>
    <mergeCell ref="K195:R195"/>
    <mergeCell ref="K196:R196"/>
    <mergeCell ref="K197:R197"/>
    <mergeCell ref="K198:R198"/>
    <mergeCell ref="K199:R199"/>
    <mergeCell ref="K200:R200"/>
    <mergeCell ref="K201:R201"/>
    <mergeCell ref="K202:R202"/>
    <mergeCell ref="K203:R203"/>
    <mergeCell ref="K204:R204"/>
    <mergeCell ref="K205:R205"/>
    <mergeCell ref="K206:R206"/>
    <mergeCell ref="K207:R207"/>
    <mergeCell ref="K208:R208"/>
    <mergeCell ref="K209:R209"/>
    <mergeCell ref="K210:R210"/>
    <mergeCell ref="K211:R211"/>
    <mergeCell ref="K212:R212"/>
    <mergeCell ref="K213:R213"/>
    <mergeCell ref="K214:R214"/>
    <mergeCell ref="K215:R215"/>
    <mergeCell ref="K216:R216"/>
    <mergeCell ref="K217:R217"/>
    <mergeCell ref="K218:R218"/>
    <mergeCell ref="K219:R219"/>
    <mergeCell ref="K220:R220"/>
    <mergeCell ref="K221:R221"/>
    <mergeCell ref="K222:R222"/>
    <mergeCell ref="K223:R223"/>
    <mergeCell ref="K224:R224"/>
    <mergeCell ref="K225:R225"/>
    <mergeCell ref="K226:R226"/>
    <mergeCell ref="K227:R227"/>
    <mergeCell ref="K228:R228"/>
    <mergeCell ref="K229:R229"/>
    <mergeCell ref="K230:R230"/>
    <mergeCell ref="K231:R231"/>
    <mergeCell ref="K232:R232"/>
    <mergeCell ref="K233:R233"/>
    <mergeCell ref="K234:R234"/>
    <mergeCell ref="K235:R235"/>
    <mergeCell ref="K236:R236"/>
    <mergeCell ref="K237:R237"/>
    <mergeCell ref="K238:R238"/>
    <mergeCell ref="K239:R239"/>
    <mergeCell ref="K240:R240"/>
    <mergeCell ref="K241:R241"/>
    <mergeCell ref="K242:R242"/>
    <mergeCell ref="K243:R243"/>
    <mergeCell ref="K244:R244"/>
    <mergeCell ref="K245:R245"/>
    <mergeCell ref="K246:R246"/>
    <mergeCell ref="K247:R247"/>
    <mergeCell ref="K248:R248"/>
    <mergeCell ref="K249:R249"/>
    <mergeCell ref="K250:R250"/>
    <mergeCell ref="K251:R251"/>
    <mergeCell ref="K252:R252"/>
    <mergeCell ref="K253:R253"/>
    <mergeCell ref="K254:R254"/>
    <mergeCell ref="K255:R255"/>
    <mergeCell ref="K256:R256"/>
    <mergeCell ref="K257:R257"/>
    <mergeCell ref="K258:R258"/>
    <mergeCell ref="K259:R259"/>
    <mergeCell ref="K260:R260"/>
    <mergeCell ref="K261:R261"/>
    <mergeCell ref="K262:R262"/>
    <mergeCell ref="K263:R263"/>
    <mergeCell ref="K264:R264"/>
    <mergeCell ref="K265:R265"/>
    <mergeCell ref="K266:R266"/>
    <mergeCell ref="K267:R267"/>
    <mergeCell ref="K268:R268"/>
    <mergeCell ref="K269:R269"/>
    <mergeCell ref="K270:R270"/>
    <mergeCell ref="K271:R271"/>
    <mergeCell ref="K272:R272"/>
    <mergeCell ref="K273:R273"/>
    <mergeCell ref="K274:R274"/>
    <mergeCell ref="K275:R275"/>
    <mergeCell ref="K276:R276"/>
    <mergeCell ref="K277:R277"/>
    <mergeCell ref="K278:R278"/>
    <mergeCell ref="K279:R279"/>
    <mergeCell ref="K280:R280"/>
    <mergeCell ref="K281:R281"/>
    <mergeCell ref="K282:R282"/>
    <mergeCell ref="K283:R283"/>
    <mergeCell ref="K284:R284"/>
    <mergeCell ref="K285:R285"/>
    <mergeCell ref="K286:R286"/>
    <mergeCell ref="K287:R287"/>
    <mergeCell ref="K288:R288"/>
    <mergeCell ref="K289:R289"/>
    <mergeCell ref="K290:R290"/>
    <mergeCell ref="K291:R291"/>
    <mergeCell ref="K292:R292"/>
    <mergeCell ref="K293:R293"/>
    <mergeCell ref="K294:R294"/>
    <mergeCell ref="K295:R295"/>
    <mergeCell ref="K296:R296"/>
    <mergeCell ref="K297:R297"/>
    <mergeCell ref="K298:R298"/>
    <mergeCell ref="K299:R299"/>
    <mergeCell ref="K300:R300"/>
    <mergeCell ref="K301:R301"/>
    <mergeCell ref="K302:R302"/>
    <mergeCell ref="K303:R303"/>
    <mergeCell ref="K304:R304"/>
    <mergeCell ref="K305:R305"/>
    <mergeCell ref="K306:R306"/>
    <mergeCell ref="K307:R307"/>
    <mergeCell ref="K308:R308"/>
    <mergeCell ref="K309:R309"/>
    <mergeCell ref="K310:R310"/>
    <mergeCell ref="K311:R311"/>
    <mergeCell ref="K312:R312"/>
    <mergeCell ref="K313:R313"/>
    <mergeCell ref="K314:R314"/>
    <mergeCell ref="K315:R315"/>
    <mergeCell ref="K316:R316"/>
    <mergeCell ref="K317:R317"/>
    <mergeCell ref="K318:R318"/>
    <mergeCell ref="K319:R319"/>
    <mergeCell ref="K320:R320"/>
    <mergeCell ref="K321:R321"/>
    <mergeCell ref="K322:R322"/>
    <mergeCell ref="K323:R323"/>
    <mergeCell ref="K324:R324"/>
    <mergeCell ref="K325:R325"/>
    <mergeCell ref="K326:R326"/>
    <mergeCell ref="K327:R327"/>
    <mergeCell ref="K328:R328"/>
    <mergeCell ref="K329:R329"/>
    <mergeCell ref="K330:R330"/>
    <mergeCell ref="K331:R331"/>
    <mergeCell ref="K332:R332"/>
    <mergeCell ref="K333:R333"/>
    <mergeCell ref="K334:R334"/>
    <mergeCell ref="K335:R335"/>
    <mergeCell ref="K336:R336"/>
    <mergeCell ref="K337:R337"/>
    <mergeCell ref="K338:R338"/>
    <mergeCell ref="K339:R339"/>
    <mergeCell ref="K340:R340"/>
    <mergeCell ref="K341:R341"/>
    <mergeCell ref="K342:R342"/>
    <mergeCell ref="K343:R343"/>
    <mergeCell ref="K344:R344"/>
    <mergeCell ref="K345:R345"/>
    <mergeCell ref="K346:R346"/>
    <mergeCell ref="K347:R347"/>
    <mergeCell ref="K348:R348"/>
    <mergeCell ref="K349:R349"/>
    <mergeCell ref="K350:R350"/>
    <mergeCell ref="K351:R351"/>
    <mergeCell ref="K352:R352"/>
    <mergeCell ref="K353:R353"/>
    <mergeCell ref="K354:R354"/>
    <mergeCell ref="K355:R355"/>
    <mergeCell ref="K356:R356"/>
    <mergeCell ref="K357:R357"/>
    <mergeCell ref="K358:R358"/>
    <mergeCell ref="K359:R359"/>
    <mergeCell ref="K360:R360"/>
    <mergeCell ref="K361:R361"/>
    <mergeCell ref="K362:R362"/>
    <mergeCell ref="K363:R363"/>
    <mergeCell ref="K364:R364"/>
    <mergeCell ref="K365:R365"/>
    <mergeCell ref="K366:R366"/>
    <mergeCell ref="K367:R367"/>
    <mergeCell ref="K368:R368"/>
    <mergeCell ref="K369:R369"/>
    <mergeCell ref="K370:R370"/>
    <mergeCell ref="K371:R371"/>
    <mergeCell ref="K372:R372"/>
    <mergeCell ref="K373:R373"/>
    <mergeCell ref="K374:R374"/>
    <mergeCell ref="K375:R375"/>
    <mergeCell ref="K376:R376"/>
    <mergeCell ref="K377:R377"/>
    <mergeCell ref="K378:R378"/>
    <mergeCell ref="K379:R379"/>
    <mergeCell ref="K380:R380"/>
    <mergeCell ref="K381:R381"/>
    <mergeCell ref="K382:R382"/>
    <mergeCell ref="K383:R383"/>
    <mergeCell ref="K384:R384"/>
    <mergeCell ref="K385:R385"/>
    <mergeCell ref="K386:R386"/>
    <mergeCell ref="K387:R387"/>
    <mergeCell ref="K388:R388"/>
    <mergeCell ref="K389:R389"/>
    <mergeCell ref="K390:R390"/>
    <mergeCell ref="K391:R391"/>
    <mergeCell ref="K392:R392"/>
    <mergeCell ref="K393:R393"/>
    <mergeCell ref="K394:R394"/>
    <mergeCell ref="K395:R395"/>
    <mergeCell ref="K396:R396"/>
    <mergeCell ref="K397:R397"/>
    <mergeCell ref="K398:R398"/>
    <mergeCell ref="K399:R399"/>
    <mergeCell ref="K400:R400"/>
    <mergeCell ref="K401:R401"/>
    <mergeCell ref="K402:R402"/>
    <mergeCell ref="K403:R403"/>
    <mergeCell ref="K404:R404"/>
    <mergeCell ref="K405:R405"/>
    <mergeCell ref="K406:R406"/>
    <mergeCell ref="K407:R407"/>
    <mergeCell ref="K408:R408"/>
    <mergeCell ref="K409:R409"/>
    <mergeCell ref="K410:R410"/>
    <mergeCell ref="K411:R411"/>
    <mergeCell ref="K412:R412"/>
    <mergeCell ref="K413:R413"/>
    <mergeCell ref="K414:R414"/>
    <mergeCell ref="K415:R415"/>
    <mergeCell ref="K416:R416"/>
    <mergeCell ref="K417:R417"/>
    <mergeCell ref="K418:R418"/>
    <mergeCell ref="K419:R419"/>
    <mergeCell ref="K420:R420"/>
    <mergeCell ref="K421:R421"/>
    <mergeCell ref="K422:R422"/>
    <mergeCell ref="K423:R423"/>
    <mergeCell ref="K424:R424"/>
    <mergeCell ref="K425:R425"/>
    <mergeCell ref="K426:R426"/>
    <mergeCell ref="K427:R427"/>
    <mergeCell ref="K428:R428"/>
    <mergeCell ref="K429:R429"/>
    <mergeCell ref="K430:R430"/>
    <mergeCell ref="K431:R431"/>
    <mergeCell ref="K432:R432"/>
    <mergeCell ref="K433:R433"/>
    <mergeCell ref="K434:R434"/>
    <mergeCell ref="K435:R435"/>
    <mergeCell ref="K436:R436"/>
    <mergeCell ref="K437:R437"/>
    <mergeCell ref="K438:R438"/>
    <mergeCell ref="K439:R439"/>
    <mergeCell ref="K440:R440"/>
    <mergeCell ref="K441:R441"/>
    <mergeCell ref="K442:R442"/>
    <mergeCell ref="K443:R443"/>
    <mergeCell ref="K444:R444"/>
    <mergeCell ref="K445:R445"/>
    <mergeCell ref="K446:R446"/>
    <mergeCell ref="K447:R447"/>
    <mergeCell ref="K448:R448"/>
    <mergeCell ref="K449:R449"/>
    <mergeCell ref="K450:R450"/>
    <mergeCell ref="K451:R451"/>
    <mergeCell ref="K452:R452"/>
    <mergeCell ref="K453:R453"/>
    <mergeCell ref="K454:R454"/>
    <mergeCell ref="K455:R455"/>
    <mergeCell ref="K456:R456"/>
    <mergeCell ref="K457:R457"/>
    <mergeCell ref="K458:R458"/>
    <mergeCell ref="K459:R459"/>
    <mergeCell ref="K460:R460"/>
    <mergeCell ref="K461:R461"/>
    <mergeCell ref="K462:R462"/>
    <mergeCell ref="K463:R463"/>
    <mergeCell ref="K464:R464"/>
    <mergeCell ref="K465:R465"/>
    <mergeCell ref="K466:R466"/>
    <mergeCell ref="K467:R467"/>
    <mergeCell ref="K468:R468"/>
    <mergeCell ref="K469:R469"/>
    <mergeCell ref="K470:R470"/>
    <mergeCell ref="K471:R471"/>
    <mergeCell ref="K472:R472"/>
    <mergeCell ref="K473:R473"/>
    <mergeCell ref="K474:R474"/>
    <mergeCell ref="K475:R475"/>
    <mergeCell ref="K476:R476"/>
    <mergeCell ref="K477:R477"/>
    <mergeCell ref="K478:R478"/>
    <mergeCell ref="K479:R479"/>
    <mergeCell ref="K480:R480"/>
    <mergeCell ref="K481:R481"/>
    <mergeCell ref="K482:R482"/>
    <mergeCell ref="K483:R483"/>
    <mergeCell ref="K484:R484"/>
    <mergeCell ref="K485:R485"/>
    <mergeCell ref="K486:R486"/>
    <mergeCell ref="K487:R487"/>
    <mergeCell ref="K488:R488"/>
    <mergeCell ref="K489:R489"/>
    <mergeCell ref="K490:R490"/>
    <mergeCell ref="K491:R491"/>
    <mergeCell ref="K492:R492"/>
    <mergeCell ref="K493:R493"/>
    <mergeCell ref="K494:R494"/>
    <mergeCell ref="K495:R495"/>
    <mergeCell ref="K496:R496"/>
    <mergeCell ref="K497:R497"/>
    <mergeCell ref="K498:R498"/>
    <mergeCell ref="K499:R499"/>
    <mergeCell ref="K500:R500"/>
    <mergeCell ref="K501:R501"/>
    <mergeCell ref="K502:R502"/>
    <mergeCell ref="K503:R503"/>
    <mergeCell ref="K504:R504"/>
    <mergeCell ref="K505:R505"/>
    <mergeCell ref="K506:R506"/>
    <mergeCell ref="K507:R507"/>
    <mergeCell ref="K508:R508"/>
    <mergeCell ref="K509:R509"/>
    <mergeCell ref="K510:R510"/>
    <mergeCell ref="K511:R511"/>
    <mergeCell ref="K512:R512"/>
    <mergeCell ref="K513:R513"/>
    <mergeCell ref="K514:R514"/>
    <mergeCell ref="K515:R515"/>
    <mergeCell ref="K516:R516"/>
    <mergeCell ref="K517:R517"/>
    <mergeCell ref="K518:R518"/>
    <mergeCell ref="K519:R519"/>
    <mergeCell ref="K520:R520"/>
    <mergeCell ref="K521:R521"/>
    <mergeCell ref="K522:R522"/>
    <mergeCell ref="K523:R523"/>
    <mergeCell ref="K524:R524"/>
    <mergeCell ref="K525:R525"/>
    <mergeCell ref="K526:R526"/>
    <mergeCell ref="K527:R527"/>
    <mergeCell ref="K528:R528"/>
    <mergeCell ref="K529:R529"/>
    <mergeCell ref="K530:R530"/>
    <mergeCell ref="K531:R531"/>
    <mergeCell ref="K532:R532"/>
    <mergeCell ref="K533:R533"/>
    <mergeCell ref="K534:R534"/>
    <mergeCell ref="K535:R535"/>
    <mergeCell ref="K536:R536"/>
    <mergeCell ref="K537:R537"/>
    <mergeCell ref="K538:R538"/>
    <mergeCell ref="K539:R539"/>
    <mergeCell ref="K540:R540"/>
    <mergeCell ref="K541:R541"/>
    <mergeCell ref="K542:R542"/>
    <mergeCell ref="K543:R543"/>
    <mergeCell ref="K544:R544"/>
    <mergeCell ref="K545:R545"/>
    <mergeCell ref="K546:R546"/>
    <mergeCell ref="K547:R547"/>
    <mergeCell ref="K548:R548"/>
    <mergeCell ref="K549:R549"/>
    <mergeCell ref="K550:R550"/>
    <mergeCell ref="K551:R551"/>
    <mergeCell ref="K552:R552"/>
    <mergeCell ref="K553:R553"/>
    <mergeCell ref="K554:R554"/>
    <mergeCell ref="K555:R555"/>
    <mergeCell ref="K556:R556"/>
    <mergeCell ref="K557:R557"/>
    <mergeCell ref="K558:R558"/>
    <mergeCell ref="K559:R559"/>
    <mergeCell ref="K560:R560"/>
    <mergeCell ref="K561:R561"/>
    <mergeCell ref="K562:R562"/>
    <mergeCell ref="K563:R563"/>
    <mergeCell ref="K564:R564"/>
    <mergeCell ref="K565:R565"/>
    <mergeCell ref="K566:R566"/>
    <mergeCell ref="K567:R567"/>
    <mergeCell ref="K568:R568"/>
    <mergeCell ref="K569:R569"/>
    <mergeCell ref="K570:R570"/>
    <mergeCell ref="K571:R571"/>
    <mergeCell ref="S578:T578"/>
    <mergeCell ref="U578:V578"/>
    <mergeCell ref="S579:T579"/>
    <mergeCell ref="U579:V579"/>
    <mergeCell ref="K572:R572"/>
    <mergeCell ref="K573:R573"/>
    <mergeCell ref="K574:R574"/>
    <mergeCell ref="K575:R575"/>
    <mergeCell ref="K576:R576"/>
    <mergeCell ref="K577:R577"/>
    <mergeCell ref="K578:R578"/>
    <mergeCell ref="K579:R579"/>
    <mergeCell ref="K580:R580"/>
    <mergeCell ref="S580:T580"/>
    <mergeCell ref="U580:V580"/>
    <mergeCell ref="K581:R581"/>
    <mergeCell ref="S581:T581"/>
    <mergeCell ref="U581:V581"/>
    <mergeCell ref="S584:T584"/>
    <mergeCell ref="U584:V584"/>
    <mergeCell ref="K582:R582"/>
    <mergeCell ref="S582:T582"/>
    <mergeCell ref="U582:V582"/>
    <mergeCell ref="K583:R583"/>
    <mergeCell ref="S583:T583"/>
    <mergeCell ref="U583:V583"/>
    <mergeCell ref="K584:R584"/>
    <mergeCell ref="S596:T596"/>
    <mergeCell ref="U596:V596"/>
    <mergeCell ref="K594:R594"/>
    <mergeCell ref="S594:T594"/>
    <mergeCell ref="U594:V594"/>
    <mergeCell ref="K595:R595"/>
    <mergeCell ref="S595:T595"/>
    <mergeCell ref="U595:V595"/>
    <mergeCell ref="K596:R596"/>
    <mergeCell ref="S599:T599"/>
    <mergeCell ref="U599:V599"/>
    <mergeCell ref="K597:R597"/>
    <mergeCell ref="S597:T597"/>
    <mergeCell ref="U597:V597"/>
    <mergeCell ref="K598:R598"/>
    <mergeCell ref="S598:T598"/>
    <mergeCell ref="U598:V598"/>
    <mergeCell ref="K599:R599"/>
    <mergeCell ref="S602:T602"/>
    <mergeCell ref="U602:V602"/>
    <mergeCell ref="K600:R600"/>
    <mergeCell ref="S600:T600"/>
    <mergeCell ref="U600:V600"/>
    <mergeCell ref="K601:R601"/>
    <mergeCell ref="S601:T601"/>
    <mergeCell ref="U601:V601"/>
    <mergeCell ref="K602:R602"/>
    <mergeCell ref="S605:T605"/>
    <mergeCell ref="U605:V605"/>
    <mergeCell ref="K603:R603"/>
    <mergeCell ref="S603:T603"/>
    <mergeCell ref="U603:V603"/>
    <mergeCell ref="K604:R604"/>
    <mergeCell ref="S604:T604"/>
    <mergeCell ref="U604:V604"/>
    <mergeCell ref="K605:R605"/>
    <mergeCell ref="S608:T608"/>
    <mergeCell ref="U608:V608"/>
    <mergeCell ref="K606:R606"/>
    <mergeCell ref="S606:T606"/>
    <mergeCell ref="U606:V606"/>
    <mergeCell ref="K607:R607"/>
    <mergeCell ref="S607:T607"/>
    <mergeCell ref="U607:V607"/>
    <mergeCell ref="K608:R608"/>
    <mergeCell ref="S905:T905"/>
    <mergeCell ref="U905:V905"/>
    <mergeCell ref="K903:R903"/>
    <mergeCell ref="S903:T903"/>
    <mergeCell ref="U903:V903"/>
    <mergeCell ref="K904:R904"/>
    <mergeCell ref="S904:T904"/>
    <mergeCell ref="U904:V904"/>
    <mergeCell ref="K905:R905"/>
    <mergeCell ref="S908:T908"/>
    <mergeCell ref="U908:V908"/>
    <mergeCell ref="K906:R906"/>
    <mergeCell ref="S906:T906"/>
    <mergeCell ref="U906:V906"/>
    <mergeCell ref="K907:R907"/>
    <mergeCell ref="S907:T907"/>
    <mergeCell ref="U907:V907"/>
    <mergeCell ref="K908:R908"/>
    <mergeCell ref="S911:T911"/>
    <mergeCell ref="U911:V911"/>
    <mergeCell ref="K909:R909"/>
    <mergeCell ref="S909:T909"/>
    <mergeCell ref="U909:V909"/>
    <mergeCell ref="K910:R910"/>
    <mergeCell ref="S910:T910"/>
    <mergeCell ref="U910:V910"/>
    <mergeCell ref="K911:R911"/>
    <mergeCell ref="S914:T914"/>
    <mergeCell ref="U914:V914"/>
    <mergeCell ref="K912:R912"/>
    <mergeCell ref="S912:T912"/>
    <mergeCell ref="U912:V912"/>
    <mergeCell ref="K913:R913"/>
    <mergeCell ref="S913:T913"/>
    <mergeCell ref="U913:V913"/>
    <mergeCell ref="K914:R914"/>
    <mergeCell ref="S917:T917"/>
    <mergeCell ref="U917:V917"/>
    <mergeCell ref="K915:R915"/>
    <mergeCell ref="S915:T915"/>
    <mergeCell ref="U915:V915"/>
    <mergeCell ref="K916:R916"/>
    <mergeCell ref="S916:T916"/>
    <mergeCell ref="U916:V916"/>
    <mergeCell ref="K917:R917"/>
    <mergeCell ref="S920:T920"/>
    <mergeCell ref="U920:V920"/>
    <mergeCell ref="K918:R918"/>
    <mergeCell ref="S918:T918"/>
    <mergeCell ref="U918:V918"/>
    <mergeCell ref="K919:R919"/>
    <mergeCell ref="S919:T919"/>
    <mergeCell ref="U919:V919"/>
    <mergeCell ref="K920:R920"/>
    <mergeCell ref="S923:T923"/>
    <mergeCell ref="U923:V923"/>
    <mergeCell ref="K921:R921"/>
    <mergeCell ref="S921:T921"/>
    <mergeCell ref="U921:V921"/>
    <mergeCell ref="K922:R922"/>
    <mergeCell ref="S922:T922"/>
    <mergeCell ref="U922:V922"/>
    <mergeCell ref="K923:R923"/>
    <mergeCell ref="S926:T926"/>
    <mergeCell ref="U926:V926"/>
    <mergeCell ref="K924:R924"/>
    <mergeCell ref="S924:T924"/>
    <mergeCell ref="U924:V924"/>
    <mergeCell ref="K925:R925"/>
    <mergeCell ref="S925:T925"/>
    <mergeCell ref="U925:V925"/>
    <mergeCell ref="K926:R926"/>
    <mergeCell ref="S929:T929"/>
    <mergeCell ref="U929:V929"/>
    <mergeCell ref="K927:R927"/>
    <mergeCell ref="S927:T927"/>
    <mergeCell ref="U927:V927"/>
    <mergeCell ref="K928:R928"/>
    <mergeCell ref="S928:T928"/>
    <mergeCell ref="U928:V928"/>
    <mergeCell ref="K929:R929"/>
    <mergeCell ref="S932:T932"/>
    <mergeCell ref="U932:V932"/>
    <mergeCell ref="K930:R930"/>
    <mergeCell ref="S930:T930"/>
    <mergeCell ref="U930:V930"/>
    <mergeCell ref="K931:R931"/>
    <mergeCell ref="S931:T931"/>
    <mergeCell ref="U931:V931"/>
    <mergeCell ref="K932:R932"/>
    <mergeCell ref="S935:T935"/>
    <mergeCell ref="U935:V935"/>
    <mergeCell ref="K933:R933"/>
    <mergeCell ref="S933:T933"/>
    <mergeCell ref="U933:V933"/>
    <mergeCell ref="K934:R934"/>
    <mergeCell ref="S934:T934"/>
    <mergeCell ref="U934:V934"/>
    <mergeCell ref="K935:R935"/>
    <mergeCell ref="S938:T938"/>
    <mergeCell ref="U938:V938"/>
    <mergeCell ref="K936:R936"/>
    <mergeCell ref="S936:T936"/>
    <mergeCell ref="U936:V936"/>
    <mergeCell ref="K937:R937"/>
    <mergeCell ref="S937:T937"/>
    <mergeCell ref="U937:V937"/>
    <mergeCell ref="K938:R938"/>
    <mergeCell ref="S941:T941"/>
    <mergeCell ref="U941:V941"/>
    <mergeCell ref="K939:R939"/>
    <mergeCell ref="S939:T939"/>
    <mergeCell ref="U939:V939"/>
    <mergeCell ref="K940:R940"/>
    <mergeCell ref="S940:T940"/>
    <mergeCell ref="U940:V940"/>
    <mergeCell ref="K941:R941"/>
    <mergeCell ref="S944:T944"/>
    <mergeCell ref="U944:V944"/>
    <mergeCell ref="K942:R942"/>
    <mergeCell ref="S942:T942"/>
    <mergeCell ref="U942:V942"/>
    <mergeCell ref="K943:R943"/>
    <mergeCell ref="S943:T943"/>
    <mergeCell ref="U943:V943"/>
    <mergeCell ref="K944:R944"/>
    <mergeCell ref="S968:T968"/>
    <mergeCell ref="U968:V968"/>
    <mergeCell ref="K966:R966"/>
    <mergeCell ref="S966:T966"/>
    <mergeCell ref="U966:V966"/>
    <mergeCell ref="K967:R967"/>
    <mergeCell ref="S967:T967"/>
    <mergeCell ref="U967:V967"/>
    <mergeCell ref="K968:R968"/>
    <mergeCell ref="S971:T971"/>
    <mergeCell ref="U971:V971"/>
    <mergeCell ref="K969:R969"/>
    <mergeCell ref="S969:T969"/>
    <mergeCell ref="U969:V969"/>
    <mergeCell ref="K970:R970"/>
    <mergeCell ref="S970:T970"/>
    <mergeCell ref="U970:V970"/>
    <mergeCell ref="K971:R971"/>
    <mergeCell ref="S974:T974"/>
    <mergeCell ref="U974:V974"/>
    <mergeCell ref="K972:R972"/>
    <mergeCell ref="S972:T972"/>
    <mergeCell ref="U972:V972"/>
    <mergeCell ref="K973:R973"/>
    <mergeCell ref="S973:T973"/>
    <mergeCell ref="U973:V973"/>
    <mergeCell ref="K974:R974"/>
    <mergeCell ref="S977:T977"/>
    <mergeCell ref="U977:V977"/>
    <mergeCell ref="K975:R975"/>
    <mergeCell ref="S975:T975"/>
    <mergeCell ref="U975:V975"/>
    <mergeCell ref="K976:R976"/>
    <mergeCell ref="S976:T976"/>
    <mergeCell ref="U976:V976"/>
    <mergeCell ref="K977:R977"/>
    <mergeCell ref="S980:T980"/>
    <mergeCell ref="U980:V980"/>
    <mergeCell ref="K978:R978"/>
    <mergeCell ref="S978:T978"/>
    <mergeCell ref="U978:V978"/>
    <mergeCell ref="K979:R979"/>
    <mergeCell ref="S979:T979"/>
    <mergeCell ref="U979:V979"/>
    <mergeCell ref="K980:R980"/>
    <mergeCell ref="S983:T983"/>
    <mergeCell ref="U983:V983"/>
    <mergeCell ref="K981:R981"/>
    <mergeCell ref="S981:T981"/>
    <mergeCell ref="U981:V981"/>
    <mergeCell ref="K982:R982"/>
    <mergeCell ref="S982:T982"/>
    <mergeCell ref="U982:V982"/>
    <mergeCell ref="K983:R983"/>
    <mergeCell ref="S791:T791"/>
    <mergeCell ref="U791:V791"/>
    <mergeCell ref="K789:R789"/>
    <mergeCell ref="S789:T789"/>
    <mergeCell ref="U789:V789"/>
    <mergeCell ref="K790:R790"/>
    <mergeCell ref="S790:T790"/>
    <mergeCell ref="U790:V790"/>
    <mergeCell ref="K791:R791"/>
    <mergeCell ref="S794:T794"/>
    <mergeCell ref="U794:V794"/>
    <mergeCell ref="K792:R792"/>
    <mergeCell ref="S792:T792"/>
    <mergeCell ref="U792:V792"/>
    <mergeCell ref="K793:R793"/>
    <mergeCell ref="S793:T793"/>
    <mergeCell ref="U793:V793"/>
    <mergeCell ref="K794:R794"/>
    <mergeCell ref="S797:T797"/>
    <mergeCell ref="U797:V797"/>
    <mergeCell ref="K795:R795"/>
    <mergeCell ref="S795:T795"/>
    <mergeCell ref="U795:V795"/>
    <mergeCell ref="K796:R796"/>
    <mergeCell ref="S796:T796"/>
    <mergeCell ref="U796:V796"/>
    <mergeCell ref="K797:R797"/>
    <mergeCell ref="K984:R984"/>
    <mergeCell ref="S984:T984"/>
    <mergeCell ref="U984:V984"/>
    <mergeCell ref="K985:R985"/>
    <mergeCell ref="S985:T985"/>
    <mergeCell ref="U985:V985"/>
    <mergeCell ref="S947:T947"/>
    <mergeCell ref="U947:V947"/>
    <mergeCell ref="K945:R945"/>
    <mergeCell ref="S945:T945"/>
    <mergeCell ref="U945:V945"/>
    <mergeCell ref="K946:R946"/>
    <mergeCell ref="S946:T946"/>
    <mergeCell ref="U946:V946"/>
    <mergeCell ref="K947:R947"/>
    <mergeCell ref="S950:T950"/>
    <mergeCell ref="U950:V950"/>
    <mergeCell ref="K948:R948"/>
    <mergeCell ref="S948:T948"/>
    <mergeCell ref="U948:V948"/>
    <mergeCell ref="K949:R949"/>
    <mergeCell ref="S949:T949"/>
    <mergeCell ref="U949:V949"/>
    <mergeCell ref="K950:R950"/>
    <mergeCell ref="S953:T953"/>
    <mergeCell ref="U953:V953"/>
    <mergeCell ref="K951:R951"/>
    <mergeCell ref="S951:T951"/>
    <mergeCell ref="U951:V951"/>
    <mergeCell ref="K952:R952"/>
    <mergeCell ref="S952:T952"/>
    <mergeCell ref="U952:V952"/>
    <mergeCell ref="K953:R953"/>
    <mergeCell ref="S956:T956"/>
    <mergeCell ref="U956:V956"/>
    <mergeCell ref="K954:R954"/>
    <mergeCell ref="S954:T954"/>
    <mergeCell ref="U954:V954"/>
    <mergeCell ref="K955:R955"/>
    <mergeCell ref="S955:T955"/>
    <mergeCell ref="U955:V955"/>
    <mergeCell ref="K956:R956"/>
    <mergeCell ref="S959:T959"/>
    <mergeCell ref="U959:V959"/>
    <mergeCell ref="K957:R957"/>
    <mergeCell ref="S957:T957"/>
    <mergeCell ref="U957:V957"/>
    <mergeCell ref="K958:R958"/>
    <mergeCell ref="S958:T958"/>
    <mergeCell ref="U958:V958"/>
    <mergeCell ref="K959:R959"/>
    <mergeCell ref="S962:T962"/>
    <mergeCell ref="U962:V962"/>
    <mergeCell ref="K960:R960"/>
    <mergeCell ref="S960:T960"/>
    <mergeCell ref="U960:V960"/>
    <mergeCell ref="K961:R961"/>
    <mergeCell ref="S961:T961"/>
    <mergeCell ref="U961:V961"/>
    <mergeCell ref="K962:R962"/>
    <mergeCell ref="S965:T965"/>
    <mergeCell ref="U965:V965"/>
    <mergeCell ref="K963:R963"/>
    <mergeCell ref="S963:T963"/>
    <mergeCell ref="U963:V963"/>
    <mergeCell ref="K964:R964"/>
    <mergeCell ref="S964:T964"/>
    <mergeCell ref="U964:V964"/>
    <mergeCell ref="K965:R965"/>
    <mergeCell ref="S533:T533"/>
    <mergeCell ref="S534:T534"/>
    <mergeCell ref="S535:T535"/>
    <mergeCell ref="S536:T536"/>
    <mergeCell ref="U536:V536"/>
    <mergeCell ref="S537:T537"/>
    <mergeCell ref="U537:V537"/>
    <mergeCell ref="U543:V543"/>
    <mergeCell ref="S543:T543"/>
    <mergeCell ref="S544:T544"/>
    <mergeCell ref="U544:V544"/>
    <mergeCell ref="S545:T545"/>
    <mergeCell ref="U545:V545"/>
    <mergeCell ref="S546:T546"/>
    <mergeCell ref="U546:V546"/>
    <mergeCell ref="S509:T509"/>
    <mergeCell ref="U509:V509"/>
    <mergeCell ref="S510:T510"/>
    <mergeCell ref="U510:V510"/>
    <mergeCell ref="S511:T511"/>
    <mergeCell ref="U511:V511"/>
    <mergeCell ref="U512:V512"/>
    <mergeCell ref="S512:T512"/>
    <mergeCell ref="S513:T513"/>
    <mergeCell ref="S514:T514"/>
    <mergeCell ref="S515:T515"/>
    <mergeCell ref="S516:T516"/>
    <mergeCell ref="S517:T517"/>
    <mergeCell ref="S518:T518"/>
    <mergeCell ref="U513:V513"/>
    <mergeCell ref="U514:V514"/>
    <mergeCell ref="U515:V515"/>
    <mergeCell ref="U516:V516"/>
    <mergeCell ref="U517:V517"/>
    <mergeCell ref="U518:V518"/>
    <mergeCell ref="U519:V519"/>
    <mergeCell ref="S519:T519"/>
    <mergeCell ref="S520:T520"/>
    <mergeCell ref="S521:T521"/>
    <mergeCell ref="S522:T522"/>
    <mergeCell ref="S523:T523"/>
    <mergeCell ref="S524:T524"/>
    <mergeCell ref="S525:T525"/>
    <mergeCell ref="U520:V520"/>
    <mergeCell ref="U521:V521"/>
    <mergeCell ref="U522:V522"/>
    <mergeCell ref="U523:V523"/>
    <mergeCell ref="U524:V524"/>
    <mergeCell ref="U525:V525"/>
    <mergeCell ref="U526:V526"/>
    <mergeCell ref="S526:T526"/>
    <mergeCell ref="S527:T527"/>
    <mergeCell ref="S528:T528"/>
    <mergeCell ref="S529:T529"/>
    <mergeCell ref="S530:T530"/>
    <mergeCell ref="S531:T531"/>
    <mergeCell ref="S532:T532"/>
    <mergeCell ref="U576:V576"/>
    <mergeCell ref="U577:V577"/>
    <mergeCell ref="U534:V534"/>
    <mergeCell ref="U535:V535"/>
    <mergeCell ref="U527:V527"/>
    <mergeCell ref="U528:V528"/>
    <mergeCell ref="U529:V529"/>
    <mergeCell ref="U530:V530"/>
    <mergeCell ref="U531:V531"/>
    <mergeCell ref="U532:V532"/>
    <mergeCell ref="U533:V533"/>
    <mergeCell ref="S550:T550"/>
    <mergeCell ref="S551:T551"/>
    <mergeCell ref="S552:T552"/>
    <mergeCell ref="S547:T547"/>
    <mergeCell ref="U547:V547"/>
    <mergeCell ref="S548:T548"/>
    <mergeCell ref="U548:V548"/>
    <mergeCell ref="S549:T549"/>
    <mergeCell ref="U549:V549"/>
    <mergeCell ref="U550:V550"/>
    <mergeCell ref="S555:T555"/>
    <mergeCell ref="S556:T556"/>
    <mergeCell ref="S557:T557"/>
    <mergeCell ref="U551:V551"/>
    <mergeCell ref="U552:V552"/>
    <mergeCell ref="S553:T553"/>
    <mergeCell ref="U553:V553"/>
    <mergeCell ref="S554:T554"/>
    <mergeCell ref="U554:V554"/>
    <mergeCell ref="U555:V555"/>
    <mergeCell ref="S560:T560"/>
    <mergeCell ref="S561:T561"/>
    <mergeCell ref="S562:T562"/>
    <mergeCell ref="U556:V556"/>
    <mergeCell ref="U557:V557"/>
    <mergeCell ref="S558:T558"/>
    <mergeCell ref="U558:V558"/>
    <mergeCell ref="S559:T559"/>
    <mergeCell ref="U559:V559"/>
    <mergeCell ref="U560:V560"/>
    <mergeCell ref="S565:T565"/>
    <mergeCell ref="S566:T566"/>
    <mergeCell ref="S567:T567"/>
    <mergeCell ref="U561:V561"/>
    <mergeCell ref="U562:V562"/>
    <mergeCell ref="S563:T563"/>
    <mergeCell ref="U563:V563"/>
    <mergeCell ref="S564:T564"/>
    <mergeCell ref="U564:V564"/>
    <mergeCell ref="U565:V565"/>
    <mergeCell ref="S570:T570"/>
    <mergeCell ref="S571:T571"/>
    <mergeCell ref="S572:T572"/>
    <mergeCell ref="U566:V566"/>
    <mergeCell ref="U567:V567"/>
    <mergeCell ref="S568:T568"/>
    <mergeCell ref="U568:V568"/>
    <mergeCell ref="S569:T569"/>
    <mergeCell ref="U569:V569"/>
    <mergeCell ref="U570:V570"/>
    <mergeCell ref="U571:V571"/>
    <mergeCell ref="U572:V572"/>
    <mergeCell ref="S573:T573"/>
    <mergeCell ref="U573:V573"/>
    <mergeCell ref="S574:T574"/>
    <mergeCell ref="U574:V574"/>
    <mergeCell ref="U575:V575"/>
    <mergeCell ref="S782:T782"/>
    <mergeCell ref="U782:V782"/>
    <mergeCell ref="S575:T575"/>
    <mergeCell ref="S576:T576"/>
    <mergeCell ref="S577:T577"/>
    <mergeCell ref="K781:R781"/>
    <mergeCell ref="S781:T781"/>
    <mergeCell ref="U781:V781"/>
    <mergeCell ref="K782:R782"/>
    <mergeCell ref="S785:T785"/>
    <mergeCell ref="U785:V785"/>
    <mergeCell ref="K783:R783"/>
    <mergeCell ref="S783:T783"/>
    <mergeCell ref="U783:V783"/>
    <mergeCell ref="K784:R784"/>
    <mergeCell ref="S784:T784"/>
    <mergeCell ref="U784:V784"/>
    <mergeCell ref="K785:R785"/>
    <mergeCell ref="S788:T788"/>
    <mergeCell ref="U788:V788"/>
    <mergeCell ref="K786:R786"/>
    <mergeCell ref="S786:T786"/>
    <mergeCell ref="U786:V786"/>
    <mergeCell ref="K787:R787"/>
    <mergeCell ref="S787:T787"/>
    <mergeCell ref="U787:V787"/>
    <mergeCell ref="K788:R788"/>
    <mergeCell ref="S800:T800"/>
    <mergeCell ref="U800:V800"/>
    <mergeCell ref="K798:R798"/>
    <mergeCell ref="S798:T798"/>
    <mergeCell ref="U798:V798"/>
    <mergeCell ref="K799:R799"/>
    <mergeCell ref="S799:T799"/>
    <mergeCell ref="U799:V799"/>
    <mergeCell ref="K800:R800"/>
    <mergeCell ref="S803:T803"/>
    <mergeCell ref="U803:V803"/>
    <mergeCell ref="K801:R801"/>
    <mergeCell ref="S801:T801"/>
    <mergeCell ref="U801:V801"/>
    <mergeCell ref="K802:R802"/>
    <mergeCell ref="S802:T802"/>
    <mergeCell ref="U802:V802"/>
    <mergeCell ref="K803:R803"/>
    <mergeCell ref="S806:T806"/>
    <mergeCell ref="U806:V806"/>
    <mergeCell ref="K804:R804"/>
    <mergeCell ref="S804:T804"/>
    <mergeCell ref="U804:V804"/>
    <mergeCell ref="K805:R805"/>
    <mergeCell ref="S805:T805"/>
    <mergeCell ref="U805:V805"/>
    <mergeCell ref="K806:R806"/>
    <mergeCell ref="S809:T809"/>
    <mergeCell ref="U809:V809"/>
    <mergeCell ref="K807:R807"/>
    <mergeCell ref="S807:T807"/>
    <mergeCell ref="U807:V807"/>
    <mergeCell ref="K808:R808"/>
    <mergeCell ref="S808:T808"/>
    <mergeCell ref="U808:V808"/>
    <mergeCell ref="K809:R809"/>
    <mergeCell ref="S812:T812"/>
    <mergeCell ref="U812:V812"/>
    <mergeCell ref="K810:R810"/>
    <mergeCell ref="S810:T810"/>
    <mergeCell ref="U810:V810"/>
    <mergeCell ref="K811:R811"/>
    <mergeCell ref="S811:T811"/>
    <mergeCell ref="U811:V811"/>
    <mergeCell ref="K812:R812"/>
    <mergeCell ref="S815:T815"/>
    <mergeCell ref="U815:V815"/>
    <mergeCell ref="K813:R813"/>
    <mergeCell ref="S813:T813"/>
    <mergeCell ref="U813:V813"/>
    <mergeCell ref="K814:R814"/>
    <mergeCell ref="S814:T814"/>
    <mergeCell ref="U814:V814"/>
    <mergeCell ref="K815:R815"/>
    <mergeCell ref="S818:T818"/>
    <mergeCell ref="U818:V818"/>
    <mergeCell ref="K816:R816"/>
    <mergeCell ref="S816:T816"/>
    <mergeCell ref="U816:V816"/>
    <mergeCell ref="K817:R817"/>
    <mergeCell ref="S817:T817"/>
    <mergeCell ref="U817:V817"/>
    <mergeCell ref="K818:R818"/>
    <mergeCell ref="S821:T821"/>
    <mergeCell ref="U821:V821"/>
    <mergeCell ref="K819:R819"/>
    <mergeCell ref="S819:T819"/>
    <mergeCell ref="U819:V819"/>
    <mergeCell ref="K820:R820"/>
    <mergeCell ref="S820:T820"/>
    <mergeCell ref="U820:V820"/>
    <mergeCell ref="K821:R821"/>
    <mergeCell ref="S824:T824"/>
    <mergeCell ref="U824:V824"/>
    <mergeCell ref="K822:R822"/>
    <mergeCell ref="S822:T822"/>
    <mergeCell ref="U822:V822"/>
    <mergeCell ref="K823:R823"/>
    <mergeCell ref="S823:T823"/>
    <mergeCell ref="U823:V823"/>
    <mergeCell ref="K824:R824"/>
    <mergeCell ref="S827:T827"/>
    <mergeCell ref="U827:V827"/>
    <mergeCell ref="K825:R825"/>
    <mergeCell ref="S825:T825"/>
    <mergeCell ref="U825:V825"/>
    <mergeCell ref="K826:R826"/>
    <mergeCell ref="S826:T826"/>
    <mergeCell ref="U826:V826"/>
    <mergeCell ref="K827:R827"/>
    <mergeCell ref="S830:T830"/>
    <mergeCell ref="U830:V830"/>
    <mergeCell ref="K828:R828"/>
    <mergeCell ref="S828:T828"/>
    <mergeCell ref="U828:V828"/>
    <mergeCell ref="K829:R829"/>
    <mergeCell ref="S829:T829"/>
    <mergeCell ref="U829:V829"/>
    <mergeCell ref="K830:R830"/>
    <mergeCell ref="S833:T833"/>
    <mergeCell ref="U833:V833"/>
    <mergeCell ref="K831:R831"/>
    <mergeCell ref="S831:T831"/>
    <mergeCell ref="U831:V831"/>
    <mergeCell ref="K832:R832"/>
    <mergeCell ref="S832:T832"/>
    <mergeCell ref="U832:V832"/>
    <mergeCell ref="K833:R833"/>
    <mergeCell ref="S836:T836"/>
    <mergeCell ref="U836:V836"/>
    <mergeCell ref="K834:R834"/>
    <mergeCell ref="S834:T834"/>
    <mergeCell ref="U834:V834"/>
    <mergeCell ref="K835:R835"/>
    <mergeCell ref="S835:T835"/>
    <mergeCell ref="U835:V835"/>
    <mergeCell ref="K836:R836"/>
    <mergeCell ref="S839:T839"/>
    <mergeCell ref="U839:V839"/>
    <mergeCell ref="K837:R837"/>
    <mergeCell ref="S837:T837"/>
    <mergeCell ref="U837:V837"/>
    <mergeCell ref="K838:R838"/>
    <mergeCell ref="S838:T838"/>
    <mergeCell ref="U838:V838"/>
    <mergeCell ref="K839:R839"/>
    <mergeCell ref="S842:T842"/>
    <mergeCell ref="U842:V842"/>
    <mergeCell ref="K840:R840"/>
    <mergeCell ref="S840:T840"/>
    <mergeCell ref="U840:V840"/>
    <mergeCell ref="K841:R841"/>
    <mergeCell ref="S841:T841"/>
    <mergeCell ref="U841:V841"/>
    <mergeCell ref="K842:R842"/>
    <mergeCell ref="S845:T845"/>
    <mergeCell ref="U845:V845"/>
    <mergeCell ref="K843:R843"/>
    <mergeCell ref="S843:T843"/>
    <mergeCell ref="U843:V843"/>
    <mergeCell ref="K844:R844"/>
    <mergeCell ref="S844:T844"/>
    <mergeCell ref="U844:V844"/>
    <mergeCell ref="K845:R845"/>
    <mergeCell ref="S848:T848"/>
    <mergeCell ref="U848:V848"/>
    <mergeCell ref="K846:R846"/>
    <mergeCell ref="S846:T846"/>
    <mergeCell ref="U846:V846"/>
    <mergeCell ref="K847:R847"/>
    <mergeCell ref="S847:T847"/>
    <mergeCell ref="U847:V847"/>
    <mergeCell ref="K848:R848"/>
    <mergeCell ref="S851:T851"/>
    <mergeCell ref="U851:V851"/>
    <mergeCell ref="K849:R849"/>
    <mergeCell ref="S849:T849"/>
    <mergeCell ref="U849:V849"/>
    <mergeCell ref="K850:R850"/>
    <mergeCell ref="S850:T850"/>
    <mergeCell ref="U850:V850"/>
    <mergeCell ref="K851:R851"/>
    <mergeCell ref="S854:T854"/>
    <mergeCell ref="U854:V854"/>
    <mergeCell ref="K852:R852"/>
    <mergeCell ref="S852:T852"/>
    <mergeCell ref="U852:V852"/>
    <mergeCell ref="K853:R853"/>
    <mergeCell ref="S853:T853"/>
    <mergeCell ref="U853:V853"/>
    <mergeCell ref="K854:R854"/>
    <mergeCell ref="S857:T857"/>
    <mergeCell ref="U857:V857"/>
    <mergeCell ref="K855:R855"/>
    <mergeCell ref="S855:T855"/>
    <mergeCell ref="U855:V855"/>
    <mergeCell ref="K856:R856"/>
    <mergeCell ref="S856:T856"/>
    <mergeCell ref="U856:V856"/>
    <mergeCell ref="K857:R857"/>
    <mergeCell ref="S860:T860"/>
    <mergeCell ref="U860:V860"/>
    <mergeCell ref="K858:R858"/>
    <mergeCell ref="S858:T858"/>
    <mergeCell ref="U858:V858"/>
    <mergeCell ref="K859:R859"/>
    <mergeCell ref="S859:T859"/>
    <mergeCell ref="U859:V859"/>
    <mergeCell ref="K860:R860"/>
    <mergeCell ref="S863:T863"/>
    <mergeCell ref="U863:V863"/>
    <mergeCell ref="K861:R861"/>
    <mergeCell ref="S861:T861"/>
    <mergeCell ref="U861:V861"/>
    <mergeCell ref="K862:R862"/>
    <mergeCell ref="S862:T862"/>
    <mergeCell ref="U862:V862"/>
    <mergeCell ref="K863:R863"/>
    <mergeCell ref="S866:T866"/>
    <mergeCell ref="U866:V866"/>
    <mergeCell ref="K864:R864"/>
    <mergeCell ref="S864:T864"/>
    <mergeCell ref="U864:V864"/>
    <mergeCell ref="K865:R865"/>
    <mergeCell ref="S865:T865"/>
    <mergeCell ref="U865:V865"/>
    <mergeCell ref="K866:R866"/>
    <mergeCell ref="S869:T869"/>
    <mergeCell ref="U869:V869"/>
    <mergeCell ref="K867:R867"/>
    <mergeCell ref="S867:T867"/>
    <mergeCell ref="U867:V867"/>
    <mergeCell ref="K868:R868"/>
    <mergeCell ref="S868:T868"/>
    <mergeCell ref="U868:V868"/>
    <mergeCell ref="K869:R869"/>
    <mergeCell ref="S872:T872"/>
    <mergeCell ref="U872:V872"/>
    <mergeCell ref="K870:R870"/>
    <mergeCell ref="S870:T870"/>
    <mergeCell ref="U870:V870"/>
    <mergeCell ref="K871:R871"/>
    <mergeCell ref="S871:T871"/>
    <mergeCell ref="U871:V871"/>
    <mergeCell ref="K872:R872"/>
    <mergeCell ref="S875:T875"/>
    <mergeCell ref="U875:V875"/>
    <mergeCell ref="K873:R873"/>
    <mergeCell ref="S873:T873"/>
    <mergeCell ref="U873:V873"/>
    <mergeCell ref="K874:R874"/>
    <mergeCell ref="S874:T874"/>
    <mergeCell ref="U874:V874"/>
    <mergeCell ref="K875:R875"/>
    <mergeCell ref="S878:T878"/>
    <mergeCell ref="U878:V878"/>
    <mergeCell ref="K876:R876"/>
    <mergeCell ref="S876:T876"/>
    <mergeCell ref="U876:V876"/>
    <mergeCell ref="K877:R877"/>
    <mergeCell ref="S877:T877"/>
    <mergeCell ref="U877:V877"/>
    <mergeCell ref="K878:R878"/>
    <mergeCell ref="S881:T881"/>
    <mergeCell ref="U881:V881"/>
    <mergeCell ref="K879:R879"/>
    <mergeCell ref="S879:T879"/>
    <mergeCell ref="U879:V879"/>
    <mergeCell ref="K880:R880"/>
    <mergeCell ref="S880:T880"/>
    <mergeCell ref="U880:V880"/>
    <mergeCell ref="K881:R881"/>
    <mergeCell ref="S884:T884"/>
    <mergeCell ref="U884:V884"/>
    <mergeCell ref="K882:R882"/>
    <mergeCell ref="S882:T882"/>
    <mergeCell ref="U882:V882"/>
    <mergeCell ref="K883:R883"/>
    <mergeCell ref="S883:T883"/>
    <mergeCell ref="U883:V883"/>
    <mergeCell ref="K884:R884"/>
    <mergeCell ref="S887:T887"/>
    <mergeCell ref="U887:V887"/>
    <mergeCell ref="K885:R885"/>
    <mergeCell ref="S885:T885"/>
    <mergeCell ref="U885:V885"/>
    <mergeCell ref="K886:R886"/>
    <mergeCell ref="S886:T886"/>
    <mergeCell ref="U886:V886"/>
    <mergeCell ref="K887:R887"/>
    <mergeCell ref="S890:T890"/>
    <mergeCell ref="U890:V890"/>
    <mergeCell ref="K888:R888"/>
    <mergeCell ref="S888:T888"/>
    <mergeCell ref="U888:V888"/>
    <mergeCell ref="K889:R889"/>
    <mergeCell ref="S889:T889"/>
    <mergeCell ref="U889:V889"/>
    <mergeCell ref="K890:R890"/>
    <mergeCell ref="S893:T893"/>
    <mergeCell ref="U893:V893"/>
    <mergeCell ref="K891:R891"/>
    <mergeCell ref="S891:T891"/>
    <mergeCell ref="U891:V891"/>
    <mergeCell ref="K892:R892"/>
    <mergeCell ref="S892:T892"/>
    <mergeCell ref="U892:V892"/>
    <mergeCell ref="K893:R893"/>
    <mergeCell ref="S896:T896"/>
    <mergeCell ref="U896:V896"/>
    <mergeCell ref="K894:R894"/>
    <mergeCell ref="S894:T894"/>
    <mergeCell ref="U894:V894"/>
    <mergeCell ref="K895:R895"/>
    <mergeCell ref="S895:T895"/>
    <mergeCell ref="U895:V895"/>
    <mergeCell ref="K896:R896"/>
    <mergeCell ref="S899:T899"/>
    <mergeCell ref="U899:V899"/>
    <mergeCell ref="K897:R897"/>
    <mergeCell ref="S897:T897"/>
    <mergeCell ref="U897:V897"/>
    <mergeCell ref="K898:R898"/>
    <mergeCell ref="S898:T898"/>
    <mergeCell ref="U898:V898"/>
    <mergeCell ref="K899:R899"/>
    <mergeCell ref="S902:T902"/>
    <mergeCell ref="U902:V902"/>
    <mergeCell ref="K900:R900"/>
    <mergeCell ref="S900:T900"/>
    <mergeCell ref="U900:V900"/>
    <mergeCell ref="K901:R901"/>
    <mergeCell ref="S901:T901"/>
    <mergeCell ref="U901:V901"/>
    <mergeCell ref="K902:R902"/>
  </mergeCells>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654D"/>
    <outlinePr summaryBelow="0" summaryRight="0"/>
  </sheetPr>
  <sheetViews>
    <sheetView workbookViewId="0"/>
  </sheetViews>
  <sheetFormatPr customHeight="1" defaultColWidth="11.22" defaultRowHeight="15.0"/>
  <cols>
    <col customWidth="1" min="1" max="35" width="2.78"/>
    <col customWidth="1" min="36" max="36" width="8.89"/>
    <col customWidth="1" min="37" max="37" width="10.78"/>
    <col customWidth="1" min="38" max="39" width="15.44"/>
  </cols>
  <sheetData>
    <row r="1">
      <c r="A1" s="720"/>
      <c r="B1" s="721" t="s">
        <v>275</v>
      </c>
      <c r="C1" s="13"/>
      <c r="D1" s="13"/>
      <c r="E1" s="13"/>
      <c r="F1" s="13"/>
      <c r="G1" s="13"/>
      <c r="H1" s="13"/>
      <c r="I1" s="13"/>
      <c r="J1" s="13"/>
      <c r="K1" s="13"/>
      <c r="L1" s="26"/>
      <c r="M1" s="720"/>
      <c r="N1" s="720"/>
      <c r="O1" s="720"/>
      <c r="P1" s="720"/>
      <c r="Q1" s="720"/>
      <c r="R1" s="720"/>
      <c r="S1" s="720"/>
      <c r="T1" s="720"/>
      <c r="U1" s="720"/>
      <c r="V1" s="720"/>
      <c r="W1" s="720"/>
      <c r="X1" s="720"/>
      <c r="Y1" s="720"/>
      <c r="Z1" s="720"/>
      <c r="AA1" s="720"/>
      <c r="AB1" s="720"/>
      <c r="AC1" s="720"/>
      <c r="AD1" s="720"/>
      <c r="AE1" s="720"/>
      <c r="AF1" s="720"/>
      <c r="AG1" s="720"/>
      <c r="AH1" s="720"/>
      <c r="AJ1" s="722" t="s">
        <v>276</v>
      </c>
      <c r="AK1" s="722" t="s">
        <v>277</v>
      </c>
      <c r="AL1" s="27" t="s">
        <v>278</v>
      </c>
      <c r="AM1" s="27" t="s">
        <v>279</v>
      </c>
    </row>
    <row r="2">
      <c r="A2" s="723"/>
      <c r="B2" s="36"/>
      <c r="L2" s="32"/>
      <c r="M2" s="724"/>
      <c r="N2" s="720"/>
      <c r="O2" s="720"/>
      <c r="P2" s="720"/>
      <c r="Q2" s="720"/>
      <c r="R2" s="725" t="str">
        <f>AL2</f>
        <v>Arcádia</v>
      </c>
      <c r="S2" s="343"/>
      <c r="T2" s="343"/>
      <c r="U2" s="343"/>
      <c r="V2" s="343"/>
      <c r="W2" s="349"/>
      <c r="X2" s="720"/>
      <c r="Y2" s="720"/>
      <c r="Z2" s="725" t="str">
        <f>AL3</f>
        <v>Astrávia</v>
      </c>
      <c r="AA2" s="343"/>
      <c r="AB2" s="343"/>
      <c r="AC2" s="343"/>
      <c r="AD2" s="343"/>
      <c r="AE2" s="349"/>
      <c r="AF2" s="720"/>
      <c r="AG2" s="720"/>
      <c r="AH2" s="720"/>
      <c r="AJ2" s="722">
        <v>-500.0</v>
      </c>
      <c r="AK2" s="722" t="s">
        <v>280</v>
      </c>
      <c r="AL2" s="27" t="s">
        <v>281</v>
      </c>
      <c r="AM2" s="726" t="s">
        <v>282</v>
      </c>
    </row>
    <row r="3">
      <c r="A3" s="723"/>
      <c r="B3" s="727"/>
      <c r="C3" s="727"/>
      <c r="D3" s="727"/>
      <c r="E3" s="727"/>
      <c r="F3" s="727"/>
      <c r="G3" s="727"/>
      <c r="H3" s="727"/>
      <c r="I3" s="727"/>
      <c r="J3" s="727"/>
      <c r="K3" s="727"/>
      <c r="L3" s="727"/>
      <c r="M3" s="724"/>
      <c r="N3" s="720"/>
      <c r="O3" s="720"/>
      <c r="P3" s="720"/>
      <c r="Q3" s="720"/>
      <c r="R3" s="65" t="str">
        <f>IMAGE(AM2, 2)</f>
        <v/>
      </c>
      <c r="S3" s="66"/>
      <c r="T3" s="66"/>
      <c r="U3" s="66"/>
      <c r="V3" s="66"/>
      <c r="W3" s="67"/>
      <c r="X3" s="720"/>
      <c r="Y3" s="720"/>
      <c r="Z3" s="65" t="str">
        <f>IMAGE(AM3, 2)</f>
        <v/>
      </c>
      <c r="AA3" s="66"/>
      <c r="AB3" s="66"/>
      <c r="AC3" s="66"/>
      <c r="AD3" s="66"/>
      <c r="AE3" s="67"/>
      <c r="AF3" s="720"/>
      <c r="AG3" s="720"/>
      <c r="AH3" s="720"/>
      <c r="AJ3" s="722">
        <v>-200.0</v>
      </c>
      <c r="AK3" s="722" t="s">
        <v>283</v>
      </c>
      <c r="AL3" s="27" t="s">
        <v>284</v>
      </c>
      <c r="AM3" s="728" t="s">
        <v>285</v>
      </c>
    </row>
    <row r="4">
      <c r="A4" s="723"/>
      <c r="B4" s="729" t="s">
        <v>286</v>
      </c>
      <c r="C4" s="673"/>
      <c r="D4" s="729" t="s">
        <v>287</v>
      </c>
      <c r="E4" s="672"/>
      <c r="F4" s="672"/>
      <c r="G4" s="672"/>
      <c r="H4" s="672"/>
      <c r="I4" s="673"/>
      <c r="J4" s="729" t="s">
        <v>288</v>
      </c>
      <c r="K4" s="672"/>
      <c r="L4" s="673"/>
      <c r="M4" s="724"/>
      <c r="N4" s="720"/>
      <c r="O4" s="720"/>
      <c r="P4" s="720"/>
      <c r="Q4" s="720"/>
      <c r="R4" s="540"/>
      <c r="W4" s="203"/>
      <c r="X4" s="720"/>
      <c r="Y4" s="720"/>
      <c r="Z4" s="540"/>
      <c r="AE4" s="203"/>
      <c r="AF4" s="720"/>
      <c r="AG4" s="720"/>
      <c r="AH4" s="720"/>
      <c r="AJ4" s="722">
        <v>0.0</v>
      </c>
      <c r="AK4" s="722" t="s">
        <v>289</v>
      </c>
      <c r="AL4" s="27" t="s">
        <v>290</v>
      </c>
      <c r="AM4" s="730" t="s">
        <v>291</v>
      </c>
    </row>
    <row r="5">
      <c r="A5" s="720"/>
      <c r="B5" s="731"/>
      <c r="C5" s="248"/>
      <c r="D5" s="732"/>
      <c r="E5" s="56"/>
      <c r="F5" s="56"/>
      <c r="G5" s="56"/>
      <c r="H5" s="56"/>
      <c r="I5" s="248"/>
      <c r="J5" s="731"/>
      <c r="K5" s="56"/>
      <c r="L5" s="248"/>
      <c r="M5" s="720"/>
      <c r="N5" s="720"/>
      <c r="O5" s="720"/>
      <c r="P5" s="720"/>
      <c r="Q5" s="720"/>
      <c r="R5" s="540"/>
      <c r="W5" s="203"/>
      <c r="X5" s="720"/>
      <c r="Y5" s="720"/>
      <c r="Z5" s="540"/>
      <c r="AE5" s="203"/>
      <c r="AF5" s="720"/>
      <c r="AG5" s="720"/>
      <c r="AH5" s="720"/>
      <c r="AJ5" s="722">
        <v>100.0</v>
      </c>
      <c r="AK5" s="722" t="s">
        <v>292</v>
      </c>
      <c r="AL5" s="27" t="s">
        <v>293</v>
      </c>
      <c r="AM5" s="730" t="s">
        <v>294</v>
      </c>
    </row>
    <row r="6">
      <c r="A6" s="720"/>
      <c r="B6" s="731"/>
      <c r="C6" s="248"/>
      <c r="D6" s="732"/>
      <c r="E6" s="56"/>
      <c r="F6" s="56"/>
      <c r="G6" s="56"/>
      <c r="H6" s="56"/>
      <c r="I6" s="248"/>
      <c r="J6" s="731"/>
      <c r="K6" s="56"/>
      <c r="L6" s="248"/>
      <c r="M6" s="720"/>
      <c r="N6" s="720"/>
      <c r="O6" s="720"/>
      <c r="P6" s="720"/>
      <c r="Q6" s="720"/>
      <c r="R6" s="540"/>
      <c r="W6" s="203"/>
      <c r="X6" s="720"/>
      <c r="Y6" s="720"/>
      <c r="Z6" s="540"/>
      <c r="AE6" s="203"/>
      <c r="AF6" s="720"/>
      <c r="AG6" s="720"/>
      <c r="AH6" s="720"/>
      <c r="AJ6" s="722">
        <v>250.0</v>
      </c>
      <c r="AK6" s="722" t="s">
        <v>295</v>
      </c>
      <c r="AL6" s="27" t="s">
        <v>296</v>
      </c>
      <c r="AM6" s="730" t="s">
        <v>297</v>
      </c>
    </row>
    <row r="7">
      <c r="A7" s="720"/>
      <c r="B7" s="731"/>
      <c r="C7" s="248"/>
      <c r="D7" s="732"/>
      <c r="E7" s="56"/>
      <c r="F7" s="56"/>
      <c r="G7" s="56"/>
      <c r="H7" s="56"/>
      <c r="I7" s="248"/>
      <c r="J7" s="731"/>
      <c r="K7" s="56"/>
      <c r="L7" s="248"/>
      <c r="M7" s="720"/>
      <c r="N7" s="720"/>
      <c r="O7" s="720"/>
      <c r="P7" s="720"/>
      <c r="Q7" s="720"/>
      <c r="R7" s="540"/>
      <c r="W7" s="203"/>
      <c r="X7" s="720"/>
      <c r="Y7" s="720"/>
      <c r="Z7" s="540"/>
      <c r="AE7" s="203"/>
      <c r="AF7" s="720"/>
      <c r="AG7" s="720"/>
      <c r="AH7" s="720"/>
      <c r="AJ7" s="722">
        <v>500.0</v>
      </c>
      <c r="AK7" s="722" t="s">
        <v>298</v>
      </c>
      <c r="AL7" s="27" t="s">
        <v>299</v>
      </c>
      <c r="AM7" s="730" t="s">
        <v>300</v>
      </c>
    </row>
    <row r="8">
      <c r="A8" s="720"/>
      <c r="B8" s="731"/>
      <c r="C8" s="248"/>
      <c r="D8" s="732"/>
      <c r="E8" s="56"/>
      <c r="F8" s="56"/>
      <c r="G8" s="56"/>
      <c r="H8" s="56"/>
      <c r="I8" s="248"/>
      <c r="J8" s="731"/>
      <c r="K8" s="56"/>
      <c r="L8" s="248"/>
      <c r="M8" s="720"/>
      <c r="N8" s="720"/>
      <c r="O8" s="720"/>
      <c r="P8" s="720"/>
      <c r="Q8" s="720"/>
      <c r="R8" s="540"/>
      <c r="W8" s="203"/>
      <c r="X8" s="720"/>
      <c r="Y8" s="720"/>
      <c r="Z8" s="540"/>
      <c r="AE8" s="203"/>
      <c r="AF8" s="720"/>
      <c r="AG8" s="720"/>
      <c r="AH8" s="720"/>
      <c r="AJ8" s="722">
        <v>1000.0</v>
      </c>
      <c r="AK8" s="722" t="s">
        <v>301</v>
      </c>
      <c r="AL8" s="27" t="s">
        <v>302</v>
      </c>
      <c r="AM8" s="730" t="s">
        <v>303</v>
      </c>
    </row>
    <row r="9">
      <c r="A9" s="720"/>
      <c r="B9" s="731"/>
      <c r="C9" s="248"/>
      <c r="D9" s="732"/>
      <c r="E9" s="56"/>
      <c r="F9" s="56"/>
      <c r="G9" s="56"/>
      <c r="H9" s="56"/>
      <c r="I9" s="248"/>
      <c r="J9" s="731"/>
      <c r="K9" s="56"/>
      <c r="L9" s="248"/>
      <c r="M9" s="720"/>
      <c r="N9" s="720"/>
      <c r="O9" s="720"/>
      <c r="P9" s="720"/>
      <c r="Q9" s="720"/>
      <c r="R9" s="540"/>
      <c r="W9" s="203"/>
      <c r="X9" s="720"/>
      <c r="Y9" s="720"/>
      <c r="Z9" s="540"/>
      <c r="AE9" s="203"/>
      <c r="AF9" s="720"/>
      <c r="AG9" s="720"/>
      <c r="AH9" s="720"/>
      <c r="AL9" s="27" t="s">
        <v>304</v>
      </c>
      <c r="AM9" s="730" t="s">
        <v>305</v>
      </c>
    </row>
    <row r="10">
      <c r="A10" s="720"/>
      <c r="B10" s="731"/>
      <c r="C10" s="248"/>
      <c r="D10" s="732"/>
      <c r="E10" s="56"/>
      <c r="F10" s="56"/>
      <c r="G10" s="56"/>
      <c r="H10" s="56"/>
      <c r="I10" s="248"/>
      <c r="J10" s="731"/>
      <c r="K10" s="56"/>
      <c r="L10" s="248"/>
      <c r="M10" s="720"/>
      <c r="N10" s="720"/>
      <c r="O10" s="720"/>
      <c r="P10" s="720"/>
      <c r="Q10" s="720"/>
      <c r="R10" s="584"/>
      <c r="S10" s="56"/>
      <c r="T10" s="56"/>
      <c r="U10" s="56"/>
      <c r="V10" s="56"/>
      <c r="W10" s="248"/>
      <c r="X10" s="720"/>
      <c r="Y10" s="720"/>
      <c r="Z10" s="584"/>
      <c r="AA10" s="56"/>
      <c r="AB10" s="56"/>
      <c r="AC10" s="56"/>
      <c r="AD10" s="56"/>
      <c r="AE10" s="248"/>
      <c r="AF10" s="720"/>
      <c r="AG10" s="720"/>
      <c r="AH10" s="720"/>
      <c r="AL10" s="27"/>
    </row>
    <row r="11">
      <c r="A11" s="720"/>
      <c r="B11" s="731"/>
      <c r="C11" s="248"/>
      <c r="D11" s="732"/>
      <c r="E11" s="56"/>
      <c r="F11" s="56"/>
      <c r="G11" s="56"/>
      <c r="H11" s="56"/>
      <c r="I11" s="248"/>
      <c r="J11" s="731"/>
      <c r="K11" s="56"/>
      <c r="L11" s="248"/>
      <c r="M11" s="720"/>
      <c r="N11" s="720"/>
      <c r="O11" s="720"/>
      <c r="P11" s="720"/>
      <c r="Q11" s="723"/>
      <c r="R11" s="733">
        <f>SUMIF($D$5:$D1001,$AL$2,$J$5:$J1001)</f>
        <v>0</v>
      </c>
      <c r="S11" s="349"/>
      <c r="T11" s="733" t="str">
        <f>if(R11&lt;=AJ2,AK2,if(R11&lt;=AJ3,AK3,if(R11&gt;=AJ8,AK8,if(R11&gt;=AJ7,AK7,if(R11&gt;=AJ6,AK6,if(R11&gt;=AJ5,AK5,AK4))))))</f>
        <v>Indiferente</v>
      </c>
      <c r="U11" s="343"/>
      <c r="V11" s="343"/>
      <c r="W11" s="349"/>
      <c r="X11" s="724"/>
      <c r="Y11" s="723"/>
      <c r="Z11" s="733">
        <f>SUMIF($D$5:$D1001,$AL$3,$J$5:$J1001)</f>
        <v>0</v>
      </c>
      <c r="AA11" s="349"/>
      <c r="AB11" s="733" t="str">
        <f>if(Z11&lt;=AJ2,AK2,if(Z11&lt;=AJ3,AK3,if(Z11&gt;=AJ8,AK8,if(Z11&gt;=AJ7,AK7,if(Z11&gt;=AJ6,AK6,if(Z11&gt;=AJ5,AK5,AK4))))))</f>
        <v>Indiferente</v>
      </c>
      <c r="AC11" s="343"/>
      <c r="AD11" s="343"/>
      <c r="AE11" s="349"/>
      <c r="AF11" s="724"/>
      <c r="AG11" s="720"/>
      <c r="AH11" s="720"/>
    </row>
    <row r="12">
      <c r="A12" s="720"/>
      <c r="B12" s="731"/>
      <c r="C12" s="248"/>
      <c r="D12" s="732"/>
      <c r="E12" s="56"/>
      <c r="F12" s="56"/>
      <c r="G12" s="56"/>
      <c r="H12" s="56"/>
      <c r="I12" s="248"/>
      <c r="J12" s="731"/>
      <c r="K12" s="56"/>
      <c r="L12" s="248"/>
      <c r="M12" s="720"/>
      <c r="N12" s="720"/>
      <c r="O12" s="720"/>
      <c r="P12" s="720"/>
      <c r="Q12" s="720"/>
      <c r="R12" s="734"/>
      <c r="S12" s="734"/>
      <c r="T12" s="734"/>
      <c r="U12" s="734"/>
      <c r="V12" s="734"/>
      <c r="W12" s="734"/>
      <c r="X12" s="720"/>
      <c r="Y12" s="720"/>
      <c r="Z12" s="734"/>
      <c r="AA12" s="734"/>
      <c r="AB12" s="734"/>
      <c r="AC12" s="734"/>
      <c r="AD12" s="734"/>
      <c r="AE12" s="734"/>
      <c r="AF12" s="720"/>
      <c r="AG12" s="720"/>
      <c r="AH12" s="720"/>
    </row>
    <row r="13">
      <c r="A13" s="720"/>
      <c r="B13" s="731"/>
      <c r="C13" s="248"/>
      <c r="D13" s="732"/>
      <c r="E13" s="56"/>
      <c r="F13" s="56"/>
      <c r="G13" s="56"/>
      <c r="H13" s="56"/>
      <c r="I13" s="248"/>
      <c r="J13" s="731"/>
      <c r="K13" s="56"/>
      <c r="L13" s="248"/>
      <c r="M13" s="720"/>
      <c r="N13" s="720"/>
      <c r="O13" s="720"/>
      <c r="P13" s="720"/>
      <c r="Q13" s="720"/>
      <c r="R13" s="725" t="str">
        <f>AL4</f>
        <v>Eradan</v>
      </c>
      <c r="S13" s="343"/>
      <c r="T13" s="343"/>
      <c r="U13" s="343"/>
      <c r="V13" s="343"/>
      <c r="W13" s="349"/>
      <c r="X13" s="720"/>
      <c r="Y13" s="720"/>
      <c r="Z13" s="725" t="str">
        <f>AL5</f>
        <v>Ta'histe</v>
      </c>
      <c r="AA13" s="343"/>
      <c r="AB13" s="343"/>
      <c r="AC13" s="343"/>
      <c r="AD13" s="343"/>
      <c r="AE13" s="349"/>
      <c r="AF13" s="720"/>
      <c r="AG13" s="720"/>
      <c r="AH13" s="720"/>
    </row>
    <row r="14">
      <c r="A14" s="720"/>
      <c r="B14" s="731"/>
      <c r="C14" s="248"/>
      <c r="D14" s="732"/>
      <c r="E14" s="56"/>
      <c r="F14" s="56"/>
      <c r="G14" s="56"/>
      <c r="H14" s="56"/>
      <c r="I14" s="248"/>
      <c r="J14" s="731"/>
      <c r="K14" s="56"/>
      <c r="L14" s="248"/>
      <c r="M14" s="720"/>
      <c r="N14" s="720"/>
      <c r="O14" s="720"/>
      <c r="P14" s="720"/>
      <c r="Q14" s="720"/>
      <c r="R14" s="65" t="str">
        <f>IMAGE(AM4, 2)</f>
        <v/>
      </c>
      <c r="S14" s="66"/>
      <c r="T14" s="66"/>
      <c r="U14" s="66"/>
      <c r="V14" s="66"/>
      <c r="W14" s="67"/>
      <c r="X14" s="720"/>
      <c r="Y14" s="720"/>
      <c r="Z14" s="65" t="str">
        <f>IMAGE(AM5)</f>
        <v/>
      </c>
      <c r="AA14" s="66"/>
      <c r="AB14" s="66"/>
      <c r="AC14" s="66"/>
      <c r="AD14" s="66"/>
      <c r="AE14" s="67"/>
      <c r="AF14" s="720"/>
      <c r="AG14" s="720"/>
      <c r="AH14" s="720"/>
    </row>
    <row r="15">
      <c r="A15" s="720"/>
      <c r="B15" s="731"/>
      <c r="C15" s="248"/>
      <c r="D15" s="732"/>
      <c r="E15" s="56"/>
      <c r="F15" s="56"/>
      <c r="G15" s="56"/>
      <c r="H15" s="56"/>
      <c r="I15" s="248"/>
      <c r="J15" s="731"/>
      <c r="K15" s="56"/>
      <c r="L15" s="248"/>
      <c r="M15" s="720"/>
      <c r="N15" s="720"/>
      <c r="O15" s="720"/>
      <c r="P15" s="720"/>
      <c r="Q15" s="720"/>
      <c r="R15" s="540"/>
      <c r="W15" s="203"/>
      <c r="X15" s="720"/>
      <c r="Y15" s="720"/>
      <c r="Z15" s="540"/>
      <c r="AE15" s="203"/>
      <c r="AF15" s="720"/>
      <c r="AG15" s="720"/>
      <c r="AH15" s="720"/>
    </row>
    <row r="16">
      <c r="A16" s="720"/>
      <c r="B16" s="731"/>
      <c r="C16" s="248"/>
      <c r="D16" s="732"/>
      <c r="E16" s="56"/>
      <c r="F16" s="56"/>
      <c r="G16" s="56"/>
      <c r="H16" s="56"/>
      <c r="I16" s="248"/>
      <c r="J16" s="731"/>
      <c r="K16" s="56"/>
      <c r="L16" s="248"/>
      <c r="M16" s="720"/>
      <c r="N16" s="720"/>
      <c r="O16" s="720"/>
      <c r="P16" s="720"/>
      <c r="Q16" s="720"/>
      <c r="R16" s="540"/>
      <c r="W16" s="203"/>
      <c r="X16" s="720"/>
      <c r="Y16" s="720"/>
      <c r="Z16" s="540"/>
      <c r="AE16" s="203"/>
      <c r="AF16" s="720"/>
      <c r="AG16" s="720"/>
      <c r="AH16" s="720"/>
    </row>
    <row r="17">
      <c r="A17" s="720"/>
      <c r="B17" s="731"/>
      <c r="C17" s="248"/>
      <c r="D17" s="732"/>
      <c r="E17" s="56"/>
      <c r="F17" s="56"/>
      <c r="G17" s="56"/>
      <c r="H17" s="56"/>
      <c r="I17" s="248"/>
      <c r="J17" s="731"/>
      <c r="K17" s="56"/>
      <c r="L17" s="248"/>
      <c r="M17" s="720"/>
      <c r="N17" s="720"/>
      <c r="O17" s="720"/>
      <c r="P17" s="720"/>
      <c r="Q17" s="720"/>
      <c r="R17" s="540"/>
      <c r="W17" s="203"/>
      <c r="X17" s="720"/>
      <c r="Y17" s="720"/>
      <c r="Z17" s="540"/>
      <c r="AE17" s="203"/>
      <c r="AF17" s="720"/>
      <c r="AG17" s="720"/>
      <c r="AH17" s="720"/>
    </row>
    <row r="18">
      <c r="A18" s="720"/>
      <c r="B18" s="731"/>
      <c r="C18" s="248"/>
      <c r="D18" s="732"/>
      <c r="E18" s="56"/>
      <c r="F18" s="56"/>
      <c r="G18" s="56"/>
      <c r="H18" s="56"/>
      <c r="I18" s="248"/>
      <c r="J18" s="731"/>
      <c r="K18" s="56"/>
      <c r="L18" s="248"/>
      <c r="M18" s="720"/>
      <c r="N18" s="720"/>
      <c r="O18" s="720"/>
      <c r="P18" s="720"/>
      <c r="Q18" s="720"/>
      <c r="R18" s="540"/>
      <c r="W18" s="203"/>
      <c r="X18" s="720"/>
      <c r="Y18" s="720"/>
      <c r="Z18" s="540"/>
      <c r="AE18" s="203"/>
      <c r="AF18" s="720"/>
      <c r="AG18" s="720"/>
      <c r="AH18" s="720"/>
    </row>
    <row r="19">
      <c r="A19" s="720"/>
      <c r="B19" s="731"/>
      <c r="C19" s="248"/>
      <c r="D19" s="732"/>
      <c r="E19" s="56"/>
      <c r="F19" s="56"/>
      <c r="G19" s="56"/>
      <c r="H19" s="56"/>
      <c r="I19" s="248"/>
      <c r="J19" s="731"/>
      <c r="K19" s="56"/>
      <c r="L19" s="248"/>
      <c r="M19" s="720"/>
      <c r="N19" s="720"/>
      <c r="O19" s="720"/>
      <c r="P19" s="720"/>
      <c r="Q19" s="720"/>
      <c r="R19" s="540"/>
      <c r="W19" s="203"/>
      <c r="X19" s="720"/>
      <c r="Y19" s="720"/>
      <c r="Z19" s="540"/>
      <c r="AE19" s="203"/>
      <c r="AF19" s="720"/>
      <c r="AG19" s="720"/>
      <c r="AH19" s="720"/>
    </row>
    <row r="20">
      <c r="A20" s="720"/>
      <c r="B20" s="731"/>
      <c r="C20" s="248"/>
      <c r="D20" s="732"/>
      <c r="E20" s="56"/>
      <c r="F20" s="56"/>
      <c r="G20" s="56"/>
      <c r="H20" s="56"/>
      <c r="I20" s="248"/>
      <c r="J20" s="731"/>
      <c r="K20" s="56"/>
      <c r="L20" s="248"/>
      <c r="M20" s="720"/>
      <c r="N20" s="720"/>
      <c r="O20" s="720"/>
      <c r="P20" s="720"/>
      <c r="Q20" s="720"/>
      <c r="R20" s="540"/>
      <c r="W20" s="203"/>
      <c r="X20" s="720"/>
      <c r="Y20" s="720"/>
      <c r="Z20" s="540"/>
      <c r="AE20" s="203"/>
      <c r="AF20" s="720"/>
      <c r="AG20" s="720"/>
      <c r="AH20" s="720"/>
    </row>
    <row r="21">
      <c r="A21" s="720"/>
      <c r="B21" s="731"/>
      <c r="C21" s="248"/>
      <c r="D21" s="732"/>
      <c r="E21" s="56"/>
      <c r="F21" s="56"/>
      <c r="G21" s="56"/>
      <c r="H21" s="56"/>
      <c r="I21" s="248"/>
      <c r="J21" s="731"/>
      <c r="K21" s="56"/>
      <c r="L21" s="248"/>
      <c r="M21" s="720"/>
      <c r="N21" s="720"/>
      <c r="O21" s="720"/>
      <c r="P21" s="720"/>
      <c r="Q21" s="720"/>
      <c r="R21" s="584"/>
      <c r="S21" s="56"/>
      <c r="T21" s="56"/>
      <c r="U21" s="56"/>
      <c r="V21" s="56"/>
      <c r="W21" s="248"/>
      <c r="X21" s="720"/>
      <c r="Y21" s="720"/>
      <c r="Z21" s="584"/>
      <c r="AA21" s="56"/>
      <c r="AB21" s="56"/>
      <c r="AC21" s="56"/>
      <c r="AD21" s="56"/>
      <c r="AE21" s="248"/>
      <c r="AF21" s="720"/>
      <c r="AG21" s="720"/>
      <c r="AH21" s="720"/>
    </row>
    <row r="22">
      <c r="A22" s="720"/>
      <c r="B22" s="731"/>
      <c r="C22" s="248"/>
      <c r="D22" s="732"/>
      <c r="E22" s="56"/>
      <c r="F22" s="56"/>
      <c r="G22" s="56"/>
      <c r="H22" s="56"/>
      <c r="I22" s="248"/>
      <c r="J22" s="731"/>
      <c r="K22" s="56"/>
      <c r="L22" s="248"/>
      <c r="M22" s="720"/>
      <c r="N22" s="720"/>
      <c r="O22" s="720"/>
      <c r="P22" s="720"/>
      <c r="Q22" s="720"/>
      <c r="R22" s="733">
        <f>SUMIF($D$5:$D1001,$AL$4,$J$5:$J1001)</f>
        <v>0</v>
      </c>
      <c r="S22" s="349"/>
      <c r="T22" s="733" t="str">
        <f>if(R22&lt;=AJ2,AK2,if(R22&lt;=AJ3,AK3,if(R22&gt;=AJ5,AK5,if(R22&gt;=AJ6,AK6,if(R22&gt;=AJ7,AK7,if(R22&gt;=AJ8,AK8,AK4))))))</f>
        <v>Indiferente</v>
      </c>
      <c r="U22" s="343"/>
      <c r="V22" s="343"/>
      <c r="W22" s="349"/>
      <c r="X22" s="724"/>
      <c r="Y22" s="723"/>
      <c r="Z22" s="733">
        <f>SUMIF($D$5:$D1001,$AL$5,$J$5:$J1001)</f>
        <v>0</v>
      </c>
      <c r="AA22" s="349"/>
      <c r="AB22" s="733" t="str">
        <f>if(Z22&lt;=AJ2,AK2,if(Z22&lt;=AJ3,AK3,if(Z22&gt;=AJ8,AK8,if(Z22&gt;=AJ7,AK7,if(Z22&gt;=AJ6,AK6,if(Z22&gt;=AJ5,AK5,AK4))))))</f>
        <v>Indiferente</v>
      </c>
      <c r="AC22" s="343"/>
      <c r="AD22" s="343"/>
      <c r="AE22" s="349"/>
      <c r="AF22" s="720"/>
      <c r="AG22" s="720"/>
      <c r="AH22" s="720"/>
      <c r="AK22" s="493" t="str">
        <f>'Ficha de Personagem'!D5</f>
        <v>Grace Halliwell</v>
      </c>
    </row>
    <row r="23">
      <c r="A23" s="720"/>
      <c r="B23" s="731"/>
      <c r="C23" s="248"/>
      <c r="D23" s="732"/>
      <c r="E23" s="56"/>
      <c r="F23" s="56"/>
      <c r="G23" s="56"/>
      <c r="H23" s="56"/>
      <c r="I23" s="248"/>
      <c r="J23" s="731"/>
      <c r="K23" s="56"/>
      <c r="L23" s="248"/>
      <c r="M23" s="720"/>
      <c r="N23" s="720"/>
      <c r="O23" s="720"/>
      <c r="P23" s="720"/>
      <c r="Q23" s="720"/>
      <c r="R23" s="720"/>
      <c r="S23" s="720"/>
      <c r="T23" s="720"/>
      <c r="U23" s="720"/>
      <c r="V23" s="720"/>
      <c r="W23" s="720"/>
      <c r="X23" s="720"/>
      <c r="Y23" s="720"/>
      <c r="Z23" s="720"/>
      <c r="AA23" s="720"/>
      <c r="AB23" s="720"/>
      <c r="AC23" s="720"/>
      <c r="AD23" s="720"/>
      <c r="AE23" s="720"/>
      <c r="AF23" s="720"/>
      <c r="AG23" s="720"/>
      <c r="AH23" s="720"/>
    </row>
    <row r="24">
      <c r="A24" s="720"/>
      <c r="B24" s="731"/>
      <c r="C24" s="248"/>
      <c r="D24" s="732"/>
      <c r="E24" s="56"/>
      <c r="F24" s="56"/>
      <c r="G24" s="56"/>
      <c r="H24" s="56"/>
      <c r="I24" s="248"/>
      <c r="J24" s="731"/>
      <c r="K24" s="56"/>
      <c r="L24" s="248"/>
      <c r="M24" s="720"/>
      <c r="N24" s="720"/>
      <c r="O24" s="720"/>
      <c r="P24" s="720"/>
      <c r="Q24" s="720"/>
      <c r="R24" s="725" t="str">
        <f>AL6</f>
        <v>Mithra</v>
      </c>
      <c r="S24" s="343"/>
      <c r="T24" s="343"/>
      <c r="U24" s="343"/>
      <c r="V24" s="343"/>
      <c r="W24" s="349"/>
      <c r="X24" s="720"/>
      <c r="Y24" s="720"/>
      <c r="Z24" s="725" t="str">
        <f>AL7</f>
        <v>Bellizia</v>
      </c>
      <c r="AA24" s="343"/>
      <c r="AB24" s="343"/>
      <c r="AC24" s="343"/>
      <c r="AD24" s="343"/>
      <c r="AE24" s="349"/>
      <c r="AF24" s="720"/>
      <c r="AG24" s="720"/>
      <c r="AH24" s="720"/>
      <c r="AK24" s="493" t="str">
        <f>'Ficha de Personagem'!D5</f>
        <v>Grace Halliwell</v>
      </c>
    </row>
    <row r="25">
      <c r="A25" s="720"/>
      <c r="B25" s="731"/>
      <c r="C25" s="248"/>
      <c r="D25" s="732"/>
      <c r="E25" s="56"/>
      <c r="F25" s="56"/>
      <c r="G25" s="56"/>
      <c r="H25" s="56"/>
      <c r="I25" s="248"/>
      <c r="J25" s="731"/>
      <c r="K25" s="56"/>
      <c r="L25" s="248"/>
      <c r="M25" s="720"/>
      <c r="N25" s="720"/>
      <c r="O25" s="720"/>
      <c r="P25" s="720"/>
      <c r="Q25" s="720"/>
      <c r="R25" s="65" t="str">
        <f>IMAGE(AM6, 2)</f>
        <v/>
      </c>
      <c r="S25" s="66"/>
      <c r="T25" s="66"/>
      <c r="U25" s="66"/>
      <c r="V25" s="66"/>
      <c r="W25" s="67"/>
      <c r="X25" s="720"/>
      <c r="Y25" s="720"/>
      <c r="Z25" s="65" t="str">
        <f>IMAGE(AM7, 2)</f>
        <v/>
      </c>
      <c r="AA25" s="66"/>
      <c r="AB25" s="66"/>
      <c r="AC25" s="66"/>
      <c r="AD25" s="66"/>
      <c r="AE25" s="67"/>
      <c r="AF25" s="720"/>
      <c r="AG25" s="720"/>
      <c r="AH25" s="720"/>
    </row>
    <row r="26">
      <c r="A26" s="720"/>
      <c r="B26" s="731"/>
      <c r="C26" s="248"/>
      <c r="D26" s="732"/>
      <c r="E26" s="56"/>
      <c r="F26" s="56"/>
      <c r="G26" s="56"/>
      <c r="H26" s="56"/>
      <c r="I26" s="248"/>
      <c r="J26" s="731"/>
      <c r="K26" s="56"/>
      <c r="L26" s="248"/>
      <c r="M26" s="720"/>
      <c r="N26" s="720"/>
      <c r="O26" s="720"/>
      <c r="P26" s="720"/>
      <c r="Q26" s="720"/>
      <c r="R26" s="540"/>
      <c r="W26" s="203"/>
      <c r="X26" s="720"/>
      <c r="Y26" s="720"/>
      <c r="Z26" s="540"/>
      <c r="AE26" s="203"/>
      <c r="AF26" s="720"/>
      <c r="AG26" s="720"/>
      <c r="AH26" s="720"/>
    </row>
    <row r="27">
      <c r="A27" s="720"/>
      <c r="B27" s="731"/>
      <c r="C27" s="248"/>
      <c r="D27" s="732"/>
      <c r="E27" s="56"/>
      <c r="F27" s="56"/>
      <c r="G27" s="56"/>
      <c r="H27" s="56"/>
      <c r="I27" s="248"/>
      <c r="J27" s="731"/>
      <c r="K27" s="56"/>
      <c r="L27" s="248"/>
      <c r="M27" s="720"/>
      <c r="N27" s="720"/>
      <c r="O27" s="720"/>
      <c r="P27" s="720"/>
      <c r="Q27" s="720"/>
      <c r="R27" s="540"/>
      <c r="W27" s="203"/>
      <c r="X27" s="720"/>
      <c r="Y27" s="720"/>
      <c r="Z27" s="540"/>
      <c r="AE27" s="203"/>
      <c r="AF27" s="720"/>
      <c r="AG27" s="720"/>
      <c r="AH27" s="720"/>
    </row>
    <row r="28">
      <c r="A28" s="720"/>
      <c r="B28" s="731"/>
      <c r="C28" s="248"/>
      <c r="D28" s="732"/>
      <c r="E28" s="56"/>
      <c r="F28" s="56"/>
      <c r="G28" s="56"/>
      <c r="H28" s="56"/>
      <c r="I28" s="248"/>
      <c r="J28" s="731"/>
      <c r="K28" s="56"/>
      <c r="L28" s="248"/>
      <c r="M28" s="720"/>
      <c r="N28" s="720"/>
      <c r="O28" s="720"/>
      <c r="P28" s="720"/>
      <c r="Q28" s="720"/>
      <c r="R28" s="540"/>
      <c r="W28" s="203"/>
      <c r="X28" s="720"/>
      <c r="Y28" s="720"/>
      <c r="Z28" s="540"/>
      <c r="AE28" s="203"/>
      <c r="AF28" s="720"/>
      <c r="AG28" s="720"/>
      <c r="AH28" s="720"/>
    </row>
    <row r="29">
      <c r="A29" s="720"/>
      <c r="B29" s="731"/>
      <c r="C29" s="248"/>
      <c r="D29" s="732"/>
      <c r="E29" s="56"/>
      <c r="F29" s="56"/>
      <c r="G29" s="56"/>
      <c r="H29" s="56"/>
      <c r="I29" s="248"/>
      <c r="J29" s="731"/>
      <c r="K29" s="56"/>
      <c r="L29" s="248"/>
      <c r="M29" s="720"/>
      <c r="N29" s="720"/>
      <c r="O29" s="720"/>
      <c r="P29" s="720"/>
      <c r="Q29" s="720"/>
      <c r="R29" s="540"/>
      <c r="W29" s="203"/>
      <c r="X29" s="720"/>
      <c r="Y29" s="720"/>
      <c r="Z29" s="540"/>
      <c r="AE29" s="203"/>
      <c r="AF29" s="720"/>
      <c r="AG29" s="720"/>
      <c r="AH29" s="720"/>
    </row>
    <row r="30">
      <c r="A30" s="720"/>
      <c r="B30" s="731"/>
      <c r="C30" s="248"/>
      <c r="D30" s="732"/>
      <c r="E30" s="56"/>
      <c r="F30" s="56"/>
      <c r="G30" s="56"/>
      <c r="H30" s="56"/>
      <c r="I30" s="248"/>
      <c r="J30" s="731"/>
      <c r="K30" s="56"/>
      <c r="L30" s="248"/>
      <c r="M30" s="720"/>
      <c r="N30" s="720"/>
      <c r="O30" s="720"/>
      <c r="P30" s="720"/>
      <c r="Q30" s="720"/>
      <c r="R30" s="540"/>
      <c r="W30" s="203"/>
      <c r="X30" s="720"/>
      <c r="Y30" s="720"/>
      <c r="Z30" s="540"/>
      <c r="AE30" s="203"/>
      <c r="AF30" s="720"/>
      <c r="AG30" s="720"/>
      <c r="AH30" s="720"/>
    </row>
    <row r="31">
      <c r="A31" s="720"/>
      <c r="B31" s="731"/>
      <c r="C31" s="248"/>
      <c r="D31" s="732"/>
      <c r="E31" s="56"/>
      <c r="F31" s="56"/>
      <c r="G31" s="56"/>
      <c r="H31" s="56"/>
      <c r="I31" s="248"/>
      <c r="J31" s="731"/>
      <c r="K31" s="56"/>
      <c r="L31" s="248"/>
      <c r="M31" s="720"/>
      <c r="N31" s="720"/>
      <c r="O31" s="720"/>
      <c r="P31" s="720"/>
      <c r="Q31" s="720"/>
      <c r="R31" s="540"/>
      <c r="W31" s="203"/>
      <c r="X31" s="720"/>
      <c r="Y31" s="720"/>
      <c r="Z31" s="540"/>
      <c r="AE31" s="203"/>
      <c r="AF31" s="720"/>
      <c r="AG31" s="720"/>
      <c r="AH31" s="720"/>
    </row>
    <row r="32">
      <c r="A32" s="720"/>
      <c r="B32" s="731"/>
      <c r="C32" s="248"/>
      <c r="D32" s="732"/>
      <c r="E32" s="56"/>
      <c r="F32" s="56"/>
      <c r="G32" s="56"/>
      <c r="H32" s="56"/>
      <c r="I32" s="248"/>
      <c r="J32" s="731"/>
      <c r="K32" s="56"/>
      <c r="L32" s="248"/>
      <c r="M32" s="720"/>
      <c r="N32" s="720"/>
      <c r="O32" s="720"/>
      <c r="P32" s="720"/>
      <c r="Q32" s="720"/>
      <c r="R32" s="584"/>
      <c r="S32" s="56"/>
      <c r="T32" s="56"/>
      <c r="U32" s="56"/>
      <c r="V32" s="56"/>
      <c r="W32" s="248"/>
      <c r="X32" s="720"/>
      <c r="Y32" s="720"/>
      <c r="Z32" s="584"/>
      <c r="AA32" s="56"/>
      <c r="AB32" s="56"/>
      <c r="AC32" s="56"/>
      <c r="AD32" s="56"/>
      <c r="AE32" s="248"/>
      <c r="AF32" s="720"/>
      <c r="AG32" s="720"/>
      <c r="AH32" s="720"/>
    </row>
    <row r="33">
      <c r="A33" s="720"/>
      <c r="B33" s="731"/>
      <c r="C33" s="248"/>
      <c r="D33" s="732"/>
      <c r="E33" s="56"/>
      <c r="F33" s="56"/>
      <c r="G33" s="56"/>
      <c r="H33" s="56"/>
      <c r="I33" s="248"/>
      <c r="J33" s="731"/>
      <c r="K33" s="56"/>
      <c r="L33" s="248"/>
      <c r="M33" s="720"/>
      <c r="N33" s="720"/>
      <c r="O33" s="720"/>
      <c r="P33" s="720"/>
      <c r="Q33" s="720"/>
      <c r="R33" s="733">
        <f>SUMIF($D$5:$D1001,$AL$6,$J$5:$J1001)</f>
        <v>0</v>
      </c>
      <c r="S33" s="349"/>
      <c r="T33" s="733" t="str">
        <f>if(R33&lt;=AJ2,AK2,if(R33&lt;=AJ3,AK3,if(R33&gt;=AJ8,AK8,if(R33&gt;=AJ7,AK7,if(R33&gt;=AJ6,AK6,if(R33&gt;=AJ5,AK5,AK4))))))</f>
        <v>Indiferente</v>
      </c>
      <c r="U33" s="343"/>
      <c r="V33" s="343"/>
      <c r="W33" s="349"/>
      <c r="X33" s="724"/>
      <c r="Y33" s="723"/>
      <c r="Z33" s="733">
        <f>SUMIF($D$5:$D1001,$AL$7,$J$5:$J1001)</f>
        <v>0</v>
      </c>
      <c r="AA33" s="349"/>
      <c r="AB33" s="733" t="str">
        <f>if(Z33&lt;=AJ2,AK2,if(Z33&lt;=AJ3,AK3,if(Z33&gt;=AJ8,AK8,if(Z33&gt;=AJ7,AK7,if(Z33&gt;=AJ6,AK6,if(Z33&gt;=AJ5,AK5,AK4))))))</f>
        <v>Indiferente</v>
      </c>
      <c r="AC33" s="343"/>
      <c r="AD33" s="343"/>
      <c r="AE33" s="349"/>
      <c r="AF33" s="720"/>
      <c r="AG33" s="720"/>
      <c r="AH33" s="720"/>
    </row>
    <row r="34">
      <c r="A34" s="720"/>
      <c r="B34" s="731"/>
      <c r="C34" s="248"/>
      <c r="D34" s="732"/>
      <c r="E34" s="56"/>
      <c r="F34" s="56"/>
      <c r="G34" s="56"/>
      <c r="H34" s="56"/>
      <c r="I34" s="248"/>
      <c r="J34" s="731"/>
      <c r="K34" s="56"/>
      <c r="L34" s="248"/>
      <c r="M34" s="720"/>
      <c r="N34" s="720"/>
      <c r="O34" s="720"/>
      <c r="P34" s="720"/>
      <c r="Q34" s="720"/>
      <c r="R34" s="720"/>
      <c r="S34" s="720"/>
      <c r="T34" s="720"/>
      <c r="U34" s="720"/>
      <c r="V34" s="720"/>
      <c r="W34" s="720"/>
      <c r="X34" s="720"/>
      <c r="Y34" s="720"/>
      <c r="Z34" s="720"/>
      <c r="AA34" s="720"/>
      <c r="AB34" s="720"/>
      <c r="AC34" s="720"/>
      <c r="AD34" s="720"/>
      <c r="AE34" s="720"/>
      <c r="AF34" s="720"/>
      <c r="AG34" s="720"/>
      <c r="AH34" s="720"/>
    </row>
    <row r="35">
      <c r="A35" s="720"/>
      <c r="B35" s="731"/>
      <c r="C35" s="248"/>
      <c r="D35" s="732"/>
      <c r="E35" s="56"/>
      <c r="F35" s="56"/>
      <c r="G35" s="56"/>
      <c r="H35" s="56"/>
      <c r="I35" s="248"/>
      <c r="J35" s="731"/>
      <c r="K35" s="56"/>
      <c r="L35" s="248"/>
      <c r="M35" s="720"/>
      <c r="N35" s="720"/>
      <c r="O35" s="720"/>
      <c r="P35" s="720"/>
      <c r="Q35" s="720"/>
      <c r="R35" s="725"/>
      <c r="S35" s="343"/>
      <c r="T35" s="343"/>
      <c r="U35" s="343"/>
      <c r="V35" s="343"/>
      <c r="W35" s="349"/>
      <c r="X35" s="720"/>
      <c r="Y35" s="720"/>
      <c r="Z35" s="725"/>
      <c r="AA35" s="343"/>
      <c r="AB35" s="343"/>
      <c r="AC35" s="343"/>
      <c r="AD35" s="343"/>
      <c r="AE35" s="349"/>
      <c r="AF35" s="720"/>
      <c r="AG35" s="720"/>
      <c r="AH35" s="720"/>
    </row>
    <row r="36">
      <c r="A36" s="720"/>
      <c r="B36" s="731"/>
      <c r="C36" s="248"/>
      <c r="D36" s="732"/>
      <c r="E36" s="56"/>
      <c r="F36" s="56"/>
      <c r="G36" s="56"/>
      <c r="H36" s="56"/>
      <c r="I36" s="248"/>
      <c r="J36" s="731"/>
      <c r="K36" s="56"/>
      <c r="L36" s="248"/>
      <c r="M36" s="720"/>
      <c r="N36" s="720"/>
      <c r="O36" s="720"/>
      <c r="P36" s="720"/>
      <c r="Q36" s="720"/>
      <c r="R36" s="725" t="str">
        <f>AL8</f>
        <v>Bra'has</v>
      </c>
      <c r="S36" s="343"/>
      <c r="T36" s="343"/>
      <c r="U36" s="343"/>
      <c r="V36" s="343"/>
      <c r="W36" s="349"/>
      <c r="X36" s="720"/>
      <c r="Y36" s="720"/>
      <c r="Z36" s="725" t="str">
        <f>AL9</f>
        <v>Guilda Legião</v>
      </c>
      <c r="AA36" s="343"/>
      <c r="AB36" s="343"/>
      <c r="AC36" s="343"/>
      <c r="AD36" s="343"/>
      <c r="AE36" s="349"/>
      <c r="AF36" s="720"/>
      <c r="AG36" s="720"/>
      <c r="AH36" s="720"/>
    </row>
    <row r="37">
      <c r="A37" s="720"/>
      <c r="B37" s="731"/>
      <c r="C37" s="248"/>
      <c r="D37" s="732"/>
      <c r="E37" s="56"/>
      <c r="F37" s="56"/>
      <c r="G37" s="56"/>
      <c r="H37" s="56"/>
      <c r="I37" s="248"/>
      <c r="J37" s="731"/>
      <c r="K37" s="56"/>
      <c r="L37" s="248"/>
      <c r="M37" s="720"/>
      <c r="N37" s="720"/>
      <c r="O37" s="720"/>
      <c r="P37" s="720"/>
      <c r="Q37" s="720"/>
      <c r="R37" s="65" t="str">
        <f>IMAGE(AM8, 2)</f>
        <v/>
      </c>
      <c r="S37" s="66"/>
      <c r="T37" s="66"/>
      <c r="U37" s="66"/>
      <c r="V37" s="66"/>
      <c r="W37" s="67"/>
      <c r="X37" s="720"/>
      <c r="Y37" s="720"/>
      <c r="Z37" s="65" t="str">
        <f>IMAGE(AM9, 2)</f>
        <v/>
      </c>
      <c r="AA37" s="66"/>
      <c r="AB37" s="66"/>
      <c r="AC37" s="66"/>
      <c r="AD37" s="66"/>
      <c r="AE37" s="67"/>
      <c r="AF37" s="720"/>
      <c r="AG37" s="720"/>
      <c r="AH37" s="720"/>
    </row>
    <row r="38">
      <c r="A38" s="720"/>
      <c r="B38" s="731"/>
      <c r="C38" s="248"/>
      <c r="D38" s="732"/>
      <c r="E38" s="56"/>
      <c r="F38" s="56"/>
      <c r="G38" s="56"/>
      <c r="H38" s="56"/>
      <c r="I38" s="248"/>
      <c r="J38" s="731"/>
      <c r="K38" s="56"/>
      <c r="L38" s="248"/>
      <c r="M38" s="720"/>
      <c r="N38" s="720"/>
      <c r="O38" s="720"/>
      <c r="P38" s="720"/>
      <c r="Q38" s="720"/>
      <c r="R38" s="540"/>
      <c r="W38" s="203"/>
      <c r="X38" s="720"/>
      <c r="Y38" s="720"/>
      <c r="Z38" s="540"/>
      <c r="AE38" s="203"/>
      <c r="AF38" s="720"/>
      <c r="AG38" s="720"/>
      <c r="AH38" s="720"/>
    </row>
    <row r="39">
      <c r="A39" s="720"/>
      <c r="B39" s="731"/>
      <c r="C39" s="248"/>
      <c r="D39" s="732"/>
      <c r="E39" s="56"/>
      <c r="F39" s="56"/>
      <c r="G39" s="56"/>
      <c r="H39" s="56"/>
      <c r="I39" s="248"/>
      <c r="J39" s="731"/>
      <c r="K39" s="56"/>
      <c r="L39" s="248"/>
      <c r="M39" s="720"/>
      <c r="N39" s="720"/>
      <c r="O39" s="720"/>
      <c r="P39" s="720"/>
      <c r="Q39" s="720"/>
      <c r="R39" s="540"/>
      <c r="W39" s="203"/>
      <c r="X39" s="720"/>
      <c r="Y39" s="720"/>
      <c r="Z39" s="540"/>
      <c r="AE39" s="203"/>
      <c r="AF39" s="720"/>
      <c r="AG39" s="720"/>
      <c r="AH39" s="720"/>
    </row>
    <row r="40">
      <c r="A40" s="720"/>
      <c r="B40" s="731"/>
      <c r="C40" s="248"/>
      <c r="D40" s="732"/>
      <c r="E40" s="56"/>
      <c r="F40" s="56"/>
      <c r="G40" s="56"/>
      <c r="H40" s="56"/>
      <c r="I40" s="248"/>
      <c r="J40" s="731"/>
      <c r="K40" s="56"/>
      <c r="L40" s="248"/>
      <c r="M40" s="720"/>
      <c r="N40" s="720"/>
      <c r="O40" s="720"/>
      <c r="P40" s="720"/>
      <c r="Q40" s="720"/>
      <c r="R40" s="540"/>
      <c r="W40" s="203"/>
      <c r="X40" s="720"/>
      <c r="Y40" s="720"/>
      <c r="Z40" s="540"/>
      <c r="AE40" s="203"/>
      <c r="AF40" s="720"/>
      <c r="AG40" s="720"/>
      <c r="AH40" s="720"/>
    </row>
    <row r="41">
      <c r="A41" s="720"/>
      <c r="B41" s="731"/>
      <c r="C41" s="248"/>
      <c r="D41" s="732"/>
      <c r="E41" s="56"/>
      <c r="F41" s="56"/>
      <c r="G41" s="56"/>
      <c r="H41" s="56"/>
      <c r="I41" s="248"/>
      <c r="J41" s="731"/>
      <c r="K41" s="56"/>
      <c r="L41" s="248"/>
      <c r="M41" s="720"/>
      <c r="N41" s="720"/>
      <c r="O41" s="720"/>
      <c r="P41" s="720"/>
      <c r="Q41" s="720"/>
      <c r="R41" s="540"/>
      <c r="W41" s="203"/>
      <c r="X41" s="720"/>
      <c r="Y41" s="720"/>
      <c r="Z41" s="540"/>
      <c r="AE41" s="203"/>
      <c r="AF41" s="720"/>
      <c r="AG41" s="720"/>
      <c r="AH41" s="720"/>
    </row>
    <row r="42">
      <c r="A42" s="720"/>
      <c r="B42" s="731"/>
      <c r="C42" s="248"/>
      <c r="D42" s="732"/>
      <c r="E42" s="56"/>
      <c r="F42" s="56"/>
      <c r="G42" s="56"/>
      <c r="H42" s="56"/>
      <c r="I42" s="248"/>
      <c r="J42" s="731"/>
      <c r="K42" s="56"/>
      <c r="L42" s="248"/>
      <c r="M42" s="720"/>
      <c r="N42" s="720"/>
      <c r="O42" s="720"/>
      <c r="P42" s="720"/>
      <c r="Q42" s="720"/>
      <c r="R42" s="540"/>
      <c r="W42" s="203"/>
      <c r="X42" s="720"/>
      <c r="Y42" s="720"/>
      <c r="Z42" s="540"/>
      <c r="AE42" s="203"/>
      <c r="AF42" s="720"/>
      <c r="AG42" s="720"/>
      <c r="AH42" s="720"/>
    </row>
    <row r="43">
      <c r="A43" s="720"/>
      <c r="B43" s="731"/>
      <c r="C43" s="248"/>
      <c r="D43" s="732"/>
      <c r="E43" s="56"/>
      <c r="F43" s="56"/>
      <c r="G43" s="56"/>
      <c r="H43" s="56"/>
      <c r="I43" s="248"/>
      <c r="J43" s="731"/>
      <c r="K43" s="56"/>
      <c r="L43" s="248"/>
      <c r="M43" s="720"/>
      <c r="N43" s="720"/>
      <c r="O43" s="720"/>
      <c r="P43" s="720"/>
      <c r="Q43" s="720"/>
      <c r="R43" s="540"/>
      <c r="W43" s="203"/>
      <c r="X43" s="720"/>
      <c r="Y43" s="720"/>
      <c r="Z43" s="540"/>
      <c r="AE43" s="203"/>
      <c r="AF43" s="720"/>
      <c r="AG43" s="720"/>
      <c r="AH43" s="720"/>
    </row>
    <row r="44">
      <c r="A44" s="720"/>
      <c r="B44" s="731"/>
      <c r="C44" s="248"/>
      <c r="D44" s="732"/>
      <c r="E44" s="56"/>
      <c r="F44" s="56"/>
      <c r="G44" s="56"/>
      <c r="H44" s="56"/>
      <c r="I44" s="248"/>
      <c r="J44" s="731"/>
      <c r="K44" s="56"/>
      <c r="L44" s="248"/>
      <c r="M44" s="720"/>
      <c r="N44" s="720"/>
      <c r="O44" s="720"/>
      <c r="P44" s="720"/>
      <c r="Q44" s="720"/>
      <c r="R44" s="584"/>
      <c r="S44" s="56"/>
      <c r="T44" s="56"/>
      <c r="U44" s="56"/>
      <c r="V44" s="56"/>
      <c r="W44" s="248"/>
      <c r="X44" s="720"/>
      <c r="Y44" s="720"/>
      <c r="Z44" s="584"/>
      <c r="AA44" s="56"/>
      <c r="AB44" s="56"/>
      <c r="AC44" s="56"/>
      <c r="AD44" s="56"/>
      <c r="AE44" s="248"/>
      <c r="AF44" s="720"/>
      <c r="AG44" s="720"/>
      <c r="AH44" s="720"/>
    </row>
    <row r="45">
      <c r="A45" s="720"/>
      <c r="B45" s="731"/>
      <c r="C45" s="248"/>
      <c r="D45" s="732"/>
      <c r="E45" s="56"/>
      <c r="F45" s="56"/>
      <c r="G45" s="56"/>
      <c r="H45" s="56"/>
      <c r="I45" s="248"/>
      <c r="J45" s="731"/>
      <c r="K45" s="56"/>
      <c r="L45" s="248"/>
      <c r="M45" s="720"/>
      <c r="N45" s="720"/>
      <c r="O45" s="720"/>
      <c r="P45" s="720"/>
      <c r="Q45" s="720"/>
      <c r="R45" s="733">
        <f>SUMIF($D$5:$D1001,$AL$6,$J$5:$J1001)</f>
        <v>0</v>
      </c>
      <c r="S45" s="349"/>
      <c r="T45" s="733" t="str">
        <f>if(R33&lt;=AJ2,AK2,if(R33&lt;=AJ3,AK3,if(R33&gt;=AJ8,AK8,if(R33&gt;=AJ7,AK7,if(R33&gt;=AJ6,AK6,if(R33&gt;=AJ5,AK5,AK4))))))</f>
        <v>Indiferente</v>
      </c>
      <c r="U45" s="343"/>
      <c r="V45" s="343"/>
      <c r="W45" s="349"/>
      <c r="X45" s="720"/>
      <c r="Y45" s="720"/>
      <c r="Z45" s="733">
        <f>SUMIF($D$5:$D1001,$AL$6,$J$5:$J1001)</f>
        <v>0</v>
      </c>
      <c r="AA45" s="349"/>
      <c r="AB45" s="733" t="str">
        <f>if(R33&lt;=AJ2,AK2,if(R33&lt;=AJ3,AK3,if(R33&gt;=AJ8,AK8,if(R33&gt;=AJ7,AK7,if(R33&gt;=AJ6,AK6,if(R33&gt;=AJ5,AK5,AK4))))))</f>
        <v>Indiferente</v>
      </c>
      <c r="AC45" s="343"/>
      <c r="AD45" s="343"/>
      <c r="AE45" s="349"/>
      <c r="AF45" s="720"/>
      <c r="AG45" s="720"/>
      <c r="AH45" s="720"/>
    </row>
    <row r="46">
      <c r="A46" s="720"/>
      <c r="B46" s="731"/>
      <c r="C46" s="248"/>
      <c r="D46" s="732"/>
      <c r="E46" s="56"/>
      <c r="F46" s="56"/>
      <c r="G46" s="56"/>
      <c r="H46" s="56"/>
      <c r="I46" s="248"/>
      <c r="J46" s="731"/>
      <c r="K46" s="56"/>
      <c r="L46" s="248"/>
      <c r="M46" s="720"/>
      <c r="N46" s="720"/>
      <c r="O46" s="720"/>
      <c r="P46" s="720"/>
      <c r="Q46" s="720"/>
      <c r="R46" s="720"/>
      <c r="S46" s="720"/>
      <c r="T46" s="720"/>
      <c r="U46" s="720"/>
      <c r="V46" s="720"/>
      <c r="W46" s="720"/>
      <c r="X46" s="720"/>
      <c r="Y46" s="720"/>
      <c r="Z46" s="720"/>
      <c r="AA46" s="720"/>
      <c r="AB46" s="720"/>
      <c r="AC46" s="720"/>
      <c r="AD46" s="720"/>
      <c r="AE46" s="720"/>
      <c r="AF46" s="720"/>
      <c r="AG46" s="720"/>
      <c r="AH46" s="720"/>
    </row>
    <row r="47">
      <c r="A47" s="720"/>
      <c r="B47" s="731"/>
      <c r="C47" s="248"/>
      <c r="D47" s="732"/>
      <c r="E47" s="56"/>
      <c r="F47" s="56"/>
      <c r="G47" s="56"/>
      <c r="H47" s="56"/>
      <c r="I47" s="248"/>
      <c r="J47" s="731"/>
      <c r="K47" s="56"/>
      <c r="L47" s="248"/>
      <c r="M47" s="720"/>
      <c r="N47" s="720"/>
      <c r="O47" s="720"/>
      <c r="P47" s="720"/>
      <c r="Q47" s="720"/>
      <c r="R47" s="720"/>
      <c r="S47" s="720"/>
      <c r="T47" s="720"/>
      <c r="U47" s="720"/>
      <c r="V47" s="720"/>
      <c r="W47" s="720"/>
      <c r="X47" s="720"/>
      <c r="Y47" s="720"/>
      <c r="Z47" s="720"/>
      <c r="AA47" s="720"/>
      <c r="AB47" s="720"/>
      <c r="AC47" s="720"/>
      <c r="AD47" s="720"/>
      <c r="AE47" s="720"/>
      <c r="AF47" s="720"/>
      <c r="AG47" s="720"/>
      <c r="AH47" s="720"/>
    </row>
    <row r="48">
      <c r="A48" s="720"/>
      <c r="B48" s="731"/>
      <c r="C48" s="248"/>
      <c r="D48" s="732"/>
      <c r="E48" s="56"/>
      <c r="F48" s="56"/>
      <c r="G48" s="56"/>
      <c r="H48" s="56"/>
      <c r="I48" s="248"/>
      <c r="J48" s="731"/>
      <c r="K48" s="56"/>
      <c r="L48" s="248"/>
      <c r="M48" s="720"/>
      <c r="N48" s="720"/>
      <c r="O48" s="720"/>
      <c r="P48" s="720"/>
      <c r="Q48" s="720"/>
      <c r="R48" s="720"/>
      <c r="S48" s="720"/>
      <c r="T48" s="720"/>
      <c r="U48" s="720"/>
      <c r="V48" s="720"/>
      <c r="W48" s="720"/>
      <c r="X48" s="720"/>
      <c r="Y48" s="720"/>
      <c r="Z48" s="720"/>
      <c r="AA48" s="720"/>
      <c r="AB48" s="720"/>
      <c r="AC48" s="720"/>
      <c r="AD48" s="720"/>
      <c r="AE48" s="720"/>
      <c r="AF48" s="720"/>
      <c r="AG48" s="720"/>
      <c r="AH48" s="720"/>
    </row>
    <row r="49">
      <c r="A49" s="720"/>
      <c r="B49" s="731"/>
      <c r="C49" s="248"/>
      <c r="D49" s="732"/>
      <c r="E49" s="56"/>
      <c r="F49" s="56"/>
      <c r="G49" s="56"/>
      <c r="H49" s="56"/>
      <c r="I49" s="248"/>
      <c r="J49" s="731"/>
      <c r="K49" s="56"/>
      <c r="L49" s="248"/>
      <c r="M49" s="720"/>
      <c r="N49" s="720"/>
      <c r="O49" s="720"/>
      <c r="P49" s="720"/>
      <c r="Q49" s="720"/>
      <c r="R49" s="720"/>
      <c r="S49" s="720"/>
      <c r="T49" s="720"/>
      <c r="U49" s="720"/>
      <c r="V49" s="720"/>
      <c r="W49" s="720"/>
      <c r="X49" s="720"/>
      <c r="Y49" s="720"/>
      <c r="Z49" s="720"/>
      <c r="AA49" s="720"/>
      <c r="AB49" s="720"/>
      <c r="AC49" s="720"/>
      <c r="AD49" s="720"/>
      <c r="AE49" s="720"/>
      <c r="AF49" s="720"/>
      <c r="AG49" s="720"/>
      <c r="AH49" s="720"/>
    </row>
    <row r="50">
      <c r="A50" s="720"/>
      <c r="B50" s="731"/>
      <c r="C50" s="248"/>
      <c r="D50" s="732"/>
      <c r="E50" s="56"/>
      <c r="F50" s="56"/>
      <c r="G50" s="56"/>
      <c r="H50" s="56"/>
      <c r="I50" s="248"/>
      <c r="J50" s="731"/>
      <c r="K50" s="56"/>
      <c r="L50" s="248"/>
      <c r="M50" s="720"/>
      <c r="N50" s="720"/>
      <c r="O50" s="720"/>
      <c r="P50" s="720"/>
      <c r="Q50" s="720"/>
      <c r="R50" s="720"/>
      <c r="S50" s="720"/>
      <c r="T50" s="720"/>
      <c r="U50" s="720"/>
      <c r="V50" s="720"/>
      <c r="W50" s="720"/>
      <c r="X50" s="720"/>
      <c r="Y50" s="720"/>
      <c r="Z50" s="720"/>
      <c r="AA50" s="720"/>
      <c r="AB50" s="720"/>
      <c r="AC50" s="720"/>
      <c r="AD50" s="720"/>
      <c r="AE50" s="720"/>
      <c r="AF50" s="720"/>
      <c r="AG50" s="720"/>
      <c r="AH50" s="720"/>
    </row>
    <row r="51">
      <c r="A51" s="720"/>
      <c r="B51" s="731"/>
      <c r="C51" s="248"/>
      <c r="D51" s="732"/>
      <c r="E51" s="56"/>
      <c r="F51" s="56"/>
      <c r="G51" s="56"/>
      <c r="H51" s="56"/>
      <c r="I51" s="248"/>
      <c r="J51" s="731"/>
      <c r="K51" s="56"/>
      <c r="L51" s="248"/>
      <c r="M51" s="720"/>
      <c r="N51" s="720"/>
      <c r="O51" s="720"/>
      <c r="P51" s="720"/>
      <c r="Q51" s="720"/>
      <c r="R51" s="720"/>
      <c r="S51" s="720"/>
      <c r="T51" s="720"/>
      <c r="U51" s="720"/>
      <c r="V51" s="720"/>
      <c r="W51" s="720"/>
      <c r="X51" s="720"/>
      <c r="Y51" s="720"/>
      <c r="Z51" s="720"/>
      <c r="AA51" s="720"/>
      <c r="AB51" s="720"/>
      <c r="AC51" s="720"/>
      <c r="AD51" s="720"/>
      <c r="AE51" s="720"/>
      <c r="AF51" s="720"/>
      <c r="AG51" s="720"/>
      <c r="AH51" s="720"/>
    </row>
    <row r="52">
      <c r="A52" s="720"/>
      <c r="B52" s="731"/>
      <c r="C52" s="248"/>
      <c r="D52" s="732"/>
      <c r="E52" s="56"/>
      <c r="F52" s="56"/>
      <c r="G52" s="56"/>
      <c r="H52" s="56"/>
      <c r="I52" s="248"/>
      <c r="J52" s="731"/>
      <c r="K52" s="56"/>
      <c r="L52" s="248"/>
      <c r="M52" s="720"/>
      <c r="N52" s="720"/>
      <c r="O52" s="720"/>
      <c r="P52" s="720"/>
      <c r="Q52" s="720"/>
      <c r="R52" s="720"/>
      <c r="S52" s="720"/>
      <c r="T52" s="720"/>
      <c r="U52" s="720"/>
      <c r="V52" s="720"/>
      <c r="W52" s="720"/>
      <c r="X52" s="720"/>
      <c r="Y52" s="720"/>
      <c r="Z52" s="720"/>
      <c r="AA52" s="720"/>
      <c r="AB52" s="720"/>
      <c r="AC52" s="720"/>
      <c r="AD52" s="720"/>
      <c r="AE52" s="720"/>
      <c r="AF52" s="720"/>
      <c r="AG52" s="720"/>
      <c r="AH52" s="720"/>
    </row>
    <row r="53">
      <c r="A53" s="720"/>
      <c r="B53" s="731"/>
      <c r="C53" s="248"/>
      <c r="D53" s="732"/>
      <c r="E53" s="56"/>
      <c r="F53" s="56"/>
      <c r="G53" s="56"/>
      <c r="H53" s="56"/>
      <c r="I53" s="248"/>
      <c r="J53" s="731"/>
      <c r="K53" s="56"/>
      <c r="L53" s="248"/>
      <c r="M53" s="720"/>
      <c r="N53" s="720"/>
      <c r="O53" s="720"/>
      <c r="P53" s="720"/>
      <c r="Q53" s="720"/>
      <c r="R53" s="720"/>
      <c r="S53" s="720"/>
      <c r="T53" s="720"/>
      <c r="U53" s="720"/>
      <c r="V53" s="720"/>
      <c r="W53" s="720"/>
      <c r="X53" s="720"/>
      <c r="Y53" s="720"/>
      <c r="Z53" s="720"/>
      <c r="AA53" s="720"/>
      <c r="AB53" s="720"/>
      <c r="AC53" s="720"/>
      <c r="AD53" s="720"/>
      <c r="AE53" s="720"/>
      <c r="AF53" s="720"/>
      <c r="AG53" s="720"/>
      <c r="AH53" s="720"/>
    </row>
    <row r="54">
      <c r="A54" s="720"/>
      <c r="B54" s="731"/>
      <c r="C54" s="248"/>
      <c r="D54" s="732"/>
      <c r="E54" s="56"/>
      <c r="F54" s="56"/>
      <c r="G54" s="56"/>
      <c r="H54" s="56"/>
      <c r="I54" s="248"/>
      <c r="J54" s="731"/>
      <c r="K54" s="56"/>
      <c r="L54" s="248"/>
      <c r="M54" s="720"/>
      <c r="N54" s="720"/>
      <c r="O54" s="720"/>
      <c r="P54" s="720"/>
      <c r="Q54" s="720"/>
      <c r="R54" s="720"/>
      <c r="S54" s="720"/>
      <c r="T54" s="720"/>
      <c r="U54" s="720"/>
      <c r="V54" s="720"/>
      <c r="W54" s="720"/>
      <c r="X54" s="720"/>
      <c r="Y54" s="720"/>
      <c r="Z54" s="720"/>
      <c r="AA54" s="720"/>
      <c r="AB54" s="720"/>
      <c r="AC54" s="720"/>
      <c r="AD54" s="720"/>
      <c r="AE54" s="720"/>
      <c r="AF54" s="720"/>
      <c r="AG54" s="720"/>
      <c r="AH54" s="720"/>
    </row>
    <row r="55">
      <c r="A55" s="720"/>
      <c r="B55" s="731"/>
      <c r="C55" s="248"/>
      <c r="D55" s="732"/>
      <c r="E55" s="56"/>
      <c r="F55" s="56"/>
      <c r="G55" s="56"/>
      <c r="H55" s="56"/>
      <c r="I55" s="248"/>
      <c r="J55" s="731"/>
      <c r="K55" s="56"/>
      <c r="L55" s="248"/>
      <c r="M55" s="720"/>
      <c r="N55" s="720"/>
      <c r="O55" s="720"/>
      <c r="P55" s="720"/>
      <c r="Q55" s="720"/>
      <c r="R55" s="720"/>
      <c r="S55" s="720"/>
      <c r="T55" s="720"/>
      <c r="U55" s="720"/>
      <c r="V55" s="720"/>
      <c r="W55" s="720"/>
      <c r="X55" s="720"/>
      <c r="Y55" s="720"/>
      <c r="Z55" s="720"/>
      <c r="AA55" s="720"/>
      <c r="AB55" s="720"/>
      <c r="AC55" s="720"/>
      <c r="AD55" s="720"/>
      <c r="AE55" s="720"/>
      <c r="AF55" s="720"/>
      <c r="AG55" s="720"/>
      <c r="AH55" s="720"/>
    </row>
    <row r="56">
      <c r="A56" s="720"/>
      <c r="B56" s="731"/>
      <c r="C56" s="248"/>
      <c r="D56" s="732"/>
      <c r="E56" s="56"/>
      <c r="F56" s="56"/>
      <c r="G56" s="56"/>
      <c r="H56" s="56"/>
      <c r="I56" s="248"/>
      <c r="J56" s="731"/>
      <c r="K56" s="56"/>
      <c r="L56" s="248"/>
      <c r="M56" s="720"/>
      <c r="N56" s="720"/>
      <c r="O56" s="720"/>
      <c r="P56" s="720"/>
      <c r="Q56" s="720"/>
      <c r="R56" s="720"/>
      <c r="S56" s="720"/>
      <c r="T56" s="720"/>
      <c r="U56" s="720"/>
      <c r="V56" s="720"/>
      <c r="W56" s="720"/>
      <c r="X56" s="720"/>
      <c r="Y56" s="720"/>
      <c r="Z56" s="720"/>
      <c r="AA56" s="720"/>
      <c r="AB56" s="720"/>
      <c r="AC56" s="720"/>
      <c r="AD56" s="720"/>
      <c r="AE56" s="720"/>
      <c r="AF56" s="720"/>
      <c r="AG56" s="720"/>
      <c r="AH56" s="720"/>
    </row>
    <row r="57">
      <c r="A57" s="720"/>
      <c r="B57" s="731"/>
      <c r="C57" s="248"/>
      <c r="D57" s="732"/>
      <c r="E57" s="56"/>
      <c r="F57" s="56"/>
      <c r="G57" s="56"/>
      <c r="H57" s="56"/>
      <c r="I57" s="248"/>
      <c r="J57" s="731"/>
      <c r="K57" s="56"/>
      <c r="L57" s="248"/>
      <c r="M57" s="720"/>
      <c r="N57" s="720"/>
      <c r="O57" s="720"/>
      <c r="P57" s="720"/>
      <c r="Q57" s="720"/>
      <c r="R57" s="720"/>
      <c r="S57" s="720"/>
      <c r="T57" s="720"/>
      <c r="U57" s="720"/>
      <c r="V57" s="720"/>
      <c r="W57" s="720"/>
      <c r="X57" s="720"/>
      <c r="Y57" s="720"/>
      <c r="Z57" s="720"/>
      <c r="AA57" s="720"/>
      <c r="AB57" s="720"/>
      <c r="AC57" s="720"/>
      <c r="AD57" s="720"/>
      <c r="AE57" s="720"/>
      <c r="AF57" s="720"/>
      <c r="AG57" s="720"/>
      <c r="AH57" s="720"/>
    </row>
    <row r="58">
      <c r="A58" s="720"/>
      <c r="B58" s="731"/>
      <c r="C58" s="248"/>
      <c r="D58" s="732"/>
      <c r="E58" s="56"/>
      <c r="F58" s="56"/>
      <c r="G58" s="56"/>
      <c r="H58" s="56"/>
      <c r="I58" s="248"/>
      <c r="J58" s="731"/>
      <c r="K58" s="56"/>
      <c r="L58" s="248"/>
      <c r="M58" s="720"/>
      <c r="N58" s="720"/>
      <c r="O58" s="720"/>
      <c r="P58" s="720"/>
      <c r="Q58" s="720"/>
      <c r="R58" s="720"/>
      <c r="S58" s="720"/>
      <c r="T58" s="720"/>
      <c r="U58" s="720"/>
      <c r="V58" s="720"/>
      <c r="W58" s="720"/>
      <c r="X58" s="720"/>
      <c r="Y58" s="720"/>
      <c r="Z58" s="720"/>
      <c r="AA58" s="720"/>
      <c r="AB58" s="720"/>
      <c r="AC58" s="720"/>
      <c r="AD58" s="720"/>
      <c r="AE58" s="720"/>
      <c r="AF58" s="720"/>
      <c r="AG58" s="720"/>
      <c r="AH58" s="720"/>
    </row>
    <row r="59">
      <c r="A59" s="720"/>
      <c r="B59" s="731"/>
      <c r="C59" s="248"/>
      <c r="D59" s="732"/>
      <c r="E59" s="56"/>
      <c r="F59" s="56"/>
      <c r="G59" s="56"/>
      <c r="H59" s="56"/>
      <c r="I59" s="248"/>
      <c r="J59" s="731"/>
      <c r="K59" s="56"/>
      <c r="L59" s="248"/>
      <c r="M59" s="720"/>
      <c r="N59" s="720"/>
      <c r="O59" s="720"/>
      <c r="P59" s="720"/>
      <c r="Q59" s="720"/>
      <c r="R59" s="720"/>
      <c r="S59" s="720"/>
      <c r="T59" s="720"/>
      <c r="U59" s="720"/>
      <c r="V59" s="720"/>
      <c r="W59" s="720"/>
      <c r="X59" s="720"/>
      <c r="Y59" s="720"/>
      <c r="Z59" s="720"/>
      <c r="AA59" s="720"/>
      <c r="AB59" s="720"/>
      <c r="AC59" s="720"/>
      <c r="AD59" s="720"/>
      <c r="AE59" s="720"/>
      <c r="AF59" s="720"/>
      <c r="AG59" s="720"/>
      <c r="AH59" s="720"/>
    </row>
    <row r="60">
      <c r="A60" s="720"/>
      <c r="B60" s="731"/>
      <c r="C60" s="248"/>
      <c r="D60" s="732"/>
      <c r="E60" s="56"/>
      <c r="F60" s="56"/>
      <c r="G60" s="56"/>
      <c r="H60" s="56"/>
      <c r="I60" s="248"/>
      <c r="J60" s="731"/>
      <c r="K60" s="56"/>
      <c r="L60" s="248"/>
      <c r="M60" s="720"/>
      <c r="N60" s="720"/>
      <c r="O60" s="720"/>
      <c r="P60" s="720"/>
      <c r="Q60" s="720"/>
      <c r="R60" s="720"/>
      <c r="S60" s="720"/>
      <c r="T60" s="720"/>
      <c r="U60" s="720"/>
      <c r="V60" s="720"/>
      <c r="W60" s="720"/>
      <c r="X60" s="720"/>
      <c r="Y60" s="720"/>
      <c r="Z60" s="720"/>
      <c r="AA60" s="720"/>
      <c r="AB60" s="720"/>
      <c r="AC60" s="720"/>
      <c r="AD60" s="720"/>
      <c r="AE60" s="720"/>
      <c r="AF60" s="720"/>
      <c r="AG60" s="720"/>
      <c r="AH60" s="720"/>
    </row>
    <row r="61">
      <c r="A61" s="720"/>
      <c r="B61" s="731"/>
      <c r="C61" s="248"/>
      <c r="D61" s="732"/>
      <c r="E61" s="56"/>
      <c r="F61" s="56"/>
      <c r="G61" s="56"/>
      <c r="H61" s="56"/>
      <c r="I61" s="248"/>
      <c r="J61" s="731"/>
      <c r="K61" s="56"/>
      <c r="L61" s="248"/>
      <c r="M61" s="720"/>
      <c r="N61" s="720"/>
      <c r="O61" s="720"/>
      <c r="P61" s="720"/>
      <c r="Q61" s="720"/>
      <c r="R61" s="720"/>
      <c r="S61" s="720"/>
      <c r="T61" s="720"/>
      <c r="U61" s="720"/>
      <c r="V61" s="720"/>
      <c r="W61" s="720"/>
      <c r="X61" s="720"/>
      <c r="Y61" s="720"/>
      <c r="Z61" s="720"/>
      <c r="AA61" s="720"/>
      <c r="AB61" s="720"/>
      <c r="AC61" s="720"/>
      <c r="AD61" s="720"/>
      <c r="AE61" s="720"/>
      <c r="AF61" s="720"/>
      <c r="AG61" s="720"/>
      <c r="AH61" s="720"/>
    </row>
    <row r="62">
      <c r="A62" s="720"/>
      <c r="B62" s="731"/>
      <c r="C62" s="248"/>
      <c r="D62" s="732"/>
      <c r="E62" s="56"/>
      <c r="F62" s="56"/>
      <c r="G62" s="56"/>
      <c r="H62" s="56"/>
      <c r="I62" s="248"/>
      <c r="J62" s="731"/>
      <c r="K62" s="56"/>
      <c r="L62" s="248"/>
      <c r="M62" s="720"/>
      <c r="N62" s="720"/>
      <c r="O62" s="720"/>
      <c r="P62" s="720"/>
      <c r="Q62" s="720"/>
      <c r="R62" s="720"/>
      <c r="S62" s="720"/>
      <c r="T62" s="720"/>
      <c r="U62" s="720"/>
      <c r="V62" s="720"/>
      <c r="W62" s="720"/>
      <c r="X62" s="720"/>
      <c r="Y62" s="720"/>
      <c r="Z62" s="720"/>
      <c r="AA62" s="720"/>
      <c r="AB62" s="720"/>
      <c r="AC62" s="720"/>
      <c r="AD62" s="720"/>
      <c r="AE62" s="720"/>
      <c r="AF62" s="720"/>
      <c r="AG62" s="720"/>
      <c r="AH62" s="720"/>
    </row>
    <row r="63">
      <c r="A63" s="720"/>
      <c r="B63" s="731"/>
      <c r="C63" s="248"/>
      <c r="D63" s="732"/>
      <c r="E63" s="56"/>
      <c r="F63" s="56"/>
      <c r="G63" s="56"/>
      <c r="H63" s="56"/>
      <c r="I63" s="248"/>
      <c r="J63" s="731"/>
      <c r="K63" s="56"/>
      <c r="L63" s="248"/>
      <c r="M63" s="720"/>
      <c r="N63" s="720"/>
      <c r="O63" s="720"/>
      <c r="P63" s="720"/>
      <c r="Q63" s="720"/>
      <c r="R63" s="720"/>
      <c r="S63" s="720"/>
      <c r="T63" s="720"/>
      <c r="U63" s="720"/>
      <c r="V63" s="720"/>
      <c r="W63" s="720"/>
      <c r="X63" s="720"/>
      <c r="Y63" s="720"/>
      <c r="Z63" s="720"/>
      <c r="AA63" s="720"/>
      <c r="AB63" s="720"/>
      <c r="AC63" s="720"/>
      <c r="AD63" s="720"/>
      <c r="AE63" s="720"/>
      <c r="AF63" s="720"/>
      <c r="AG63" s="720"/>
      <c r="AH63" s="720"/>
    </row>
    <row r="64">
      <c r="A64" s="720"/>
      <c r="B64" s="731"/>
      <c r="C64" s="248"/>
      <c r="D64" s="732"/>
      <c r="E64" s="56"/>
      <c r="F64" s="56"/>
      <c r="G64" s="56"/>
      <c r="H64" s="56"/>
      <c r="I64" s="248"/>
      <c r="J64" s="731"/>
      <c r="K64" s="56"/>
      <c r="L64" s="248"/>
      <c r="M64" s="720"/>
      <c r="N64" s="720"/>
      <c r="O64" s="720"/>
      <c r="P64" s="720"/>
      <c r="Q64" s="720"/>
      <c r="R64" s="720"/>
      <c r="S64" s="720"/>
      <c r="T64" s="720"/>
      <c r="U64" s="720"/>
      <c r="V64" s="720"/>
      <c r="W64" s="720"/>
      <c r="X64" s="720"/>
      <c r="Y64" s="720"/>
      <c r="Z64" s="720"/>
      <c r="AA64" s="720"/>
      <c r="AB64" s="720"/>
      <c r="AC64" s="720"/>
      <c r="AD64" s="720"/>
      <c r="AE64" s="720"/>
      <c r="AF64" s="720"/>
      <c r="AG64" s="720"/>
      <c r="AH64" s="720"/>
    </row>
    <row r="65">
      <c r="A65" s="720"/>
      <c r="B65" s="731"/>
      <c r="C65" s="248"/>
      <c r="D65" s="732"/>
      <c r="E65" s="56"/>
      <c r="F65" s="56"/>
      <c r="G65" s="56"/>
      <c r="H65" s="56"/>
      <c r="I65" s="248"/>
      <c r="J65" s="731"/>
      <c r="K65" s="56"/>
      <c r="L65" s="248"/>
      <c r="M65" s="720"/>
      <c r="N65" s="720"/>
      <c r="O65" s="720"/>
      <c r="P65" s="720"/>
      <c r="Q65" s="720"/>
      <c r="R65" s="720"/>
      <c r="S65" s="720"/>
      <c r="T65" s="720"/>
      <c r="U65" s="720"/>
      <c r="V65" s="720"/>
      <c r="W65" s="720"/>
      <c r="X65" s="720"/>
      <c r="Y65" s="720"/>
      <c r="Z65" s="720"/>
      <c r="AA65" s="720"/>
      <c r="AB65" s="720"/>
      <c r="AC65" s="720"/>
      <c r="AD65" s="720"/>
      <c r="AE65" s="720"/>
      <c r="AF65" s="720"/>
      <c r="AG65" s="720"/>
      <c r="AH65" s="720"/>
    </row>
    <row r="66">
      <c r="A66" s="720"/>
      <c r="B66" s="731"/>
      <c r="C66" s="248"/>
      <c r="D66" s="732"/>
      <c r="E66" s="56"/>
      <c r="F66" s="56"/>
      <c r="G66" s="56"/>
      <c r="H66" s="56"/>
      <c r="I66" s="248"/>
      <c r="J66" s="731"/>
      <c r="K66" s="56"/>
      <c r="L66" s="248"/>
      <c r="M66" s="720"/>
      <c r="N66" s="720"/>
      <c r="O66" s="720"/>
      <c r="P66" s="720"/>
      <c r="Q66" s="720"/>
      <c r="R66" s="720"/>
      <c r="S66" s="720"/>
      <c r="T66" s="720"/>
      <c r="U66" s="720"/>
      <c r="V66" s="720"/>
      <c r="W66" s="720"/>
      <c r="X66" s="720"/>
      <c r="Y66" s="720"/>
      <c r="Z66" s="720"/>
      <c r="AA66" s="720"/>
      <c r="AB66" s="720"/>
      <c r="AC66" s="720"/>
      <c r="AD66" s="720"/>
      <c r="AE66" s="720"/>
      <c r="AF66" s="720"/>
      <c r="AG66" s="720"/>
      <c r="AH66" s="720"/>
    </row>
    <row r="67">
      <c r="A67" s="720"/>
      <c r="B67" s="731"/>
      <c r="C67" s="248"/>
      <c r="D67" s="732"/>
      <c r="E67" s="56"/>
      <c r="F67" s="56"/>
      <c r="G67" s="56"/>
      <c r="H67" s="56"/>
      <c r="I67" s="248"/>
      <c r="J67" s="731"/>
      <c r="K67" s="56"/>
      <c r="L67" s="248"/>
      <c r="M67" s="720"/>
      <c r="N67" s="720"/>
      <c r="O67" s="720"/>
      <c r="P67" s="720"/>
      <c r="Q67" s="720"/>
      <c r="R67" s="720"/>
      <c r="S67" s="720"/>
      <c r="T67" s="720"/>
      <c r="U67" s="720"/>
      <c r="V67" s="720"/>
      <c r="W67" s="720"/>
      <c r="X67" s="720"/>
      <c r="Y67" s="720"/>
      <c r="Z67" s="720"/>
      <c r="AA67" s="720"/>
      <c r="AB67" s="720"/>
      <c r="AC67" s="720"/>
      <c r="AD67" s="720"/>
      <c r="AE67" s="720"/>
      <c r="AF67" s="720"/>
      <c r="AG67" s="720"/>
      <c r="AH67" s="720"/>
    </row>
    <row r="68">
      <c r="A68" s="720"/>
      <c r="B68" s="731"/>
      <c r="C68" s="248"/>
      <c r="D68" s="732"/>
      <c r="E68" s="56"/>
      <c r="F68" s="56"/>
      <c r="G68" s="56"/>
      <c r="H68" s="56"/>
      <c r="I68" s="248"/>
      <c r="J68" s="731"/>
      <c r="K68" s="56"/>
      <c r="L68" s="248"/>
      <c r="M68" s="720"/>
      <c r="N68" s="720"/>
      <c r="O68" s="720"/>
      <c r="P68" s="720"/>
      <c r="Q68" s="720"/>
      <c r="R68" s="720"/>
      <c r="S68" s="720"/>
      <c r="T68" s="720"/>
      <c r="U68" s="720"/>
      <c r="V68" s="720"/>
      <c r="W68" s="720"/>
      <c r="X68" s="720"/>
      <c r="Y68" s="720"/>
      <c r="Z68" s="720"/>
      <c r="AA68" s="720"/>
      <c r="AB68" s="720"/>
      <c r="AC68" s="720"/>
      <c r="AD68" s="720"/>
      <c r="AE68" s="720"/>
      <c r="AF68" s="720"/>
      <c r="AG68" s="720"/>
      <c r="AH68" s="720"/>
    </row>
    <row r="69">
      <c r="A69" s="720"/>
      <c r="B69" s="731"/>
      <c r="C69" s="248"/>
      <c r="D69" s="732"/>
      <c r="E69" s="56"/>
      <c r="F69" s="56"/>
      <c r="G69" s="56"/>
      <c r="H69" s="56"/>
      <c r="I69" s="248"/>
      <c r="J69" s="731"/>
      <c r="K69" s="56"/>
      <c r="L69" s="248"/>
      <c r="M69" s="720"/>
      <c r="N69" s="720"/>
      <c r="O69" s="720"/>
      <c r="P69" s="720"/>
      <c r="Q69" s="720"/>
      <c r="R69" s="720"/>
      <c r="S69" s="720"/>
      <c r="T69" s="720"/>
      <c r="U69" s="720"/>
      <c r="V69" s="720"/>
      <c r="W69" s="720"/>
      <c r="X69" s="720"/>
      <c r="Y69" s="720"/>
      <c r="Z69" s="720"/>
      <c r="AA69" s="720"/>
      <c r="AB69" s="720"/>
      <c r="AC69" s="720"/>
      <c r="AD69" s="720"/>
      <c r="AE69" s="720"/>
      <c r="AF69" s="720"/>
      <c r="AG69" s="720"/>
      <c r="AH69" s="720"/>
    </row>
    <row r="70">
      <c r="A70" s="720"/>
      <c r="B70" s="731"/>
      <c r="C70" s="248"/>
      <c r="D70" s="732"/>
      <c r="E70" s="56"/>
      <c r="F70" s="56"/>
      <c r="G70" s="56"/>
      <c r="H70" s="56"/>
      <c r="I70" s="248"/>
      <c r="J70" s="731"/>
      <c r="K70" s="56"/>
      <c r="L70" s="248"/>
      <c r="M70" s="720"/>
      <c r="N70" s="720"/>
      <c r="O70" s="720"/>
      <c r="P70" s="720"/>
      <c r="Q70" s="720"/>
      <c r="R70" s="720"/>
      <c r="S70" s="720"/>
      <c r="T70" s="720"/>
      <c r="U70" s="720"/>
      <c r="V70" s="720"/>
      <c r="W70" s="720"/>
      <c r="X70" s="720"/>
      <c r="Y70" s="720"/>
      <c r="Z70" s="720"/>
      <c r="AA70" s="720"/>
      <c r="AB70" s="720"/>
      <c r="AC70" s="720"/>
      <c r="AD70" s="720"/>
      <c r="AE70" s="720"/>
      <c r="AF70" s="720"/>
      <c r="AG70" s="720"/>
      <c r="AH70" s="720"/>
    </row>
    <row r="71">
      <c r="A71" s="720"/>
      <c r="B71" s="731"/>
      <c r="C71" s="248"/>
      <c r="D71" s="732"/>
      <c r="E71" s="56"/>
      <c r="F71" s="56"/>
      <c r="G71" s="56"/>
      <c r="H71" s="56"/>
      <c r="I71" s="248"/>
      <c r="J71" s="731"/>
      <c r="K71" s="56"/>
      <c r="L71" s="248"/>
      <c r="M71" s="720"/>
      <c r="N71" s="720"/>
      <c r="O71" s="720"/>
      <c r="P71" s="720"/>
      <c r="Q71" s="720"/>
      <c r="R71" s="720"/>
      <c r="S71" s="720"/>
      <c r="T71" s="720"/>
      <c r="U71" s="720"/>
      <c r="V71" s="720"/>
      <c r="W71" s="720"/>
      <c r="X71" s="720"/>
      <c r="Y71" s="720"/>
      <c r="Z71" s="720"/>
      <c r="AA71" s="720"/>
      <c r="AB71" s="720"/>
      <c r="AC71" s="720"/>
      <c r="AD71" s="720"/>
      <c r="AE71" s="720"/>
      <c r="AF71" s="720"/>
      <c r="AG71" s="720"/>
      <c r="AH71" s="720"/>
    </row>
    <row r="72">
      <c r="A72" s="720"/>
      <c r="B72" s="731"/>
      <c r="C72" s="248"/>
      <c r="D72" s="732"/>
      <c r="E72" s="56"/>
      <c r="F72" s="56"/>
      <c r="G72" s="56"/>
      <c r="H72" s="56"/>
      <c r="I72" s="248"/>
      <c r="J72" s="731"/>
      <c r="K72" s="56"/>
      <c r="L72" s="248"/>
      <c r="M72" s="720"/>
      <c r="N72" s="720"/>
      <c r="O72" s="720"/>
      <c r="P72" s="720"/>
      <c r="Q72" s="720"/>
      <c r="R72" s="720"/>
      <c r="S72" s="720"/>
      <c r="T72" s="720"/>
      <c r="U72" s="720"/>
      <c r="V72" s="720"/>
      <c r="W72" s="720"/>
      <c r="X72" s="720"/>
      <c r="Y72" s="720"/>
      <c r="Z72" s="720"/>
      <c r="AA72" s="720"/>
      <c r="AB72" s="720"/>
      <c r="AC72" s="720"/>
      <c r="AD72" s="720"/>
      <c r="AE72" s="720"/>
      <c r="AF72" s="720"/>
      <c r="AG72" s="720"/>
      <c r="AH72" s="720"/>
    </row>
    <row r="73">
      <c r="A73" s="720"/>
      <c r="B73" s="731"/>
      <c r="C73" s="248"/>
      <c r="D73" s="732"/>
      <c r="E73" s="56"/>
      <c r="F73" s="56"/>
      <c r="G73" s="56"/>
      <c r="H73" s="56"/>
      <c r="I73" s="248"/>
      <c r="J73" s="731"/>
      <c r="K73" s="56"/>
      <c r="L73" s="248"/>
      <c r="M73" s="720"/>
      <c r="N73" s="720"/>
      <c r="O73" s="720"/>
      <c r="P73" s="720"/>
      <c r="Q73" s="720"/>
      <c r="R73" s="720"/>
      <c r="S73" s="720"/>
      <c r="T73" s="720"/>
      <c r="U73" s="720"/>
      <c r="V73" s="720"/>
      <c r="W73" s="720"/>
      <c r="X73" s="720"/>
      <c r="Y73" s="720"/>
      <c r="Z73" s="720"/>
      <c r="AA73" s="720"/>
      <c r="AB73" s="720"/>
      <c r="AC73" s="720"/>
      <c r="AD73" s="720"/>
      <c r="AE73" s="720"/>
      <c r="AF73" s="720"/>
      <c r="AG73" s="720"/>
      <c r="AH73" s="720"/>
    </row>
    <row r="74">
      <c r="A74" s="720"/>
      <c r="B74" s="731"/>
      <c r="C74" s="248"/>
      <c r="D74" s="732"/>
      <c r="E74" s="56"/>
      <c r="F74" s="56"/>
      <c r="G74" s="56"/>
      <c r="H74" s="56"/>
      <c r="I74" s="248"/>
      <c r="J74" s="731"/>
      <c r="K74" s="56"/>
      <c r="L74" s="248"/>
      <c r="M74" s="720"/>
      <c r="N74" s="720"/>
      <c r="O74" s="720"/>
      <c r="P74" s="720"/>
      <c r="Q74" s="720"/>
      <c r="R74" s="720"/>
      <c r="S74" s="720"/>
      <c r="T74" s="720"/>
      <c r="U74" s="720"/>
      <c r="V74" s="720"/>
      <c r="W74" s="720"/>
      <c r="X74" s="720"/>
      <c r="Y74" s="720"/>
      <c r="Z74" s="720"/>
      <c r="AA74" s="720"/>
      <c r="AB74" s="720"/>
      <c r="AC74" s="720"/>
      <c r="AD74" s="720"/>
      <c r="AE74" s="720"/>
      <c r="AF74" s="720"/>
      <c r="AG74" s="720"/>
      <c r="AH74" s="720"/>
    </row>
    <row r="75">
      <c r="A75" s="720"/>
      <c r="B75" s="731"/>
      <c r="C75" s="248"/>
      <c r="D75" s="732"/>
      <c r="E75" s="56"/>
      <c r="F75" s="56"/>
      <c r="G75" s="56"/>
      <c r="H75" s="56"/>
      <c r="I75" s="248"/>
      <c r="J75" s="731"/>
      <c r="K75" s="56"/>
      <c r="L75" s="248"/>
      <c r="M75" s="720"/>
      <c r="N75" s="720"/>
      <c r="O75" s="720"/>
      <c r="P75" s="720"/>
      <c r="Q75" s="720"/>
      <c r="R75" s="720"/>
      <c r="S75" s="720"/>
      <c r="T75" s="720"/>
      <c r="U75" s="720"/>
      <c r="V75" s="720"/>
      <c r="W75" s="720"/>
      <c r="X75" s="720"/>
      <c r="Y75" s="720"/>
      <c r="Z75" s="720"/>
      <c r="AA75" s="720"/>
      <c r="AB75" s="720"/>
      <c r="AC75" s="720"/>
      <c r="AD75" s="720"/>
      <c r="AE75" s="720"/>
      <c r="AF75" s="720"/>
      <c r="AG75" s="720"/>
      <c r="AH75" s="720"/>
    </row>
    <row r="76">
      <c r="A76" s="720"/>
      <c r="B76" s="731"/>
      <c r="C76" s="248"/>
      <c r="D76" s="732"/>
      <c r="E76" s="56"/>
      <c r="F76" s="56"/>
      <c r="G76" s="56"/>
      <c r="H76" s="56"/>
      <c r="I76" s="248"/>
      <c r="J76" s="731"/>
      <c r="K76" s="56"/>
      <c r="L76" s="248"/>
      <c r="M76" s="720"/>
      <c r="N76" s="720"/>
      <c r="O76" s="720"/>
      <c r="P76" s="720"/>
      <c r="Q76" s="720"/>
      <c r="R76" s="720"/>
      <c r="S76" s="720"/>
      <c r="T76" s="720"/>
      <c r="U76" s="720"/>
      <c r="V76" s="720"/>
      <c r="W76" s="720"/>
      <c r="X76" s="720"/>
      <c r="Y76" s="720"/>
      <c r="Z76" s="720"/>
      <c r="AA76" s="720"/>
      <c r="AB76" s="720"/>
      <c r="AC76" s="720"/>
      <c r="AD76" s="720"/>
      <c r="AE76" s="720"/>
      <c r="AF76" s="720"/>
      <c r="AG76" s="720"/>
      <c r="AH76" s="720"/>
    </row>
    <row r="77">
      <c r="A77" s="720"/>
      <c r="B77" s="731"/>
      <c r="C77" s="248"/>
      <c r="D77" s="732"/>
      <c r="E77" s="56"/>
      <c r="F77" s="56"/>
      <c r="G77" s="56"/>
      <c r="H77" s="56"/>
      <c r="I77" s="248"/>
      <c r="J77" s="731"/>
      <c r="K77" s="56"/>
      <c r="L77" s="248"/>
      <c r="M77" s="720"/>
      <c r="N77" s="720"/>
      <c r="O77" s="720"/>
      <c r="P77" s="720"/>
      <c r="Q77" s="720"/>
      <c r="R77" s="720"/>
      <c r="S77" s="720"/>
      <c r="T77" s="720"/>
      <c r="U77" s="720"/>
      <c r="V77" s="720"/>
      <c r="W77" s="720"/>
      <c r="X77" s="720"/>
      <c r="Y77" s="720"/>
      <c r="Z77" s="720"/>
      <c r="AA77" s="720"/>
      <c r="AB77" s="720"/>
      <c r="AC77" s="720"/>
      <c r="AD77" s="720"/>
      <c r="AE77" s="720"/>
      <c r="AF77" s="720"/>
      <c r="AG77" s="720"/>
      <c r="AH77" s="720"/>
    </row>
    <row r="78">
      <c r="A78" s="720"/>
      <c r="B78" s="731"/>
      <c r="C78" s="248"/>
      <c r="D78" s="732"/>
      <c r="E78" s="56"/>
      <c r="F78" s="56"/>
      <c r="G78" s="56"/>
      <c r="H78" s="56"/>
      <c r="I78" s="248"/>
      <c r="J78" s="731"/>
      <c r="K78" s="56"/>
      <c r="L78" s="248"/>
      <c r="M78" s="720"/>
      <c r="N78" s="720"/>
      <c r="O78" s="720"/>
      <c r="P78" s="720"/>
      <c r="Q78" s="720"/>
      <c r="R78" s="720"/>
      <c r="S78" s="720"/>
      <c r="T78" s="720"/>
      <c r="U78" s="720"/>
      <c r="V78" s="720"/>
      <c r="W78" s="720"/>
      <c r="X78" s="720"/>
      <c r="Y78" s="720"/>
      <c r="Z78" s="720"/>
      <c r="AA78" s="720"/>
      <c r="AB78" s="720"/>
      <c r="AC78" s="720"/>
      <c r="AD78" s="720"/>
      <c r="AE78" s="720"/>
      <c r="AF78" s="720"/>
      <c r="AG78" s="720"/>
      <c r="AH78" s="720"/>
    </row>
    <row r="79">
      <c r="A79" s="720"/>
      <c r="B79" s="731"/>
      <c r="C79" s="248"/>
      <c r="D79" s="732"/>
      <c r="E79" s="56"/>
      <c r="F79" s="56"/>
      <c r="G79" s="56"/>
      <c r="H79" s="56"/>
      <c r="I79" s="248"/>
      <c r="J79" s="731"/>
      <c r="K79" s="56"/>
      <c r="L79" s="248"/>
      <c r="M79" s="720"/>
      <c r="N79" s="720"/>
      <c r="O79" s="720"/>
      <c r="P79" s="720"/>
      <c r="Q79" s="720"/>
      <c r="R79" s="720"/>
      <c r="S79" s="720"/>
      <c r="T79" s="720"/>
      <c r="U79" s="720"/>
      <c r="V79" s="720"/>
      <c r="W79" s="720"/>
      <c r="X79" s="720"/>
      <c r="Y79" s="720"/>
      <c r="Z79" s="720"/>
      <c r="AA79" s="720"/>
      <c r="AB79" s="720"/>
      <c r="AC79" s="720"/>
      <c r="AD79" s="720"/>
      <c r="AE79" s="720"/>
      <c r="AF79" s="720"/>
      <c r="AG79" s="720"/>
      <c r="AH79" s="720"/>
    </row>
    <row r="80">
      <c r="A80" s="720"/>
      <c r="B80" s="731"/>
      <c r="C80" s="248"/>
      <c r="D80" s="732"/>
      <c r="E80" s="56"/>
      <c r="F80" s="56"/>
      <c r="G80" s="56"/>
      <c r="H80" s="56"/>
      <c r="I80" s="248"/>
      <c r="J80" s="731"/>
      <c r="K80" s="56"/>
      <c r="L80" s="248"/>
      <c r="M80" s="720"/>
      <c r="N80" s="720"/>
      <c r="O80" s="720"/>
      <c r="P80" s="720"/>
      <c r="Q80" s="720"/>
      <c r="R80" s="720"/>
      <c r="S80" s="720"/>
      <c r="T80" s="720"/>
      <c r="U80" s="720"/>
      <c r="V80" s="720"/>
      <c r="W80" s="720"/>
      <c r="X80" s="720"/>
      <c r="Y80" s="720"/>
      <c r="Z80" s="720"/>
      <c r="AA80" s="720"/>
      <c r="AB80" s="720"/>
      <c r="AC80" s="720"/>
      <c r="AD80" s="720"/>
      <c r="AE80" s="720"/>
      <c r="AF80" s="720"/>
      <c r="AG80" s="720"/>
      <c r="AH80" s="720"/>
    </row>
    <row r="81">
      <c r="A81" s="720"/>
      <c r="B81" s="731"/>
      <c r="C81" s="248"/>
      <c r="D81" s="732"/>
      <c r="E81" s="56"/>
      <c r="F81" s="56"/>
      <c r="G81" s="56"/>
      <c r="H81" s="56"/>
      <c r="I81" s="248"/>
      <c r="J81" s="731"/>
      <c r="K81" s="56"/>
      <c r="L81" s="248"/>
      <c r="M81" s="720"/>
      <c r="N81" s="720"/>
      <c r="O81" s="720"/>
      <c r="P81" s="720"/>
      <c r="Q81" s="720"/>
      <c r="R81" s="720"/>
      <c r="S81" s="720"/>
      <c r="T81" s="720"/>
      <c r="U81" s="720"/>
      <c r="V81" s="720"/>
      <c r="W81" s="720"/>
      <c r="X81" s="720"/>
      <c r="Y81" s="720"/>
      <c r="Z81" s="720"/>
      <c r="AA81" s="720"/>
      <c r="AB81" s="720"/>
      <c r="AC81" s="720"/>
      <c r="AD81" s="720"/>
      <c r="AE81" s="720"/>
      <c r="AF81" s="720"/>
      <c r="AG81" s="720"/>
      <c r="AH81" s="720"/>
    </row>
    <row r="82">
      <c r="A82" s="720"/>
      <c r="B82" s="731"/>
      <c r="C82" s="248"/>
      <c r="D82" s="732"/>
      <c r="E82" s="56"/>
      <c r="F82" s="56"/>
      <c r="G82" s="56"/>
      <c r="H82" s="56"/>
      <c r="I82" s="248"/>
      <c r="J82" s="731"/>
      <c r="K82" s="56"/>
      <c r="L82" s="248"/>
      <c r="M82" s="720"/>
      <c r="N82" s="720"/>
      <c r="O82" s="720"/>
      <c r="P82" s="720"/>
      <c r="Q82" s="720"/>
      <c r="R82" s="720"/>
      <c r="S82" s="720"/>
      <c r="T82" s="720"/>
      <c r="U82" s="720"/>
      <c r="V82" s="720"/>
      <c r="W82" s="720"/>
      <c r="X82" s="720"/>
      <c r="Y82" s="720"/>
      <c r="Z82" s="720"/>
      <c r="AA82" s="720"/>
      <c r="AB82" s="720"/>
      <c r="AC82" s="720"/>
      <c r="AD82" s="720"/>
      <c r="AE82" s="720"/>
      <c r="AF82" s="720"/>
      <c r="AG82" s="720"/>
      <c r="AH82" s="720"/>
    </row>
    <row r="83">
      <c r="A83" s="720"/>
      <c r="B83" s="731"/>
      <c r="C83" s="248"/>
      <c r="D83" s="732"/>
      <c r="E83" s="56"/>
      <c r="F83" s="56"/>
      <c r="G83" s="56"/>
      <c r="H83" s="56"/>
      <c r="I83" s="248"/>
      <c r="J83" s="731"/>
      <c r="K83" s="56"/>
      <c r="L83" s="248"/>
      <c r="M83" s="720"/>
      <c r="N83" s="720"/>
      <c r="O83" s="720"/>
      <c r="P83" s="720"/>
      <c r="Q83" s="720"/>
      <c r="R83" s="720"/>
      <c r="S83" s="720"/>
      <c r="T83" s="720"/>
      <c r="U83" s="720"/>
      <c r="V83" s="720"/>
      <c r="W83" s="720"/>
      <c r="X83" s="720"/>
      <c r="Y83" s="720"/>
      <c r="Z83" s="720"/>
      <c r="AA83" s="720"/>
      <c r="AB83" s="720"/>
      <c r="AC83" s="720"/>
      <c r="AD83" s="720"/>
      <c r="AE83" s="720"/>
      <c r="AF83" s="720"/>
      <c r="AG83" s="720"/>
      <c r="AH83" s="720"/>
    </row>
    <row r="84">
      <c r="A84" s="720"/>
      <c r="B84" s="731"/>
      <c r="C84" s="248"/>
      <c r="D84" s="732"/>
      <c r="E84" s="56"/>
      <c r="F84" s="56"/>
      <c r="G84" s="56"/>
      <c r="H84" s="56"/>
      <c r="I84" s="248"/>
      <c r="J84" s="731"/>
      <c r="K84" s="56"/>
      <c r="L84" s="248"/>
      <c r="M84" s="720"/>
      <c r="N84" s="720"/>
      <c r="O84" s="720"/>
      <c r="P84" s="720"/>
      <c r="Q84" s="720"/>
      <c r="R84" s="720"/>
      <c r="S84" s="720"/>
      <c r="T84" s="720"/>
      <c r="U84" s="720"/>
      <c r="V84" s="720"/>
      <c r="W84" s="720"/>
      <c r="X84" s="720"/>
      <c r="Y84" s="720"/>
      <c r="Z84" s="720"/>
      <c r="AA84" s="720"/>
      <c r="AB84" s="720"/>
      <c r="AC84" s="720"/>
      <c r="AD84" s="720"/>
      <c r="AE84" s="720"/>
      <c r="AF84" s="720"/>
      <c r="AG84" s="720"/>
      <c r="AH84" s="720"/>
    </row>
    <row r="85">
      <c r="A85" s="720"/>
      <c r="B85" s="731"/>
      <c r="C85" s="248"/>
      <c r="D85" s="732"/>
      <c r="E85" s="56"/>
      <c r="F85" s="56"/>
      <c r="G85" s="56"/>
      <c r="H85" s="56"/>
      <c r="I85" s="248"/>
      <c r="J85" s="731"/>
      <c r="K85" s="56"/>
      <c r="L85" s="248"/>
      <c r="M85" s="720"/>
      <c r="N85" s="720"/>
      <c r="O85" s="720"/>
      <c r="P85" s="720"/>
      <c r="Q85" s="720"/>
      <c r="R85" s="720"/>
      <c r="S85" s="720"/>
      <c r="T85" s="720"/>
      <c r="U85" s="720"/>
      <c r="V85" s="720"/>
      <c r="W85" s="720"/>
      <c r="X85" s="720"/>
      <c r="Y85" s="720"/>
      <c r="Z85" s="720"/>
      <c r="AA85" s="720"/>
      <c r="AB85" s="720"/>
      <c r="AC85" s="720"/>
      <c r="AD85" s="720"/>
      <c r="AE85" s="720"/>
      <c r="AF85" s="720"/>
      <c r="AG85" s="720"/>
      <c r="AH85" s="720"/>
    </row>
    <row r="86">
      <c r="A86" s="720"/>
      <c r="B86" s="731"/>
      <c r="C86" s="248"/>
      <c r="D86" s="732"/>
      <c r="E86" s="56"/>
      <c r="F86" s="56"/>
      <c r="G86" s="56"/>
      <c r="H86" s="56"/>
      <c r="I86" s="248"/>
      <c r="J86" s="731"/>
      <c r="K86" s="56"/>
      <c r="L86" s="248"/>
      <c r="M86" s="720"/>
      <c r="N86" s="720"/>
      <c r="O86" s="720"/>
      <c r="P86" s="720"/>
      <c r="Q86" s="720"/>
      <c r="R86" s="720"/>
      <c r="S86" s="720"/>
      <c r="T86" s="720"/>
      <c r="U86" s="720"/>
      <c r="V86" s="720"/>
      <c r="W86" s="720"/>
      <c r="X86" s="720"/>
      <c r="Y86" s="720"/>
      <c r="Z86" s="720"/>
      <c r="AA86" s="720"/>
      <c r="AB86" s="720"/>
      <c r="AC86" s="720"/>
      <c r="AD86" s="720"/>
      <c r="AE86" s="720"/>
      <c r="AF86" s="720"/>
      <c r="AG86" s="720"/>
      <c r="AH86" s="720"/>
    </row>
    <row r="87">
      <c r="A87" s="720"/>
      <c r="B87" s="731"/>
      <c r="C87" s="248"/>
      <c r="D87" s="732"/>
      <c r="E87" s="56"/>
      <c r="F87" s="56"/>
      <c r="G87" s="56"/>
      <c r="H87" s="56"/>
      <c r="I87" s="248"/>
      <c r="J87" s="731"/>
      <c r="K87" s="56"/>
      <c r="L87" s="248"/>
      <c r="M87" s="720"/>
      <c r="N87" s="720"/>
      <c r="O87" s="720"/>
      <c r="P87" s="720"/>
      <c r="Q87" s="720"/>
      <c r="R87" s="720"/>
      <c r="S87" s="720"/>
      <c r="T87" s="720"/>
      <c r="U87" s="720"/>
      <c r="V87" s="720"/>
      <c r="W87" s="720"/>
      <c r="X87" s="720"/>
      <c r="Y87" s="720"/>
      <c r="Z87" s="720"/>
      <c r="AA87" s="720"/>
      <c r="AB87" s="720"/>
      <c r="AC87" s="720"/>
      <c r="AD87" s="720"/>
      <c r="AE87" s="720"/>
      <c r="AF87" s="720"/>
      <c r="AG87" s="720"/>
      <c r="AH87" s="720"/>
    </row>
    <row r="88">
      <c r="A88" s="720"/>
      <c r="B88" s="731"/>
      <c r="C88" s="248"/>
      <c r="D88" s="732"/>
      <c r="E88" s="56"/>
      <c r="F88" s="56"/>
      <c r="G88" s="56"/>
      <c r="H88" s="56"/>
      <c r="I88" s="248"/>
      <c r="J88" s="731"/>
      <c r="K88" s="56"/>
      <c r="L88" s="248"/>
      <c r="M88" s="720"/>
      <c r="N88" s="720"/>
      <c r="O88" s="720"/>
      <c r="P88" s="720"/>
      <c r="Q88" s="720"/>
      <c r="R88" s="720"/>
      <c r="S88" s="720"/>
      <c r="T88" s="720"/>
      <c r="U88" s="720"/>
      <c r="V88" s="720"/>
      <c r="W88" s="720"/>
      <c r="X88" s="720"/>
      <c r="Y88" s="720"/>
      <c r="Z88" s="720"/>
      <c r="AA88" s="720"/>
      <c r="AB88" s="720"/>
      <c r="AC88" s="720"/>
      <c r="AD88" s="720"/>
      <c r="AE88" s="720"/>
      <c r="AF88" s="720"/>
      <c r="AG88" s="720"/>
      <c r="AH88" s="720"/>
    </row>
    <row r="89">
      <c r="A89" s="720"/>
      <c r="B89" s="731"/>
      <c r="C89" s="248"/>
      <c r="D89" s="732"/>
      <c r="E89" s="56"/>
      <c r="F89" s="56"/>
      <c r="G89" s="56"/>
      <c r="H89" s="56"/>
      <c r="I89" s="248"/>
      <c r="J89" s="731"/>
      <c r="K89" s="56"/>
      <c r="L89" s="248"/>
      <c r="M89" s="720"/>
      <c r="N89" s="720"/>
      <c r="O89" s="720"/>
      <c r="P89" s="720"/>
      <c r="Q89" s="720"/>
      <c r="R89" s="720"/>
      <c r="S89" s="720"/>
      <c r="T89" s="720"/>
      <c r="U89" s="720"/>
      <c r="V89" s="720"/>
      <c r="W89" s="720"/>
      <c r="X89" s="720"/>
      <c r="Y89" s="720"/>
      <c r="Z89" s="720"/>
      <c r="AA89" s="720"/>
      <c r="AB89" s="720"/>
      <c r="AC89" s="720"/>
      <c r="AD89" s="720"/>
      <c r="AE89" s="720"/>
      <c r="AF89" s="720"/>
      <c r="AG89" s="720"/>
      <c r="AH89" s="720"/>
    </row>
    <row r="90">
      <c r="A90" s="720"/>
      <c r="B90" s="731"/>
      <c r="C90" s="248"/>
      <c r="D90" s="732"/>
      <c r="E90" s="56"/>
      <c r="F90" s="56"/>
      <c r="G90" s="56"/>
      <c r="H90" s="56"/>
      <c r="I90" s="248"/>
      <c r="J90" s="731"/>
      <c r="K90" s="56"/>
      <c r="L90" s="248"/>
      <c r="M90" s="720"/>
      <c r="N90" s="720"/>
      <c r="O90" s="720"/>
      <c r="P90" s="720"/>
      <c r="Q90" s="720"/>
      <c r="R90" s="720"/>
      <c r="S90" s="720"/>
      <c r="T90" s="720"/>
      <c r="U90" s="720"/>
      <c r="V90" s="720"/>
      <c r="W90" s="720"/>
      <c r="X90" s="720"/>
      <c r="Y90" s="720"/>
      <c r="Z90" s="720"/>
      <c r="AA90" s="720"/>
      <c r="AB90" s="720"/>
      <c r="AC90" s="720"/>
      <c r="AD90" s="720"/>
      <c r="AE90" s="720"/>
      <c r="AF90" s="720"/>
      <c r="AG90" s="720"/>
      <c r="AH90" s="720"/>
    </row>
    <row r="91">
      <c r="A91" s="720"/>
      <c r="B91" s="731"/>
      <c r="C91" s="248"/>
      <c r="D91" s="732"/>
      <c r="E91" s="56"/>
      <c r="F91" s="56"/>
      <c r="G91" s="56"/>
      <c r="H91" s="56"/>
      <c r="I91" s="248"/>
      <c r="J91" s="731"/>
      <c r="K91" s="56"/>
      <c r="L91" s="248"/>
      <c r="M91" s="720"/>
      <c r="N91" s="720"/>
      <c r="O91" s="720"/>
      <c r="P91" s="720"/>
      <c r="Q91" s="720"/>
      <c r="R91" s="720"/>
      <c r="S91" s="720"/>
      <c r="T91" s="720"/>
      <c r="U91" s="720"/>
      <c r="V91" s="720"/>
      <c r="W91" s="720"/>
      <c r="X91" s="720"/>
      <c r="Y91" s="720"/>
      <c r="Z91" s="720"/>
      <c r="AA91" s="720"/>
      <c r="AB91" s="720"/>
      <c r="AC91" s="720"/>
      <c r="AD91" s="720"/>
      <c r="AE91" s="720"/>
      <c r="AF91" s="720"/>
      <c r="AG91" s="720"/>
      <c r="AH91" s="720"/>
    </row>
    <row r="92">
      <c r="A92" s="720"/>
      <c r="B92" s="731"/>
      <c r="C92" s="248"/>
      <c r="D92" s="732"/>
      <c r="E92" s="56"/>
      <c r="F92" s="56"/>
      <c r="G92" s="56"/>
      <c r="H92" s="56"/>
      <c r="I92" s="248"/>
      <c r="J92" s="731"/>
      <c r="K92" s="56"/>
      <c r="L92" s="248"/>
      <c r="M92" s="720"/>
      <c r="N92" s="720"/>
      <c r="O92" s="720"/>
      <c r="P92" s="720"/>
      <c r="Q92" s="720"/>
      <c r="R92" s="720"/>
      <c r="S92" s="720"/>
      <c r="T92" s="720"/>
      <c r="U92" s="720"/>
      <c r="V92" s="720"/>
      <c r="W92" s="720"/>
      <c r="X92" s="720"/>
      <c r="Y92" s="720"/>
      <c r="Z92" s="720"/>
      <c r="AA92" s="720"/>
      <c r="AB92" s="720"/>
      <c r="AC92" s="720"/>
      <c r="AD92" s="720"/>
      <c r="AE92" s="720"/>
      <c r="AF92" s="720"/>
      <c r="AG92" s="720"/>
      <c r="AH92" s="720"/>
    </row>
    <row r="93">
      <c r="A93" s="720"/>
      <c r="B93" s="731"/>
      <c r="C93" s="248"/>
      <c r="D93" s="732"/>
      <c r="E93" s="56"/>
      <c r="F93" s="56"/>
      <c r="G93" s="56"/>
      <c r="H93" s="56"/>
      <c r="I93" s="248"/>
      <c r="J93" s="731"/>
      <c r="K93" s="56"/>
      <c r="L93" s="248"/>
      <c r="M93" s="720"/>
      <c r="N93" s="720"/>
      <c r="O93" s="720"/>
      <c r="P93" s="720"/>
      <c r="Q93" s="720"/>
      <c r="R93" s="720"/>
      <c r="S93" s="720"/>
      <c r="T93" s="720"/>
      <c r="U93" s="720"/>
      <c r="V93" s="720"/>
      <c r="W93" s="720"/>
      <c r="X93" s="720"/>
      <c r="Y93" s="720"/>
      <c r="Z93" s="720"/>
      <c r="AA93" s="720"/>
      <c r="AB93" s="720"/>
      <c r="AC93" s="720"/>
      <c r="AD93" s="720"/>
      <c r="AE93" s="720"/>
      <c r="AF93" s="720"/>
      <c r="AG93" s="720"/>
      <c r="AH93" s="720"/>
    </row>
    <row r="94">
      <c r="A94" s="720"/>
      <c r="B94" s="731"/>
      <c r="C94" s="248"/>
      <c r="D94" s="732"/>
      <c r="E94" s="56"/>
      <c r="F94" s="56"/>
      <c r="G94" s="56"/>
      <c r="H94" s="56"/>
      <c r="I94" s="248"/>
      <c r="J94" s="731"/>
      <c r="K94" s="56"/>
      <c r="L94" s="248"/>
      <c r="M94" s="720"/>
      <c r="N94" s="720"/>
      <c r="O94" s="720"/>
      <c r="P94" s="720"/>
      <c r="Q94" s="720"/>
      <c r="R94" s="720"/>
      <c r="S94" s="720"/>
      <c r="T94" s="720"/>
      <c r="U94" s="720"/>
      <c r="V94" s="720"/>
      <c r="W94" s="720"/>
      <c r="X94" s="720"/>
      <c r="Y94" s="720"/>
      <c r="Z94" s="720"/>
      <c r="AA94" s="720"/>
      <c r="AB94" s="720"/>
      <c r="AC94" s="720"/>
      <c r="AD94" s="720"/>
      <c r="AE94" s="720"/>
      <c r="AF94" s="720"/>
      <c r="AG94" s="720"/>
      <c r="AH94" s="720"/>
    </row>
    <row r="95">
      <c r="A95" s="720"/>
      <c r="B95" s="731"/>
      <c r="C95" s="248"/>
      <c r="D95" s="732"/>
      <c r="E95" s="56"/>
      <c r="F95" s="56"/>
      <c r="G95" s="56"/>
      <c r="H95" s="56"/>
      <c r="I95" s="248"/>
      <c r="J95" s="731"/>
      <c r="K95" s="56"/>
      <c r="L95" s="248"/>
      <c r="M95" s="720"/>
      <c r="N95" s="720"/>
      <c r="O95" s="720"/>
      <c r="P95" s="720"/>
      <c r="Q95" s="720"/>
      <c r="R95" s="720"/>
      <c r="S95" s="720"/>
      <c r="T95" s="720"/>
      <c r="U95" s="720"/>
      <c r="V95" s="720"/>
      <c r="W95" s="720"/>
      <c r="X95" s="720"/>
      <c r="Y95" s="720"/>
      <c r="Z95" s="720"/>
      <c r="AA95" s="720"/>
      <c r="AB95" s="720"/>
      <c r="AC95" s="720"/>
      <c r="AD95" s="720"/>
      <c r="AE95" s="720"/>
      <c r="AF95" s="720"/>
      <c r="AG95" s="720"/>
      <c r="AH95" s="720"/>
    </row>
    <row r="96">
      <c r="A96" s="720"/>
      <c r="B96" s="731"/>
      <c r="C96" s="248"/>
      <c r="D96" s="732"/>
      <c r="E96" s="56"/>
      <c r="F96" s="56"/>
      <c r="G96" s="56"/>
      <c r="H96" s="56"/>
      <c r="I96" s="248"/>
      <c r="J96" s="731"/>
      <c r="K96" s="56"/>
      <c r="L96" s="248"/>
      <c r="M96" s="720"/>
      <c r="N96" s="720"/>
      <c r="O96" s="720"/>
      <c r="P96" s="720"/>
      <c r="Q96" s="720"/>
      <c r="R96" s="720"/>
      <c r="S96" s="720"/>
      <c r="T96" s="720"/>
      <c r="U96" s="720"/>
      <c r="V96" s="720"/>
      <c r="W96" s="720"/>
      <c r="X96" s="720"/>
      <c r="Y96" s="720"/>
      <c r="Z96" s="720"/>
      <c r="AA96" s="720"/>
      <c r="AB96" s="720"/>
      <c r="AC96" s="720"/>
      <c r="AD96" s="720"/>
      <c r="AE96" s="720"/>
      <c r="AF96" s="720"/>
      <c r="AG96" s="720"/>
      <c r="AH96" s="720"/>
    </row>
    <row r="97">
      <c r="A97" s="720"/>
      <c r="B97" s="731"/>
      <c r="C97" s="248"/>
      <c r="D97" s="732"/>
      <c r="E97" s="56"/>
      <c r="F97" s="56"/>
      <c r="G97" s="56"/>
      <c r="H97" s="56"/>
      <c r="I97" s="248"/>
      <c r="J97" s="731"/>
      <c r="K97" s="56"/>
      <c r="L97" s="248"/>
      <c r="M97" s="720"/>
      <c r="N97" s="720"/>
      <c r="O97" s="720"/>
      <c r="P97" s="720"/>
      <c r="Q97" s="720"/>
      <c r="R97" s="720"/>
      <c r="S97" s="720"/>
      <c r="T97" s="720"/>
      <c r="U97" s="720"/>
      <c r="V97" s="720"/>
      <c r="W97" s="720"/>
      <c r="X97" s="720"/>
      <c r="Y97" s="720"/>
      <c r="Z97" s="720"/>
      <c r="AA97" s="720"/>
      <c r="AB97" s="720"/>
      <c r="AC97" s="720"/>
      <c r="AD97" s="720"/>
      <c r="AE97" s="720"/>
      <c r="AF97" s="720"/>
      <c r="AG97" s="720"/>
      <c r="AH97" s="720"/>
    </row>
    <row r="98">
      <c r="A98" s="720"/>
      <c r="B98" s="731"/>
      <c r="C98" s="248"/>
      <c r="D98" s="732"/>
      <c r="E98" s="56"/>
      <c r="F98" s="56"/>
      <c r="G98" s="56"/>
      <c r="H98" s="56"/>
      <c r="I98" s="248"/>
      <c r="J98" s="731"/>
      <c r="K98" s="56"/>
      <c r="L98" s="248"/>
      <c r="M98" s="720"/>
      <c r="N98" s="720"/>
      <c r="O98" s="720"/>
      <c r="P98" s="720"/>
      <c r="Q98" s="720"/>
      <c r="R98" s="720"/>
      <c r="S98" s="720"/>
      <c r="T98" s="720"/>
      <c r="U98" s="720"/>
      <c r="V98" s="720"/>
      <c r="W98" s="720"/>
      <c r="X98" s="720"/>
      <c r="Y98" s="720"/>
      <c r="Z98" s="720"/>
      <c r="AA98" s="720"/>
      <c r="AB98" s="720"/>
      <c r="AC98" s="720"/>
      <c r="AD98" s="720"/>
      <c r="AE98" s="720"/>
      <c r="AF98" s="720"/>
      <c r="AG98" s="720"/>
      <c r="AH98" s="720"/>
    </row>
    <row r="99">
      <c r="A99" s="720"/>
      <c r="B99" s="731"/>
      <c r="C99" s="248"/>
      <c r="D99" s="732"/>
      <c r="E99" s="56"/>
      <c r="F99" s="56"/>
      <c r="G99" s="56"/>
      <c r="H99" s="56"/>
      <c r="I99" s="248"/>
      <c r="J99" s="731"/>
      <c r="K99" s="56"/>
      <c r="L99" s="248"/>
      <c r="M99" s="720"/>
      <c r="N99" s="720"/>
      <c r="O99" s="720"/>
      <c r="P99" s="720"/>
      <c r="Q99" s="720"/>
      <c r="R99" s="720"/>
      <c r="S99" s="720"/>
      <c r="T99" s="720"/>
      <c r="U99" s="720"/>
      <c r="V99" s="720"/>
      <c r="W99" s="720"/>
      <c r="X99" s="720"/>
      <c r="Y99" s="720"/>
      <c r="Z99" s="720"/>
      <c r="AA99" s="720"/>
      <c r="AB99" s="720"/>
      <c r="AC99" s="720"/>
      <c r="AD99" s="720"/>
      <c r="AE99" s="720"/>
      <c r="AF99" s="720"/>
      <c r="AG99" s="720"/>
      <c r="AH99" s="720"/>
    </row>
    <row r="100">
      <c r="A100" s="720"/>
      <c r="B100" s="731"/>
      <c r="C100" s="248"/>
      <c r="D100" s="732"/>
      <c r="E100" s="56"/>
      <c r="F100" s="56"/>
      <c r="G100" s="56"/>
      <c r="H100" s="56"/>
      <c r="I100" s="248"/>
      <c r="J100" s="731"/>
      <c r="K100" s="56"/>
      <c r="L100" s="248"/>
      <c r="M100" s="720"/>
      <c r="N100" s="720"/>
      <c r="O100" s="720"/>
      <c r="P100" s="720"/>
      <c r="Q100" s="720"/>
      <c r="R100" s="720"/>
      <c r="S100" s="720"/>
      <c r="T100" s="720"/>
      <c r="U100" s="720"/>
      <c r="V100" s="720"/>
      <c r="W100" s="720"/>
      <c r="X100" s="720"/>
      <c r="Y100" s="720"/>
      <c r="Z100" s="720"/>
      <c r="AA100" s="720"/>
      <c r="AB100" s="720"/>
      <c r="AC100" s="720"/>
      <c r="AD100" s="720"/>
      <c r="AE100" s="720"/>
      <c r="AF100" s="720"/>
      <c r="AG100" s="720"/>
      <c r="AH100" s="720"/>
    </row>
    <row r="101">
      <c r="A101" s="720"/>
      <c r="B101" s="731"/>
      <c r="C101" s="248"/>
      <c r="D101" s="732"/>
      <c r="E101" s="56"/>
      <c r="F101" s="56"/>
      <c r="G101" s="56"/>
      <c r="H101" s="56"/>
      <c r="I101" s="248"/>
      <c r="J101" s="731"/>
      <c r="K101" s="56"/>
      <c r="L101" s="248"/>
      <c r="M101" s="720"/>
      <c r="N101" s="720"/>
      <c r="O101" s="720"/>
      <c r="P101" s="720"/>
      <c r="Q101" s="720"/>
      <c r="R101" s="720"/>
      <c r="S101" s="720"/>
      <c r="T101" s="720"/>
      <c r="U101" s="720"/>
      <c r="V101" s="720"/>
      <c r="W101" s="720"/>
      <c r="X101" s="720"/>
      <c r="Y101" s="720"/>
      <c r="Z101" s="720"/>
      <c r="AA101" s="720"/>
      <c r="AB101" s="720"/>
      <c r="AC101" s="720"/>
      <c r="AD101" s="720"/>
      <c r="AE101" s="720"/>
      <c r="AF101" s="720"/>
      <c r="AG101" s="720"/>
      <c r="AH101" s="720"/>
    </row>
    <row r="102">
      <c r="A102" s="720"/>
      <c r="B102" s="731"/>
      <c r="C102" s="248"/>
      <c r="D102" s="732"/>
      <c r="E102" s="56"/>
      <c r="F102" s="56"/>
      <c r="G102" s="56"/>
      <c r="H102" s="56"/>
      <c r="I102" s="248"/>
      <c r="J102" s="731"/>
      <c r="K102" s="56"/>
      <c r="L102" s="248"/>
      <c r="M102" s="720"/>
      <c r="N102" s="720"/>
      <c r="O102" s="720"/>
      <c r="P102" s="720"/>
      <c r="Q102" s="720"/>
      <c r="R102" s="720"/>
      <c r="S102" s="720"/>
      <c r="T102" s="720"/>
      <c r="U102" s="720"/>
      <c r="V102" s="720"/>
      <c r="W102" s="720"/>
      <c r="X102" s="720"/>
      <c r="Y102" s="720"/>
      <c r="Z102" s="720"/>
      <c r="AA102" s="720"/>
      <c r="AB102" s="720"/>
      <c r="AC102" s="720"/>
      <c r="AD102" s="720"/>
      <c r="AE102" s="720"/>
      <c r="AF102" s="720"/>
      <c r="AG102" s="720"/>
      <c r="AH102" s="720"/>
    </row>
    <row r="103">
      <c r="A103" s="720"/>
      <c r="B103" s="731"/>
      <c r="C103" s="248"/>
      <c r="D103" s="732"/>
      <c r="E103" s="56"/>
      <c r="F103" s="56"/>
      <c r="G103" s="56"/>
      <c r="H103" s="56"/>
      <c r="I103" s="248"/>
      <c r="J103" s="731"/>
      <c r="K103" s="56"/>
      <c r="L103" s="248"/>
      <c r="M103" s="720"/>
      <c r="N103" s="720"/>
      <c r="O103" s="720"/>
      <c r="P103" s="720"/>
      <c r="Q103" s="720"/>
      <c r="R103" s="720"/>
      <c r="S103" s="720"/>
      <c r="T103" s="720"/>
      <c r="U103" s="720"/>
      <c r="V103" s="720"/>
      <c r="W103" s="720"/>
      <c r="X103" s="720"/>
      <c r="Y103" s="720"/>
      <c r="Z103" s="720"/>
      <c r="AA103" s="720"/>
      <c r="AB103" s="720"/>
      <c r="AC103" s="720"/>
      <c r="AD103" s="720"/>
      <c r="AE103" s="720"/>
      <c r="AF103" s="720"/>
      <c r="AG103" s="720"/>
      <c r="AH103" s="720"/>
    </row>
    <row r="104">
      <c r="A104" s="720"/>
      <c r="B104" s="731"/>
      <c r="C104" s="248"/>
      <c r="D104" s="732"/>
      <c r="E104" s="56"/>
      <c r="F104" s="56"/>
      <c r="G104" s="56"/>
      <c r="H104" s="56"/>
      <c r="I104" s="248"/>
      <c r="J104" s="731"/>
      <c r="K104" s="56"/>
      <c r="L104" s="248"/>
      <c r="M104" s="720"/>
      <c r="N104" s="720"/>
      <c r="O104" s="720"/>
      <c r="P104" s="720"/>
      <c r="Q104" s="720"/>
      <c r="R104" s="720"/>
      <c r="S104" s="720"/>
      <c r="T104" s="720"/>
      <c r="U104" s="720"/>
      <c r="V104" s="720"/>
      <c r="W104" s="720"/>
      <c r="X104" s="720"/>
      <c r="Y104" s="720"/>
      <c r="Z104" s="720"/>
      <c r="AA104" s="720"/>
      <c r="AB104" s="720"/>
      <c r="AC104" s="720"/>
      <c r="AD104" s="720"/>
      <c r="AE104" s="720"/>
      <c r="AF104" s="720"/>
      <c r="AG104" s="720"/>
      <c r="AH104" s="720"/>
    </row>
    <row r="105">
      <c r="A105" s="720"/>
      <c r="B105" s="731"/>
      <c r="C105" s="248"/>
      <c r="D105" s="732"/>
      <c r="E105" s="56"/>
      <c r="F105" s="56"/>
      <c r="G105" s="56"/>
      <c r="H105" s="56"/>
      <c r="I105" s="248"/>
      <c r="J105" s="731"/>
      <c r="K105" s="56"/>
      <c r="L105" s="248"/>
      <c r="M105" s="720"/>
      <c r="N105" s="720"/>
      <c r="O105" s="720"/>
      <c r="P105" s="720"/>
      <c r="Q105" s="720"/>
      <c r="R105" s="720"/>
      <c r="S105" s="720"/>
      <c r="T105" s="720"/>
      <c r="U105" s="720"/>
      <c r="V105" s="720"/>
      <c r="W105" s="720"/>
      <c r="X105" s="720"/>
      <c r="Y105" s="720"/>
      <c r="Z105" s="720"/>
      <c r="AA105" s="720"/>
      <c r="AB105" s="720"/>
      <c r="AC105" s="720"/>
      <c r="AD105" s="720"/>
      <c r="AE105" s="720"/>
      <c r="AF105" s="720"/>
      <c r="AG105" s="720"/>
      <c r="AH105" s="720"/>
    </row>
    <row r="106">
      <c r="A106" s="720"/>
      <c r="B106" s="731"/>
      <c r="C106" s="248"/>
      <c r="D106" s="732"/>
      <c r="E106" s="56"/>
      <c r="F106" s="56"/>
      <c r="G106" s="56"/>
      <c r="H106" s="56"/>
      <c r="I106" s="248"/>
      <c r="J106" s="731"/>
      <c r="K106" s="56"/>
      <c r="L106" s="248"/>
      <c r="M106" s="720"/>
      <c r="N106" s="720"/>
      <c r="O106" s="720"/>
      <c r="P106" s="720"/>
      <c r="Q106" s="720"/>
      <c r="R106" s="720"/>
      <c r="S106" s="720"/>
      <c r="T106" s="720"/>
      <c r="U106" s="720"/>
      <c r="V106" s="720"/>
      <c r="W106" s="720"/>
      <c r="X106" s="720"/>
      <c r="Y106" s="720"/>
      <c r="Z106" s="720"/>
      <c r="AA106" s="720"/>
      <c r="AB106" s="720"/>
      <c r="AC106" s="720"/>
      <c r="AD106" s="720"/>
      <c r="AE106" s="720"/>
      <c r="AF106" s="720"/>
      <c r="AG106" s="720"/>
      <c r="AH106" s="720"/>
    </row>
    <row r="107">
      <c r="A107" s="720"/>
      <c r="B107" s="731"/>
      <c r="C107" s="248"/>
      <c r="D107" s="732"/>
      <c r="E107" s="56"/>
      <c r="F107" s="56"/>
      <c r="G107" s="56"/>
      <c r="H107" s="56"/>
      <c r="I107" s="248"/>
      <c r="J107" s="731"/>
      <c r="K107" s="56"/>
      <c r="L107" s="248"/>
      <c r="M107" s="720"/>
      <c r="N107" s="720"/>
      <c r="O107" s="720"/>
      <c r="P107" s="720"/>
      <c r="Q107" s="720"/>
      <c r="R107" s="720"/>
      <c r="S107" s="720"/>
      <c r="T107" s="720"/>
      <c r="U107" s="720"/>
      <c r="V107" s="720"/>
      <c r="W107" s="720"/>
      <c r="X107" s="720"/>
      <c r="Y107" s="720"/>
      <c r="Z107" s="720"/>
      <c r="AA107" s="720"/>
      <c r="AB107" s="720"/>
      <c r="AC107" s="720"/>
      <c r="AD107" s="720"/>
      <c r="AE107" s="720"/>
      <c r="AF107" s="720"/>
      <c r="AG107" s="720"/>
      <c r="AH107" s="720"/>
    </row>
    <row r="108">
      <c r="A108" s="720"/>
      <c r="B108" s="731"/>
      <c r="C108" s="248"/>
      <c r="D108" s="732"/>
      <c r="E108" s="56"/>
      <c r="F108" s="56"/>
      <c r="G108" s="56"/>
      <c r="H108" s="56"/>
      <c r="I108" s="248"/>
      <c r="J108" s="731"/>
      <c r="K108" s="56"/>
      <c r="L108" s="248"/>
      <c r="M108" s="720"/>
      <c r="N108" s="720"/>
      <c r="O108" s="720"/>
      <c r="P108" s="720"/>
      <c r="Q108" s="720"/>
      <c r="R108" s="720"/>
      <c r="S108" s="720"/>
      <c r="T108" s="720"/>
      <c r="U108" s="720"/>
      <c r="V108" s="720"/>
      <c r="W108" s="720"/>
      <c r="X108" s="720"/>
      <c r="Y108" s="720"/>
      <c r="Z108" s="720"/>
      <c r="AA108" s="720"/>
      <c r="AB108" s="720"/>
      <c r="AC108" s="720"/>
      <c r="AD108" s="720"/>
      <c r="AE108" s="720"/>
      <c r="AF108" s="720"/>
      <c r="AG108" s="720"/>
      <c r="AH108" s="720"/>
    </row>
    <row r="109">
      <c r="A109" s="720"/>
      <c r="B109" s="731"/>
      <c r="C109" s="248"/>
      <c r="D109" s="732"/>
      <c r="E109" s="56"/>
      <c r="F109" s="56"/>
      <c r="G109" s="56"/>
      <c r="H109" s="56"/>
      <c r="I109" s="248"/>
      <c r="J109" s="731"/>
      <c r="K109" s="56"/>
      <c r="L109" s="248"/>
      <c r="M109" s="720"/>
      <c r="N109" s="720"/>
      <c r="O109" s="720"/>
      <c r="P109" s="720"/>
      <c r="Q109" s="720"/>
      <c r="R109" s="720"/>
      <c r="S109" s="720"/>
      <c r="T109" s="720"/>
      <c r="U109" s="720"/>
      <c r="V109" s="720"/>
      <c r="W109" s="720"/>
      <c r="X109" s="720"/>
      <c r="Y109" s="720"/>
      <c r="Z109" s="720"/>
      <c r="AA109" s="720"/>
      <c r="AB109" s="720"/>
      <c r="AC109" s="720"/>
      <c r="AD109" s="720"/>
      <c r="AE109" s="720"/>
      <c r="AF109" s="720"/>
      <c r="AG109" s="720"/>
      <c r="AH109" s="720"/>
    </row>
    <row r="110">
      <c r="A110" s="720"/>
      <c r="B110" s="731"/>
      <c r="C110" s="248"/>
      <c r="D110" s="732"/>
      <c r="E110" s="56"/>
      <c r="F110" s="56"/>
      <c r="G110" s="56"/>
      <c r="H110" s="56"/>
      <c r="I110" s="248"/>
      <c r="J110" s="731"/>
      <c r="K110" s="56"/>
      <c r="L110" s="248"/>
      <c r="M110" s="720"/>
      <c r="N110" s="720"/>
      <c r="O110" s="720"/>
      <c r="P110" s="720"/>
      <c r="Q110" s="720"/>
      <c r="R110" s="720"/>
      <c r="S110" s="720"/>
      <c r="T110" s="720"/>
      <c r="U110" s="720"/>
      <c r="V110" s="720"/>
      <c r="W110" s="720"/>
      <c r="X110" s="720"/>
      <c r="Y110" s="720"/>
      <c r="Z110" s="720"/>
      <c r="AA110" s="720"/>
      <c r="AB110" s="720"/>
      <c r="AC110" s="720"/>
      <c r="AD110" s="720"/>
      <c r="AE110" s="720"/>
      <c r="AF110" s="720"/>
      <c r="AG110" s="720"/>
      <c r="AH110" s="720"/>
    </row>
    <row r="111">
      <c r="A111" s="720"/>
      <c r="B111" s="731"/>
      <c r="C111" s="248"/>
      <c r="D111" s="732"/>
      <c r="E111" s="56"/>
      <c r="F111" s="56"/>
      <c r="G111" s="56"/>
      <c r="H111" s="56"/>
      <c r="I111" s="248"/>
      <c r="J111" s="731"/>
      <c r="K111" s="56"/>
      <c r="L111" s="248"/>
      <c r="M111" s="720"/>
      <c r="N111" s="720"/>
      <c r="O111" s="720"/>
      <c r="P111" s="720"/>
      <c r="Q111" s="720"/>
      <c r="R111" s="720"/>
      <c r="S111" s="720"/>
      <c r="T111" s="720"/>
      <c r="U111" s="720"/>
      <c r="V111" s="720"/>
      <c r="W111" s="720"/>
      <c r="X111" s="720"/>
      <c r="Y111" s="720"/>
      <c r="Z111" s="720"/>
      <c r="AA111" s="720"/>
      <c r="AB111" s="720"/>
      <c r="AC111" s="720"/>
      <c r="AD111" s="720"/>
      <c r="AE111" s="720"/>
      <c r="AF111" s="720"/>
      <c r="AG111" s="720"/>
      <c r="AH111" s="720"/>
    </row>
    <row r="112">
      <c r="A112" s="720"/>
      <c r="B112" s="731"/>
      <c r="C112" s="248"/>
      <c r="D112" s="732"/>
      <c r="E112" s="56"/>
      <c r="F112" s="56"/>
      <c r="G112" s="56"/>
      <c r="H112" s="56"/>
      <c r="I112" s="248"/>
      <c r="J112" s="731"/>
      <c r="K112" s="56"/>
      <c r="L112" s="248"/>
      <c r="M112" s="720"/>
      <c r="N112" s="720"/>
      <c r="O112" s="720"/>
      <c r="P112" s="720"/>
      <c r="Q112" s="720"/>
      <c r="R112" s="720"/>
      <c r="S112" s="720"/>
      <c r="T112" s="720"/>
      <c r="U112" s="720"/>
      <c r="V112" s="720"/>
      <c r="W112" s="720"/>
      <c r="X112" s="720"/>
      <c r="Y112" s="720"/>
      <c r="Z112" s="720"/>
      <c r="AA112" s="720"/>
      <c r="AB112" s="720"/>
      <c r="AC112" s="720"/>
      <c r="AD112" s="720"/>
      <c r="AE112" s="720"/>
      <c r="AF112" s="720"/>
      <c r="AG112" s="720"/>
      <c r="AH112" s="720"/>
    </row>
    <row r="113">
      <c r="A113" s="720"/>
      <c r="B113" s="731"/>
      <c r="C113" s="248"/>
      <c r="D113" s="732"/>
      <c r="E113" s="56"/>
      <c r="F113" s="56"/>
      <c r="G113" s="56"/>
      <c r="H113" s="56"/>
      <c r="I113" s="248"/>
      <c r="J113" s="731"/>
      <c r="K113" s="56"/>
      <c r="L113" s="248"/>
      <c r="M113" s="720"/>
      <c r="N113" s="720"/>
      <c r="O113" s="720"/>
      <c r="P113" s="720"/>
      <c r="Q113" s="720"/>
      <c r="R113" s="720"/>
      <c r="S113" s="720"/>
      <c r="T113" s="720"/>
      <c r="U113" s="720"/>
      <c r="V113" s="720"/>
      <c r="W113" s="720"/>
      <c r="X113" s="720"/>
      <c r="Y113" s="720"/>
      <c r="Z113" s="720"/>
      <c r="AA113" s="720"/>
      <c r="AB113" s="720"/>
      <c r="AC113" s="720"/>
      <c r="AD113" s="720"/>
      <c r="AE113" s="720"/>
      <c r="AF113" s="720"/>
      <c r="AG113" s="720"/>
      <c r="AH113" s="720"/>
    </row>
    <row r="114">
      <c r="A114" s="720"/>
      <c r="B114" s="731"/>
      <c r="C114" s="248"/>
      <c r="D114" s="732"/>
      <c r="E114" s="56"/>
      <c r="F114" s="56"/>
      <c r="G114" s="56"/>
      <c r="H114" s="56"/>
      <c r="I114" s="248"/>
      <c r="J114" s="731"/>
      <c r="K114" s="56"/>
      <c r="L114" s="248"/>
      <c r="M114" s="720"/>
      <c r="N114" s="720"/>
      <c r="O114" s="720"/>
      <c r="P114" s="720"/>
      <c r="Q114" s="720"/>
      <c r="R114" s="720"/>
      <c r="S114" s="720"/>
      <c r="T114" s="720"/>
      <c r="U114" s="720"/>
      <c r="V114" s="720"/>
      <c r="W114" s="720"/>
      <c r="X114" s="720"/>
      <c r="Y114" s="720"/>
      <c r="Z114" s="720"/>
      <c r="AA114" s="720"/>
      <c r="AB114" s="720"/>
      <c r="AC114" s="720"/>
      <c r="AD114" s="720"/>
      <c r="AE114" s="720"/>
      <c r="AF114" s="720"/>
      <c r="AG114" s="720"/>
      <c r="AH114" s="720"/>
    </row>
    <row r="115">
      <c r="A115" s="720"/>
      <c r="B115" s="731"/>
      <c r="C115" s="248"/>
      <c r="D115" s="732"/>
      <c r="E115" s="56"/>
      <c r="F115" s="56"/>
      <c r="G115" s="56"/>
      <c r="H115" s="56"/>
      <c r="I115" s="248"/>
      <c r="J115" s="731"/>
      <c r="K115" s="56"/>
      <c r="L115" s="248"/>
      <c r="M115" s="720"/>
      <c r="N115" s="720"/>
      <c r="O115" s="720"/>
      <c r="P115" s="720"/>
      <c r="Q115" s="720"/>
      <c r="R115" s="720"/>
      <c r="S115" s="720"/>
      <c r="T115" s="720"/>
      <c r="U115" s="720"/>
      <c r="V115" s="720"/>
      <c r="W115" s="720"/>
      <c r="X115" s="720"/>
      <c r="Y115" s="720"/>
      <c r="Z115" s="720"/>
      <c r="AA115" s="720"/>
      <c r="AB115" s="720"/>
      <c r="AC115" s="720"/>
      <c r="AD115" s="720"/>
      <c r="AE115" s="720"/>
      <c r="AF115" s="720"/>
      <c r="AG115" s="720"/>
      <c r="AH115" s="720"/>
    </row>
    <row r="116">
      <c r="A116" s="720"/>
      <c r="B116" s="731"/>
      <c r="C116" s="248"/>
      <c r="D116" s="732"/>
      <c r="E116" s="56"/>
      <c r="F116" s="56"/>
      <c r="G116" s="56"/>
      <c r="H116" s="56"/>
      <c r="I116" s="248"/>
      <c r="J116" s="731"/>
      <c r="K116" s="56"/>
      <c r="L116" s="248"/>
      <c r="M116" s="720"/>
      <c r="N116" s="720"/>
      <c r="O116" s="720"/>
      <c r="P116" s="720"/>
      <c r="Q116" s="720"/>
      <c r="R116" s="720"/>
      <c r="S116" s="720"/>
      <c r="T116" s="720"/>
      <c r="U116" s="720"/>
      <c r="V116" s="720"/>
      <c r="W116" s="720"/>
      <c r="X116" s="720"/>
      <c r="Y116" s="720"/>
      <c r="Z116" s="720"/>
      <c r="AA116" s="720"/>
      <c r="AB116" s="720"/>
      <c r="AC116" s="720"/>
      <c r="AD116" s="720"/>
      <c r="AE116" s="720"/>
      <c r="AF116" s="720"/>
      <c r="AG116" s="720"/>
      <c r="AH116" s="720"/>
    </row>
    <row r="117">
      <c r="A117" s="720"/>
      <c r="B117" s="731"/>
      <c r="C117" s="248"/>
      <c r="D117" s="732"/>
      <c r="E117" s="56"/>
      <c r="F117" s="56"/>
      <c r="G117" s="56"/>
      <c r="H117" s="56"/>
      <c r="I117" s="248"/>
      <c r="J117" s="731"/>
      <c r="K117" s="56"/>
      <c r="L117" s="248"/>
      <c r="M117" s="720"/>
      <c r="N117" s="720"/>
      <c r="O117" s="720"/>
      <c r="P117" s="720"/>
      <c r="Q117" s="720"/>
      <c r="R117" s="720"/>
      <c r="S117" s="720"/>
      <c r="T117" s="720"/>
      <c r="U117" s="720"/>
      <c r="V117" s="720"/>
      <c r="W117" s="720"/>
      <c r="X117" s="720"/>
      <c r="Y117" s="720"/>
      <c r="Z117" s="720"/>
      <c r="AA117" s="720"/>
      <c r="AB117" s="720"/>
      <c r="AC117" s="720"/>
      <c r="AD117" s="720"/>
      <c r="AE117" s="720"/>
      <c r="AF117" s="720"/>
      <c r="AG117" s="720"/>
      <c r="AH117" s="720"/>
    </row>
    <row r="118">
      <c r="A118" s="720"/>
      <c r="B118" s="731"/>
      <c r="C118" s="248"/>
      <c r="D118" s="732"/>
      <c r="E118" s="56"/>
      <c r="F118" s="56"/>
      <c r="G118" s="56"/>
      <c r="H118" s="56"/>
      <c r="I118" s="248"/>
      <c r="J118" s="731"/>
      <c r="K118" s="56"/>
      <c r="L118" s="248"/>
      <c r="M118" s="720"/>
      <c r="N118" s="720"/>
      <c r="O118" s="720"/>
      <c r="P118" s="720"/>
      <c r="Q118" s="720"/>
      <c r="R118" s="720"/>
      <c r="S118" s="720"/>
      <c r="T118" s="720"/>
      <c r="U118" s="720"/>
      <c r="V118" s="720"/>
      <c r="W118" s="720"/>
      <c r="X118" s="720"/>
      <c r="Y118" s="720"/>
      <c r="Z118" s="720"/>
      <c r="AA118" s="720"/>
      <c r="AB118" s="720"/>
      <c r="AC118" s="720"/>
      <c r="AD118" s="720"/>
      <c r="AE118" s="720"/>
      <c r="AF118" s="720"/>
      <c r="AG118" s="720"/>
      <c r="AH118" s="720"/>
    </row>
    <row r="119">
      <c r="A119" s="720"/>
      <c r="B119" s="731"/>
      <c r="C119" s="248"/>
      <c r="D119" s="732"/>
      <c r="E119" s="56"/>
      <c r="F119" s="56"/>
      <c r="G119" s="56"/>
      <c r="H119" s="56"/>
      <c r="I119" s="248"/>
      <c r="J119" s="731"/>
      <c r="K119" s="56"/>
      <c r="L119" s="248"/>
      <c r="M119" s="720"/>
      <c r="N119" s="720"/>
      <c r="O119" s="720"/>
      <c r="P119" s="720"/>
      <c r="Q119" s="720"/>
      <c r="R119" s="720"/>
      <c r="S119" s="720"/>
      <c r="T119" s="720"/>
      <c r="U119" s="720"/>
      <c r="V119" s="720"/>
      <c r="W119" s="720"/>
      <c r="X119" s="720"/>
      <c r="Y119" s="720"/>
      <c r="Z119" s="720"/>
      <c r="AA119" s="720"/>
      <c r="AB119" s="720"/>
      <c r="AC119" s="720"/>
      <c r="AD119" s="720"/>
      <c r="AE119" s="720"/>
      <c r="AF119" s="720"/>
      <c r="AG119" s="720"/>
      <c r="AH119" s="720"/>
    </row>
    <row r="120">
      <c r="A120" s="720"/>
      <c r="B120" s="731"/>
      <c r="C120" s="248"/>
      <c r="D120" s="732"/>
      <c r="E120" s="56"/>
      <c r="F120" s="56"/>
      <c r="G120" s="56"/>
      <c r="H120" s="56"/>
      <c r="I120" s="248"/>
      <c r="J120" s="731"/>
      <c r="K120" s="56"/>
      <c r="L120" s="248"/>
      <c r="M120" s="720"/>
      <c r="N120" s="720"/>
      <c r="O120" s="720"/>
      <c r="P120" s="720"/>
      <c r="Q120" s="720"/>
      <c r="R120" s="720"/>
      <c r="S120" s="720"/>
      <c r="T120" s="720"/>
      <c r="U120" s="720"/>
      <c r="V120" s="720"/>
      <c r="W120" s="720"/>
      <c r="X120" s="720"/>
      <c r="Y120" s="720"/>
      <c r="Z120" s="720"/>
      <c r="AA120" s="720"/>
      <c r="AB120" s="720"/>
      <c r="AC120" s="720"/>
      <c r="AD120" s="720"/>
      <c r="AE120" s="720"/>
      <c r="AF120" s="720"/>
      <c r="AG120" s="720"/>
      <c r="AH120" s="720"/>
    </row>
    <row r="121">
      <c r="A121" s="720"/>
      <c r="B121" s="731"/>
      <c r="C121" s="248"/>
      <c r="D121" s="732"/>
      <c r="E121" s="56"/>
      <c r="F121" s="56"/>
      <c r="G121" s="56"/>
      <c r="H121" s="56"/>
      <c r="I121" s="248"/>
      <c r="J121" s="731"/>
      <c r="K121" s="56"/>
      <c r="L121" s="248"/>
      <c r="M121" s="720"/>
      <c r="N121" s="720"/>
      <c r="O121" s="720"/>
      <c r="P121" s="720"/>
      <c r="Q121" s="720"/>
      <c r="R121" s="720"/>
      <c r="S121" s="720"/>
      <c r="T121" s="720"/>
      <c r="U121" s="720"/>
      <c r="V121" s="720"/>
      <c r="W121" s="720"/>
      <c r="X121" s="720"/>
      <c r="Y121" s="720"/>
      <c r="Z121" s="720"/>
      <c r="AA121" s="720"/>
      <c r="AB121" s="720"/>
      <c r="AC121" s="720"/>
      <c r="AD121" s="720"/>
      <c r="AE121" s="720"/>
      <c r="AF121" s="720"/>
      <c r="AG121" s="720"/>
      <c r="AH121" s="720"/>
    </row>
    <row r="122">
      <c r="A122" s="720"/>
      <c r="B122" s="731"/>
      <c r="C122" s="248"/>
      <c r="D122" s="732"/>
      <c r="E122" s="56"/>
      <c r="F122" s="56"/>
      <c r="G122" s="56"/>
      <c r="H122" s="56"/>
      <c r="I122" s="248"/>
      <c r="J122" s="731"/>
      <c r="K122" s="56"/>
      <c r="L122" s="248"/>
      <c r="M122" s="720"/>
      <c r="N122" s="720"/>
      <c r="O122" s="720"/>
      <c r="P122" s="720"/>
      <c r="Q122" s="720"/>
      <c r="R122" s="720"/>
      <c r="S122" s="720"/>
      <c r="T122" s="720"/>
      <c r="U122" s="720"/>
      <c r="V122" s="720"/>
      <c r="W122" s="720"/>
      <c r="X122" s="720"/>
      <c r="Y122" s="720"/>
      <c r="Z122" s="720"/>
      <c r="AA122" s="720"/>
      <c r="AB122" s="720"/>
      <c r="AC122" s="720"/>
      <c r="AD122" s="720"/>
      <c r="AE122" s="720"/>
      <c r="AF122" s="720"/>
      <c r="AG122" s="720"/>
      <c r="AH122" s="720"/>
    </row>
    <row r="123">
      <c r="A123" s="720"/>
      <c r="B123" s="731"/>
      <c r="C123" s="248"/>
      <c r="D123" s="732"/>
      <c r="E123" s="56"/>
      <c r="F123" s="56"/>
      <c r="G123" s="56"/>
      <c r="H123" s="56"/>
      <c r="I123" s="248"/>
      <c r="J123" s="731"/>
      <c r="K123" s="56"/>
      <c r="L123" s="248"/>
      <c r="M123" s="720"/>
      <c r="N123" s="720"/>
      <c r="O123" s="720"/>
      <c r="P123" s="720"/>
      <c r="Q123" s="720"/>
      <c r="R123" s="720"/>
      <c r="S123" s="720"/>
      <c r="T123" s="720"/>
      <c r="U123" s="720"/>
      <c r="V123" s="720"/>
      <c r="W123" s="720"/>
      <c r="X123" s="720"/>
      <c r="Y123" s="720"/>
      <c r="Z123" s="720"/>
      <c r="AA123" s="720"/>
      <c r="AB123" s="720"/>
      <c r="AC123" s="720"/>
      <c r="AD123" s="720"/>
      <c r="AE123" s="720"/>
      <c r="AF123" s="720"/>
      <c r="AG123" s="720"/>
      <c r="AH123" s="720"/>
    </row>
    <row r="124">
      <c r="A124" s="720"/>
      <c r="B124" s="731"/>
      <c r="C124" s="248"/>
      <c r="D124" s="732"/>
      <c r="E124" s="56"/>
      <c r="F124" s="56"/>
      <c r="G124" s="56"/>
      <c r="H124" s="56"/>
      <c r="I124" s="248"/>
      <c r="J124" s="731"/>
      <c r="K124" s="56"/>
      <c r="L124" s="248"/>
      <c r="M124" s="720"/>
      <c r="N124" s="720"/>
      <c r="O124" s="720"/>
      <c r="P124" s="720"/>
      <c r="Q124" s="720"/>
      <c r="R124" s="720"/>
      <c r="S124" s="720"/>
      <c r="T124" s="720"/>
      <c r="U124" s="720"/>
      <c r="V124" s="720"/>
      <c r="W124" s="720"/>
      <c r="X124" s="720"/>
      <c r="Y124" s="720"/>
      <c r="Z124" s="720"/>
      <c r="AA124" s="720"/>
      <c r="AB124" s="720"/>
      <c r="AC124" s="720"/>
      <c r="AD124" s="720"/>
      <c r="AE124" s="720"/>
      <c r="AF124" s="720"/>
      <c r="AG124" s="720"/>
      <c r="AH124" s="720"/>
    </row>
    <row r="125">
      <c r="A125" s="720"/>
      <c r="B125" s="731"/>
      <c r="C125" s="248"/>
      <c r="D125" s="732"/>
      <c r="E125" s="56"/>
      <c r="F125" s="56"/>
      <c r="G125" s="56"/>
      <c r="H125" s="56"/>
      <c r="I125" s="248"/>
      <c r="J125" s="731"/>
      <c r="K125" s="56"/>
      <c r="L125" s="248"/>
      <c r="M125" s="720"/>
      <c r="N125" s="720"/>
      <c r="O125" s="720"/>
      <c r="P125" s="720"/>
      <c r="Q125" s="720"/>
      <c r="R125" s="720"/>
      <c r="S125" s="720"/>
      <c r="T125" s="720"/>
      <c r="U125" s="720"/>
      <c r="V125" s="720"/>
      <c r="W125" s="720"/>
      <c r="X125" s="720"/>
      <c r="Y125" s="720"/>
      <c r="Z125" s="720"/>
      <c r="AA125" s="720"/>
      <c r="AB125" s="720"/>
      <c r="AC125" s="720"/>
      <c r="AD125" s="720"/>
      <c r="AE125" s="720"/>
      <c r="AF125" s="720"/>
      <c r="AG125" s="720"/>
      <c r="AH125" s="720"/>
    </row>
    <row r="126">
      <c r="A126" s="720"/>
      <c r="B126" s="731"/>
      <c r="C126" s="248"/>
      <c r="D126" s="732"/>
      <c r="E126" s="56"/>
      <c r="F126" s="56"/>
      <c r="G126" s="56"/>
      <c r="H126" s="56"/>
      <c r="I126" s="248"/>
      <c r="J126" s="731"/>
      <c r="K126" s="56"/>
      <c r="L126" s="248"/>
      <c r="M126" s="720"/>
      <c r="N126" s="720"/>
      <c r="O126" s="720"/>
      <c r="P126" s="720"/>
      <c r="Q126" s="720"/>
      <c r="R126" s="720"/>
      <c r="S126" s="720"/>
      <c r="T126" s="720"/>
      <c r="U126" s="720"/>
      <c r="V126" s="720"/>
      <c r="W126" s="720"/>
      <c r="X126" s="720"/>
      <c r="Y126" s="720"/>
      <c r="Z126" s="720"/>
      <c r="AA126" s="720"/>
      <c r="AB126" s="720"/>
      <c r="AC126" s="720"/>
      <c r="AD126" s="720"/>
      <c r="AE126" s="720"/>
      <c r="AF126" s="720"/>
      <c r="AG126" s="720"/>
      <c r="AH126" s="720"/>
    </row>
    <row r="127">
      <c r="A127" s="720"/>
      <c r="B127" s="731"/>
      <c r="C127" s="248"/>
      <c r="D127" s="732"/>
      <c r="E127" s="56"/>
      <c r="F127" s="56"/>
      <c r="G127" s="56"/>
      <c r="H127" s="56"/>
      <c r="I127" s="248"/>
      <c r="J127" s="731"/>
      <c r="K127" s="56"/>
      <c r="L127" s="248"/>
      <c r="M127" s="720"/>
      <c r="N127" s="720"/>
      <c r="O127" s="720"/>
      <c r="P127" s="720"/>
      <c r="Q127" s="720"/>
      <c r="R127" s="720"/>
      <c r="S127" s="720"/>
      <c r="T127" s="720"/>
      <c r="U127" s="720"/>
      <c r="V127" s="720"/>
      <c r="W127" s="720"/>
      <c r="X127" s="720"/>
      <c r="Y127" s="720"/>
      <c r="Z127" s="720"/>
      <c r="AA127" s="720"/>
      <c r="AB127" s="720"/>
      <c r="AC127" s="720"/>
      <c r="AD127" s="720"/>
      <c r="AE127" s="720"/>
      <c r="AF127" s="720"/>
      <c r="AG127" s="720"/>
      <c r="AH127" s="720"/>
    </row>
    <row r="128">
      <c r="A128" s="720"/>
      <c r="B128" s="731"/>
      <c r="C128" s="248"/>
      <c r="D128" s="732"/>
      <c r="E128" s="56"/>
      <c r="F128" s="56"/>
      <c r="G128" s="56"/>
      <c r="H128" s="56"/>
      <c r="I128" s="248"/>
      <c r="J128" s="731"/>
      <c r="K128" s="56"/>
      <c r="L128" s="248"/>
      <c r="M128" s="720"/>
      <c r="N128" s="720"/>
      <c r="O128" s="720"/>
      <c r="P128" s="720"/>
      <c r="Q128" s="720"/>
      <c r="R128" s="720"/>
      <c r="S128" s="720"/>
      <c r="T128" s="720"/>
      <c r="U128" s="720"/>
      <c r="V128" s="720"/>
      <c r="W128" s="720"/>
      <c r="X128" s="720"/>
      <c r="Y128" s="720"/>
      <c r="Z128" s="720"/>
      <c r="AA128" s="720"/>
      <c r="AB128" s="720"/>
      <c r="AC128" s="720"/>
      <c r="AD128" s="720"/>
      <c r="AE128" s="720"/>
      <c r="AF128" s="720"/>
      <c r="AG128" s="720"/>
      <c r="AH128" s="720"/>
    </row>
    <row r="129">
      <c r="A129" s="720"/>
      <c r="B129" s="731"/>
      <c r="C129" s="248"/>
      <c r="D129" s="732"/>
      <c r="E129" s="56"/>
      <c r="F129" s="56"/>
      <c r="G129" s="56"/>
      <c r="H129" s="56"/>
      <c r="I129" s="248"/>
      <c r="J129" s="731"/>
      <c r="K129" s="56"/>
      <c r="L129" s="248"/>
      <c r="M129" s="720"/>
      <c r="N129" s="720"/>
      <c r="O129" s="720"/>
      <c r="P129" s="720"/>
      <c r="Q129" s="720"/>
      <c r="R129" s="720"/>
      <c r="S129" s="720"/>
      <c r="T129" s="720"/>
      <c r="U129" s="720"/>
      <c r="V129" s="720"/>
      <c r="W129" s="720"/>
      <c r="X129" s="720"/>
      <c r="Y129" s="720"/>
      <c r="Z129" s="720"/>
      <c r="AA129" s="720"/>
      <c r="AB129" s="720"/>
      <c r="AC129" s="720"/>
      <c r="AD129" s="720"/>
      <c r="AE129" s="720"/>
      <c r="AF129" s="720"/>
      <c r="AG129" s="720"/>
      <c r="AH129" s="720"/>
    </row>
    <row r="130">
      <c r="A130" s="720"/>
      <c r="B130" s="731"/>
      <c r="C130" s="248"/>
      <c r="D130" s="732"/>
      <c r="E130" s="56"/>
      <c r="F130" s="56"/>
      <c r="G130" s="56"/>
      <c r="H130" s="56"/>
      <c r="I130" s="248"/>
      <c r="J130" s="731"/>
      <c r="K130" s="56"/>
      <c r="L130" s="248"/>
      <c r="M130" s="720"/>
      <c r="N130" s="720"/>
      <c r="O130" s="720"/>
      <c r="P130" s="720"/>
      <c r="Q130" s="720"/>
      <c r="R130" s="720"/>
      <c r="S130" s="720"/>
      <c r="T130" s="720"/>
      <c r="U130" s="720"/>
      <c r="V130" s="720"/>
      <c r="W130" s="720"/>
      <c r="X130" s="720"/>
      <c r="Y130" s="720"/>
      <c r="Z130" s="720"/>
      <c r="AA130" s="720"/>
      <c r="AB130" s="720"/>
      <c r="AC130" s="720"/>
      <c r="AD130" s="720"/>
      <c r="AE130" s="720"/>
      <c r="AF130" s="720"/>
      <c r="AG130" s="720"/>
      <c r="AH130" s="720"/>
    </row>
    <row r="131">
      <c r="A131" s="720"/>
      <c r="B131" s="731"/>
      <c r="C131" s="248"/>
      <c r="D131" s="732"/>
      <c r="E131" s="56"/>
      <c r="F131" s="56"/>
      <c r="G131" s="56"/>
      <c r="H131" s="56"/>
      <c r="I131" s="248"/>
      <c r="J131" s="731"/>
      <c r="K131" s="56"/>
      <c r="L131" s="248"/>
      <c r="M131" s="720"/>
      <c r="N131" s="720"/>
      <c r="O131" s="720"/>
      <c r="P131" s="720"/>
      <c r="Q131" s="720"/>
      <c r="R131" s="720"/>
      <c r="S131" s="720"/>
      <c r="T131" s="720"/>
      <c r="U131" s="720"/>
      <c r="V131" s="720"/>
      <c r="W131" s="720"/>
      <c r="X131" s="720"/>
      <c r="Y131" s="720"/>
      <c r="Z131" s="720"/>
      <c r="AA131" s="720"/>
      <c r="AB131" s="720"/>
      <c r="AC131" s="720"/>
      <c r="AD131" s="720"/>
      <c r="AE131" s="720"/>
      <c r="AF131" s="720"/>
      <c r="AG131" s="720"/>
      <c r="AH131" s="720"/>
    </row>
    <row r="132">
      <c r="A132" s="720"/>
      <c r="B132" s="731"/>
      <c r="C132" s="248"/>
      <c r="D132" s="732"/>
      <c r="E132" s="56"/>
      <c r="F132" s="56"/>
      <c r="G132" s="56"/>
      <c r="H132" s="56"/>
      <c r="I132" s="248"/>
      <c r="J132" s="731"/>
      <c r="K132" s="56"/>
      <c r="L132" s="248"/>
      <c r="M132" s="720"/>
      <c r="N132" s="720"/>
      <c r="O132" s="720"/>
      <c r="P132" s="720"/>
      <c r="Q132" s="720"/>
      <c r="R132" s="720"/>
      <c r="S132" s="720"/>
      <c r="T132" s="720"/>
      <c r="U132" s="720"/>
      <c r="V132" s="720"/>
      <c r="W132" s="720"/>
      <c r="X132" s="720"/>
      <c r="Y132" s="720"/>
      <c r="Z132" s="720"/>
      <c r="AA132" s="720"/>
      <c r="AB132" s="720"/>
      <c r="AC132" s="720"/>
      <c r="AD132" s="720"/>
      <c r="AE132" s="720"/>
      <c r="AF132" s="720"/>
      <c r="AG132" s="720"/>
      <c r="AH132" s="720"/>
    </row>
    <row r="133">
      <c r="A133" s="720"/>
      <c r="B133" s="731"/>
      <c r="C133" s="248"/>
      <c r="D133" s="732"/>
      <c r="E133" s="56"/>
      <c r="F133" s="56"/>
      <c r="G133" s="56"/>
      <c r="H133" s="56"/>
      <c r="I133" s="248"/>
      <c r="J133" s="731"/>
      <c r="K133" s="56"/>
      <c r="L133" s="248"/>
      <c r="M133" s="720"/>
      <c r="N133" s="720"/>
      <c r="O133" s="720"/>
      <c r="P133" s="720"/>
      <c r="Q133" s="720"/>
      <c r="R133" s="720"/>
      <c r="S133" s="720"/>
      <c r="T133" s="720"/>
      <c r="U133" s="720"/>
      <c r="V133" s="720"/>
      <c r="W133" s="720"/>
      <c r="X133" s="720"/>
      <c r="Y133" s="720"/>
      <c r="Z133" s="720"/>
      <c r="AA133" s="720"/>
      <c r="AB133" s="720"/>
      <c r="AC133" s="720"/>
      <c r="AD133" s="720"/>
      <c r="AE133" s="720"/>
      <c r="AF133" s="720"/>
      <c r="AG133" s="720"/>
      <c r="AH133" s="720"/>
    </row>
    <row r="134">
      <c r="A134" s="720"/>
      <c r="B134" s="731"/>
      <c r="C134" s="248"/>
      <c r="D134" s="732"/>
      <c r="E134" s="56"/>
      <c r="F134" s="56"/>
      <c r="G134" s="56"/>
      <c r="H134" s="56"/>
      <c r="I134" s="248"/>
      <c r="J134" s="731"/>
      <c r="K134" s="56"/>
      <c r="L134" s="248"/>
      <c r="M134" s="720"/>
      <c r="N134" s="720"/>
      <c r="O134" s="720"/>
      <c r="P134" s="720"/>
      <c r="Q134" s="720"/>
      <c r="R134" s="720"/>
      <c r="S134" s="720"/>
      <c r="T134" s="720"/>
      <c r="U134" s="720"/>
      <c r="V134" s="720"/>
      <c r="W134" s="720"/>
      <c r="X134" s="720"/>
      <c r="Y134" s="720"/>
      <c r="Z134" s="720"/>
      <c r="AA134" s="720"/>
      <c r="AB134" s="720"/>
      <c r="AC134" s="720"/>
      <c r="AD134" s="720"/>
      <c r="AE134" s="720"/>
      <c r="AF134" s="720"/>
      <c r="AG134" s="720"/>
      <c r="AH134" s="720"/>
    </row>
    <row r="135">
      <c r="A135" s="720"/>
      <c r="B135" s="731"/>
      <c r="C135" s="248"/>
      <c r="D135" s="732"/>
      <c r="E135" s="56"/>
      <c r="F135" s="56"/>
      <c r="G135" s="56"/>
      <c r="H135" s="56"/>
      <c r="I135" s="248"/>
      <c r="J135" s="731"/>
      <c r="K135" s="56"/>
      <c r="L135" s="248"/>
      <c r="M135" s="720"/>
      <c r="N135" s="720"/>
      <c r="O135" s="720"/>
      <c r="P135" s="720"/>
      <c r="Q135" s="720"/>
      <c r="R135" s="720"/>
      <c r="S135" s="720"/>
      <c r="T135" s="720"/>
      <c r="U135" s="720"/>
      <c r="V135" s="720"/>
      <c r="W135" s="720"/>
      <c r="X135" s="720"/>
      <c r="Y135" s="720"/>
      <c r="Z135" s="720"/>
      <c r="AA135" s="720"/>
      <c r="AB135" s="720"/>
      <c r="AC135" s="720"/>
      <c r="AD135" s="720"/>
      <c r="AE135" s="720"/>
      <c r="AF135" s="720"/>
      <c r="AG135" s="720"/>
      <c r="AH135" s="720"/>
    </row>
    <row r="136">
      <c r="A136" s="720"/>
      <c r="B136" s="731"/>
      <c r="C136" s="248"/>
      <c r="D136" s="732"/>
      <c r="E136" s="56"/>
      <c r="F136" s="56"/>
      <c r="G136" s="56"/>
      <c r="H136" s="56"/>
      <c r="I136" s="248"/>
      <c r="J136" s="731"/>
      <c r="K136" s="56"/>
      <c r="L136" s="248"/>
      <c r="M136" s="720"/>
      <c r="N136" s="720"/>
      <c r="O136" s="720"/>
      <c r="P136" s="720"/>
      <c r="Q136" s="720"/>
      <c r="R136" s="720"/>
      <c r="S136" s="720"/>
      <c r="T136" s="720"/>
      <c r="U136" s="720"/>
      <c r="V136" s="720"/>
      <c r="W136" s="720"/>
      <c r="X136" s="720"/>
      <c r="Y136" s="720"/>
      <c r="Z136" s="720"/>
      <c r="AA136" s="720"/>
      <c r="AB136" s="720"/>
      <c r="AC136" s="720"/>
      <c r="AD136" s="720"/>
      <c r="AE136" s="720"/>
      <c r="AF136" s="720"/>
      <c r="AG136" s="720"/>
      <c r="AH136" s="720"/>
    </row>
    <row r="137">
      <c r="A137" s="720"/>
      <c r="B137" s="731"/>
      <c r="C137" s="248"/>
      <c r="D137" s="732"/>
      <c r="E137" s="56"/>
      <c r="F137" s="56"/>
      <c r="G137" s="56"/>
      <c r="H137" s="56"/>
      <c r="I137" s="248"/>
      <c r="J137" s="731"/>
      <c r="K137" s="56"/>
      <c r="L137" s="248"/>
      <c r="M137" s="720"/>
      <c r="N137" s="720"/>
      <c r="O137" s="720"/>
      <c r="P137" s="720"/>
      <c r="Q137" s="720"/>
      <c r="R137" s="720"/>
      <c r="S137" s="720"/>
      <c r="T137" s="720"/>
      <c r="U137" s="720"/>
      <c r="V137" s="720"/>
      <c r="W137" s="720"/>
      <c r="X137" s="720"/>
      <c r="Y137" s="720"/>
      <c r="Z137" s="720"/>
      <c r="AA137" s="720"/>
      <c r="AB137" s="720"/>
      <c r="AC137" s="720"/>
      <c r="AD137" s="720"/>
      <c r="AE137" s="720"/>
      <c r="AF137" s="720"/>
      <c r="AG137" s="720"/>
      <c r="AH137" s="720"/>
    </row>
    <row r="138">
      <c r="A138" s="720"/>
      <c r="B138" s="731"/>
      <c r="C138" s="248"/>
      <c r="D138" s="732"/>
      <c r="E138" s="56"/>
      <c r="F138" s="56"/>
      <c r="G138" s="56"/>
      <c r="H138" s="56"/>
      <c r="I138" s="248"/>
      <c r="J138" s="731"/>
      <c r="K138" s="56"/>
      <c r="L138" s="248"/>
      <c r="M138" s="720"/>
      <c r="N138" s="720"/>
      <c r="O138" s="720"/>
      <c r="P138" s="720"/>
      <c r="Q138" s="720"/>
      <c r="R138" s="720"/>
      <c r="S138" s="720"/>
      <c r="T138" s="720"/>
      <c r="U138" s="720"/>
      <c r="V138" s="720"/>
      <c r="W138" s="720"/>
      <c r="X138" s="720"/>
      <c r="Y138" s="720"/>
      <c r="Z138" s="720"/>
      <c r="AA138" s="720"/>
      <c r="AB138" s="720"/>
      <c r="AC138" s="720"/>
      <c r="AD138" s="720"/>
      <c r="AE138" s="720"/>
      <c r="AF138" s="720"/>
      <c r="AG138" s="720"/>
      <c r="AH138" s="720"/>
    </row>
    <row r="139">
      <c r="A139" s="720"/>
      <c r="B139" s="731"/>
      <c r="C139" s="248"/>
      <c r="D139" s="732"/>
      <c r="E139" s="56"/>
      <c r="F139" s="56"/>
      <c r="G139" s="56"/>
      <c r="H139" s="56"/>
      <c r="I139" s="248"/>
      <c r="J139" s="731"/>
      <c r="K139" s="56"/>
      <c r="L139" s="248"/>
      <c r="M139" s="720"/>
      <c r="N139" s="720"/>
      <c r="O139" s="720"/>
      <c r="P139" s="720"/>
      <c r="Q139" s="720"/>
      <c r="R139" s="720"/>
      <c r="S139" s="720"/>
      <c r="T139" s="720"/>
      <c r="U139" s="720"/>
      <c r="V139" s="720"/>
      <c r="W139" s="720"/>
      <c r="X139" s="720"/>
      <c r="Y139" s="720"/>
      <c r="Z139" s="720"/>
      <c r="AA139" s="720"/>
      <c r="AB139" s="720"/>
      <c r="AC139" s="720"/>
      <c r="AD139" s="720"/>
      <c r="AE139" s="720"/>
      <c r="AF139" s="720"/>
      <c r="AG139" s="720"/>
      <c r="AH139" s="720"/>
    </row>
    <row r="140">
      <c r="A140" s="720"/>
      <c r="B140" s="731"/>
      <c r="C140" s="248"/>
      <c r="D140" s="732"/>
      <c r="E140" s="56"/>
      <c r="F140" s="56"/>
      <c r="G140" s="56"/>
      <c r="H140" s="56"/>
      <c r="I140" s="248"/>
      <c r="J140" s="731"/>
      <c r="K140" s="56"/>
      <c r="L140" s="248"/>
      <c r="M140" s="720"/>
      <c r="N140" s="720"/>
      <c r="O140" s="720"/>
      <c r="P140" s="720"/>
      <c r="Q140" s="720"/>
      <c r="R140" s="720"/>
      <c r="S140" s="720"/>
      <c r="T140" s="720"/>
      <c r="U140" s="720"/>
      <c r="V140" s="720"/>
      <c r="W140" s="720"/>
      <c r="X140" s="720"/>
      <c r="Y140" s="720"/>
      <c r="Z140" s="720"/>
      <c r="AA140" s="720"/>
      <c r="AB140" s="720"/>
      <c r="AC140" s="720"/>
      <c r="AD140" s="720"/>
      <c r="AE140" s="720"/>
      <c r="AF140" s="720"/>
      <c r="AG140" s="720"/>
      <c r="AH140" s="720"/>
    </row>
    <row r="141">
      <c r="A141" s="720"/>
      <c r="B141" s="731"/>
      <c r="C141" s="248"/>
      <c r="D141" s="732"/>
      <c r="E141" s="56"/>
      <c r="F141" s="56"/>
      <c r="G141" s="56"/>
      <c r="H141" s="56"/>
      <c r="I141" s="248"/>
      <c r="J141" s="731"/>
      <c r="K141" s="56"/>
      <c r="L141" s="248"/>
      <c r="M141" s="720"/>
      <c r="N141" s="720"/>
      <c r="O141" s="720"/>
      <c r="P141" s="720"/>
      <c r="Q141" s="720"/>
      <c r="R141" s="720"/>
      <c r="S141" s="720"/>
      <c r="T141" s="720"/>
      <c r="U141" s="720"/>
      <c r="V141" s="720"/>
      <c r="W141" s="720"/>
      <c r="X141" s="720"/>
      <c r="Y141" s="720"/>
      <c r="Z141" s="720"/>
      <c r="AA141" s="720"/>
      <c r="AB141" s="720"/>
      <c r="AC141" s="720"/>
      <c r="AD141" s="720"/>
      <c r="AE141" s="720"/>
      <c r="AF141" s="720"/>
      <c r="AG141" s="720"/>
      <c r="AH141" s="720"/>
    </row>
    <row r="142">
      <c r="A142" s="720"/>
      <c r="B142" s="731"/>
      <c r="C142" s="248"/>
      <c r="D142" s="732"/>
      <c r="E142" s="56"/>
      <c r="F142" s="56"/>
      <c r="G142" s="56"/>
      <c r="H142" s="56"/>
      <c r="I142" s="248"/>
      <c r="J142" s="731"/>
      <c r="K142" s="56"/>
      <c r="L142" s="248"/>
      <c r="M142" s="720"/>
      <c r="N142" s="720"/>
      <c r="O142" s="720"/>
      <c r="P142" s="720"/>
      <c r="Q142" s="720"/>
      <c r="R142" s="720"/>
      <c r="S142" s="720"/>
      <c r="T142" s="720"/>
      <c r="U142" s="720"/>
      <c r="V142" s="720"/>
      <c r="W142" s="720"/>
      <c r="X142" s="720"/>
      <c r="Y142" s="720"/>
      <c r="Z142" s="720"/>
      <c r="AA142" s="720"/>
      <c r="AB142" s="720"/>
      <c r="AC142" s="720"/>
      <c r="AD142" s="720"/>
      <c r="AE142" s="720"/>
      <c r="AF142" s="720"/>
      <c r="AG142" s="720"/>
      <c r="AH142" s="720"/>
    </row>
    <row r="143">
      <c r="A143" s="720"/>
      <c r="B143" s="731"/>
      <c r="C143" s="248"/>
      <c r="D143" s="732"/>
      <c r="E143" s="56"/>
      <c r="F143" s="56"/>
      <c r="G143" s="56"/>
      <c r="H143" s="56"/>
      <c r="I143" s="248"/>
      <c r="J143" s="731"/>
      <c r="K143" s="56"/>
      <c r="L143" s="248"/>
      <c r="M143" s="720"/>
      <c r="N143" s="720"/>
      <c r="O143" s="720"/>
      <c r="P143" s="720"/>
      <c r="Q143" s="720"/>
      <c r="R143" s="720"/>
      <c r="S143" s="720"/>
      <c r="T143" s="720"/>
      <c r="U143" s="720"/>
      <c r="V143" s="720"/>
      <c r="W143" s="720"/>
      <c r="X143" s="720"/>
      <c r="Y143" s="720"/>
      <c r="Z143" s="720"/>
      <c r="AA143" s="720"/>
      <c r="AB143" s="720"/>
      <c r="AC143" s="720"/>
      <c r="AD143" s="720"/>
      <c r="AE143" s="720"/>
      <c r="AF143" s="720"/>
      <c r="AG143" s="720"/>
      <c r="AH143" s="720"/>
    </row>
    <row r="144">
      <c r="A144" s="720"/>
      <c r="B144" s="731"/>
      <c r="C144" s="248"/>
      <c r="D144" s="732"/>
      <c r="E144" s="56"/>
      <c r="F144" s="56"/>
      <c r="G144" s="56"/>
      <c r="H144" s="56"/>
      <c r="I144" s="248"/>
      <c r="J144" s="731"/>
      <c r="K144" s="56"/>
      <c r="L144" s="248"/>
      <c r="M144" s="720"/>
      <c r="N144" s="720"/>
      <c r="O144" s="720"/>
      <c r="P144" s="720"/>
      <c r="Q144" s="720"/>
      <c r="R144" s="720"/>
      <c r="S144" s="720"/>
      <c r="T144" s="720"/>
      <c r="U144" s="720"/>
      <c r="V144" s="720"/>
      <c r="W144" s="720"/>
      <c r="X144" s="720"/>
      <c r="Y144" s="720"/>
      <c r="Z144" s="720"/>
      <c r="AA144" s="720"/>
      <c r="AB144" s="720"/>
      <c r="AC144" s="720"/>
      <c r="AD144" s="720"/>
      <c r="AE144" s="720"/>
      <c r="AF144" s="720"/>
      <c r="AG144" s="720"/>
      <c r="AH144" s="720"/>
    </row>
    <row r="145">
      <c r="A145" s="720"/>
      <c r="B145" s="731"/>
      <c r="C145" s="248"/>
      <c r="D145" s="732"/>
      <c r="E145" s="56"/>
      <c r="F145" s="56"/>
      <c r="G145" s="56"/>
      <c r="H145" s="56"/>
      <c r="I145" s="248"/>
      <c r="J145" s="731"/>
      <c r="K145" s="56"/>
      <c r="L145" s="248"/>
      <c r="M145" s="720"/>
      <c r="N145" s="720"/>
      <c r="O145" s="720"/>
      <c r="P145" s="720"/>
      <c r="Q145" s="720"/>
      <c r="R145" s="720"/>
      <c r="S145" s="720"/>
      <c r="T145" s="720"/>
      <c r="U145" s="720"/>
      <c r="V145" s="720"/>
      <c r="W145" s="720"/>
      <c r="X145" s="720"/>
      <c r="Y145" s="720"/>
      <c r="Z145" s="720"/>
      <c r="AA145" s="720"/>
      <c r="AB145" s="720"/>
      <c r="AC145" s="720"/>
      <c r="AD145" s="720"/>
      <c r="AE145" s="720"/>
      <c r="AF145" s="720"/>
      <c r="AG145" s="720"/>
      <c r="AH145" s="720"/>
    </row>
    <row r="146">
      <c r="A146" s="720"/>
      <c r="B146" s="731"/>
      <c r="C146" s="248"/>
      <c r="D146" s="732"/>
      <c r="E146" s="56"/>
      <c r="F146" s="56"/>
      <c r="G146" s="56"/>
      <c r="H146" s="56"/>
      <c r="I146" s="248"/>
      <c r="J146" s="731"/>
      <c r="K146" s="56"/>
      <c r="L146" s="248"/>
      <c r="M146" s="720"/>
      <c r="N146" s="720"/>
      <c r="O146" s="720"/>
      <c r="P146" s="720"/>
      <c r="Q146" s="720"/>
      <c r="R146" s="720"/>
      <c r="S146" s="720"/>
      <c r="T146" s="720"/>
      <c r="U146" s="720"/>
      <c r="V146" s="720"/>
      <c r="W146" s="720"/>
      <c r="X146" s="720"/>
      <c r="Y146" s="720"/>
      <c r="Z146" s="720"/>
      <c r="AA146" s="720"/>
      <c r="AB146" s="720"/>
      <c r="AC146" s="720"/>
      <c r="AD146" s="720"/>
      <c r="AE146" s="720"/>
      <c r="AF146" s="720"/>
      <c r="AG146" s="720"/>
      <c r="AH146" s="720"/>
    </row>
    <row r="147">
      <c r="A147" s="720"/>
      <c r="B147" s="731"/>
      <c r="C147" s="248"/>
      <c r="D147" s="732"/>
      <c r="E147" s="56"/>
      <c r="F147" s="56"/>
      <c r="G147" s="56"/>
      <c r="H147" s="56"/>
      <c r="I147" s="248"/>
      <c r="J147" s="731"/>
      <c r="K147" s="56"/>
      <c r="L147" s="248"/>
      <c r="M147" s="720"/>
      <c r="N147" s="720"/>
      <c r="O147" s="720"/>
      <c r="P147" s="720"/>
      <c r="Q147" s="720"/>
      <c r="R147" s="720"/>
      <c r="S147" s="720"/>
      <c r="T147" s="720"/>
      <c r="U147" s="720"/>
      <c r="V147" s="720"/>
      <c r="W147" s="720"/>
      <c r="X147" s="720"/>
      <c r="Y147" s="720"/>
      <c r="Z147" s="720"/>
      <c r="AA147" s="720"/>
      <c r="AB147" s="720"/>
      <c r="AC147" s="720"/>
      <c r="AD147" s="720"/>
      <c r="AE147" s="720"/>
      <c r="AF147" s="720"/>
      <c r="AG147" s="720"/>
      <c r="AH147" s="720"/>
    </row>
    <row r="148">
      <c r="A148" s="720"/>
      <c r="B148" s="731"/>
      <c r="C148" s="248"/>
      <c r="D148" s="732"/>
      <c r="E148" s="56"/>
      <c r="F148" s="56"/>
      <c r="G148" s="56"/>
      <c r="H148" s="56"/>
      <c r="I148" s="248"/>
      <c r="J148" s="731"/>
      <c r="K148" s="56"/>
      <c r="L148" s="248"/>
      <c r="M148" s="720"/>
      <c r="N148" s="720"/>
      <c r="O148" s="720"/>
      <c r="P148" s="720"/>
      <c r="Q148" s="720"/>
      <c r="R148" s="720"/>
      <c r="S148" s="720"/>
      <c r="T148" s="720"/>
      <c r="U148" s="720"/>
      <c r="V148" s="720"/>
      <c r="W148" s="720"/>
      <c r="X148" s="720"/>
      <c r="Y148" s="720"/>
      <c r="Z148" s="720"/>
      <c r="AA148" s="720"/>
      <c r="AB148" s="720"/>
      <c r="AC148" s="720"/>
      <c r="AD148" s="720"/>
      <c r="AE148" s="720"/>
      <c r="AF148" s="720"/>
      <c r="AG148" s="720"/>
      <c r="AH148" s="720"/>
    </row>
    <row r="149">
      <c r="A149" s="720"/>
      <c r="B149" s="731"/>
      <c r="C149" s="248"/>
      <c r="D149" s="732"/>
      <c r="E149" s="56"/>
      <c r="F149" s="56"/>
      <c r="G149" s="56"/>
      <c r="H149" s="56"/>
      <c r="I149" s="248"/>
      <c r="J149" s="731"/>
      <c r="K149" s="56"/>
      <c r="L149" s="248"/>
      <c r="M149" s="720"/>
      <c r="N149" s="720"/>
      <c r="O149" s="720"/>
      <c r="P149" s="720"/>
      <c r="Q149" s="720"/>
      <c r="R149" s="720"/>
      <c r="S149" s="720"/>
      <c r="T149" s="720"/>
      <c r="U149" s="720"/>
      <c r="V149" s="720"/>
      <c r="W149" s="720"/>
      <c r="X149" s="720"/>
      <c r="Y149" s="720"/>
      <c r="Z149" s="720"/>
      <c r="AA149" s="720"/>
      <c r="AB149" s="720"/>
      <c r="AC149" s="720"/>
      <c r="AD149" s="720"/>
      <c r="AE149" s="720"/>
      <c r="AF149" s="720"/>
      <c r="AG149" s="720"/>
      <c r="AH149" s="720"/>
    </row>
    <row r="150">
      <c r="A150" s="720"/>
      <c r="B150" s="731"/>
      <c r="C150" s="248"/>
      <c r="D150" s="732"/>
      <c r="E150" s="56"/>
      <c r="F150" s="56"/>
      <c r="G150" s="56"/>
      <c r="H150" s="56"/>
      <c r="I150" s="248"/>
      <c r="J150" s="731"/>
      <c r="K150" s="56"/>
      <c r="L150" s="248"/>
      <c r="M150" s="720"/>
      <c r="N150" s="720"/>
      <c r="O150" s="720"/>
      <c r="P150" s="720"/>
      <c r="Q150" s="720"/>
      <c r="R150" s="720"/>
      <c r="S150" s="720"/>
      <c r="T150" s="720"/>
      <c r="U150" s="720"/>
      <c r="V150" s="720"/>
      <c r="W150" s="720"/>
      <c r="X150" s="720"/>
      <c r="Y150" s="720"/>
      <c r="Z150" s="720"/>
      <c r="AA150" s="720"/>
      <c r="AB150" s="720"/>
      <c r="AC150" s="720"/>
      <c r="AD150" s="720"/>
      <c r="AE150" s="720"/>
      <c r="AF150" s="720"/>
      <c r="AG150" s="720"/>
      <c r="AH150" s="720"/>
    </row>
    <row r="151">
      <c r="A151" s="720"/>
      <c r="B151" s="731"/>
      <c r="C151" s="248"/>
      <c r="D151" s="732"/>
      <c r="E151" s="56"/>
      <c r="F151" s="56"/>
      <c r="G151" s="56"/>
      <c r="H151" s="56"/>
      <c r="I151" s="248"/>
      <c r="J151" s="731"/>
      <c r="K151" s="56"/>
      <c r="L151" s="248"/>
      <c r="M151" s="720"/>
      <c r="N151" s="720"/>
      <c r="O151" s="720"/>
      <c r="P151" s="720"/>
      <c r="Q151" s="720"/>
      <c r="R151" s="720"/>
      <c r="S151" s="720"/>
      <c r="T151" s="720"/>
      <c r="U151" s="720"/>
      <c r="V151" s="720"/>
      <c r="W151" s="720"/>
      <c r="X151" s="720"/>
      <c r="Y151" s="720"/>
      <c r="Z151" s="720"/>
      <c r="AA151" s="720"/>
      <c r="AB151" s="720"/>
      <c r="AC151" s="720"/>
      <c r="AD151" s="720"/>
      <c r="AE151" s="720"/>
      <c r="AF151" s="720"/>
      <c r="AG151" s="720"/>
      <c r="AH151" s="720"/>
    </row>
    <row r="152">
      <c r="A152" s="720"/>
      <c r="B152" s="731"/>
      <c r="C152" s="248"/>
      <c r="D152" s="732"/>
      <c r="E152" s="56"/>
      <c r="F152" s="56"/>
      <c r="G152" s="56"/>
      <c r="H152" s="56"/>
      <c r="I152" s="248"/>
      <c r="J152" s="731"/>
      <c r="K152" s="56"/>
      <c r="L152" s="248"/>
      <c r="M152" s="720"/>
      <c r="N152" s="720"/>
      <c r="O152" s="720"/>
      <c r="P152" s="720"/>
      <c r="Q152" s="720"/>
      <c r="R152" s="720"/>
      <c r="S152" s="720"/>
      <c r="T152" s="720"/>
      <c r="U152" s="720"/>
      <c r="V152" s="720"/>
      <c r="W152" s="720"/>
      <c r="X152" s="720"/>
      <c r="Y152" s="720"/>
      <c r="Z152" s="720"/>
      <c r="AA152" s="720"/>
      <c r="AB152" s="720"/>
      <c r="AC152" s="720"/>
      <c r="AD152" s="720"/>
      <c r="AE152" s="720"/>
      <c r="AF152" s="720"/>
      <c r="AG152" s="720"/>
      <c r="AH152" s="720"/>
    </row>
    <row r="153">
      <c r="A153" s="720"/>
      <c r="B153" s="731"/>
      <c r="C153" s="248"/>
      <c r="D153" s="732"/>
      <c r="E153" s="56"/>
      <c r="F153" s="56"/>
      <c r="G153" s="56"/>
      <c r="H153" s="56"/>
      <c r="I153" s="248"/>
      <c r="J153" s="731"/>
      <c r="K153" s="56"/>
      <c r="L153" s="248"/>
      <c r="M153" s="720"/>
      <c r="N153" s="720"/>
      <c r="O153" s="720"/>
      <c r="P153" s="720"/>
      <c r="Q153" s="720"/>
      <c r="R153" s="720"/>
      <c r="S153" s="720"/>
      <c r="T153" s="720"/>
      <c r="U153" s="720"/>
      <c r="V153" s="720"/>
      <c r="W153" s="720"/>
      <c r="X153" s="720"/>
      <c r="Y153" s="720"/>
      <c r="Z153" s="720"/>
      <c r="AA153" s="720"/>
      <c r="AB153" s="720"/>
      <c r="AC153" s="720"/>
      <c r="AD153" s="720"/>
      <c r="AE153" s="720"/>
      <c r="AF153" s="720"/>
      <c r="AG153" s="720"/>
      <c r="AH153" s="720"/>
    </row>
    <row r="154">
      <c r="A154" s="720"/>
      <c r="B154" s="731"/>
      <c r="C154" s="248"/>
      <c r="D154" s="732"/>
      <c r="E154" s="56"/>
      <c r="F154" s="56"/>
      <c r="G154" s="56"/>
      <c r="H154" s="56"/>
      <c r="I154" s="248"/>
      <c r="J154" s="731"/>
      <c r="K154" s="56"/>
      <c r="L154" s="248"/>
      <c r="M154" s="720"/>
      <c r="N154" s="720"/>
      <c r="O154" s="720"/>
      <c r="P154" s="720"/>
      <c r="Q154" s="720"/>
      <c r="R154" s="720"/>
      <c r="S154" s="720"/>
      <c r="T154" s="720"/>
      <c r="U154" s="720"/>
      <c r="V154" s="720"/>
      <c r="W154" s="720"/>
      <c r="X154" s="720"/>
      <c r="Y154" s="720"/>
      <c r="Z154" s="720"/>
      <c r="AA154" s="720"/>
      <c r="AB154" s="720"/>
      <c r="AC154" s="720"/>
      <c r="AD154" s="720"/>
      <c r="AE154" s="720"/>
      <c r="AF154" s="720"/>
      <c r="AG154" s="720"/>
      <c r="AH154" s="720"/>
    </row>
    <row r="155">
      <c r="A155" s="720"/>
      <c r="B155" s="731"/>
      <c r="C155" s="248"/>
      <c r="D155" s="732"/>
      <c r="E155" s="56"/>
      <c r="F155" s="56"/>
      <c r="G155" s="56"/>
      <c r="H155" s="56"/>
      <c r="I155" s="248"/>
      <c r="J155" s="731"/>
      <c r="K155" s="56"/>
      <c r="L155" s="248"/>
      <c r="M155" s="720"/>
      <c r="N155" s="720"/>
      <c r="O155" s="720"/>
      <c r="P155" s="720"/>
      <c r="Q155" s="720"/>
      <c r="R155" s="720"/>
      <c r="S155" s="720"/>
      <c r="T155" s="720"/>
      <c r="U155" s="720"/>
      <c r="V155" s="720"/>
      <c r="W155" s="720"/>
      <c r="X155" s="720"/>
      <c r="Y155" s="720"/>
      <c r="Z155" s="720"/>
      <c r="AA155" s="720"/>
      <c r="AB155" s="720"/>
      <c r="AC155" s="720"/>
      <c r="AD155" s="720"/>
      <c r="AE155" s="720"/>
      <c r="AF155" s="720"/>
      <c r="AG155" s="720"/>
      <c r="AH155" s="720"/>
    </row>
    <row r="156">
      <c r="A156" s="720"/>
      <c r="B156" s="731"/>
      <c r="C156" s="248"/>
      <c r="D156" s="732"/>
      <c r="E156" s="56"/>
      <c r="F156" s="56"/>
      <c r="G156" s="56"/>
      <c r="H156" s="56"/>
      <c r="I156" s="248"/>
      <c r="J156" s="731"/>
      <c r="K156" s="56"/>
      <c r="L156" s="248"/>
      <c r="M156" s="720"/>
      <c r="N156" s="720"/>
      <c r="O156" s="720"/>
      <c r="P156" s="720"/>
      <c r="Q156" s="720"/>
      <c r="R156" s="720"/>
      <c r="S156" s="720"/>
      <c r="T156" s="720"/>
      <c r="U156" s="720"/>
      <c r="V156" s="720"/>
      <c r="W156" s="720"/>
      <c r="X156" s="720"/>
      <c r="Y156" s="720"/>
      <c r="Z156" s="720"/>
      <c r="AA156" s="720"/>
      <c r="AB156" s="720"/>
      <c r="AC156" s="720"/>
      <c r="AD156" s="720"/>
      <c r="AE156" s="720"/>
      <c r="AF156" s="720"/>
      <c r="AG156" s="720"/>
      <c r="AH156" s="720"/>
    </row>
    <row r="157">
      <c r="A157" s="720"/>
      <c r="B157" s="731"/>
      <c r="C157" s="248"/>
      <c r="D157" s="732"/>
      <c r="E157" s="56"/>
      <c r="F157" s="56"/>
      <c r="G157" s="56"/>
      <c r="H157" s="56"/>
      <c r="I157" s="248"/>
      <c r="J157" s="731"/>
      <c r="K157" s="56"/>
      <c r="L157" s="248"/>
      <c r="M157" s="720"/>
      <c r="N157" s="720"/>
      <c r="O157" s="720"/>
      <c r="P157" s="720"/>
      <c r="Q157" s="720"/>
      <c r="R157" s="720"/>
      <c r="S157" s="720"/>
      <c r="T157" s="720"/>
      <c r="U157" s="720"/>
      <c r="V157" s="720"/>
      <c r="W157" s="720"/>
      <c r="X157" s="720"/>
      <c r="Y157" s="720"/>
      <c r="Z157" s="720"/>
      <c r="AA157" s="720"/>
      <c r="AB157" s="720"/>
      <c r="AC157" s="720"/>
      <c r="AD157" s="720"/>
      <c r="AE157" s="720"/>
      <c r="AF157" s="720"/>
      <c r="AG157" s="720"/>
      <c r="AH157" s="720"/>
    </row>
    <row r="158">
      <c r="A158" s="720"/>
      <c r="B158" s="731"/>
      <c r="C158" s="248"/>
      <c r="D158" s="732"/>
      <c r="E158" s="56"/>
      <c r="F158" s="56"/>
      <c r="G158" s="56"/>
      <c r="H158" s="56"/>
      <c r="I158" s="248"/>
      <c r="J158" s="731"/>
      <c r="K158" s="56"/>
      <c r="L158" s="248"/>
      <c r="M158" s="720"/>
      <c r="N158" s="720"/>
      <c r="O158" s="720"/>
      <c r="P158" s="720"/>
      <c r="Q158" s="720"/>
      <c r="R158" s="720"/>
      <c r="S158" s="720"/>
      <c r="T158" s="720"/>
      <c r="U158" s="720"/>
      <c r="V158" s="720"/>
      <c r="W158" s="720"/>
      <c r="X158" s="720"/>
      <c r="Y158" s="720"/>
      <c r="Z158" s="720"/>
      <c r="AA158" s="720"/>
      <c r="AB158" s="720"/>
      <c r="AC158" s="720"/>
      <c r="AD158" s="720"/>
      <c r="AE158" s="720"/>
      <c r="AF158" s="720"/>
      <c r="AG158" s="720"/>
      <c r="AH158" s="720"/>
    </row>
    <row r="159">
      <c r="A159" s="720"/>
      <c r="B159" s="731"/>
      <c r="C159" s="248"/>
      <c r="D159" s="732"/>
      <c r="E159" s="56"/>
      <c r="F159" s="56"/>
      <c r="G159" s="56"/>
      <c r="H159" s="56"/>
      <c r="I159" s="248"/>
      <c r="J159" s="731"/>
      <c r="K159" s="56"/>
      <c r="L159" s="248"/>
      <c r="M159" s="720"/>
      <c r="N159" s="720"/>
      <c r="O159" s="720"/>
      <c r="P159" s="720"/>
      <c r="Q159" s="720"/>
      <c r="R159" s="720"/>
      <c r="S159" s="720"/>
      <c r="T159" s="720"/>
      <c r="U159" s="720"/>
      <c r="V159" s="720"/>
      <c r="W159" s="720"/>
      <c r="X159" s="720"/>
      <c r="Y159" s="720"/>
      <c r="Z159" s="720"/>
      <c r="AA159" s="720"/>
      <c r="AB159" s="720"/>
      <c r="AC159" s="720"/>
      <c r="AD159" s="720"/>
      <c r="AE159" s="720"/>
      <c r="AF159" s="720"/>
      <c r="AG159" s="720"/>
      <c r="AH159" s="720"/>
    </row>
    <row r="160">
      <c r="A160" s="720"/>
      <c r="B160" s="731"/>
      <c r="C160" s="248"/>
      <c r="D160" s="732"/>
      <c r="E160" s="56"/>
      <c r="F160" s="56"/>
      <c r="G160" s="56"/>
      <c r="H160" s="56"/>
      <c r="I160" s="248"/>
      <c r="J160" s="731"/>
      <c r="K160" s="56"/>
      <c r="L160" s="248"/>
      <c r="M160" s="720"/>
      <c r="N160" s="720"/>
      <c r="O160" s="720"/>
      <c r="P160" s="720"/>
      <c r="Q160" s="720"/>
      <c r="R160" s="720"/>
      <c r="S160" s="720"/>
      <c r="T160" s="720"/>
      <c r="U160" s="720"/>
      <c r="V160" s="720"/>
      <c r="W160" s="720"/>
      <c r="X160" s="720"/>
      <c r="Y160" s="720"/>
      <c r="Z160" s="720"/>
      <c r="AA160" s="720"/>
      <c r="AB160" s="720"/>
      <c r="AC160" s="720"/>
      <c r="AD160" s="720"/>
      <c r="AE160" s="720"/>
      <c r="AF160" s="720"/>
      <c r="AG160" s="720"/>
      <c r="AH160" s="720"/>
    </row>
    <row r="161">
      <c r="A161" s="720"/>
      <c r="B161" s="731"/>
      <c r="C161" s="248"/>
      <c r="D161" s="732"/>
      <c r="E161" s="56"/>
      <c r="F161" s="56"/>
      <c r="G161" s="56"/>
      <c r="H161" s="56"/>
      <c r="I161" s="248"/>
      <c r="J161" s="731"/>
      <c r="K161" s="56"/>
      <c r="L161" s="248"/>
      <c r="M161" s="720"/>
      <c r="N161" s="720"/>
      <c r="O161" s="720"/>
      <c r="P161" s="720"/>
      <c r="Q161" s="720"/>
      <c r="R161" s="720"/>
      <c r="S161" s="720"/>
      <c r="T161" s="720"/>
      <c r="U161" s="720"/>
      <c r="V161" s="720"/>
      <c r="W161" s="720"/>
      <c r="X161" s="720"/>
      <c r="Y161" s="720"/>
      <c r="Z161" s="720"/>
      <c r="AA161" s="720"/>
      <c r="AB161" s="720"/>
      <c r="AC161" s="720"/>
      <c r="AD161" s="720"/>
      <c r="AE161" s="720"/>
      <c r="AF161" s="720"/>
      <c r="AG161" s="720"/>
      <c r="AH161" s="720"/>
    </row>
    <row r="162">
      <c r="A162" s="720"/>
      <c r="B162" s="731"/>
      <c r="C162" s="248"/>
      <c r="D162" s="732"/>
      <c r="E162" s="56"/>
      <c r="F162" s="56"/>
      <c r="G162" s="56"/>
      <c r="H162" s="56"/>
      <c r="I162" s="248"/>
      <c r="J162" s="731"/>
      <c r="K162" s="56"/>
      <c r="L162" s="248"/>
      <c r="M162" s="720"/>
      <c r="N162" s="720"/>
      <c r="O162" s="720"/>
      <c r="P162" s="720"/>
      <c r="Q162" s="720"/>
      <c r="R162" s="720"/>
      <c r="S162" s="720"/>
      <c r="T162" s="720"/>
      <c r="U162" s="720"/>
      <c r="V162" s="720"/>
      <c r="W162" s="720"/>
      <c r="X162" s="720"/>
      <c r="Y162" s="720"/>
      <c r="Z162" s="720"/>
      <c r="AA162" s="720"/>
      <c r="AB162" s="720"/>
      <c r="AC162" s="720"/>
      <c r="AD162" s="720"/>
      <c r="AE162" s="720"/>
      <c r="AF162" s="720"/>
      <c r="AG162" s="720"/>
      <c r="AH162" s="720"/>
    </row>
    <row r="163">
      <c r="A163" s="720"/>
      <c r="B163" s="731"/>
      <c r="C163" s="248"/>
      <c r="D163" s="732"/>
      <c r="E163" s="56"/>
      <c r="F163" s="56"/>
      <c r="G163" s="56"/>
      <c r="H163" s="56"/>
      <c r="I163" s="248"/>
      <c r="J163" s="731"/>
      <c r="K163" s="56"/>
      <c r="L163" s="248"/>
      <c r="M163" s="720"/>
      <c r="N163" s="720"/>
      <c r="O163" s="720"/>
      <c r="P163" s="720"/>
      <c r="Q163" s="720"/>
      <c r="R163" s="720"/>
      <c r="S163" s="720"/>
      <c r="T163" s="720"/>
      <c r="U163" s="720"/>
      <c r="V163" s="720"/>
      <c r="W163" s="720"/>
      <c r="X163" s="720"/>
      <c r="Y163" s="720"/>
      <c r="Z163" s="720"/>
      <c r="AA163" s="720"/>
      <c r="AB163" s="720"/>
      <c r="AC163" s="720"/>
      <c r="AD163" s="720"/>
      <c r="AE163" s="720"/>
      <c r="AF163" s="720"/>
      <c r="AG163" s="720"/>
      <c r="AH163" s="720"/>
    </row>
    <row r="164">
      <c r="A164" s="720"/>
      <c r="B164" s="731"/>
      <c r="C164" s="248"/>
      <c r="D164" s="732"/>
      <c r="E164" s="56"/>
      <c r="F164" s="56"/>
      <c r="G164" s="56"/>
      <c r="H164" s="56"/>
      <c r="I164" s="248"/>
      <c r="J164" s="731"/>
      <c r="K164" s="56"/>
      <c r="L164" s="248"/>
      <c r="M164" s="720"/>
      <c r="N164" s="720"/>
      <c r="O164" s="720"/>
      <c r="P164" s="720"/>
      <c r="Q164" s="720"/>
      <c r="R164" s="720"/>
      <c r="S164" s="720"/>
      <c r="T164" s="720"/>
      <c r="U164" s="720"/>
      <c r="V164" s="720"/>
      <c r="W164" s="720"/>
      <c r="X164" s="720"/>
      <c r="Y164" s="720"/>
      <c r="Z164" s="720"/>
      <c r="AA164" s="720"/>
      <c r="AB164" s="720"/>
      <c r="AC164" s="720"/>
      <c r="AD164" s="720"/>
      <c r="AE164" s="720"/>
      <c r="AF164" s="720"/>
      <c r="AG164" s="720"/>
      <c r="AH164" s="720"/>
    </row>
    <row r="165">
      <c r="A165" s="720"/>
      <c r="B165" s="731"/>
      <c r="C165" s="248"/>
      <c r="D165" s="732"/>
      <c r="E165" s="56"/>
      <c r="F165" s="56"/>
      <c r="G165" s="56"/>
      <c r="H165" s="56"/>
      <c r="I165" s="248"/>
      <c r="J165" s="731"/>
      <c r="K165" s="56"/>
      <c r="L165" s="248"/>
      <c r="M165" s="720"/>
      <c r="N165" s="720"/>
      <c r="O165" s="720"/>
      <c r="P165" s="720"/>
      <c r="Q165" s="720"/>
      <c r="R165" s="720"/>
      <c r="S165" s="720"/>
      <c r="T165" s="720"/>
      <c r="U165" s="720"/>
      <c r="V165" s="720"/>
      <c r="W165" s="720"/>
      <c r="X165" s="720"/>
      <c r="Y165" s="720"/>
      <c r="Z165" s="720"/>
      <c r="AA165" s="720"/>
      <c r="AB165" s="720"/>
      <c r="AC165" s="720"/>
      <c r="AD165" s="720"/>
      <c r="AE165" s="720"/>
      <c r="AF165" s="720"/>
      <c r="AG165" s="720"/>
      <c r="AH165" s="720"/>
    </row>
    <row r="166">
      <c r="A166" s="720"/>
      <c r="B166" s="731"/>
      <c r="C166" s="248"/>
      <c r="D166" s="732"/>
      <c r="E166" s="56"/>
      <c r="F166" s="56"/>
      <c r="G166" s="56"/>
      <c r="H166" s="56"/>
      <c r="I166" s="248"/>
      <c r="J166" s="731"/>
      <c r="K166" s="56"/>
      <c r="L166" s="248"/>
      <c r="M166" s="720"/>
      <c r="N166" s="720"/>
      <c r="O166" s="720"/>
      <c r="P166" s="720"/>
      <c r="Q166" s="720"/>
      <c r="R166" s="720"/>
      <c r="S166" s="720"/>
      <c r="T166" s="720"/>
      <c r="U166" s="720"/>
      <c r="V166" s="720"/>
      <c r="W166" s="720"/>
      <c r="X166" s="720"/>
      <c r="Y166" s="720"/>
      <c r="Z166" s="720"/>
      <c r="AA166" s="720"/>
      <c r="AB166" s="720"/>
      <c r="AC166" s="720"/>
      <c r="AD166" s="720"/>
      <c r="AE166" s="720"/>
      <c r="AF166" s="720"/>
      <c r="AG166" s="720"/>
      <c r="AH166" s="720"/>
    </row>
    <row r="167">
      <c r="A167" s="720"/>
      <c r="B167" s="731"/>
      <c r="C167" s="248"/>
      <c r="D167" s="732"/>
      <c r="E167" s="56"/>
      <c r="F167" s="56"/>
      <c r="G167" s="56"/>
      <c r="H167" s="56"/>
      <c r="I167" s="248"/>
      <c r="J167" s="731"/>
      <c r="K167" s="56"/>
      <c r="L167" s="248"/>
      <c r="M167" s="720"/>
      <c r="N167" s="720"/>
      <c r="O167" s="720"/>
      <c r="P167" s="720"/>
      <c r="Q167" s="720"/>
      <c r="R167" s="720"/>
      <c r="S167" s="720"/>
      <c r="T167" s="720"/>
      <c r="U167" s="720"/>
      <c r="V167" s="720"/>
      <c r="W167" s="720"/>
      <c r="X167" s="720"/>
      <c r="Y167" s="720"/>
      <c r="Z167" s="720"/>
      <c r="AA167" s="720"/>
      <c r="AB167" s="720"/>
      <c r="AC167" s="720"/>
      <c r="AD167" s="720"/>
      <c r="AE167" s="720"/>
      <c r="AF167" s="720"/>
      <c r="AG167" s="720"/>
      <c r="AH167" s="720"/>
    </row>
    <row r="168">
      <c r="A168" s="720"/>
      <c r="B168" s="731"/>
      <c r="C168" s="248"/>
      <c r="D168" s="732"/>
      <c r="E168" s="56"/>
      <c r="F168" s="56"/>
      <c r="G168" s="56"/>
      <c r="H168" s="56"/>
      <c r="I168" s="248"/>
      <c r="J168" s="731"/>
      <c r="K168" s="56"/>
      <c r="L168" s="248"/>
      <c r="M168" s="720"/>
      <c r="N168" s="720"/>
      <c r="O168" s="720"/>
      <c r="P168" s="720"/>
      <c r="Q168" s="720"/>
      <c r="R168" s="720"/>
      <c r="S168" s="720"/>
      <c r="T168" s="720"/>
      <c r="U168" s="720"/>
      <c r="V168" s="720"/>
      <c r="W168" s="720"/>
      <c r="X168" s="720"/>
      <c r="Y168" s="720"/>
      <c r="Z168" s="720"/>
      <c r="AA168" s="720"/>
      <c r="AB168" s="720"/>
      <c r="AC168" s="720"/>
      <c r="AD168" s="720"/>
      <c r="AE168" s="720"/>
      <c r="AF168" s="720"/>
      <c r="AG168" s="720"/>
      <c r="AH168" s="720"/>
    </row>
    <row r="169">
      <c r="A169" s="720"/>
      <c r="B169" s="731"/>
      <c r="C169" s="248"/>
      <c r="D169" s="732"/>
      <c r="E169" s="56"/>
      <c r="F169" s="56"/>
      <c r="G169" s="56"/>
      <c r="H169" s="56"/>
      <c r="I169" s="248"/>
      <c r="J169" s="731"/>
      <c r="K169" s="56"/>
      <c r="L169" s="248"/>
      <c r="M169" s="720"/>
      <c r="N169" s="720"/>
      <c r="O169" s="720"/>
      <c r="P169" s="720"/>
      <c r="Q169" s="720"/>
      <c r="R169" s="720"/>
      <c r="S169" s="720"/>
      <c r="T169" s="720"/>
      <c r="U169" s="720"/>
      <c r="V169" s="720"/>
      <c r="W169" s="720"/>
      <c r="X169" s="720"/>
      <c r="Y169" s="720"/>
      <c r="Z169" s="720"/>
      <c r="AA169" s="720"/>
      <c r="AB169" s="720"/>
      <c r="AC169" s="720"/>
      <c r="AD169" s="720"/>
      <c r="AE169" s="720"/>
      <c r="AF169" s="720"/>
      <c r="AG169" s="720"/>
      <c r="AH169" s="720"/>
    </row>
    <row r="170">
      <c r="A170" s="720"/>
      <c r="B170" s="731"/>
      <c r="C170" s="248"/>
      <c r="D170" s="732"/>
      <c r="E170" s="56"/>
      <c r="F170" s="56"/>
      <c r="G170" s="56"/>
      <c r="H170" s="56"/>
      <c r="I170" s="248"/>
      <c r="J170" s="731"/>
      <c r="K170" s="56"/>
      <c r="L170" s="248"/>
      <c r="M170" s="720"/>
      <c r="N170" s="720"/>
      <c r="O170" s="720"/>
      <c r="P170" s="720"/>
      <c r="Q170" s="720"/>
      <c r="R170" s="720"/>
      <c r="S170" s="720"/>
      <c r="T170" s="720"/>
      <c r="U170" s="720"/>
      <c r="V170" s="720"/>
      <c r="W170" s="720"/>
      <c r="X170" s="720"/>
      <c r="Y170" s="720"/>
      <c r="Z170" s="720"/>
      <c r="AA170" s="720"/>
      <c r="AB170" s="720"/>
      <c r="AC170" s="720"/>
      <c r="AD170" s="720"/>
      <c r="AE170" s="720"/>
      <c r="AF170" s="720"/>
      <c r="AG170" s="720"/>
      <c r="AH170" s="720"/>
    </row>
    <row r="171">
      <c r="A171" s="720"/>
      <c r="B171" s="731"/>
      <c r="C171" s="248"/>
      <c r="D171" s="732"/>
      <c r="E171" s="56"/>
      <c r="F171" s="56"/>
      <c r="G171" s="56"/>
      <c r="H171" s="56"/>
      <c r="I171" s="248"/>
      <c r="J171" s="731"/>
      <c r="K171" s="56"/>
      <c r="L171" s="248"/>
      <c r="M171" s="720"/>
      <c r="N171" s="720"/>
      <c r="O171" s="720"/>
      <c r="P171" s="720"/>
      <c r="Q171" s="720"/>
      <c r="R171" s="720"/>
      <c r="S171" s="720"/>
      <c r="T171" s="720"/>
      <c r="U171" s="720"/>
      <c r="V171" s="720"/>
      <c r="W171" s="720"/>
      <c r="X171" s="720"/>
      <c r="Y171" s="720"/>
      <c r="Z171" s="720"/>
      <c r="AA171" s="720"/>
      <c r="AB171" s="720"/>
      <c r="AC171" s="720"/>
      <c r="AD171" s="720"/>
      <c r="AE171" s="720"/>
      <c r="AF171" s="720"/>
      <c r="AG171" s="720"/>
      <c r="AH171" s="720"/>
    </row>
    <row r="172">
      <c r="A172" s="720"/>
      <c r="B172" s="731"/>
      <c r="C172" s="248"/>
      <c r="D172" s="732"/>
      <c r="E172" s="56"/>
      <c r="F172" s="56"/>
      <c r="G172" s="56"/>
      <c r="H172" s="56"/>
      <c r="I172" s="248"/>
      <c r="J172" s="731"/>
      <c r="K172" s="56"/>
      <c r="L172" s="248"/>
      <c r="M172" s="720"/>
      <c r="N172" s="720"/>
      <c r="O172" s="720"/>
      <c r="P172" s="720"/>
      <c r="Q172" s="720"/>
      <c r="R172" s="720"/>
      <c r="S172" s="720"/>
      <c r="T172" s="720"/>
      <c r="U172" s="720"/>
      <c r="V172" s="720"/>
      <c r="W172" s="720"/>
      <c r="X172" s="720"/>
      <c r="Y172" s="720"/>
      <c r="Z172" s="720"/>
      <c r="AA172" s="720"/>
      <c r="AB172" s="720"/>
      <c r="AC172" s="720"/>
      <c r="AD172" s="720"/>
      <c r="AE172" s="720"/>
      <c r="AF172" s="720"/>
      <c r="AG172" s="720"/>
      <c r="AH172" s="720"/>
    </row>
    <row r="173">
      <c r="A173" s="720"/>
      <c r="B173" s="731"/>
      <c r="C173" s="248"/>
      <c r="D173" s="732"/>
      <c r="E173" s="56"/>
      <c r="F173" s="56"/>
      <c r="G173" s="56"/>
      <c r="H173" s="56"/>
      <c r="I173" s="248"/>
      <c r="J173" s="731"/>
      <c r="K173" s="56"/>
      <c r="L173" s="248"/>
      <c r="M173" s="720"/>
      <c r="N173" s="720"/>
      <c r="O173" s="720"/>
      <c r="P173" s="720"/>
      <c r="Q173" s="720"/>
      <c r="R173" s="720"/>
      <c r="S173" s="720"/>
      <c r="T173" s="720"/>
      <c r="U173" s="720"/>
      <c r="V173" s="720"/>
      <c r="W173" s="720"/>
      <c r="X173" s="720"/>
      <c r="Y173" s="720"/>
      <c r="Z173" s="720"/>
      <c r="AA173" s="720"/>
      <c r="AB173" s="720"/>
      <c r="AC173" s="720"/>
      <c r="AD173" s="720"/>
      <c r="AE173" s="720"/>
      <c r="AF173" s="720"/>
      <c r="AG173" s="720"/>
      <c r="AH173" s="720"/>
    </row>
    <row r="174">
      <c r="A174" s="720"/>
      <c r="B174" s="731"/>
      <c r="C174" s="248"/>
      <c r="D174" s="732"/>
      <c r="E174" s="56"/>
      <c r="F174" s="56"/>
      <c r="G174" s="56"/>
      <c r="H174" s="56"/>
      <c r="I174" s="248"/>
      <c r="J174" s="731"/>
      <c r="K174" s="56"/>
      <c r="L174" s="248"/>
      <c r="M174" s="720"/>
      <c r="N174" s="720"/>
      <c r="O174" s="720"/>
      <c r="P174" s="720"/>
      <c r="Q174" s="720"/>
      <c r="R174" s="720"/>
      <c r="S174" s="720"/>
      <c r="T174" s="720"/>
      <c r="U174" s="720"/>
      <c r="V174" s="720"/>
      <c r="W174" s="720"/>
      <c r="X174" s="720"/>
      <c r="Y174" s="720"/>
      <c r="Z174" s="720"/>
      <c r="AA174" s="720"/>
      <c r="AB174" s="720"/>
      <c r="AC174" s="720"/>
      <c r="AD174" s="720"/>
      <c r="AE174" s="720"/>
      <c r="AF174" s="720"/>
      <c r="AG174" s="720"/>
      <c r="AH174" s="720"/>
    </row>
    <row r="175">
      <c r="A175" s="720"/>
      <c r="B175" s="731"/>
      <c r="C175" s="248"/>
      <c r="D175" s="732"/>
      <c r="E175" s="56"/>
      <c r="F175" s="56"/>
      <c r="G175" s="56"/>
      <c r="H175" s="56"/>
      <c r="I175" s="248"/>
      <c r="J175" s="731"/>
      <c r="K175" s="56"/>
      <c r="L175" s="248"/>
      <c r="M175" s="720"/>
      <c r="N175" s="720"/>
      <c r="O175" s="720"/>
      <c r="P175" s="720"/>
      <c r="Q175" s="720"/>
      <c r="R175" s="720"/>
      <c r="S175" s="720"/>
      <c r="T175" s="720"/>
      <c r="U175" s="720"/>
      <c r="V175" s="720"/>
      <c r="W175" s="720"/>
      <c r="X175" s="720"/>
      <c r="Y175" s="720"/>
      <c r="Z175" s="720"/>
      <c r="AA175" s="720"/>
      <c r="AB175" s="720"/>
      <c r="AC175" s="720"/>
      <c r="AD175" s="720"/>
      <c r="AE175" s="720"/>
      <c r="AF175" s="720"/>
      <c r="AG175" s="720"/>
      <c r="AH175" s="720"/>
    </row>
    <row r="176">
      <c r="A176" s="720"/>
      <c r="B176" s="731"/>
      <c r="C176" s="248"/>
      <c r="D176" s="732"/>
      <c r="E176" s="56"/>
      <c r="F176" s="56"/>
      <c r="G176" s="56"/>
      <c r="H176" s="56"/>
      <c r="I176" s="248"/>
      <c r="J176" s="731"/>
      <c r="K176" s="56"/>
      <c r="L176" s="248"/>
      <c r="M176" s="720"/>
      <c r="N176" s="720"/>
      <c r="O176" s="720"/>
      <c r="P176" s="720"/>
      <c r="Q176" s="720"/>
      <c r="R176" s="720"/>
      <c r="S176" s="720"/>
      <c r="T176" s="720"/>
      <c r="U176" s="720"/>
      <c r="V176" s="720"/>
      <c r="W176" s="720"/>
      <c r="X176" s="720"/>
      <c r="Y176" s="720"/>
      <c r="Z176" s="720"/>
      <c r="AA176" s="720"/>
      <c r="AB176" s="720"/>
      <c r="AC176" s="720"/>
      <c r="AD176" s="720"/>
      <c r="AE176" s="720"/>
      <c r="AF176" s="720"/>
      <c r="AG176" s="720"/>
      <c r="AH176" s="720"/>
    </row>
    <row r="177">
      <c r="A177" s="720"/>
      <c r="B177" s="731"/>
      <c r="C177" s="248"/>
      <c r="D177" s="732"/>
      <c r="E177" s="56"/>
      <c r="F177" s="56"/>
      <c r="G177" s="56"/>
      <c r="H177" s="56"/>
      <c r="I177" s="248"/>
      <c r="J177" s="731"/>
      <c r="K177" s="56"/>
      <c r="L177" s="248"/>
      <c r="M177" s="720"/>
      <c r="N177" s="720"/>
      <c r="O177" s="720"/>
      <c r="P177" s="720"/>
      <c r="Q177" s="720"/>
      <c r="R177" s="720"/>
      <c r="S177" s="720"/>
      <c r="T177" s="720"/>
      <c r="U177" s="720"/>
      <c r="V177" s="720"/>
      <c r="W177" s="720"/>
      <c r="X177" s="720"/>
      <c r="Y177" s="720"/>
      <c r="Z177" s="720"/>
      <c r="AA177" s="720"/>
      <c r="AB177" s="720"/>
      <c r="AC177" s="720"/>
      <c r="AD177" s="720"/>
      <c r="AE177" s="720"/>
      <c r="AF177" s="720"/>
      <c r="AG177" s="720"/>
      <c r="AH177" s="720"/>
    </row>
    <row r="178">
      <c r="A178" s="720"/>
      <c r="B178" s="731"/>
      <c r="C178" s="248"/>
      <c r="D178" s="732"/>
      <c r="E178" s="56"/>
      <c r="F178" s="56"/>
      <c r="G178" s="56"/>
      <c r="H178" s="56"/>
      <c r="I178" s="248"/>
      <c r="J178" s="731"/>
      <c r="K178" s="56"/>
      <c r="L178" s="248"/>
      <c r="M178" s="720"/>
      <c r="N178" s="720"/>
      <c r="O178" s="720"/>
      <c r="P178" s="720"/>
      <c r="Q178" s="720"/>
      <c r="R178" s="720"/>
      <c r="S178" s="720"/>
      <c r="T178" s="720"/>
      <c r="U178" s="720"/>
      <c r="V178" s="720"/>
      <c r="W178" s="720"/>
      <c r="X178" s="720"/>
      <c r="Y178" s="720"/>
      <c r="Z178" s="720"/>
      <c r="AA178" s="720"/>
      <c r="AB178" s="720"/>
      <c r="AC178" s="720"/>
      <c r="AD178" s="720"/>
      <c r="AE178" s="720"/>
      <c r="AF178" s="720"/>
      <c r="AG178" s="720"/>
      <c r="AH178" s="720"/>
    </row>
    <row r="179">
      <c r="A179" s="720"/>
      <c r="B179" s="731"/>
      <c r="C179" s="248"/>
      <c r="D179" s="732"/>
      <c r="E179" s="56"/>
      <c r="F179" s="56"/>
      <c r="G179" s="56"/>
      <c r="H179" s="56"/>
      <c r="I179" s="248"/>
      <c r="J179" s="731"/>
      <c r="K179" s="56"/>
      <c r="L179" s="248"/>
      <c r="M179" s="720"/>
      <c r="N179" s="720"/>
      <c r="O179" s="720"/>
      <c r="P179" s="720"/>
      <c r="Q179" s="720"/>
      <c r="R179" s="720"/>
      <c r="S179" s="720"/>
      <c r="T179" s="720"/>
      <c r="U179" s="720"/>
      <c r="V179" s="720"/>
      <c r="W179" s="720"/>
      <c r="X179" s="720"/>
      <c r="Y179" s="720"/>
      <c r="Z179" s="720"/>
      <c r="AA179" s="720"/>
      <c r="AB179" s="720"/>
      <c r="AC179" s="720"/>
      <c r="AD179" s="720"/>
      <c r="AE179" s="720"/>
      <c r="AF179" s="720"/>
      <c r="AG179" s="720"/>
      <c r="AH179" s="720"/>
    </row>
    <row r="180">
      <c r="A180" s="720"/>
      <c r="B180" s="731"/>
      <c r="C180" s="248"/>
      <c r="D180" s="732"/>
      <c r="E180" s="56"/>
      <c r="F180" s="56"/>
      <c r="G180" s="56"/>
      <c r="H180" s="56"/>
      <c r="I180" s="248"/>
      <c r="J180" s="731"/>
      <c r="K180" s="56"/>
      <c r="L180" s="248"/>
      <c r="M180" s="720"/>
      <c r="N180" s="720"/>
      <c r="O180" s="720"/>
      <c r="P180" s="720"/>
      <c r="Q180" s="720"/>
      <c r="R180" s="720"/>
      <c r="S180" s="720"/>
      <c r="T180" s="720"/>
      <c r="U180" s="720"/>
      <c r="V180" s="720"/>
      <c r="W180" s="720"/>
      <c r="X180" s="720"/>
      <c r="Y180" s="720"/>
      <c r="Z180" s="720"/>
      <c r="AA180" s="720"/>
      <c r="AB180" s="720"/>
      <c r="AC180" s="720"/>
      <c r="AD180" s="720"/>
      <c r="AE180" s="720"/>
      <c r="AF180" s="720"/>
      <c r="AG180" s="720"/>
      <c r="AH180" s="720"/>
    </row>
    <row r="181">
      <c r="A181" s="720"/>
      <c r="B181" s="731"/>
      <c r="C181" s="248"/>
      <c r="D181" s="732"/>
      <c r="E181" s="56"/>
      <c r="F181" s="56"/>
      <c r="G181" s="56"/>
      <c r="H181" s="56"/>
      <c r="I181" s="248"/>
      <c r="J181" s="731"/>
      <c r="K181" s="56"/>
      <c r="L181" s="248"/>
      <c r="M181" s="720"/>
      <c r="N181" s="720"/>
      <c r="O181" s="720"/>
      <c r="P181" s="720"/>
      <c r="Q181" s="720"/>
      <c r="R181" s="720"/>
      <c r="S181" s="720"/>
      <c r="T181" s="720"/>
      <c r="U181" s="720"/>
      <c r="V181" s="720"/>
      <c r="W181" s="720"/>
      <c r="X181" s="720"/>
      <c r="Y181" s="720"/>
      <c r="Z181" s="720"/>
      <c r="AA181" s="720"/>
      <c r="AB181" s="720"/>
      <c r="AC181" s="720"/>
      <c r="AD181" s="720"/>
      <c r="AE181" s="720"/>
      <c r="AF181" s="720"/>
      <c r="AG181" s="720"/>
      <c r="AH181" s="720"/>
    </row>
    <row r="182">
      <c r="A182" s="720"/>
      <c r="B182" s="731"/>
      <c r="C182" s="248"/>
      <c r="D182" s="732"/>
      <c r="E182" s="56"/>
      <c r="F182" s="56"/>
      <c r="G182" s="56"/>
      <c r="H182" s="56"/>
      <c r="I182" s="248"/>
      <c r="J182" s="731"/>
      <c r="K182" s="56"/>
      <c r="L182" s="248"/>
      <c r="M182" s="720"/>
      <c r="N182" s="720"/>
      <c r="O182" s="720"/>
      <c r="P182" s="720"/>
      <c r="Q182" s="720"/>
      <c r="R182" s="720"/>
      <c r="S182" s="720"/>
      <c r="T182" s="720"/>
      <c r="U182" s="720"/>
      <c r="V182" s="720"/>
      <c r="W182" s="720"/>
      <c r="X182" s="720"/>
      <c r="Y182" s="720"/>
      <c r="Z182" s="720"/>
      <c r="AA182" s="720"/>
      <c r="AB182" s="720"/>
      <c r="AC182" s="720"/>
      <c r="AD182" s="720"/>
      <c r="AE182" s="720"/>
      <c r="AF182" s="720"/>
      <c r="AG182" s="720"/>
      <c r="AH182" s="720"/>
    </row>
    <row r="183">
      <c r="A183" s="720"/>
      <c r="B183" s="731"/>
      <c r="C183" s="248"/>
      <c r="D183" s="732"/>
      <c r="E183" s="56"/>
      <c r="F183" s="56"/>
      <c r="G183" s="56"/>
      <c r="H183" s="56"/>
      <c r="I183" s="248"/>
      <c r="J183" s="731"/>
      <c r="K183" s="56"/>
      <c r="L183" s="248"/>
      <c r="M183" s="720"/>
      <c r="N183" s="720"/>
      <c r="O183" s="720"/>
      <c r="P183" s="720"/>
      <c r="Q183" s="720"/>
      <c r="R183" s="720"/>
      <c r="S183" s="720"/>
      <c r="T183" s="720"/>
      <c r="U183" s="720"/>
      <c r="V183" s="720"/>
      <c r="W183" s="720"/>
      <c r="X183" s="720"/>
      <c r="Y183" s="720"/>
      <c r="Z183" s="720"/>
      <c r="AA183" s="720"/>
      <c r="AB183" s="720"/>
      <c r="AC183" s="720"/>
      <c r="AD183" s="720"/>
      <c r="AE183" s="720"/>
      <c r="AF183" s="720"/>
      <c r="AG183" s="720"/>
      <c r="AH183" s="720"/>
    </row>
    <row r="184">
      <c r="A184" s="720"/>
      <c r="B184" s="731"/>
      <c r="C184" s="248"/>
      <c r="D184" s="732"/>
      <c r="E184" s="56"/>
      <c r="F184" s="56"/>
      <c r="G184" s="56"/>
      <c r="H184" s="56"/>
      <c r="I184" s="248"/>
      <c r="J184" s="731"/>
      <c r="K184" s="56"/>
      <c r="L184" s="248"/>
      <c r="M184" s="720"/>
      <c r="N184" s="720"/>
      <c r="O184" s="720"/>
      <c r="P184" s="720"/>
      <c r="Q184" s="720"/>
      <c r="R184" s="720"/>
      <c r="S184" s="720"/>
      <c r="T184" s="720"/>
      <c r="U184" s="720"/>
      <c r="V184" s="720"/>
      <c r="W184" s="720"/>
      <c r="X184" s="720"/>
      <c r="Y184" s="720"/>
      <c r="Z184" s="720"/>
      <c r="AA184" s="720"/>
      <c r="AB184" s="720"/>
      <c r="AC184" s="720"/>
      <c r="AD184" s="720"/>
      <c r="AE184" s="720"/>
      <c r="AF184" s="720"/>
      <c r="AG184" s="720"/>
      <c r="AH184" s="720"/>
    </row>
    <row r="185">
      <c r="A185" s="720"/>
      <c r="B185" s="731"/>
      <c r="C185" s="248"/>
      <c r="D185" s="732"/>
      <c r="E185" s="56"/>
      <c r="F185" s="56"/>
      <c r="G185" s="56"/>
      <c r="H185" s="56"/>
      <c r="I185" s="248"/>
      <c r="J185" s="731"/>
      <c r="K185" s="56"/>
      <c r="L185" s="248"/>
      <c r="M185" s="720"/>
      <c r="N185" s="720"/>
      <c r="O185" s="720"/>
      <c r="P185" s="720"/>
      <c r="Q185" s="720"/>
      <c r="R185" s="720"/>
      <c r="S185" s="720"/>
      <c r="T185" s="720"/>
      <c r="U185" s="720"/>
      <c r="V185" s="720"/>
      <c r="W185" s="720"/>
      <c r="X185" s="720"/>
      <c r="Y185" s="720"/>
      <c r="Z185" s="720"/>
      <c r="AA185" s="720"/>
      <c r="AB185" s="720"/>
      <c r="AC185" s="720"/>
      <c r="AD185" s="720"/>
      <c r="AE185" s="720"/>
      <c r="AF185" s="720"/>
      <c r="AG185" s="720"/>
      <c r="AH185" s="720"/>
    </row>
    <row r="186">
      <c r="A186" s="720"/>
      <c r="B186" s="731"/>
      <c r="C186" s="248"/>
      <c r="D186" s="732"/>
      <c r="E186" s="56"/>
      <c r="F186" s="56"/>
      <c r="G186" s="56"/>
      <c r="H186" s="56"/>
      <c r="I186" s="248"/>
      <c r="J186" s="731"/>
      <c r="K186" s="56"/>
      <c r="L186" s="248"/>
      <c r="M186" s="720"/>
      <c r="N186" s="720"/>
      <c r="O186" s="720"/>
      <c r="P186" s="720"/>
      <c r="Q186" s="720"/>
      <c r="R186" s="720"/>
      <c r="S186" s="720"/>
      <c r="T186" s="720"/>
      <c r="U186" s="720"/>
      <c r="V186" s="720"/>
      <c r="W186" s="720"/>
      <c r="X186" s="720"/>
      <c r="Y186" s="720"/>
      <c r="Z186" s="720"/>
      <c r="AA186" s="720"/>
      <c r="AB186" s="720"/>
      <c r="AC186" s="720"/>
      <c r="AD186" s="720"/>
      <c r="AE186" s="720"/>
      <c r="AF186" s="720"/>
      <c r="AG186" s="720"/>
      <c r="AH186" s="720"/>
    </row>
    <row r="187">
      <c r="A187" s="720"/>
      <c r="B187" s="731"/>
      <c r="C187" s="248"/>
      <c r="D187" s="732"/>
      <c r="E187" s="56"/>
      <c r="F187" s="56"/>
      <c r="G187" s="56"/>
      <c r="H187" s="56"/>
      <c r="I187" s="248"/>
      <c r="J187" s="731"/>
      <c r="K187" s="56"/>
      <c r="L187" s="248"/>
      <c r="M187" s="720"/>
      <c r="N187" s="720"/>
      <c r="O187" s="720"/>
      <c r="P187" s="720"/>
      <c r="Q187" s="720"/>
      <c r="R187" s="720"/>
      <c r="S187" s="720"/>
      <c r="T187" s="720"/>
      <c r="U187" s="720"/>
      <c r="V187" s="720"/>
      <c r="W187" s="720"/>
      <c r="X187" s="720"/>
      <c r="Y187" s="720"/>
      <c r="Z187" s="720"/>
      <c r="AA187" s="720"/>
      <c r="AB187" s="720"/>
      <c r="AC187" s="720"/>
      <c r="AD187" s="720"/>
      <c r="AE187" s="720"/>
      <c r="AF187" s="720"/>
      <c r="AG187" s="720"/>
      <c r="AH187" s="720"/>
    </row>
    <row r="188">
      <c r="A188" s="720"/>
      <c r="B188" s="731"/>
      <c r="C188" s="248"/>
      <c r="D188" s="732"/>
      <c r="E188" s="56"/>
      <c r="F188" s="56"/>
      <c r="G188" s="56"/>
      <c r="H188" s="56"/>
      <c r="I188" s="248"/>
      <c r="J188" s="731"/>
      <c r="K188" s="56"/>
      <c r="L188" s="248"/>
      <c r="M188" s="720"/>
      <c r="N188" s="720"/>
      <c r="O188" s="720"/>
      <c r="P188" s="720"/>
      <c r="Q188" s="720"/>
      <c r="R188" s="720"/>
      <c r="S188" s="720"/>
      <c r="T188" s="720"/>
      <c r="U188" s="720"/>
      <c r="V188" s="720"/>
      <c r="W188" s="720"/>
      <c r="X188" s="720"/>
      <c r="Y188" s="720"/>
      <c r="Z188" s="720"/>
      <c r="AA188" s="720"/>
      <c r="AB188" s="720"/>
      <c r="AC188" s="720"/>
      <c r="AD188" s="720"/>
      <c r="AE188" s="720"/>
      <c r="AF188" s="720"/>
      <c r="AG188" s="720"/>
      <c r="AH188" s="720"/>
    </row>
    <row r="189">
      <c r="A189" s="720"/>
      <c r="B189" s="731"/>
      <c r="C189" s="248"/>
      <c r="D189" s="732"/>
      <c r="E189" s="56"/>
      <c r="F189" s="56"/>
      <c r="G189" s="56"/>
      <c r="H189" s="56"/>
      <c r="I189" s="248"/>
      <c r="J189" s="731"/>
      <c r="K189" s="56"/>
      <c r="L189" s="248"/>
      <c r="M189" s="720"/>
      <c r="N189" s="720"/>
      <c r="O189" s="720"/>
      <c r="P189" s="720"/>
      <c r="Q189" s="720"/>
      <c r="R189" s="720"/>
      <c r="S189" s="720"/>
      <c r="T189" s="720"/>
      <c r="U189" s="720"/>
      <c r="V189" s="720"/>
      <c r="W189" s="720"/>
      <c r="X189" s="720"/>
      <c r="Y189" s="720"/>
      <c r="Z189" s="720"/>
      <c r="AA189" s="720"/>
      <c r="AB189" s="720"/>
      <c r="AC189" s="720"/>
      <c r="AD189" s="720"/>
      <c r="AE189" s="720"/>
      <c r="AF189" s="720"/>
      <c r="AG189" s="720"/>
      <c r="AH189" s="720"/>
    </row>
    <row r="190">
      <c r="A190" s="720"/>
      <c r="B190" s="731"/>
      <c r="C190" s="248"/>
      <c r="D190" s="732"/>
      <c r="E190" s="56"/>
      <c r="F190" s="56"/>
      <c r="G190" s="56"/>
      <c r="H190" s="56"/>
      <c r="I190" s="248"/>
      <c r="J190" s="731"/>
      <c r="K190" s="56"/>
      <c r="L190" s="248"/>
      <c r="M190" s="720"/>
      <c r="N190" s="720"/>
      <c r="O190" s="720"/>
      <c r="P190" s="720"/>
      <c r="Q190" s="720"/>
      <c r="R190" s="720"/>
      <c r="S190" s="720"/>
      <c r="T190" s="720"/>
      <c r="U190" s="720"/>
      <c r="V190" s="720"/>
      <c r="W190" s="720"/>
      <c r="X190" s="720"/>
      <c r="Y190" s="720"/>
      <c r="Z190" s="720"/>
      <c r="AA190" s="720"/>
      <c r="AB190" s="720"/>
      <c r="AC190" s="720"/>
      <c r="AD190" s="720"/>
      <c r="AE190" s="720"/>
      <c r="AF190" s="720"/>
      <c r="AG190" s="720"/>
      <c r="AH190" s="720"/>
    </row>
    <row r="191">
      <c r="A191" s="720"/>
      <c r="B191" s="731"/>
      <c r="C191" s="248"/>
      <c r="D191" s="732"/>
      <c r="E191" s="56"/>
      <c r="F191" s="56"/>
      <c r="G191" s="56"/>
      <c r="H191" s="56"/>
      <c r="I191" s="248"/>
      <c r="J191" s="731"/>
      <c r="K191" s="56"/>
      <c r="L191" s="248"/>
      <c r="M191" s="720"/>
      <c r="N191" s="720"/>
      <c r="O191" s="720"/>
      <c r="P191" s="720"/>
      <c r="Q191" s="720"/>
      <c r="R191" s="720"/>
      <c r="S191" s="720"/>
      <c r="T191" s="720"/>
      <c r="U191" s="720"/>
      <c r="V191" s="720"/>
      <c r="W191" s="720"/>
      <c r="X191" s="720"/>
      <c r="Y191" s="720"/>
      <c r="Z191" s="720"/>
      <c r="AA191" s="720"/>
      <c r="AB191" s="720"/>
      <c r="AC191" s="720"/>
      <c r="AD191" s="720"/>
      <c r="AE191" s="720"/>
      <c r="AF191" s="720"/>
      <c r="AG191" s="720"/>
      <c r="AH191" s="720"/>
    </row>
    <row r="192">
      <c r="A192" s="720"/>
      <c r="B192" s="731"/>
      <c r="C192" s="248"/>
      <c r="D192" s="732"/>
      <c r="E192" s="56"/>
      <c r="F192" s="56"/>
      <c r="G192" s="56"/>
      <c r="H192" s="56"/>
      <c r="I192" s="248"/>
      <c r="J192" s="731"/>
      <c r="K192" s="56"/>
      <c r="L192" s="248"/>
      <c r="M192" s="720"/>
      <c r="N192" s="720"/>
      <c r="O192" s="720"/>
      <c r="P192" s="720"/>
      <c r="Q192" s="720"/>
      <c r="R192" s="720"/>
      <c r="S192" s="720"/>
      <c r="T192" s="720"/>
      <c r="U192" s="720"/>
      <c r="V192" s="720"/>
      <c r="W192" s="720"/>
      <c r="X192" s="720"/>
      <c r="Y192" s="720"/>
      <c r="Z192" s="720"/>
      <c r="AA192" s="720"/>
      <c r="AB192" s="720"/>
      <c r="AC192" s="720"/>
      <c r="AD192" s="720"/>
      <c r="AE192" s="720"/>
      <c r="AF192" s="720"/>
      <c r="AG192" s="720"/>
      <c r="AH192" s="720"/>
    </row>
    <row r="193">
      <c r="A193" s="720"/>
      <c r="B193" s="731"/>
      <c r="C193" s="248"/>
      <c r="D193" s="732"/>
      <c r="E193" s="56"/>
      <c r="F193" s="56"/>
      <c r="G193" s="56"/>
      <c r="H193" s="56"/>
      <c r="I193" s="248"/>
      <c r="J193" s="731"/>
      <c r="K193" s="56"/>
      <c r="L193" s="248"/>
      <c r="M193" s="720"/>
      <c r="N193" s="720"/>
      <c r="O193" s="720"/>
      <c r="P193" s="720"/>
      <c r="Q193" s="720"/>
      <c r="R193" s="720"/>
      <c r="S193" s="720"/>
      <c r="T193" s="720"/>
      <c r="U193" s="720"/>
      <c r="V193" s="720"/>
      <c r="W193" s="720"/>
      <c r="X193" s="720"/>
      <c r="Y193" s="720"/>
      <c r="Z193" s="720"/>
      <c r="AA193" s="720"/>
      <c r="AB193" s="720"/>
      <c r="AC193" s="720"/>
      <c r="AD193" s="720"/>
      <c r="AE193" s="720"/>
      <c r="AF193" s="720"/>
      <c r="AG193" s="720"/>
      <c r="AH193" s="720"/>
    </row>
    <row r="194">
      <c r="A194" s="720"/>
      <c r="B194" s="731"/>
      <c r="C194" s="248"/>
      <c r="D194" s="732"/>
      <c r="E194" s="56"/>
      <c r="F194" s="56"/>
      <c r="G194" s="56"/>
      <c r="H194" s="56"/>
      <c r="I194" s="248"/>
      <c r="J194" s="731"/>
      <c r="K194" s="56"/>
      <c r="L194" s="248"/>
      <c r="M194" s="720"/>
      <c r="N194" s="720"/>
      <c r="O194" s="720"/>
      <c r="P194" s="720"/>
      <c r="Q194" s="720"/>
      <c r="R194" s="720"/>
      <c r="S194" s="720"/>
      <c r="T194" s="720"/>
      <c r="U194" s="720"/>
      <c r="V194" s="720"/>
      <c r="W194" s="720"/>
      <c r="X194" s="720"/>
      <c r="Y194" s="720"/>
      <c r="Z194" s="720"/>
      <c r="AA194" s="720"/>
      <c r="AB194" s="720"/>
      <c r="AC194" s="720"/>
      <c r="AD194" s="720"/>
      <c r="AE194" s="720"/>
      <c r="AF194" s="720"/>
      <c r="AG194" s="720"/>
      <c r="AH194" s="720"/>
    </row>
    <row r="195">
      <c r="A195" s="720"/>
      <c r="B195" s="731"/>
      <c r="C195" s="248"/>
      <c r="D195" s="732"/>
      <c r="E195" s="56"/>
      <c r="F195" s="56"/>
      <c r="G195" s="56"/>
      <c r="H195" s="56"/>
      <c r="I195" s="248"/>
      <c r="J195" s="731"/>
      <c r="K195" s="56"/>
      <c r="L195" s="248"/>
      <c r="M195" s="720"/>
      <c r="N195" s="720"/>
      <c r="O195" s="720"/>
      <c r="P195" s="720"/>
      <c r="Q195" s="720"/>
      <c r="R195" s="720"/>
      <c r="S195" s="720"/>
      <c r="T195" s="720"/>
      <c r="U195" s="720"/>
      <c r="V195" s="720"/>
      <c r="W195" s="720"/>
      <c r="X195" s="720"/>
      <c r="Y195" s="720"/>
      <c r="Z195" s="720"/>
      <c r="AA195" s="720"/>
      <c r="AB195" s="720"/>
      <c r="AC195" s="720"/>
      <c r="AD195" s="720"/>
      <c r="AE195" s="720"/>
      <c r="AF195" s="720"/>
      <c r="AG195" s="720"/>
      <c r="AH195" s="720"/>
    </row>
    <row r="196">
      <c r="A196" s="720"/>
      <c r="B196" s="731"/>
      <c r="C196" s="248"/>
      <c r="D196" s="732"/>
      <c r="E196" s="56"/>
      <c r="F196" s="56"/>
      <c r="G196" s="56"/>
      <c r="H196" s="56"/>
      <c r="I196" s="248"/>
      <c r="J196" s="731"/>
      <c r="K196" s="56"/>
      <c r="L196" s="248"/>
      <c r="M196" s="720"/>
      <c r="N196" s="720"/>
      <c r="O196" s="720"/>
      <c r="P196" s="720"/>
      <c r="Q196" s="720"/>
      <c r="R196" s="720"/>
      <c r="S196" s="720"/>
      <c r="T196" s="720"/>
      <c r="U196" s="720"/>
      <c r="V196" s="720"/>
      <c r="W196" s="720"/>
      <c r="X196" s="720"/>
      <c r="Y196" s="720"/>
      <c r="Z196" s="720"/>
      <c r="AA196" s="720"/>
      <c r="AB196" s="720"/>
      <c r="AC196" s="720"/>
      <c r="AD196" s="720"/>
      <c r="AE196" s="720"/>
      <c r="AF196" s="720"/>
      <c r="AG196" s="720"/>
      <c r="AH196" s="720"/>
    </row>
    <row r="197">
      <c r="A197" s="720"/>
      <c r="B197" s="731"/>
      <c r="C197" s="248"/>
      <c r="D197" s="732"/>
      <c r="E197" s="56"/>
      <c r="F197" s="56"/>
      <c r="G197" s="56"/>
      <c r="H197" s="56"/>
      <c r="I197" s="248"/>
      <c r="J197" s="731"/>
      <c r="K197" s="56"/>
      <c r="L197" s="248"/>
      <c r="M197" s="720"/>
      <c r="N197" s="720"/>
      <c r="O197" s="720"/>
      <c r="P197" s="720"/>
      <c r="Q197" s="720"/>
      <c r="R197" s="720"/>
      <c r="S197" s="720"/>
      <c r="T197" s="720"/>
      <c r="U197" s="720"/>
      <c r="V197" s="720"/>
      <c r="W197" s="720"/>
      <c r="X197" s="720"/>
      <c r="Y197" s="720"/>
      <c r="Z197" s="720"/>
      <c r="AA197" s="720"/>
      <c r="AB197" s="720"/>
      <c r="AC197" s="720"/>
      <c r="AD197" s="720"/>
      <c r="AE197" s="720"/>
      <c r="AF197" s="720"/>
      <c r="AG197" s="720"/>
      <c r="AH197" s="720"/>
    </row>
    <row r="198">
      <c r="A198" s="720"/>
      <c r="B198" s="731"/>
      <c r="C198" s="248"/>
      <c r="D198" s="732"/>
      <c r="E198" s="56"/>
      <c r="F198" s="56"/>
      <c r="G198" s="56"/>
      <c r="H198" s="56"/>
      <c r="I198" s="248"/>
      <c r="J198" s="731"/>
      <c r="K198" s="56"/>
      <c r="L198" s="248"/>
      <c r="M198" s="720"/>
      <c r="N198" s="720"/>
      <c r="O198" s="720"/>
      <c r="P198" s="720"/>
      <c r="Q198" s="720"/>
      <c r="R198" s="720"/>
      <c r="S198" s="720"/>
      <c r="T198" s="720"/>
      <c r="U198" s="720"/>
      <c r="V198" s="720"/>
      <c r="W198" s="720"/>
      <c r="X198" s="720"/>
      <c r="Y198" s="720"/>
      <c r="Z198" s="720"/>
      <c r="AA198" s="720"/>
      <c r="AB198" s="720"/>
      <c r="AC198" s="720"/>
      <c r="AD198" s="720"/>
      <c r="AE198" s="720"/>
      <c r="AF198" s="720"/>
      <c r="AG198" s="720"/>
      <c r="AH198" s="720"/>
    </row>
    <row r="199">
      <c r="A199" s="720"/>
      <c r="B199" s="731"/>
      <c r="C199" s="248"/>
      <c r="D199" s="732"/>
      <c r="E199" s="56"/>
      <c r="F199" s="56"/>
      <c r="G199" s="56"/>
      <c r="H199" s="56"/>
      <c r="I199" s="248"/>
      <c r="J199" s="731"/>
      <c r="K199" s="56"/>
      <c r="L199" s="248"/>
      <c r="M199" s="720"/>
      <c r="N199" s="720"/>
      <c r="O199" s="720"/>
      <c r="P199" s="720"/>
      <c r="Q199" s="720"/>
      <c r="R199" s="720"/>
      <c r="S199" s="720"/>
      <c r="T199" s="720"/>
      <c r="U199" s="720"/>
      <c r="V199" s="720"/>
      <c r="W199" s="720"/>
      <c r="X199" s="720"/>
      <c r="Y199" s="720"/>
      <c r="Z199" s="720"/>
      <c r="AA199" s="720"/>
      <c r="AB199" s="720"/>
      <c r="AC199" s="720"/>
      <c r="AD199" s="720"/>
      <c r="AE199" s="720"/>
      <c r="AF199" s="720"/>
      <c r="AG199" s="720"/>
      <c r="AH199" s="720"/>
    </row>
    <row r="200">
      <c r="A200" s="720"/>
      <c r="B200" s="720"/>
      <c r="C200" s="720"/>
      <c r="D200" s="723"/>
      <c r="E200" s="343"/>
      <c r="F200" s="343"/>
      <c r="G200" s="343"/>
      <c r="H200" s="343"/>
      <c r="I200" s="349"/>
      <c r="J200" s="720"/>
      <c r="K200" s="720"/>
      <c r="L200" s="720"/>
      <c r="M200" s="720"/>
      <c r="N200" s="720"/>
      <c r="O200" s="720"/>
      <c r="P200" s="720"/>
      <c r="Q200" s="720"/>
      <c r="R200" s="720"/>
      <c r="S200" s="720"/>
      <c r="T200" s="720"/>
      <c r="U200" s="720"/>
      <c r="V200" s="720"/>
      <c r="W200" s="720"/>
      <c r="X200" s="720"/>
      <c r="Y200" s="720"/>
      <c r="Z200" s="720"/>
      <c r="AA200" s="720"/>
      <c r="AB200" s="720"/>
      <c r="AC200" s="720"/>
      <c r="AD200" s="720"/>
      <c r="AE200" s="720"/>
      <c r="AF200" s="720"/>
      <c r="AG200" s="720"/>
      <c r="AH200" s="720"/>
    </row>
    <row r="201">
      <c r="A201" s="720"/>
      <c r="B201" s="720"/>
      <c r="C201" s="720"/>
      <c r="D201" s="723"/>
      <c r="E201" s="343"/>
      <c r="F201" s="343"/>
      <c r="G201" s="343"/>
      <c r="H201" s="343"/>
      <c r="I201" s="349"/>
      <c r="J201" s="720"/>
      <c r="K201" s="720"/>
      <c r="L201" s="720"/>
      <c r="M201" s="720"/>
      <c r="N201" s="720"/>
      <c r="O201" s="720"/>
      <c r="P201" s="720"/>
      <c r="Q201" s="720"/>
      <c r="R201" s="720"/>
      <c r="S201" s="720"/>
      <c r="T201" s="720"/>
      <c r="U201" s="720"/>
      <c r="V201" s="720"/>
      <c r="W201" s="720"/>
      <c r="X201" s="720"/>
      <c r="Y201" s="720"/>
      <c r="Z201" s="720"/>
      <c r="AA201" s="720"/>
      <c r="AB201" s="720"/>
      <c r="AC201" s="720"/>
      <c r="AD201" s="720"/>
      <c r="AE201" s="720"/>
      <c r="AF201" s="720"/>
      <c r="AG201" s="720"/>
      <c r="AH201" s="720"/>
    </row>
    <row r="202">
      <c r="A202" s="720"/>
      <c r="B202" s="720"/>
      <c r="C202" s="720"/>
      <c r="D202" s="723"/>
      <c r="E202" s="343"/>
      <c r="F202" s="343"/>
      <c r="G202" s="343"/>
      <c r="H202" s="343"/>
      <c r="I202" s="349"/>
      <c r="J202" s="720"/>
      <c r="K202" s="720"/>
      <c r="L202" s="720"/>
      <c r="M202" s="720"/>
      <c r="N202" s="720"/>
      <c r="O202" s="720"/>
      <c r="P202" s="720"/>
      <c r="Q202" s="720"/>
      <c r="R202" s="720"/>
      <c r="S202" s="720"/>
      <c r="T202" s="720"/>
      <c r="U202" s="720"/>
      <c r="V202" s="720"/>
      <c r="W202" s="720"/>
      <c r="X202" s="720"/>
      <c r="Y202" s="720"/>
      <c r="Z202" s="720"/>
      <c r="AA202" s="720"/>
      <c r="AB202" s="720"/>
      <c r="AC202" s="720"/>
      <c r="AD202" s="720"/>
      <c r="AE202" s="720"/>
      <c r="AF202" s="720"/>
      <c r="AG202" s="720"/>
      <c r="AH202" s="720"/>
    </row>
    <row r="203">
      <c r="A203" s="720"/>
      <c r="B203" s="720"/>
      <c r="C203" s="720"/>
      <c r="D203" s="720"/>
      <c r="E203" s="720"/>
      <c r="F203" s="720"/>
      <c r="G203" s="720"/>
      <c r="H203" s="720"/>
      <c r="I203" s="720"/>
      <c r="J203" s="720"/>
      <c r="K203" s="720"/>
      <c r="L203" s="720"/>
      <c r="M203" s="720"/>
      <c r="N203" s="720"/>
      <c r="O203" s="720"/>
      <c r="P203" s="720"/>
      <c r="Q203" s="720"/>
      <c r="R203" s="720"/>
      <c r="S203" s="720"/>
      <c r="T203" s="720"/>
      <c r="U203" s="720"/>
      <c r="V203" s="720"/>
      <c r="W203" s="720"/>
      <c r="X203" s="720"/>
      <c r="Y203" s="720"/>
      <c r="Z203" s="720"/>
      <c r="AA203" s="720"/>
      <c r="AB203" s="720"/>
      <c r="AC203" s="720"/>
      <c r="AD203" s="720"/>
      <c r="AE203" s="720"/>
      <c r="AF203" s="720"/>
      <c r="AG203" s="720"/>
      <c r="AH203" s="720"/>
    </row>
    <row r="204">
      <c r="A204" s="720"/>
      <c r="B204" s="720"/>
      <c r="C204" s="720"/>
      <c r="D204" s="720"/>
      <c r="E204" s="720"/>
      <c r="F204" s="720"/>
      <c r="G204" s="720"/>
      <c r="H204" s="720"/>
      <c r="I204" s="720"/>
      <c r="J204" s="720"/>
      <c r="K204" s="720"/>
      <c r="L204" s="720"/>
      <c r="M204" s="720"/>
      <c r="N204" s="720"/>
      <c r="O204" s="720"/>
      <c r="P204" s="720"/>
      <c r="Q204" s="720"/>
      <c r="R204" s="720"/>
      <c r="S204" s="720"/>
      <c r="T204" s="720"/>
      <c r="U204" s="720"/>
      <c r="V204" s="720"/>
      <c r="W204" s="720"/>
      <c r="X204" s="720"/>
      <c r="Y204" s="720"/>
      <c r="Z204" s="720"/>
      <c r="AA204" s="720"/>
      <c r="AB204" s="720"/>
      <c r="AC204" s="720"/>
      <c r="AD204" s="720"/>
      <c r="AE204" s="720"/>
      <c r="AF204" s="720"/>
      <c r="AG204" s="720"/>
      <c r="AH204" s="720"/>
    </row>
    <row r="205">
      <c r="A205" s="720"/>
      <c r="B205" s="720"/>
      <c r="C205" s="720"/>
      <c r="D205" s="720"/>
      <c r="E205" s="720"/>
      <c r="F205" s="720"/>
      <c r="G205" s="720"/>
      <c r="H205" s="720"/>
      <c r="I205" s="720"/>
      <c r="J205" s="720"/>
      <c r="K205" s="720"/>
      <c r="L205" s="720"/>
      <c r="M205" s="720"/>
      <c r="N205" s="720"/>
      <c r="O205" s="720"/>
      <c r="P205" s="720"/>
      <c r="Q205" s="720"/>
      <c r="R205" s="720"/>
      <c r="S205" s="720"/>
      <c r="T205" s="720"/>
      <c r="U205" s="720"/>
      <c r="V205" s="720"/>
      <c r="W205" s="720"/>
      <c r="X205" s="720"/>
      <c r="Y205" s="720"/>
      <c r="Z205" s="720"/>
      <c r="AA205" s="720"/>
      <c r="AB205" s="720"/>
      <c r="AC205" s="720"/>
      <c r="AD205" s="720"/>
      <c r="AE205" s="720"/>
      <c r="AF205" s="720"/>
      <c r="AG205" s="720"/>
      <c r="AH205" s="720"/>
    </row>
    <row r="206">
      <c r="A206" s="720"/>
      <c r="B206" s="720"/>
      <c r="C206" s="720"/>
      <c r="D206" s="720"/>
      <c r="E206" s="720"/>
      <c r="F206" s="720"/>
      <c r="G206" s="720"/>
      <c r="H206" s="720"/>
      <c r="I206" s="720"/>
      <c r="J206" s="720"/>
      <c r="K206" s="720"/>
      <c r="L206" s="720"/>
      <c r="M206" s="720"/>
      <c r="N206" s="720"/>
      <c r="O206" s="720"/>
      <c r="P206" s="720"/>
      <c r="Q206" s="720"/>
      <c r="R206" s="720"/>
      <c r="S206" s="720"/>
      <c r="T206" s="720"/>
      <c r="U206" s="720"/>
      <c r="V206" s="720"/>
      <c r="W206" s="720"/>
      <c r="X206" s="720"/>
      <c r="Y206" s="720"/>
      <c r="Z206" s="720"/>
      <c r="AA206" s="720"/>
      <c r="AB206" s="720"/>
      <c r="AC206" s="720"/>
      <c r="AD206" s="720"/>
      <c r="AE206" s="720"/>
      <c r="AF206" s="720"/>
      <c r="AG206" s="720"/>
      <c r="AH206" s="720"/>
    </row>
    <row r="207">
      <c r="A207" s="720"/>
      <c r="B207" s="720"/>
      <c r="C207" s="720"/>
      <c r="D207" s="720"/>
      <c r="E207" s="720"/>
      <c r="F207" s="720"/>
      <c r="G207" s="720"/>
      <c r="H207" s="720"/>
      <c r="I207" s="720"/>
      <c r="J207" s="720"/>
      <c r="K207" s="720"/>
      <c r="L207" s="720"/>
      <c r="M207" s="720"/>
      <c r="N207" s="720"/>
      <c r="O207" s="720"/>
      <c r="P207" s="720"/>
      <c r="Q207" s="720"/>
      <c r="R207" s="720"/>
      <c r="S207" s="720"/>
      <c r="T207" s="720"/>
      <c r="U207" s="720"/>
      <c r="V207" s="720"/>
      <c r="W207" s="720"/>
      <c r="X207" s="720"/>
      <c r="Y207" s="720"/>
      <c r="Z207" s="720"/>
      <c r="AA207" s="720"/>
      <c r="AB207" s="720"/>
      <c r="AC207" s="720"/>
      <c r="AD207" s="720"/>
      <c r="AE207" s="720"/>
      <c r="AF207" s="720"/>
      <c r="AG207" s="720"/>
      <c r="AH207" s="720"/>
    </row>
    <row r="208">
      <c r="A208" s="720"/>
      <c r="B208" s="720"/>
      <c r="C208" s="720"/>
      <c r="D208" s="720"/>
      <c r="E208" s="720"/>
      <c r="F208" s="720"/>
      <c r="G208" s="720"/>
      <c r="H208" s="720"/>
      <c r="I208" s="720"/>
      <c r="J208" s="720"/>
      <c r="K208" s="720"/>
      <c r="L208" s="720"/>
      <c r="M208" s="720"/>
      <c r="N208" s="720"/>
      <c r="O208" s="720"/>
      <c r="P208" s="720"/>
      <c r="Q208" s="720"/>
      <c r="R208" s="720"/>
      <c r="S208" s="720"/>
      <c r="T208" s="720"/>
      <c r="U208" s="720"/>
      <c r="V208" s="720"/>
      <c r="W208" s="720"/>
      <c r="X208" s="720"/>
      <c r="Y208" s="720"/>
      <c r="Z208" s="720"/>
      <c r="AA208" s="720"/>
      <c r="AB208" s="720"/>
      <c r="AC208" s="720"/>
      <c r="AD208" s="720"/>
      <c r="AE208" s="720"/>
      <c r="AF208" s="720"/>
      <c r="AG208" s="720"/>
      <c r="AH208" s="720"/>
    </row>
    <row r="209">
      <c r="A209" s="720"/>
      <c r="B209" s="720"/>
      <c r="C209" s="720"/>
      <c r="D209" s="720"/>
      <c r="E209" s="720"/>
      <c r="F209" s="720"/>
      <c r="G209" s="720"/>
      <c r="H209" s="720"/>
      <c r="I209" s="720"/>
      <c r="J209" s="720"/>
      <c r="K209" s="720"/>
      <c r="L209" s="720"/>
      <c r="M209" s="720"/>
      <c r="N209" s="720"/>
      <c r="O209" s="720"/>
      <c r="P209" s="720"/>
      <c r="Q209" s="720"/>
      <c r="R209" s="720"/>
      <c r="S209" s="720"/>
      <c r="T209" s="720"/>
      <c r="U209" s="720"/>
      <c r="V209" s="720"/>
      <c r="W209" s="720"/>
      <c r="X209" s="720"/>
      <c r="Y209" s="720"/>
      <c r="Z209" s="720"/>
      <c r="AA209" s="720"/>
      <c r="AB209" s="720"/>
      <c r="AC209" s="720"/>
      <c r="AD209" s="720"/>
      <c r="AE209" s="720"/>
      <c r="AF209" s="720"/>
      <c r="AG209" s="720"/>
      <c r="AH209" s="720"/>
    </row>
    <row r="210">
      <c r="A210" s="720"/>
      <c r="B210" s="720"/>
      <c r="C210" s="720"/>
      <c r="D210" s="720"/>
      <c r="E210" s="720"/>
      <c r="F210" s="720"/>
      <c r="G210" s="720"/>
      <c r="H210" s="720"/>
      <c r="I210" s="720"/>
      <c r="J210" s="720"/>
      <c r="K210" s="720"/>
      <c r="L210" s="720"/>
      <c r="M210" s="720"/>
      <c r="N210" s="720"/>
      <c r="O210" s="720"/>
      <c r="P210" s="720"/>
      <c r="Q210" s="720"/>
      <c r="R210" s="720"/>
      <c r="S210" s="720"/>
      <c r="T210" s="720"/>
      <c r="U210" s="720"/>
      <c r="V210" s="720"/>
      <c r="W210" s="720"/>
      <c r="X210" s="720"/>
      <c r="Y210" s="720"/>
      <c r="Z210" s="720"/>
      <c r="AA210" s="720"/>
      <c r="AB210" s="720"/>
      <c r="AC210" s="720"/>
      <c r="AD210" s="720"/>
      <c r="AE210" s="720"/>
      <c r="AF210" s="720"/>
      <c r="AG210" s="720"/>
      <c r="AH210" s="720"/>
    </row>
    <row r="211">
      <c r="A211" s="720"/>
      <c r="B211" s="720"/>
      <c r="C211" s="720"/>
      <c r="D211" s="720"/>
      <c r="E211" s="720"/>
      <c r="F211" s="720"/>
      <c r="G211" s="720"/>
      <c r="H211" s="720"/>
      <c r="I211" s="720"/>
      <c r="J211" s="720"/>
      <c r="K211" s="720"/>
      <c r="L211" s="720"/>
      <c r="M211" s="720"/>
      <c r="N211" s="720"/>
      <c r="O211" s="720"/>
      <c r="P211" s="720"/>
      <c r="Q211" s="720"/>
      <c r="R211" s="720"/>
      <c r="S211" s="720"/>
      <c r="T211" s="720"/>
      <c r="U211" s="720"/>
      <c r="V211" s="720"/>
      <c r="W211" s="720"/>
      <c r="X211" s="720"/>
      <c r="Y211" s="720"/>
      <c r="Z211" s="720"/>
      <c r="AA211" s="720"/>
      <c r="AB211" s="720"/>
      <c r="AC211" s="720"/>
      <c r="AD211" s="720"/>
      <c r="AE211" s="720"/>
      <c r="AF211" s="720"/>
      <c r="AG211" s="720"/>
      <c r="AH211" s="720"/>
    </row>
    <row r="212">
      <c r="A212" s="720"/>
      <c r="B212" s="720"/>
      <c r="C212" s="720"/>
      <c r="D212" s="720"/>
      <c r="E212" s="720"/>
      <c r="F212" s="720"/>
      <c r="G212" s="720"/>
      <c r="H212" s="720"/>
      <c r="I212" s="720"/>
      <c r="J212" s="720"/>
      <c r="K212" s="720"/>
      <c r="L212" s="720"/>
      <c r="M212" s="720"/>
      <c r="N212" s="720"/>
      <c r="O212" s="720"/>
      <c r="P212" s="720"/>
      <c r="Q212" s="720"/>
      <c r="R212" s="720"/>
      <c r="S212" s="720"/>
      <c r="T212" s="720"/>
      <c r="U212" s="720"/>
      <c r="V212" s="720"/>
      <c r="W212" s="720"/>
      <c r="X212" s="720"/>
      <c r="Y212" s="720"/>
      <c r="Z212" s="720"/>
      <c r="AA212" s="720"/>
      <c r="AB212" s="720"/>
      <c r="AC212" s="720"/>
      <c r="AD212" s="720"/>
      <c r="AE212" s="720"/>
      <c r="AF212" s="720"/>
      <c r="AG212" s="720"/>
      <c r="AH212" s="720"/>
    </row>
    <row r="213">
      <c r="A213" s="720"/>
      <c r="B213" s="720"/>
      <c r="C213" s="720"/>
      <c r="D213" s="720"/>
      <c r="E213" s="720"/>
      <c r="F213" s="720"/>
      <c r="G213" s="720"/>
      <c r="H213" s="720"/>
      <c r="I213" s="720"/>
      <c r="J213" s="720"/>
      <c r="K213" s="720"/>
      <c r="L213" s="720"/>
      <c r="M213" s="720"/>
      <c r="N213" s="720"/>
      <c r="O213" s="720"/>
      <c r="P213" s="720"/>
      <c r="Q213" s="720"/>
      <c r="R213" s="720"/>
      <c r="S213" s="720"/>
      <c r="T213" s="720"/>
      <c r="U213" s="720"/>
      <c r="V213" s="720"/>
      <c r="W213" s="720"/>
      <c r="X213" s="720"/>
      <c r="Y213" s="720"/>
      <c r="Z213" s="720"/>
      <c r="AA213" s="720"/>
      <c r="AB213" s="720"/>
      <c r="AC213" s="720"/>
      <c r="AD213" s="720"/>
      <c r="AE213" s="720"/>
      <c r="AF213" s="720"/>
      <c r="AG213" s="720"/>
      <c r="AH213" s="720"/>
    </row>
    <row r="214">
      <c r="A214" s="720"/>
      <c r="B214" s="720"/>
      <c r="C214" s="720"/>
      <c r="D214" s="720"/>
      <c r="E214" s="720"/>
      <c r="F214" s="720"/>
      <c r="G214" s="720"/>
      <c r="H214" s="720"/>
      <c r="I214" s="720"/>
      <c r="J214" s="720"/>
      <c r="K214" s="720"/>
      <c r="L214" s="720"/>
      <c r="M214" s="720"/>
      <c r="N214" s="720"/>
      <c r="O214" s="720"/>
      <c r="P214" s="720"/>
      <c r="Q214" s="720"/>
      <c r="R214" s="720"/>
      <c r="S214" s="720"/>
      <c r="T214" s="720"/>
      <c r="U214" s="720"/>
      <c r="V214" s="720"/>
      <c r="W214" s="720"/>
      <c r="X214" s="720"/>
      <c r="Y214" s="720"/>
      <c r="Z214" s="720"/>
      <c r="AA214" s="720"/>
      <c r="AB214" s="720"/>
      <c r="AC214" s="720"/>
      <c r="AD214" s="720"/>
      <c r="AE214" s="720"/>
      <c r="AF214" s="720"/>
      <c r="AG214" s="720"/>
      <c r="AH214" s="720"/>
    </row>
    <row r="215">
      <c r="A215" s="720"/>
      <c r="B215" s="720"/>
      <c r="C215" s="720"/>
      <c r="D215" s="720"/>
      <c r="E215" s="720"/>
      <c r="F215" s="720"/>
      <c r="G215" s="720"/>
      <c r="H215" s="720"/>
      <c r="I215" s="720"/>
      <c r="J215" s="720"/>
      <c r="K215" s="720"/>
      <c r="L215" s="720"/>
      <c r="M215" s="720"/>
      <c r="N215" s="720"/>
      <c r="O215" s="720"/>
      <c r="P215" s="720"/>
      <c r="Q215" s="720"/>
      <c r="R215" s="720"/>
      <c r="S215" s="720"/>
      <c r="T215" s="720"/>
      <c r="U215" s="720"/>
      <c r="V215" s="720"/>
      <c r="W215" s="720"/>
      <c r="X215" s="720"/>
      <c r="Y215" s="720"/>
      <c r="Z215" s="720"/>
      <c r="AA215" s="720"/>
      <c r="AB215" s="720"/>
      <c r="AC215" s="720"/>
      <c r="AD215" s="720"/>
      <c r="AE215" s="720"/>
      <c r="AF215" s="720"/>
      <c r="AG215" s="720"/>
      <c r="AH215" s="720"/>
    </row>
    <row r="216">
      <c r="A216" s="720"/>
      <c r="B216" s="720"/>
      <c r="C216" s="720"/>
      <c r="D216" s="720"/>
      <c r="E216" s="720"/>
      <c r="F216" s="720"/>
      <c r="G216" s="720"/>
      <c r="H216" s="720"/>
      <c r="I216" s="720"/>
      <c r="J216" s="720"/>
      <c r="K216" s="720"/>
      <c r="L216" s="720"/>
      <c r="M216" s="720"/>
      <c r="N216" s="720"/>
      <c r="O216" s="720"/>
      <c r="P216" s="720"/>
      <c r="Q216" s="720"/>
      <c r="R216" s="720"/>
      <c r="S216" s="720"/>
      <c r="T216" s="720"/>
      <c r="U216" s="720"/>
      <c r="V216" s="720"/>
      <c r="W216" s="720"/>
      <c r="X216" s="720"/>
      <c r="Y216" s="720"/>
      <c r="Z216" s="720"/>
      <c r="AA216" s="720"/>
      <c r="AB216" s="720"/>
      <c r="AC216" s="720"/>
      <c r="AD216" s="720"/>
      <c r="AE216" s="720"/>
      <c r="AF216" s="720"/>
      <c r="AG216" s="720"/>
      <c r="AH216" s="720"/>
    </row>
    <row r="217">
      <c r="A217" s="720"/>
      <c r="B217" s="720"/>
      <c r="C217" s="720"/>
      <c r="D217" s="720"/>
      <c r="E217" s="720"/>
      <c r="F217" s="720"/>
      <c r="G217" s="720"/>
      <c r="H217" s="720"/>
      <c r="I217" s="720"/>
      <c r="J217" s="720"/>
      <c r="K217" s="720"/>
      <c r="L217" s="720"/>
      <c r="M217" s="720"/>
      <c r="N217" s="720"/>
      <c r="O217" s="720"/>
      <c r="P217" s="720"/>
      <c r="Q217" s="720"/>
      <c r="R217" s="720"/>
      <c r="S217" s="720"/>
      <c r="T217" s="720"/>
      <c r="U217" s="720"/>
      <c r="V217" s="720"/>
      <c r="W217" s="720"/>
      <c r="X217" s="720"/>
      <c r="Y217" s="720"/>
      <c r="Z217" s="720"/>
      <c r="AA217" s="720"/>
      <c r="AB217" s="720"/>
      <c r="AC217" s="720"/>
      <c r="AD217" s="720"/>
      <c r="AE217" s="720"/>
      <c r="AF217" s="720"/>
      <c r="AG217" s="720"/>
      <c r="AH217" s="720"/>
    </row>
    <row r="218">
      <c r="A218" s="720"/>
      <c r="B218" s="720"/>
      <c r="C218" s="720"/>
      <c r="D218" s="720"/>
      <c r="E218" s="720"/>
      <c r="F218" s="720"/>
      <c r="G218" s="720"/>
      <c r="H218" s="720"/>
      <c r="I218" s="720"/>
      <c r="J218" s="720"/>
      <c r="K218" s="720"/>
      <c r="L218" s="720"/>
      <c r="M218" s="720"/>
      <c r="N218" s="720"/>
      <c r="O218" s="720"/>
      <c r="P218" s="720"/>
      <c r="Q218" s="720"/>
      <c r="R218" s="720"/>
      <c r="S218" s="720"/>
      <c r="T218" s="720"/>
      <c r="U218" s="720"/>
      <c r="V218" s="720"/>
      <c r="W218" s="720"/>
      <c r="X218" s="720"/>
      <c r="Y218" s="720"/>
      <c r="Z218" s="720"/>
      <c r="AA218" s="720"/>
      <c r="AB218" s="720"/>
      <c r="AC218" s="720"/>
      <c r="AD218" s="720"/>
      <c r="AE218" s="720"/>
      <c r="AF218" s="720"/>
      <c r="AG218" s="720"/>
      <c r="AH218" s="720"/>
    </row>
    <row r="219">
      <c r="A219" s="720"/>
      <c r="B219" s="720"/>
      <c r="C219" s="720"/>
      <c r="D219" s="720"/>
      <c r="E219" s="720"/>
      <c r="F219" s="720"/>
      <c r="G219" s="720"/>
      <c r="H219" s="720"/>
      <c r="I219" s="720"/>
      <c r="J219" s="720"/>
      <c r="K219" s="720"/>
      <c r="L219" s="720"/>
      <c r="M219" s="720"/>
      <c r="N219" s="720"/>
      <c r="O219" s="720"/>
      <c r="P219" s="720"/>
      <c r="Q219" s="720"/>
      <c r="R219" s="720"/>
      <c r="S219" s="720"/>
      <c r="T219" s="720"/>
      <c r="U219" s="720"/>
      <c r="V219" s="720"/>
      <c r="W219" s="720"/>
      <c r="X219" s="720"/>
      <c r="Y219" s="720"/>
      <c r="Z219" s="720"/>
      <c r="AA219" s="720"/>
      <c r="AB219" s="720"/>
      <c r="AC219" s="720"/>
      <c r="AD219" s="720"/>
      <c r="AE219" s="720"/>
      <c r="AF219" s="720"/>
      <c r="AG219" s="720"/>
      <c r="AH219" s="720"/>
    </row>
    <row r="220">
      <c r="A220" s="720"/>
      <c r="B220" s="720"/>
      <c r="C220" s="720"/>
      <c r="D220" s="720"/>
      <c r="E220" s="720"/>
      <c r="F220" s="720"/>
      <c r="G220" s="720"/>
      <c r="H220" s="720"/>
      <c r="I220" s="720"/>
      <c r="J220" s="720"/>
      <c r="K220" s="720"/>
      <c r="L220" s="720"/>
      <c r="M220" s="720"/>
      <c r="N220" s="720"/>
      <c r="O220" s="720"/>
      <c r="P220" s="720"/>
      <c r="Q220" s="720"/>
      <c r="R220" s="720"/>
      <c r="S220" s="720"/>
      <c r="T220" s="720"/>
      <c r="U220" s="720"/>
      <c r="V220" s="720"/>
      <c r="W220" s="720"/>
      <c r="X220" s="720"/>
      <c r="Y220" s="720"/>
      <c r="Z220" s="720"/>
      <c r="AA220" s="720"/>
      <c r="AB220" s="720"/>
      <c r="AC220" s="720"/>
      <c r="AD220" s="720"/>
      <c r="AE220" s="720"/>
      <c r="AF220" s="720"/>
      <c r="AG220" s="720"/>
      <c r="AH220" s="720"/>
    </row>
    <row r="221">
      <c r="A221" s="720"/>
      <c r="B221" s="720"/>
      <c r="C221" s="720"/>
      <c r="D221" s="720"/>
      <c r="E221" s="720"/>
      <c r="F221" s="720"/>
      <c r="G221" s="720"/>
      <c r="H221" s="720"/>
      <c r="I221" s="720"/>
      <c r="J221" s="720"/>
      <c r="K221" s="720"/>
      <c r="L221" s="720"/>
      <c r="M221" s="720"/>
      <c r="N221" s="720"/>
      <c r="O221" s="720"/>
      <c r="P221" s="720"/>
      <c r="Q221" s="720"/>
      <c r="R221" s="720"/>
      <c r="S221" s="720"/>
      <c r="T221" s="720"/>
      <c r="U221" s="720"/>
      <c r="V221" s="720"/>
      <c r="W221" s="720"/>
      <c r="X221" s="720"/>
      <c r="Y221" s="720"/>
      <c r="Z221" s="720"/>
      <c r="AA221" s="720"/>
      <c r="AB221" s="720"/>
      <c r="AC221" s="720"/>
      <c r="AD221" s="720"/>
      <c r="AE221" s="720"/>
      <c r="AF221" s="720"/>
      <c r="AG221" s="720"/>
      <c r="AH221" s="720"/>
    </row>
    <row r="222">
      <c r="A222" s="720"/>
      <c r="B222" s="720"/>
      <c r="C222" s="720"/>
      <c r="D222" s="720"/>
      <c r="E222" s="720"/>
      <c r="F222" s="720"/>
      <c r="G222" s="720"/>
      <c r="H222" s="720"/>
      <c r="I222" s="720"/>
      <c r="J222" s="720"/>
      <c r="K222" s="720"/>
      <c r="L222" s="720"/>
      <c r="M222" s="720"/>
      <c r="N222" s="720"/>
      <c r="O222" s="720"/>
      <c r="P222" s="720"/>
      <c r="Q222" s="720"/>
      <c r="R222" s="720"/>
      <c r="S222" s="720"/>
      <c r="T222" s="720"/>
      <c r="U222" s="720"/>
      <c r="V222" s="720"/>
      <c r="W222" s="720"/>
      <c r="X222" s="720"/>
      <c r="Y222" s="720"/>
      <c r="Z222" s="720"/>
      <c r="AA222" s="720"/>
      <c r="AB222" s="720"/>
      <c r="AC222" s="720"/>
      <c r="AD222" s="720"/>
      <c r="AE222" s="720"/>
      <c r="AF222" s="720"/>
      <c r="AG222" s="720"/>
      <c r="AH222" s="720"/>
    </row>
    <row r="223">
      <c r="A223" s="720"/>
      <c r="B223" s="720"/>
      <c r="C223" s="720"/>
      <c r="D223" s="720"/>
      <c r="E223" s="720"/>
      <c r="F223" s="720"/>
      <c r="G223" s="720"/>
      <c r="H223" s="720"/>
      <c r="I223" s="720"/>
      <c r="J223" s="720"/>
      <c r="K223" s="720"/>
      <c r="L223" s="720"/>
      <c r="M223" s="720"/>
      <c r="N223" s="720"/>
      <c r="O223" s="720"/>
      <c r="P223" s="720"/>
      <c r="Q223" s="720"/>
      <c r="R223" s="720"/>
      <c r="S223" s="720"/>
      <c r="T223" s="720"/>
      <c r="U223" s="720"/>
      <c r="V223" s="720"/>
      <c r="W223" s="720"/>
      <c r="X223" s="720"/>
      <c r="Y223" s="720"/>
      <c r="Z223" s="720"/>
      <c r="AA223" s="720"/>
      <c r="AB223" s="720"/>
      <c r="AC223" s="720"/>
      <c r="AD223" s="720"/>
      <c r="AE223" s="720"/>
      <c r="AF223" s="720"/>
      <c r="AG223" s="720"/>
      <c r="AH223" s="720"/>
    </row>
    <row r="224">
      <c r="A224" s="720"/>
      <c r="B224" s="720"/>
      <c r="C224" s="720"/>
      <c r="D224" s="720"/>
      <c r="E224" s="720"/>
      <c r="F224" s="720"/>
      <c r="G224" s="720"/>
      <c r="H224" s="720"/>
      <c r="I224" s="720"/>
      <c r="J224" s="720"/>
      <c r="K224" s="720"/>
      <c r="L224" s="720"/>
      <c r="M224" s="720"/>
      <c r="N224" s="720"/>
      <c r="O224" s="720"/>
      <c r="P224" s="720"/>
      <c r="Q224" s="720"/>
      <c r="R224" s="720"/>
      <c r="S224" s="720"/>
      <c r="T224" s="720"/>
      <c r="U224" s="720"/>
      <c r="V224" s="720"/>
      <c r="W224" s="720"/>
      <c r="X224" s="720"/>
      <c r="Y224" s="720"/>
      <c r="Z224" s="720"/>
      <c r="AA224" s="720"/>
      <c r="AB224" s="720"/>
      <c r="AC224" s="720"/>
      <c r="AD224" s="720"/>
      <c r="AE224" s="720"/>
      <c r="AF224" s="720"/>
      <c r="AG224" s="720"/>
      <c r="AH224" s="720"/>
    </row>
    <row r="225">
      <c r="A225" s="720"/>
      <c r="B225" s="720"/>
      <c r="C225" s="720"/>
      <c r="D225" s="720"/>
      <c r="E225" s="720"/>
      <c r="F225" s="720"/>
      <c r="G225" s="720"/>
      <c r="H225" s="720"/>
      <c r="I225" s="720"/>
      <c r="J225" s="720"/>
      <c r="K225" s="720"/>
      <c r="L225" s="720"/>
      <c r="M225" s="720"/>
      <c r="N225" s="720"/>
      <c r="O225" s="720"/>
      <c r="P225" s="720"/>
      <c r="Q225" s="720"/>
      <c r="R225" s="720"/>
      <c r="S225" s="720"/>
      <c r="T225" s="720"/>
      <c r="U225" s="720"/>
      <c r="V225" s="720"/>
      <c r="W225" s="720"/>
      <c r="X225" s="720"/>
      <c r="Y225" s="720"/>
      <c r="Z225" s="720"/>
      <c r="AA225" s="720"/>
      <c r="AB225" s="720"/>
      <c r="AC225" s="720"/>
      <c r="AD225" s="720"/>
      <c r="AE225" s="720"/>
      <c r="AF225" s="720"/>
      <c r="AG225" s="720"/>
      <c r="AH225" s="720"/>
    </row>
    <row r="226">
      <c r="A226" s="720"/>
      <c r="B226" s="720"/>
      <c r="C226" s="720"/>
      <c r="D226" s="720"/>
      <c r="E226" s="720"/>
      <c r="F226" s="720"/>
      <c r="G226" s="720"/>
      <c r="H226" s="720"/>
      <c r="I226" s="720"/>
      <c r="J226" s="720"/>
      <c r="K226" s="720"/>
      <c r="L226" s="720"/>
      <c r="M226" s="720"/>
      <c r="N226" s="720"/>
      <c r="O226" s="720"/>
      <c r="P226" s="720"/>
      <c r="Q226" s="720"/>
      <c r="R226" s="720"/>
      <c r="S226" s="720"/>
      <c r="T226" s="720"/>
      <c r="U226" s="720"/>
      <c r="V226" s="720"/>
      <c r="W226" s="720"/>
      <c r="X226" s="720"/>
      <c r="Y226" s="720"/>
      <c r="Z226" s="720"/>
      <c r="AA226" s="720"/>
      <c r="AB226" s="720"/>
      <c r="AC226" s="720"/>
      <c r="AD226" s="720"/>
      <c r="AE226" s="720"/>
      <c r="AF226" s="720"/>
      <c r="AG226" s="720"/>
      <c r="AH226" s="720"/>
    </row>
    <row r="227">
      <c r="A227" s="720"/>
      <c r="B227" s="720"/>
      <c r="C227" s="720"/>
      <c r="D227" s="720"/>
      <c r="E227" s="720"/>
      <c r="F227" s="720"/>
      <c r="G227" s="720"/>
      <c r="H227" s="720"/>
      <c r="I227" s="720"/>
      <c r="J227" s="720"/>
      <c r="K227" s="720"/>
      <c r="L227" s="720"/>
      <c r="M227" s="720"/>
      <c r="N227" s="720"/>
      <c r="O227" s="720"/>
      <c r="P227" s="720"/>
      <c r="Q227" s="720"/>
      <c r="R227" s="720"/>
      <c r="S227" s="720"/>
      <c r="T227" s="720"/>
      <c r="U227" s="720"/>
      <c r="V227" s="720"/>
      <c r="W227" s="720"/>
      <c r="X227" s="720"/>
      <c r="Y227" s="720"/>
      <c r="Z227" s="720"/>
      <c r="AA227" s="720"/>
      <c r="AB227" s="720"/>
      <c r="AC227" s="720"/>
      <c r="AD227" s="720"/>
      <c r="AE227" s="720"/>
      <c r="AF227" s="720"/>
      <c r="AG227" s="720"/>
      <c r="AH227" s="720"/>
    </row>
    <row r="228">
      <c r="A228" s="720"/>
      <c r="B228" s="720"/>
      <c r="C228" s="720"/>
      <c r="D228" s="720"/>
      <c r="E228" s="720"/>
      <c r="F228" s="720"/>
      <c r="G228" s="720"/>
      <c r="H228" s="720"/>
      <c r="I228" s="720"/>
      <c r="J228" s="720"/>
      <c r="K228" s="720"/>
      <c r="L228" s="720"/>
      <c r="M228" s="720"/>
      <c r="N228" s="720"/>
      <c r="O228" s="720"/>
      <c r="P228" s="720"/>
      <c r="Q228" s="720"/>
      <c r="R228" s="720"/>
      <c r="S228" s="720"/>
      <c r="T228" s="720"/>
      <c r="U228" s="720"/>
      <c r="V228" s="720"/>
      <c r="W228" s="720"/>
      <c r="X228" s="720"/>
      <c r="Y228" s="720"/>
      <c r="Z228" s="720"/>
      <c r="AA228" s="720"/>
      <c r="AB228" s="720"/>
      <c r="AC228" s="720"/>
      <c r="AD228" s="720"/>
      <c r="AE228" s="720"/>
      <c r="AF228" s="720"/>
      <c r="AG228" s="720"/>
      <c r="AH228" s="720"/>
    </row>
    <row r="229">
      <c r="A229" s="720"/>
      <c r="B229" s="720"/>
      <c r="C229" s="720"/>
      <c r="D229" s="720"/>
      <c r="E229" s="720"/>
      <c r="F229" s="720"/>
      <c r="G229" s="720"/>
      <c r="H229" s="720"/>
      <c r="I229" s="720"/>
      <c r="J229" s="720"/>
      <c r="K229" s="720"/>
      <c r="L229" s="720"/>
      <c r="M229" s="720"/>
      <c r="N229" s="720"/>
      <c r="O229" s="720"/>
      <c r="P229" s="720"/>
      <c r="Q229" s="720"/>
      <c r="R229" s="720"/>
      <c r="S229" s="720"/>
      <c r="T229" s="720"/>
      <c r="U229" s="720"/>
      <c r="V229" s="720"/>
      <c r="W229" s="720"/>
      <c r="X229" s="720"/>
      <c r="Y229" s="720"/>
      <c r="Z229" s="720"/>
      <c r="AA229" s="720"/>
      <c r="AB229" s="720"/>
      <c r="AC229" s="720"/>
      <c r="AD229" s="720"/>
      <c r="AE229" s="720"/>
      <c r="AF229" s="720"/>
      <c r="AG229" s="720"/>
      <c r="AH229" s="720"/>
    </row>
    <row r="230">
      <c r="A230" s="720"/>
      <c r="B230" s="720"/>
      <c r="C230" s="720"/>
      <c r="D230" s="720"/>
      <c r="E230" s="720"/>
      <c r="F230" s="720"/>
      <c r="G230" s="720"/>
      <c r="H230" s="720"/>
      <c r="I230" s="720"/>
      <c r="J230" s="720"/>
      <c r="K230" s="720"/>
      <c r="L230" s="720"/>
      <c r="M230" s="720"/>
      <c r="N230" s="720"/>
      <c r="O230" s="720"/>
      <c r="P230" s="720"/>
      <c r="Q230" s="720"/>
      <c r="R230" s="720"/>
      <c r="S230" s="720"/>
      <c r="T230" s="720"/>
      <c r="U230" s="720"/>
      <c r="V230" s="720"/>
      <c r="W230" s="720"/>
      <c r="X230" s="720"/>
      <c r="Y230" s="720"/>
      <c r="Z230" s="720"/>
      <c r="AA230" s="720"/>
      <c r="AB230" s="720"/>
      <c r="AC230" s="720"/>
      <c r="AD230" s="720"/>
      <c r="AE230" s="720"/>
      <c r="AF230" s="720"/>
      <c r="AG230" s="720"/>
      <c r="AH230" s="720"/>
    </row>
    <row r="231">
      <c r="A231" s="720"/>
      <c r="B231" s="720"/>
      <c r="C231" s="720"/>
      <c r="D231" s="720"/>
      <c r="E231" s="720"/>
      <c r="F231" s="720"/>
      <c r="G231" s="720"/>
      <c r="H231" s="720"/>
      <c r="I231" s="720"/>
      <c r="J231" s="720"/>
      <c r="K231" s="720"/>
      <c r="L231" s="720"/>
      <c r="M231" s="720"/>
      <c r="N231" s="720"/>
      <c r="O231" s="720"/>
      <c r="P231" s="720"/>
      <c r="Q231" s="720"/>
      <c r="R231" s="720"/>
      <c r="S231" s="720"/>
      <c r="T231" s="720"/>
      <c r="U231" s="720"/>
      <c r="V231" s="720"/>
      <c r="W231" s="720"/>
      <c r="X231" s="720"/>
      <c r="Y231" s="720"/>
      <c r="Z231" s="720"/>
      <c r="AA231" s="720"/>
      <c r="AB231" s="720"/>
      <c r="AC231" s="720"/>
      <c r="AD231" s="720"/>
      <c r="AE231" s="720"/>
      <c r="AF231" s="720"/>
      <c r="AG231" s="720"/>
      <c r="AH231" s="720"/>
    </row>
    <row r="232">
      <c r="A232" s="720"/>
      <c r="B232" s="720"/>
      <c r="C232" s="720"/>
      <c r="D232" s="720"/>
      <c r="E232" s="720"/>
      <c r="F232" s="720"/>
      <c r="G232" s="720"/>
      <c r="H232" s="720"/>
      <c r="I232" s="720"/>
      <c r="J232" s="720"/>
      <c r="K232" s="720"/>
      <c r="L232" s="720"/>
      <c r="M232" s="720"/>
      <c r="N232" s="720"/>
      <c r="O232" s="720"/>
      <c r="P232" s="720"/>
      <c r="Q232" s="720"/>
      <c r="R232" s="720"/>
      <c r="S232" s="720"/>
      <c r="T232" s="720"/>
      <c r="U232" s="720"/>
      <c r="V232" s="720"/>
      <c r="W232" s="720"/>
      <c r="X232" s="720"/>
      <c r="Y232" s="720"/>
      <c r="Z232" s="720"/>
      <c r="AA232" s="720"/>
      <c r="AB232" s="720"/>
      <c r="AC232" s="720"/>
      <c r="AD232" s="720"/>
      <c r="AE232" s="720"/>
      <c r="AF232" s="720"/>
      <c r="AG232" s="720"/>
      <c r="AH232" s="720"/>
    </row>
    <row r="233">
      <c r="A233" s="720"/>
      <c r="B233" s="720"/>
      <c r="C233" s="720"/>
      <c r="D233" s="720"/>
      <c r="E233" s="720"/>
      <c r="F233" s="720"/>
      <c r="G233" s="720"/>
      <c r="H233" s="720"/>
      <c r="I233" s="720"/>
      <c r="J233" s="720"/>
      <c r="K233" s="720"/>
      <c r="L233" s="720"/>
      <c r="M233" s="720"/>
      <c r="N233" s="720"/>
      <c r="O233" s="720"/>
      <c r="P233" s="720"/>
      <c r="Q233" s="720"/>
      <c r="R233" s="720"/>
      <c r="S233" s="720"/>
      <c r="T233" s="720"/>
      <c r="U233" s="720"/>
      <c r="V233" s="720"/>
      <c r="W233" s="720"/>
      <c r="X233" s="720"/>
      <c r="Y233" s="720"/>
      <c r="Z233" s="720"/>
      <c r="AA233" s="720"/>
      <c r="AB233" s="720"/>
      <c r="AC233" s="720"/>
      <c r="AD233" s="720"/>
      <c r="AE233" s="720"/>
      <c r="AF233" s="720"/>
      <c r="AG233" s="720"/>
      <c r="AH233" s="720"/>
    </row>
    <row r="234">
      <c r="A234" s="720"/>
      <c r="B234" s="720"/>
      <c r="C234" s="720"/>
      <c r="D234" s="720"/>
      <c r="E234" s="720"/>
      <c r="F234" s="720"/>
      <c r="G234" s="720"/>
      <c r="H234" s="720"/>
      <c r="I234" s="720"/>
      <c r="J234" s="720"/>
      <c r="K234" s="720"/>
      <c r="L234" s="720"/>
      <c r="M234" s="720"/>
      <c r="N234" s="720"/>
      <c r="O234" s="720"/>
      <c r="P234" s="720"/>
      <c r="Q234" s="720"/>
      <c r="R234" s="720"/>
      <c r="S234" s="720"/>
      <c r="T234" s="720"/>
      <c r="U234" s="720"/>
      <c r="V234" s="720"/>
      <c r="W234" s="720"/>
      <c r="X234" s="720"/>
      <c r="Y234" s="720"/>
      <c r="Z234" s="720"/>
      <c r="AA234" s="720"/>
      <c r="AB234" s="720"/>
      <c r="AC234" s="720"/>
      <c r="AD234" s="720"/>
      <c r="AE234" s="720"/>
      <c r="AF234" s="720"/>
      <c r="AG234" s="720"/>
      <c r="AH234" s="720"/>
    </row>
    <row r="235">
      <c r="A235" s="720"/>
      <c r="B235" s="720"/>
      <c r="C235" s="720"/>
      <c r="D235" s="720"/>
      <c r="E235" s="720"/>
      <c r="F235" s="720"/>
      <c r="G235" s="720"/>
      <c r="H235" s="720"/>
      <c r="I235" s="720"/>
      <c r="J235" s="720"/>
      <c r="K235" s="720"/>
      <c r="L235" s="720"/>
      <c r="M235" s="720"/>
      <c r="N235" s="720"/>
      <c r="O235" s="720"/>
      <c r="P235" s="720"/>
      <c r="Q235" s="720"/>
      <c r="R235" s="720"/>
      <c r="S235" s="720"/>
      <c r="T235" s="720"/>
      <c r="U235" s="720"/>
      <c r="V235" s="720"/>
      <c r="W235" s="720"/>
      <c r="X235" s="720"/>
      <c r="Y235" s="720"/>
      <c r="Z235" s="720"/>
      <c r="AA235" s="720"/>
      <c r="AB235" s="720"/>
      <c r="AC235" s="720"/>
      <c r="AD235" s="720"/>
      <c r="AE235" s="720"/>
      <c r="AF235" s="720"/>
      <c r="AG235" s="720"/>
      <c r="AH235" s="720"/>
    </row>
    <row r="236">
      <c r="A236" s="720"/>
      <c r="B236" s="720"/>
      <c r="C236" s="720"/>
      <c r="D236" s="720"/>
      <c r="E236" s="720"/>
      <c r="F236" s="720"/>
      <c r="G236" s="720"/>
      <c r="H236" s="720"/>
      <c r="I236" s="720"/>
      <c r="J236" s="720"/>
      <c r="K236" s="720"/>
      <c r="L236" s="720"/>
      <c r="M236" s="720"/>
      <c r="N236" s="720"/>
      <c r="O236" s="720"/>
      <c r="P236" s="720"/>
      <c r="Q236" s="720"/>
      <c r="R236" s="720"/>
      <c r="S236" s="720"/>
      <c r="T236" s="720"/>
      <c r="U236" s="720"/>
      <c r="V236" s="720"/>
      <c r="W236" s="720"/>
      <c r="X236" s="720"/>
      <c r="Y236" s="720"/>
      <c r="Z236" s="720"/>
      <c r="AA236" s="720"/>
      <c r="AB236" s="720"/>
      <c r="AC236" s="720"/>
      <c r="AD236" s="720"/>
      <c r="AE236" s="720"/>
      <c r="AF236" s="720"/>
      <c r="AG236" s="720"/>
      <c r="AH236" s="720"/>
    </row>
    <row r="237">
      <c r="A237" s="720"/>
      <c r="B237" s="720"/>
      <c r="C237" s="720"/>
      <c r="D237" s="720"/>
      <c r="E237" s="720"/>
      <c r="F237" s="720"/>
      <c r="G237" s="720"/>
      <c r="H237" s="720"/>
      <c r="I237" s="720"/>
      <c r="J237" s="720"/>
      <c r="K237" s="720"/>
      <c r="L237" s="720"/>
      <c r="M237" s="720"/>
      <c r="N237" s="720"/>
      <c r="O237" s="720"/>
      <c r="P237" s="720"/>
      <c r="Q237" s="720"/>
      <c r="R237" s="720"/>
      <c r="S237" s="720"/>
      <c r="T237" s="720"/>
      <c r="U237" s="720"/>
      <c r="V237" s="720"/>
      <c r="W237" s="720"/>
      <c r="X237" s="720"/>
      <c r="Y237" s="720"/>
      <c r="Z237" s="720"/>
      <c r="AA237" s="720"/>
      <c r="AB237" s="720"/>
      <c r="AC237" s="720"/>
      <c r="AD237" s="720"/>
      <c r="AE237" s="720"/>
      <c r="AF237" s="720"/>
      <c r="AG237" s="720"/>
      <c r="AH237" s="720"/>
    </row>
    <row r="238">
      <c r="A238" s="720"/>
      <c r="B238" s="720"/>
      <c r="C238" s="720"/>
      <c r="D238" s="720"/>
      <c r="E238" s="720"/>
      <c r="F238" s="720"/>
      <c r="G238" s="720"/>
      <c r="H238" s="720"/>
      <c r="I238" s="720"/>
      <c r="J238" s="720"/>
      <c r="K238" s="720"/>
      <c r="L238" s="720"/>
      <c r="M238" s="720"/>
      <c r="N238" s="720"/>
      <c r="O238" s="720"/>
      <c r="P238" s="720"/>
      <c r="Q238" s="720"/>
      <c r="R238" s="720"/>
      <c r="S238" s="720"/>
      <c r="T238" s="720"/>
      <c r="U238" s="720"/>
      <c r="V238" s="720"/>
      <c r="W238" s="720"/>
      <c r="X238" s="720"/>
      <c r="Y238" s="720"/>
      <c r="Z238" s="720"/>
      <c r="AA238" s="720"/>
      <c r="AB238" s="720"/>
      <c r="AC238" s="720"/>
      <c r="AD238" s="720"/>
      <c r="AE238" s="720"/>
      <c r="AF238" s="720"/>
      <c r="AG238" s="720"/>
      <c r="AH238" s="720"/>
    </row>
    <row r="239">
      <c r="A239" s="720"/>
      <c r="B239" s="720"/>
      <c r="C239" s="720"/>
      <c r="D239" s="720"/>
      <c r="E239" s="720"/>
      <c r="F239" s="720"/>
      <c r="G239" s="720"/>
      <c r="H239" s="720"/>
      <c r="I239" s="720"/>
      <c r="J239" s="720"/>
      <c r="K239" s="720"/>
      <c r="L239" s="720"/>
      <c r="M239" s="720"/>
      <c r="N239" s="720"/>
      <c r="O239" s="720"/>
      <c r="P239" s="720"/>
      <c r="Q239" s="720"/>
      <c r="R239" s="720"/>
      <c r="S239" s="720"/>
      <c r="T239" s="720"/>
      <c r="U239" s="720"/>
      <c r="V239" s="720"/>
      <c r="W239" s="720"/>
      <c r="X239" s="720"/>
      <c r="Y239" s="720"/>
      <c r="Z239" s="720"/>
      <c r="AA239" s="720"/>
      <c r="AB239" s="720"/>
      <c r="AC239" s="720"/>
      <c r="AD239" s="720"/>
      <c r="AE239" s="720"/>
      <c r="AF239" s="720"/>
      <c r="AG239" s="720"/>
      <c r="AH239" s="720"/>
    </row>
    <row r="240">
      <c r="A240" s="720"/>
      <c r="B240" s="720"/>
      <c r="C240" s="720"/>
      <c r="D240" s="720"/>
      <c r="E240" s="720"/>
      <c r="F240" s="720"/>
      <c r="G240" s="720"/>
      <c r="H240" s="720"/>
      <c r="I240" s="720"/>
      <c r="J240" s="720"/>
      <c r="K240" s="720"/>
      <c r="L240" s="720"/>
      <c r="M240" s="720"/>
      <c r="N240" s="720"/>
      <c r="O240" s="720"/>
      <c r="P240" s="720"/>
      <c r="Q240" s="720"/>
      <c r="R240" s="720"/>
      <c r="S240" s="720"/>
      <c r="T240" s="720"/>
      <c r="U240" s="720"/>
      <c r="V240" s="720"/>
      <c r="W240" s="720"/>
      <c r="X240" s="720"/>
      <c r="Y240" s="720"/>
      <c r="Z240" s="720"/>
      <c r="AA240" s="720"/>
      <c r="AB240" s="720"/>
      <c r="AC240" s="720"/>
      <c r="AD240" s="720"/>
      <c r="AE240" s="720"/>
      <c r="AF240" s="720"/>
      <c r="AG240" s="720"/>
      <c r="AH240" s="720"/>
    </row>
    <row r="241">
      <c r="A241" s="720"/>
      <c r="B241" s="720"/>
      <c r="C241" s="720"/>
      <c r="D241" s="720"/>
      <c r="E241" s="720"/>
      <c r="F241" s="720"/>
      <c r="G241" s="720"/>
      <c r="H241" s="720"/>
      <c r="I241" s="720"/>
      <c r="J241" s="720"/>
      <c r="K241" s="720"/>
      <c r="L241" s="720"/>
      <c r="M241" s="720"/>
      <c r="N241" s="720"/>
      <c r="O241" s="720"/>
      <c r="P241" s="720"/>
      <c r="Q241" s="720"/>
      <c r="R241" s="720"/>
      <c r="S241" s="720"/>
      <c r="T241" s="720"/>
      <c r="U241" s="720"/>
      <c r="V241" s="720"/>
      <c r="W241" s="720"/>
      <c r="X241" s="720"/>
      <c r="Y241" s="720"/>
      <c r="Z241" s="720"/>
      <c r="AA241" s="720"/>
      <c r="AB241" s="720"/>
      <c r="AC241" s="720"/>
      <c r="AD241" s="720"/>
      <c r="AE241" s="720"/>
      <c r="AF241" s="720"/>
      <c r="AG241" s="720"/>
      <c r="AH241" s="720"/>
    </row>
    <row r="242">
      <c r="A242" s="720"/>
      <c r="B242" s="720"/>
      <c r="C242" s="720"/>
      <c r="D242" s="720"/>
      <c r="E242" s="720"/>
      <c r="F242" s="720"/>
      <c r="G242" s="720"/>
      <c r="H242" s="720"/>
      <c r="I242" s="720"/>
      <c r="J242" s="720"/>
      <c r="K242" s="720"/>
      <c r="L242" s="720"/>
      <c r="M242" s="720"/>
      <c r="N242" s="720"/>
      <c r="O242" s="720"/>
      <c r="P242" s="720"/>
      <c r="Q242" s="720"/>
      <c r="R242" s="720"/>
      <c r="S242" s="720"/>
      <c r="T242" s="720"/>
      <c r="U242" s="720"/>
      <c r="V242" s="720"/>
      <c r="W242" s="720"/>
      <c r="X242" s="720"/>
      <c r="Y242" s="720"/>
      <c r="Z242" s="720"/>
      <c r="AA242" s="720"/>
      <c r="AB242" s="720"/>
      <c r="AC242" s="720"/>
      <c r="AD242" s="720"/>
      <c r="AE242" s="720"/>
      <c r="AF242" s="720"/>
      <c r="AG242" s="720"/>
      <c r="AH242" s="720"/>
    </row>
    <row r="243">
      <c r="A243" s="720"/>
      <c r="B243" s="720"/>
      <c r="C243" s="720"/>
      <c r="D243" s="720"/>
      <c r="E243" s="720"/>
      <c r="F243" s="720"/>
      <c r="G243" s="720"/>
      <c r="H243" s="720"/>
      <c r="I243" s="720"/>
      <c r="J243" s="720"/>
      <c r="K243" s="720"/>
      <c r="L243" s="720"/>
      <c r="M243" s="720"/>
      <c r="N243" s="720"/>
      <c r="O243" s="720"/>
      <c r="P243" s="720"/>
      <c r="Q243" s="720"/>
      <c r="R243" s="720"/>
      <c r="S243" s="720"/>
      <c r="T243" s="720"/>
      <c r="U243" s="720"/>
      <c r="V243" s="720"/>
      <c r="W243" s="720"/>
      <c r="X243" s="720"/>
      <c r="Y243" s="720"/>
      <c r="Z243" s="720"/>
      <c r="AA243" s="720"/>
      <c r="AB243" s="720"/>
      <c r="AC243" s="720"/>
      <c r="AD243" s="720"/>
      <c r="AE243" s="720"/>
      <c r="AF243" s="720"/>
      <c r="AG243" s="720"/>
      <c r="AH243" s="720"/>
    </row>
    <row r="244">
      <c r="A244" s="720"/>
      <c r="B244" s="720"/>
      <c r="C244" s="720"/>
      <c r="D244" s="720"/>
      <c r="E244" s="720"/>
      <c r="F244" s="720"/>
      <c r="G244" s="720"/>
      <c r="H244" s="720"/>
      <c r="I244" s="720"/>
      <c r="J244" s="720"/>
      <c r="K244" s="720"/>
      <c r="L244" s="720"/>
      <c r="M244" s="720"/>
      <c r="N244" s="720"/>
      <c r="O244" s="720"/>
      <c r="P244" s="720"/>
      <c r="Q244" s="720"/>
      <c r="R244" s="720"/>
      <c r="S244" s="720"/>
      <c r="T244" s="720"/>
      <c r="U244" s="720"/>
      <c r="V244" s="720"/>
      <c r="W244" s="720"/>
      <c r="X244" s="720"/>
      <c r="Y244" s="720"/>
      <c r="Z244" s="720"/>
      <c r="AA244" s="720"/>
      <c r="AB244" s="720"/>
      <c r="AC244" s="720"/>
      <c r="AD244" s="720"/>
      <c r="AE244" s="720"/>
      <c r="AF244" s="720"/>
      <c r="AG244" s="720"/>
      <c r="AH244" s="720"/>
    </row>
    <row r="245">
      <c r="A245" s="720"/>
      <c r="B245" s="720"/>
      <c r="C245" s="720"/>
      <c r="D245" s="720"/>
      <c r="E245" s="720"/>
      <c r="F245" s="720"/>
      <c r="G245" s="720"/>
      <c r="H245" s="720"/>
      <c r="I245" s="720"/>
      <c r="J245" s="720"/>
      <c r="K245" s="720"/>
      <c r="L245" s="720"/>
      <c r="M245" s="720"/>
      <c r="N245" s="720"/>
      <c r="O245" s="720"/>
      <c r="P245" s="720"/>
      <c r="Q245" s="720"/>
      <c r="R245" s="720"/>
      <c r="S245" s="720"/>
      <c r="T245" s="720"/>
      <c r="U245" s="720"/>
      <c r="V245" s="720"/>
      <c r="W245" s="720"/>
      <c r="X245" s="720"/>
      <c r="Y245" s="720"/>
      <c r="Z245" s="720"/>
      <c r="AA245" s="720"/>
      <c r="AB245" s="720"/>
      <c r="AC245" s="720"/>
      <c r="AD245" s="720"/>
      <c r="AE245" s="720"/>
      <c r="AF245" s="720"/>
      <c r="AG245" s="720"/>
      <c r="AH245" s="720"/>
    </row>
    <row r="246">
      <c r="A246" s="720"/>
      <c r="B246" s="720"/>
      <c r="C246" s="720"/>
      <c r="D246" s="720"/>
      <c r="E246" s="720"/>
      <c r="F246" s="720"/>
      <c r="G246" s="720"/>
      <c r="H246" s="720"/>
      <c r="I246" s="720"/>
      <c r="J246" s="720"/>
      <c r="K246" s="720"/>
      <c r="L246" s="720"/>
      <c r="M246" s="720"/>
      <c r="N246" s="720"/>
      <c r="O246" s="720"/>
      <c r="P246" s="720"/>
      <c r="Q246" s="720"/>
      <c r="R246" s="720"/>
      <c r="S246" s="720"/>
      <c r="T246" s="720"/>
      <c r="U246" s="720"/>
      <c r="V246" s="720"/>
      <c r="W246" s="720"/>
      <c r="X246" s="720"/>
      <c r="Y246" s="720"/>
      <c r="Z246" s="720"/>
      <c r="AA246" s="720"/>
      <c r="AB246" s="720"/>
      <c r="AC246" s="720"/>
      <c r="AD246" s="720"/>
      <c r="AE246" s="720"/>
      <c r="AF246" s="720"/>
      <c r="AG246" s="720"/>
      <c r="AH246" s="720"/>
    </row>
    <row r="247">
      <c r="A247" s="720"/>
      <c r="B247" s="720"/>
      <c r="C247" s="720"/>
      <c r="D247" s="720"/>
      <c r="E247" s="720"/>
      <c r="F247" s="720"/>
      <c r="G247" s="720"/>
      <c r="H247" s="720"/>
      <c r="I247" s="720"/>
      <c r="J247" s="720"/>
      <c r="K247" s="720"/>
      <c r="L247" s="720"/>
      <c r="M247" s="720"/>
      <c r="N247" s="720"/>
      <c r="O247" s="720"/>
      <c r="P247" s="720"/>
      <c r="Q247" s="720"/>
      <c r="R247" s="720"/>
      <c r="S247" s="720"/>
      <c r="T247" s="720"/>
      <c r="U247" s="720"/>
      <c r="V247" s="720"/>
      <c r="W247" s="720"/>
      <c r="X247" s="720"/>
      <c r="Y247" s="720"/>
      <c r="Z247" s="720"/>
      <c r="AA247" s="720"/>
      <c r="AB247" s="720"/>
      <c r="AC247" s="720"/>
      <c r="AD247" s="720"/>
      <c r="AE247" s="720"/>
      <c r="AF247" s="720"/>
      <c r="AG247" s="720"/>
      <c r="AH247" s="720"/>
    </row>
    <row r="248">
      <c r="A248" s="720"/>
      <c r="B248" s="720"/>
      <c r="C248" s="720"/>
      <c r="D248" s="720"/>
      <c r="E248" s="720"/>
      <c r="F248" s="720"/>
      <c r="G248" s="720"/>
      <c r="H248" s="720"/>
      <c r="I248" s="720"/>
      <c r="J248" s="720"/>
      <c r="K248" s="720"/>
      <c r="L248" s="720"/>
      <c r="M248" s="720"/>
      <c r="N248" s="720"/>
      <c r="O248" s="720"/>
      <c r="P248" s="720"/>
      <c r="Q248" s="720"/>
      <c r="R248" s="720"/>
      <c r="S248" s="720"/>
      <c r="T248" s="720"/>
      <c r="U248" s="720"/>
      <c r="V248" s="720"/>
      <c r="W248" s="720"/>
      <c r="X248" s="720"/>
      <c r="Y248" s="720"/>
      <c r="Z248" s="720"/>
      <c r="AA248" s="720"/>
      <c r="AB248" s="720"/>
      <c r="AC248" s="720"/>
      <c r="AD248" s="720"/>
      <c r="AE248" s="720"/>
      <c r="AF248" s="720"/>
      <c r="AG248" s="720"/>
      <c r="AH248" s="720"/>
    </row>
    <row r="249">
      <c r="A249" s="720"/>
      <c r="B249" s="720"/>
      <c r="C249" s="720"/>
      <c r="D249" s="720"/>
      <c r="E249" s="720"/>
      <c r="F249" s="720"/>
      <c r="G249" s="720"/>
      <c r="H249" s="720"/>
      <c r="I249" s="720"/>
      <c r="J249" s="720"/>
      <c r="K249" s="720"/>
      <c r="L249" s="720"/>
      <c r="M249" s="720"/>
      <c r="N249" s="720"/>
      <c r="O249" s="720"/>
      <c r="P249" s="720"/>
      <c r="Q249" s="720"/>
      <c r="R249" s="720"/>
      <c r="S249" s="720"/>
      <c r="T249" s="720"/>
      <c r="U249" s="720"/>
      <c r="V249" s="720"/>
      <c r="W249" s="720"/>
      <c r="X249" s="720"/>
      <c r="Y249" s="720"/>
      <c r="Z249" s="720"/>
      <c r="AA249" s="720"/>
      <c r="AB249" s="720"/>
      <c r="AC249" s="720"/>
      <c r="AD249" s="720"/>
      <c r="AE249" s="720"/>
      <c r="AF249" s="720"/>
      <c r="AG249" s="720"/>
      <c r="AH249" s="720"/>
    </row>
    <row r="250">
      <c r="A250" s="720"/>
      <c r="B250" s="720"/>
      <c r="C250" s="720"/>
      <c r="D250" s="720"/>
      <c r="E250" s="720"/>
      <c r="F250" s="720"/>
      <c r="G250" s="720"/>
      <c r="H250" s="720"/>
      <c r="I250" s="720"/>
      <c r="J250" s="720"/>
      <c r="K250" s="720"/>
      <c r="L250" s="720"/>
      <c r="M250" s="720"/>
      <c r="N250" s="720"/>
      <c r="O250" s="720"/>
      <c r="P250" s="720"/>
      <c r="Q250" s="720"/>
      <c r="R250" s="720"/>
      <c r="S250" s="720"/>
      <c r="T250" s="720"/>
      <c r="U250" s="720"/>
      <c r="V250" s="720"/>
      <c r="W250" s="720"/>
      <c r="X250" s="720"/>
      <c r="Y250" s="720"/>
      <c r="Z250" s="720"/>
      <c r="AA250" s="720"/>
      <c r="AB250" s="720"/>
      <c r="AC250" s="720"/>
      <c r="AD250" s="720"/>
      <c r="AE250" s="720"/>
      <c r="AF250" s="720"/>
      <c r="AG250" s="720"/>
      <c r="AH250" s="720"/>
    </row>
    <row r="251">
      <c r="A251" s="720"/>
      <c r="B251" s="720"/>
      <c r="C251" s="720"/>
      <c r="D251" s="720"/>
      <c r="E251" s="720"/>
      <c r="F251" s="720"/>
      <c r="G251" s="720"/>
      <c r="H251" s="720"/>
      <c r="I251" s="720"/>
      <c r="J251" s="720"/>
      <c r="K251" s="720"/>
      <c r="L251" s="720"/>
      <c r="M251" s="720"/>
      <c r="N251" s="720"/>
      <c r="O251" s="720"/>
      <c r="P251" s="720"/>
      <c r="Q251" s="720"/>
      <c r="R251" s="720"/>
      <c r="S251" s="720"/>
      <c r="T251" s="720"/>
      <c r="U251" s="720"/>
      <c r="V251" s="720"/>
      <c r="W251" s="720"/>
      <c r="X251" s="720"/>
      <c r="Y251" s="720"/>
      <c r="Z251" s="720"/>
      <c r="AA251" s="720"/>
      <c r="AB251" s="720"/>
      <c r="AC251" s="720"/>
      <c r="AD251" s="720"/>
      <c r="AE251" s="720"/>
      <c r="AF251" s="720"/>
      <c r="AG251" s="720"/>
      <c r="AH251" s="720"/>
    </row>
    <row r="252">
      <c r="A252" s="720"/>
      <c r="B252" s="720"/>
      <c r="C252" s="720"/>
      <c r="D252" s="720"/>
      <c r="E252" s="720"/>
      <c r="F252" s="720"/>
      <c r="G252" s="720"/>
      <c r="H252" s="720"/>
      <c r="I252" s="720"/>
      <c r="J252" s="720"/>
      <c r="K252" s="720"/>
      <c r="L252" s="720"/>
      <c r="M252" s="720"/>
      <c r="N252" s="720"/>
      <c r="O252" s="720"/>
      <c r="P252" s="720"/>
      <c r="Q252" s="720"/>
      <c r="R252" s="720"/>
      <c r="S252" s="720"/>
      <c r="T252" s="720"/>
      <c r="U252" s="720"/>
      <c r="V252" s="720"/>
      <c r="W252" s="720"/>
      <c r="X252" s="720"/>
      <c r="Y252" s="720"/>
      <c r="Z252" s="720"/>
      <c r="AA252" s="720"/>
      <c r="AB252" s="720"/>
      <c r="AC252" s="720"/>
      <c r="AD252" s="720"/>
      <c r="AE252" s="720"/>
      <c r="AF252" s="720"/>
      <c r="AG252" s="720"/>
      <c r="AH252" s="720"/>
    </row>
    <row r="253">
      <c r="A253" s="720"/>
      <c r="B253" s="720"/>
      <c r="C253" s="720"/>
      <c r="D253" s="720"/>
      <c r="E253" s="720"/>
      <c r="F253" s="720"/>
      <c r="G253" s="720"/>
      <c r="H253" s="720"/>
      <c r="I253" s="720"/>
      <c r="J253" s="720"/>
      <c r="K253" s="720"/>
      <c r="L253" s="720"/>
      <c r="M253" s="720"/>
      <c r="N253" s="720"/>
      <c r="O253" s="720"/>
      <c r="P253" s="720"/>
      <c r="Q253" s="720"/>
      <c r="R253" s="720"/>
      <c r="S253" s="720"/>
      <c r="T253" s="720"/>
      <c r="U253" s="720"/>
      <c r="V253" s="720"/>
      <c r="W253" s="720"/>
      <c r="X253" s="720"/>
      <c r="Y253" s="720"/>
      <c r="Z253" s="720"/>
      <c r="AA253" s="720"/>
      <c r="AB253" s="720"/>
      <c r="AC253" s="720"/>
      <c r="AD253" s="720"/>
      <c r="AE253" s="720"/>
      <c r="AF253" s="720"/>
      <c r="AG253" s="720"/>
      <c r="AH253" s="720"/>
    </row>
    <row r="254">
      <c r="A254" s="720"/>
      <c r="B254" s="720"/>
      <c r="C254" s="720"/>
      <c r="D254" s="720"/>
      <c r="E254" s="720"/>
      <c r="F254" s="720"/>
      <c r="G254" s="720"/>
      <c r="H254" s="720"/>
      <c r="I254" s="720"/>
      <c r="J254" s="720"/>
      <c r="K254" s="720"/>
      <c r="L254" s="720"/>
      <c r="M254" s="720"/>
      <c r="N254" s="720"/>
      <c r="O254" s="720"/>
      <c r="P254" s="720"/>
      <c r="Q254" s="720"/>
      <c r="R254" s="720"/>
      <c r="S254" s="720"/>
      <c r="T254" s="720"/>
      <c r="U254" s="720"/>
      <c r="V254" s="720"/>
      <c r="W254" s="720"/>
      <c r="X254" s="720"/>
      <c r="Y254" s="720"/>
      <c r="Z254" s="720"/>
      <c r="AA254" s="720"/>
      <c r="AB254" s="720"/>
      <c r="AC254" s="720"/>
      <c r="AD254" s="720"/>
      <c r="AE254" s="720"/>
      <c r="AF254" s="720"/>
      <c r="AG254" s="720"/>
      <c r="AH254" s="720"/>
    </row>
    <row r="255">
      <c r="A255" s="720"/>
      <c r="B255" s="720"/>
      <c r="C255" s="720"/>
      <c r="D255" s="720"/>
      <c r="E255" s="720"/>
      <c r="F255" s="720"/>
      <c r="G255" s="720"/>
      <c r="H255" s="720"/>
      <c r="I255" s="720"/>
      <c r="J255" s="720"/>
      <c r="K255" s="720"/>
      <c r="L255" s="720"/>
      <c r="M255" s="720"/>
      <c r="N255" s="720"/>
      <c r="O255" s="720"/>
      <c r="P255" s="720"/>
      <c r="Q255" s="720"/>
      <c r="R255" s="720"/>
      <c r="S255" s="720"/>
      <c r="T255" s="720"/>
      <c r="U255" s="720"/>
      <c r="V255" s="720"/>
      <c r="W255" s="720"/>
      <c r="X255" s="720"/>
      <c r="Y255" s="720"/>
      <c r="Z255" s="720"/>
      <c r="AA255" s="720"/>
      <c r="AB255" s="720"/>
      <c r="AC255" s="720"/>
      <c r="AD255" s="720"/>
      <c r="AE255" s="720"/>
      <c r="AF255" s="720"/>
      <c r="AG255" s="720"/>
      <c r="AH255" s="720"/>
    </row>
    <row r="256">
      <c r="A256" s="720"/>
      <c r="B256" s="720"/>
      <c r="C256" s="720"/>
      <c r="D256" s="720"/>
      <c r="E256" s="720"/>
      <c r="F256" s="720"/>
      <c r="G256" s="720"/>
      <c r="H256" s="720"/>
      <c r="I256" s="720"/>
      <c r="J256" s="720"/>
      <c r="K256" s="720"/>
      <c r="L256" s="720"/>
      <c r="M256" s="720"/>
      <c r="N256" s="720"/>
      <c r="O256" s="720"/>
      <c r="P256" s="720"/>
      <c r="Q256" s="720"/>
      <c r="R256" s="720"/>
      <c r="S256" s="720"/>
      <c r="T256" s="720"/>
      <c r="U256" s="720"/>
      <c r="V256" s="720"/>
      <c r="W256" s="720"/>
      <c r="X256" s="720"/>
      <c r="Y256" s="720"/>
      <c r="Z256" s="720"/>
      <c r="AA256" s="720"/>
      <c r="AB256" s="720"/>
      <c r="AC256" s="720"/>
      <c r="AD256" s="720"/>
      <c r="AE256" s="720"/>
      <c r="AF256" s="720"/>
      <c r="AG256" s="720"/>
      <c r="AH256" s="720"/>
    </row>
    <row r="257">
      <c r="A257" s="720"/>
      <c r="B257" s="720"/>
      <c r="C257" s="720"/>
      <c r="D257" s="720"/>
      <c r="E257" s="720"/>
      <c r="F257" s="720"/>
      <c r="G257" s="720"/>
      <c r="H257" s="720"/>
      <c r="I257" s="720"/>
      <c r="J257" s="720"/>
      <c r="K257" s="720"/>
      <c r="L257" s="720"/>
      <c r="M257" s="720"/>
      <c r="N257" s="720"/>
      <c r="O257" s="720"/>
      <c r="P257" s="720"/>
      <c r="Q257" s="720"/>
      <c r="R257" s="720"/>
      <c r="S257" s="720"/>
      <c r="T257" s="720"/>
      <c r="U257" s="720"/>
      <c r="V257" s="720"/>
      <c r="W257" s="720"/>
      <c r="X257" s="720"/>
      <c r="Y257" s="720"/>
      <c r="Z257" s="720"/>
      <c r="AA257" s="720"/>
      <c r="AB257" s="720"/>
      <c r="AC257" s="720"/>
      <c r="AD257" s="720"/>
      <c r="AE257" s="720"/>
      <c r="AF257" s="720"/>
      <c r="AG257" s="720"/>
      <c r="AH257" s="720"/>
    </row>
    <row r="258">
      <c r="A258" s="720"/>
      <c r="B258" s="720"/>
      <c r="C258" s="720"/>
      <c r="D258" s="720"/>
      <c r="E258" s="720"/>
      <c r="F258" s="720"/>
      <c r="G258" s="720"/>
      <c r="H258" s="720"/>
      <c r="I258" s="720"/>
      <c r="J258" s="720"/>
      <c r="K258" s="720"/>
      <c r="L258" s="720"/>
      <c r="M258" s="720"/>
      <c r="N258" s="720"/>
      <c r="O258" s="720"/>
      <c r="P258" s="720"/>
      <c r="Q258" s="720"/>
      <c r="R258" s="720"/>
      <c r="S258" s="720"/>
      <c r="T258" s="720"/>
      <c r="U258" s="720"/>
      <c r="V258" s="720"/>
      <c r="W258" s="720"/>
      <c r="X258" s="720"/>
      <c r="Y258" s="720"/>
      <c r="Z258" s="720"/>
      <c r="AA258" s="720"/>
      <c r="AB258" s="720"/>
      <c r="AC258" s="720"/>
      <c r="AD258" s="720"/>
      <c r="AE258" s="720"/>
      <c r="AF258" s="720"/>
      <c r="AG258" s="720"/>
      <c r="AH258" s="720"/>
    </row>
    <row r="259">
      <c r="A259" s="720"/>
      <c r="B259" s="720"/>
      <c r="C259" s="720"/>
      <c r="D259" s="720"/>
      <c r="E259" s="720"/>
      <c r="F259" s="720"/>
      <c r="G259" s="720"/>
      <c r="H259" s="720"/>
      <c r="I259" s="720"/>
      <c r="J259" s="720"/>
      <c r="K259" s="720"/>
      <c r="L259" s="720"/>
      <c r="M259" s="720"/>
      <c r="N259" s="720"/>
      <c r="O259" s="720"/>
      <c r="P259" s="720"/>
      <c r="Q259" s="720"/>
      <c r="R259" s="720"/>
      <c r="S259" s="720"/>
      <c r="T259" s="720"/>
      <c r="U259" s="720"/>
      <c r="V259" s="720"/>
      <c r="W259" s="720"/>
      <c r="X259" s="720"/>
      <c r="Y259" s="720"/>
      <c r="Z259" s="720"/>
      <c r="AA259" s="720"/>
      <c r="AB259" s="720"/>
      <c r="AC259" s="720"/>
      <c r="AD259" s="720"/>
      <c r="AE259" s="720"/>
      <c r="AF259" s="720"/>
      <c r="AG259" s="720"/>
      <c r="AH259" s="720"/>
    </row>
    <row r="260">
      <c r="A260" s="720"/>
      <c r="B260" s="720"/>
      <c r="C260" s="720"/>
      <c r="D260" s="720"/>
      <c r="E260" s="720"/>
      <c r="F260" s="720"/>
      <c r="G260" s="720"/>
      <c r="H260" s="720"/>
      <c r="I260" s="720"/>
      <c r="J260" s="720"/>
      <c r="K260" s="720"/>
      <c r="L260" s="720"/>
      <c r="M260" s="720"/>
      <c r="N260" s="720"/>
      <c r="O260" s="720"/>
      <c r="P260" s="720"/>
      <c r="Q260" s="720"/>
      <c r="R260" s="720"/>
      <c r="S260" s="720"/>
      <c r="T260" s="720"/>
      <c r="U260" s="720"/>
      <c r="V260" s="720"/>
      <c r="W260" s="720"/>
      <c r="X260" s="720"/>
      <c r="Y260" s="720"/>
      <c r="Z260" s="720"/>
      <c r="AA260" s="720"/>
      <c r="AB260" s="720"/>
      <c r="AC260" s="720"/>
      <c r="AD260" s="720"/>
      <c r="AE260" s="720"/>
      <c r="AF260" s="720"/>
      <c r="AG260" s="720"/>
      <c r="AH260" s="720"/>
    </row>
    <row r="261">
      <c r="A261" s="720"/>
      <c r="B261" s="720"/>
      <c r="C261" s="720"/>
      <c r="D261" s="720"/>
      <c r="E261" s="720"/>
      <c r="F261" s="720"/>
      <c r="G261" s="720"/>
      <c r="H261" s="720"/>
      <c r="I261" s="720"/>
      <c r="J261" s="720"/>
      <c r="K261" s="720"/>
      <c r="L261" s="720"/>
      <c r="M261" s="720"/>
      <c r="N261" s="720"/>
      <c r="O261" s="720"/>
      <c r="P261" s="720"/>
      <c r="Q261" s="720"/>
      <c r="R261" s="720"/>
      <c r="S261" s="720"/>
      <c r="T261" s="720"/>
      <c r="U261" s="720"/>
      <c r="V261" s="720"/>
      <c r="W261" s="720"/>
      <c r="X261" s="720"/>
      <c r="Y261" s="720"/>
      <c r="Z261" s="720"/>
      <c r="AA261" s="720"/>
      <c r="AB261" s="720"/>
      <c r="AC261" s="720"/>
      <c r="AD261" s="720"/>
      <c r="AE261" s="720"/>
      <c r="AF261" s="720"/>
      <c r="AG261" s="720"/>
      <c r="AH261" s="720"/>
    </row>
    <row r="262">
      <c r="A262" s="720"/>
      <c r="B262" s="720"/>
      <c r="C262" s="720"/>
      <c r="D262" s="720"/>
      <c r="E262" s="720"/>
      <c r="F262" s="720"/>
      <c r="G262" s="720"/>
      <c r="H262" s="720"/>
      <c r="I262" s="720"/>
      <c r="J262" s="720"/>
      <c r="K262" s="720"/>
      <c r="L262" s="720"/>
      <c r="M262" s="720"/>
      <c r="N262" s="720"/>
      <c r="O262" s="720"/>
      <c r="P262" s="720"/>
      <c r="Q262" s="720"/>
      <c r="R262" s="720"/>
      <c r="S262" s="720"/>
      <c r="T262" s="720"/>
      <c r="U262" s="720"/>
      <c r="V262" s="720"/>
      <c r="W262" s="720"/>
      <c r="X262" s="720"/>
      <c r="Y262" s="720"/>
      <c r="Z262" s="720"/>
      <c r="AA262" s="720"/>
      <c r="AB262" s="720"/>
      <c r="AC262" s="720"/>
      <c r="AD262" s="720"/>
      <c r="AE262" s="720"/>
      <c r="AF262" s="720"/>
      <c r="AG262" s="720"/>
      <c r="AH262" s="720"/>
    </row>
    <row r="263">
      <c r="A263" s="720"/>
      <c r="B263" s="720"/>
      <c r="C263" s="720"/>
      <c r="D263" s="720"/>
      <c r="E263" s="720"/>
      <c r="F263" s="720"/>
      <c r="G263" s="720"/>
      <c r="H263" s="720"/>
      <c r="I263" s="720"/>
      <c r="J263" s="720"/>
      <c r="K263" s="720"/>
      <c r="L263" s="720"/>
      <c r="M263" s="720"/>
      <c r="N263" s="720"/>
      <c r="O263" s="720"/>
      <c r="P263" s="720"/>
      <c r="Q263" s="720"/>
      <c r="R263" s="720"/>
      <c r="S263" s="720"/>
      <c r="T263" s="720"/>
      <c r="U263" s="720"/>
      <c r="V263" s="720"/>
      <c r="W263" s="720"/>
      <c r="X263" s="720"/>
      <c r="Y263" s="720"/>
      <c r="Z263" s="720"/>
      <c r="AA263" s="720"/>
      <c r="AB263" s="720"/>
      <c r="AC263" s="720"/>
      <c r="AD263" s="720"/>
      <c r="AE263" s="720"/>
      <c r="AF263" s="720"/>
      <c r="AG263" s="720"/>
      <c r="AH263" s="720"/>
    </row>
    <row r="264">
      <c r="A264" s="720"/>
      <c r="B264" s="720"/>
      <c r="C264" s="720"/>
      <c r="D264" s="720"/>
      <c r="E264" s="720"/>
      <c r="F264" s="720"/>
      <c r="G264" s="720"/>
      <c r="H264" s="720"/>
      <c r="I264" s="720"/>
      <c r="J264" s="720"/>
      <c r="K264" s="720"/>
      <c r="L264" s="720"/>
      <c r="M264" s="720"/>
      <c r="N264" s="720"/>
      <c r="O264" s="720"/>
      <c r="P264" s="720"/>
      <c r="Q264" s="720"/>
      <c r="R264" s="720"/>
      <c r="S264" s="720"/>
      <c r="T264" s="720"/>
      <c r="U264" s="720"/>
      <c r="V264" s="720"/>
      <c r="W264" s="720"/>
      <c r="X264" s="720"/>
      <c r="Y264" s="720"/>
      <c r="Z264" s="720"/>
      <c r="AA264" s="720"/>
      <c r="AB264" s="720"/>
      <c r="AC264" s="720"/>
      <c r="AD264" s="720"/>
      <c r="AE264" s="720"/>
      <c r="AF264" s="720"/>
      <c r="AG264" s="720"/>
      <c r="AH264" s="720"/>
    </row>
    <row r="265">
      <c r="A265" s="720"/>
      <c r="B265" s="720"/>
      <c r="C265" s="720"/>
      <c r="D265" s="720"/>
      <c r="E265" s="720"/>
      <c r="F265" s="720"/>
      <c r="G265" s="720"/>
      <c r="H265" s="720"/>
      <c r="I265" s="720"/>
      <c r="J265" s="720"/>
      <c r="K265" s="720"/>
      <c r="L265" s="720"/>
      <c r="M265" s="720"/>
      <c r="N265" s="720"/>
      <c r="O265" s="720"/>
      <c r="P265" s="720"/>
      <c r="Q265" s="720"/>
      <c r="R265" s="720"/>
      <c r="S265" s="720"/>
      <c r="T265" s="720"/>
      <c r="U265" s="720"/>
      <c r="V265" s="720"/>
      <c r="W265" s="720"/>
      <c r="X265" s="720"/>
      <c r="Y265" s="720"/>
      <c r="Z265" s="720"/>
      <c r="AA265" s="720"/>
      <c r="AB265" s="720"/>
      <c r="AC265" s="720"/>
      <c r="AD265" s="720"/>
      <c r="AE265" s="720"/>
      <c r="AF265" s="720"/>
      <c r="AG265" s="720"/>
      <c r="AH265" s="720"/>
    </row>
    <row r="266">
      <c r="A266" s="720"/>
      <c r="B266" s="720"/>
      <c r="C266" s="720"/>
      <c r="D266" s="720"/>
      <c r="E266" s="720"/>
      <c r="F266" s="720"/>
      <c r="G266" s="720"/>
      <c r="H266" s="720"/>
      <c r="I266" s="720"/>
      <c r="J266" s="720"/>
      <c r="K266" s="720"/>
      <c r="L266" s="720"/>
      <c r="M266" s="720"/>
      <c r="N266" s="720"/>
      <c r="O266" s="720"/>
      <c r="P266" s="720"/>
      <c r="Q266" s="720"/>
      <c r="R266" s="720"/>
      <c r="S266" s="720"/>
      <c r="T266" s="720"/>
      <c r="U266" s="720"/>
      <c r="V266" s="720"/>
      <c r="W266" s="720"/>
      <c r="X266" s="720"/>
      <c r="Y266" s="720"/>
      <c r="Z266" s="720"/>
      <c r="AA266" s="720"/>
      <c r="AB266" s="720"/>
      <c r="AC266" s="720"/>
      <c r="AD266" s="720"/>
      <c r="AE266" s="720"/>
      <c r="AF266" s="720"/>
      <c r="AG266" s="720"/>
      <c r="AH266" s="720"/>
    </row>
    <row r="267">
      <c r="A267" s="720"/>
      <c r="B267" s="720"/>
      <c r="C267" s="720"/>
      <c r="D267" s="720"/>
      <c r="E267" s="720"/>
      <c r="F267" s="720"/>
      <c r="G267" s="720"/>
      <c r="H267" s="720"/>
      <c r="I267" s="720"/>
      <c r="J267" s="720"/>
      <c r="K267" s="720"/>
      <c r="L267" s="720"/>
      <c r="M267" s="720"/>
      <c r="N267" s="720"/>
      <c r="O267" s="720"/>
      <c r="P267" s="720"/>
      <c r="Q267" s="720"/>
      <c r="R267" s="720"/>
      <c r="S267" s="720"/>
      <c r="T267" s="720"/>
      <c r="U267" s="720"/>
      <c r="V267" s="720"/>
      <c r="W267" s="720"/>
      <c r="X267" s="720"/>
      <c r="Y267" s="720"/>
      <c r="Z267" s="720"/>
      <c r="AA267" s="720"/>
      <c r="AB267" s="720"/>
      <c r="AC267" s="720"/>
      <c r="AD267" s="720"/>
      <c r="AE267" s="720"/>
      <c r="AF267" s="720"/>
      <c r="AG267" s="720"/>
      <c r="AH267" s="720"/>
    </row>
    <row r="268">
      <c r="A268" s="720"/>
      <c r="B268" s="720"/>
      <c r="C268" s="720"/>
      <c r="D268" s="720"/>
      <c r="E268" s="720"/>
      <c r="F268" s="720"/>
      <c r="G268" s="720"/>
      <c r="H268" s="720"/>
      <c r="I268" s="720"/>
      <c r="J268" s="720"/>
      <c r="K268" s="720"/>
      <c r="L268" s="720"/>
      <c r="M268" s="720"/>
      <c r="N268" s="720"/>
      <c r="O268" s="720"/>
      <c r="P268" s="720"/>
      <c r="Q268" s="720"/>
      <c r="R268" s="720"/>
      <c r="S268" s="720"/>
      <c r="T268" s="720"/>
      <c r="U268" s="720"/>
      <c r="V268" s="720"/>
      <c r="W268" s="720"/>
      <c r="X268" s="720"/>
      <c r="Y268" s="720"/>
      <c r="Z268" s="720"/>
      <c r="AA268" s="720"/>
      <c r="AB268" s="720"/>
      <c r="AC268" s="720"/>
      <c r="AD268" s="720"/>
      <c r="AE268" s="720"/>
      <c r="AF268" s="720"/>
      <c r="AG268" s="720"/>
      <c r="AH268" s="720"/>
    </row>
    <row r="269">
      <c r="A269" s="720"/>
      <c r="B269" s="720"/>
      <c r="C269" s="720"/>
      <c r="D269" s="720"/>
      <c r="E269" s="720"/>
      <c r="F269" s="720"/>
      <c r="G269" s="720"/>
      <c r="H269" s="720"/>
      <c r="I269" s="720"/>
      <c r="J269" s="720"/>
      <c r="K269" s="720"/>
      <c r="L269" s="720"/>
      <c r="M269" s="720"/>
      <c r="N269" s="720"/>
      <c r="O269" s="720"/>
      <c r="P269" s="720"/>
      <c r="Q269" s="720"/>
      <c r="R269" s="720"/>
      <c r="S269" s="720"/>
      <c r="T269" s="720"/>
      <c r="U269" s="720"/>
      <c r="V269" s="720"/>
      <c r="W269" s="720"/>
      <c r="X269" s="720"/>
      <c r="Y269" s="720"/>
      <c r="Z269" s="720"/>
      <c r="AA269" s="720"/>
      <c r="AB269" s="720"/>
      <c r="AC269" s="720"/>
      <c r="AD269" s="720"/>
      <c r="AE269" s="720"/>
      <c r="AF269" s="720"/>
      <c r="AG269" s="720"/>
      <c r="AH269" s="720"/>
    </row>
    <row r="270">
      <c r="A270" s="720"/>
      <c r="B270" s="720"/>
      <c r="C270" s="720"/>
      <c r="D270" s="720"/>
      <c r="E270" s="720"/>
      <c r="F270" s="720"/>
      <c r="G270" s="720"/>
      <c r="H270" s="720"/>
      <c r="I270" s="720"/>
      <c r="J270" s="720"/>
      <c r="K270" s="720"/>
      <c r="L270" s="720"/>
      <c r="M270" s="720"/>
      <c r="N270" s="720"/>
      <c r="O270" s="720"/>
      <c r="P270" s="720"/>
      <c r="Q270" s="720"/>
      <c r="R270" s="720"/>
      <c r="S270" s="720"/>
      <c r="T270" s="720"/>
      <c r="U270" s="720"/>
      <c r="V270" s="720"/>
      <c r="W270" s="720"/>
      <c r="X270" s="720"/>
      <c r="Y270" s="720"/>
      <c r="Z270" s="720"/>
      <c r="AA270" s="720"/>
      <c r="AB270" s="720"/>
      <c r="AC270" s="720"/>
      <c r="AD270" s="720"/>
      <c r="AE270" s="720"/>
      <c r="AF270" s="720"/>
      <c r="AG270" s="720"/>
      <c r="AH270" s="720"/>
    </row>
    <row r="271">
      <c r="A271" s="720"/>
      <c r="B271" s="720"/>
      <c r="C271" s="720"/>
      <c r="D271" s="720"/>
      <c r="E271" s="720"/>
      <c r="F271" s="720"/>
      <c r="G271" s="720"/>
      <c r="H271" s="720"/>
      <c r="I271" s="720"/>
      <c r="J271" s="720"/>
      <c r="K271" s="720"/>
      <c r="L271" s="720"/>
      <c r="M271" s="720"/>
      <c r="N271" s="720"/>
      <c r="O271" s="720"/>
      <c r="P271" s="720"/>
      <c r="Q271" s="720"/>
      <c r="R271" s="720"/>
      <c r="S271" s="720"/>
      <c r="T271" s="720"/>
      <c r="U271" s="720"/>
      <c r="V271" s="720"/>
      <c r="W271" s="720"/>
      <c r="X271" s="720"/>
      <c r="Y271" s="720"/>
      <c r="Z271" s="720"/>
      <c r="AA271" s="720"/>
      <c r="AB271" s="720"/>
      <c r="AC271" s="720"/>
      <c r="AD271" s="720"/>
      <c r="AE271" s="720"/>
      <c r="AF271" s="720"/>
      <c r="AG271" s="720"/>
      <c r="AH271" s="720"/>
    </row>
    <row r="272">
      <c r="A272" s="720"/>
      <c r="B272" s="720"/>
      <c r="C272" s="720"/>
      <c r="D272" s="720"/>
      <c r="E272" s="720"/>
      <c r="F272" s="720"/>
      <c r="G272" s="720"/>
      <c r="H272" s="720"/>
      <c r="I272" s="720"/>
      <c r="J272" s="720"/>
      <c r="K272" s="720"/>
      <c r="L272" s="720"/>
      <c r="M272" s="720"/>
      <c r="N272" s="720"/>
      <c r="O272" s="720"/>
      <c r="P272" s="720"/>
      <c r="Q272" s="720"/>
      <c r="R272" s="720"/>
      <c r="S272" s="720"/>
      <c r="T272" s="720"/>
      <c r="U272" s="720"/>
      <c r="V272" s="720"/>
      <c r="W272" s="720"/>
      <c r="X272" s="720"/>
      <c r="Y272" s="720"/>
      <c r="Z272" s="720"/>
      <c r="AA272" s="720"/>
      <c r="AB272" s="720"/>
      <c r="AC272" s="720"/>
      <c r="AD272" s="720"/>
      <c r="AE272" s="720"/>
      <c r="AF272" s="720"/>
      <c r="AG272" s="720"/>
      <c r="AH272" s="720"/>
    </row>
    <row r="273">
      <c r="A273" s="720"/>
      <c r="B273" s="720"/>
      <c r="C273" s="720"/>
      <c r="D273" s="720"/>
      <c r="E273" s="720"/>
      <c r="F273" s="720"/>
      <c r="G273" s="720"/>
      <c r="H273" s="720"/>
      <c r="I273" s="720"/>
      <c r="J273" s="720"/>
      <c r="K273" s="720"/>
      <c r="L273" s="720"/>
      <c r="M273" s="720"/>
      <c r="N273" s="720"/>
      <c r="O273" s="720"/>
      <c r="P273" s="720"/>
      <c r="Q273" s="720"/>
      <c r="R273" s="720"/>
      <c r="S273" s="720"/>
      <c r="T273" s="720"/>
      <c r="U273" s="720"/>
      <c r="V273" s="720"/>
      <c r="W273" s="720"/>
      <c r="X273" s="720"/>
      <c r="Y273" s="720"/>
      <c r="Z273" s="720"/>
      <c r="AA273" s="720"/>
      <c r="AB273" s="720"/>
      <c r="AC273" s="720"/>
      <c r="AD273" s="720"/>
      <c r="AE273" s="720"/>
      <c r="AF273" s="720"/>
      <c r="AG273" s="720"/>
      <c r="AH273" s="720"/>
    </row>
    <row r="274">
      <c r="A274" s="720"/>
      <c r="B274" s="720"/>
      <c r="C274" s="720"/>
      <c r="D274" s="720"/>
      <c r="E274" s="720"/>
      <c r="F274" s="720"/>
      <c r="G274" s="720"/>
      <c r="H274" s="720"/>
      <c r="I274" s="720"/>
      <c r="J274" s="720"/>
      <c r="K274" s="720"/>
      <c r="L274" s="720"/>
      <c r="M274" s="720"/>
      <c r="N274" s="720"/>
      <c r="O274" s="720"/>
      <c r="P274" s="720"/>
      <c r="Q274" s="720"/>
      <c r="R274" s="720"/>
      <c r="S274" s="720"/>
      <c r="T274" s="720"/>
      <c r="U274" s="720"/>
      <c r="V274" s="720"/>
      <c r="W274" s="720"/>
      <c r="X274" s="720"/>
      <c r="Y274" s="720"/>
      <c r="Z274" s="720"/>
      <c r="AA274" s="720"/>
      <c r="AB274" s="720"/>
      <c r="AC274" s="720"/>
      <c r="AD274" s="720"/>
      <c r="AE274" s="720"/>
      <c r="AF274" s="720"/>
      <c r="AG274" s="720"/>
      <c r="AH274" s="720"/>
    </row>
    <row r="275">
      <c r="A275" s="720"/>
      <c r="B275" s="720"/>
      <c r="C275" s="720"/>
      <c r="D275" s="720"/>
      <c r="E275" s="720"/>
      <c r="F275" s="720"/>
      <c r="G275" s="720"/>
      <c r="H275" s="720"/>
      <c r="I275" s="720"/>
      <c r="J275" s="720"/>
      <c r="K275" s="720"/>
      <c r="L275" s="720"/>
      <c r="M275" s="720"/>
      <c r="N275" s="720"/>
      <c r="O275" s="720"/>
      <c r="P275" s="720"/>
      <c r="Q275" s="720"/>
      <c r="R275" s="720"/>
      <c r="S275" s="720"/>
      <c r="T275" s="720"/>
      <c r="U275" s="720"/>
      <c r="V275" s="720"/>
      <c r="W275" s="720"/>
      <c r="X275" s="720"/>
      <c r="Y275" s="720"/>
      <c r="Z275" s="720"/>
      <c r="AA275" s="720"/>
      <c r="AB275" s="720"/>
      <c r="AC275" s="720"/>
      <c r="AD275" s="720"/>
      <c r="AE275" s="720"/>
      <c r="AF275" s="720"/>
      <c r="AG275" s="720"/>
      <c r="AH275" s="720"/>
    </row>
    <row r="276">
      <c r="A276" s="720"/>
      <c r="B276" s="720"/>
      <c r="C276" s="720"/>
      <c r="D276" s="720"/>
      <c r="E276" s="720"/>
      <c r="F276" s="720"/>
      <c r="G276" s="720"/>
      <c r="H276" s="720"/>
      <c r="I276" s="720"/>
      <c r="J276" s="720"/>
      <c r="K276" s="720"/>
      <c r="L276" s="720"/>
      <c r="M276" s="720"/>
      <c r="N276" s="720"/>
      <c r="O276" s="720"/>
      <c r="P276" s="720"/>
      <c r="Q276" s="720"/>
      <c r="R276" s="720"/>
      <c r="S276" s="720"/>
      <c r="T276" s="720"/>
      <c r="U276" s="720"/>
      <c r="V276" s="720"/>
      <c r="W276" s="720"/>
      <c r="X276" s="720"/>
      <c r="Y276" s="720"/>
      <c r="Z276" s="720"/>
      <c r="AA276" s="720"/>
      <c r="AB276" s="720"/>
      <c r="AC276" s="720"/>
      <c r="AD276" s="720"/>
      <c r="AE276" s="720"/>
      <c r="AF276" s="720"/>
      <c r="AG276" s="720"/>
      <c r="AH276" s="720"/>
    </row>
    <row r="277">
      <c r="A277" s="720"/>
      <c r="B277" s="720"/>
      <c r="C277" s="720"/>
      <c r="D277" s="720"/>
      <c r="E277" s="720"/>
      <c r="F277" s="720"/>
      <c r="G277" s="720"/>
      <c r="H277" s="720"/>
      <c r="I277" s="720"/>
      <c r="J277" s="720"/>
      <c r="K277" s="720"/>
      <c r="L277" s="720"/>
      <c r="M277" s="720"/>
      <c r="N277" s="720"/>
      <c r="O277" s="720"/>
      <c r="P277" s="720"/>
      <c r="Q277" s="720"/>
      <c r="R277" s="720"/>
      <c r="S277" s="720"/>
      <c r="T277" s="720"/>
      <c r="U277" s="720"/>
      <c r="V277" s="720"/>
      <c r="W277" s="720"/>
      <c r="X277" s="720"/>
      <c r="Y277" s="720"/>
      <c r="Z277" s="720"/>
      <c r="AA277" s="720"/>
      <c r="AB277" s="720"/>
      <c r="AC277" s="720"/>
      <c r="AD277" s="720"/>
      <c r="AE277" s="720"/>
      <c r="AF277" s="720"/>
      <c r="AG277" s="720"/>
      <c r="AH277" s="720"/>
    </row>
    <row r="278">
      <c r="A278" s="720"/>
      <c r="B278" s="720"/>
      <c r="C278" s="720"/>
      <c r="D278" s="720"/>
      <c r="E278" s="720"/>
      <c r="F278" s="720"/>
      <c r="G278" s="720"/>
      <c r="H278" s="720"/>
      <c r="I278" s="720"/>
      <c r="J278" s="720"/>
      <c r="K278" s="720"/>
      <c r="L278" s="720"/>
      <c r="M278" s="720"/>
      <c r="N278" s="720"/>
      <c r="O278" s="720"/>
      <c r="P278" s="720"/>
      <c r="Q278" s="720"/>
      <c r="R278" s="720"/>
      <c r="S278" s="720"/>
      <c r="T278" s="720"/>
      <c r="U278" s="720"/>
      <c r="V278" s="720"/>
      <c r="W278" s="720"/>
      <c r="X278" s="720"/>
      <c r="Y278" s="720"/>
      <c r="Z278" s="720"/>
      <c r="AA278" s="720"/>
      <c r="AB278" s="720"/>
      <c r="AC278" s="720"/>
      <c r="AD278" s="720"/>
      <c r="AE278" s="720"/>
      <c r="AF278" s="720"/>
      <c r="AG278" s="720"/>
      <c r="AH278" s="720"/>
    </row>
    <row r="279">
      <c r="A279" s="720"/>
      <c r="B279" s="720"/>
      <c r="C279" s="720"/>
      <c r="D279" s="720"/>
      <c r="E279" s="720"/>
      <c r="F279" s="720"/>
      <c r="G279" s="720"/>
      <c r="H279" s="720"/>
      <c r="I279" s="720"/>
      <c r="J279" s="720"/>
      <c r="K279" s="720"/>
      <c r="L279" s="720"/>
      <c r="M279" s="720"/>
      <c r="N279" s="720"/>
      <c r="O279" s="720"/>
      <c r="P279" s="720"/>
      <c r="Q279" s="720"/>
      <c r="R279" s="720"/>
      <c r="S279" s="720"/>
      <c r="T279" s="720"/>
      <c r="U279" s="720"/>
      <c r="V279" s="720"/>
      <c r="W279" s="720"/>
      <c r="X279" s="720"/>
      <c r="Y279" s="720"/>
      <c r="Z279" s="720"/>
      <c r="AA279" s="720"/>
      <c r="AB279" s="720"/>
      <c r="AC279" s="720"/>
      <c r="AD279" s="720"/>
      <c r="AE279" s="720"/>
      <c r="AF279" s="720"/>
      <c r="AG279" s="720"/>
      <c r="AH279" s="720"/>
    </row>
    <row r="280">
      <c r="A280" s="720"/>
      <c r="B280" s="720"/>
      <c r="C280" s="720"/>
      <c r="D280" s="720"/>
      <c r="E280" s="720"/>
      <c r="F280" s="720"/>
      <c r="G280" s="720"/>
      <c r="H280" s="720"/>
      <c r="I280" s="720"/>
      <c r="J280" s="720"/>
      <c r="K280" s="720"/>
      <c r="L280" s="720"/>
      <c r="M280" s="720"/>
      <c r="N280" s="720"/>
      <c r="O280" s="720"/>
      <c r="P280" s="720"/>
      <c r="Q280" s="720"/>
      <c r="R280" s="720"/>
      <c r="S280" s="720"/>
      <c r="T280" s="720"/>
      <c r="U280" s="720"/>
      <c r="V280" s="720"/>
      <c r="W280" s="720"/>
      <c r="X280" s="720"/>
      <c r="Y280" s="720"/>
      <c r="Z280" s="720"/>
      <c r="AA280" s="720"/>
      <c r="AB280" s="720"/>
      <c r="AC280" s="720"/>
      <c r="AD280" s="720"/>
      <c r="AE280" s="720"/>
      <c r="AF280" s="720"/>
      <c r="AG280" s="720"/>
      <c r="AH280" s="720"/>
    </row>
    <row r="281">
      <c r="A281" s="720"/>
      <c r="B281" s="720"/>
      <c r="C281" s="720"/>
      <c r="D281" s="720"/>
      <c r="E281" s="720"/>
      <c r="F281" s="720"/>
      <c r="G281" s="720"/>
      <c r="H281" s="720"/>
      <c r="I281" s="720"/>
      <c r="J281" s="720"/>
      <c r="K281" s="720"/>
      <c r="L281" s="720"/>
      <c r="M281" s="720"/>
      <c r="N281" s="720"/>
      <c r="O281" s="720"/>
      <c r="P281" s="720"/>
      <c r="Q281" s="720"/>
      <c r="R281" s="720"/>
      <c r="S281" s="720"/>
      <c r="T281" s="720"/>
      <c r="U281" s="720"/>
      <c r="V281" s="720"/>
      <c r="W281" s="720"/>
      <c r="X281" s="720"/>
      <c r="Y281" s="720"/>
      <c r="Z281" s="720"/>
      <c r="AA281" s="720"/>
      <c r="AB281" s="720"/>
      <c r="AC281" s="720"/>
      <c r="AD281" s="720"/>
      <c r="AE281" s="720"/>
      <c r="AF281" s="720"/>
      <c r="AG281" s="720"/>
      <c r="AH281" s="720"/>
    </row>
    <row r="282">
      <c r="A282" s="720"/>
      <c r="B282" s="720"/>
      <c r="C282" s="720"/>
      <c r="D282" s="720"/>
      <c r="E282" s="720"/>
      <c r="F282" s="720"/>
      <c r="G282" s="720"/>
      <c r="H282" s="720"/>
      <c r="I282" s="720"/>
      <c r="J282" s="720"/>
      <c r="K282" s="720"/>
      <c r="L282" s="720"/>
      <c r="M282" s="720"/>
      <c r="N282" s="720"/>
      <c r="O282" s="720"/>
      <c r="P282" s="720"/>
      <c r="Q282" s="720"/>
      <c r="R282" s="720"/>
      <c r="S282" s="720"/>
      <c r="T282" s="720"/>
      <c r="U282" s="720"/>
      <c r="V282" s="720"/>
      <c r="W282" s="720"/>
      <c r="X282" s="720"/>
      <c r="Y282" s="720"/>
      <c r="Z282" s="720"/>
      <c r="AA282" s="720"/>
      <c r="AB282" s="720"/>
      <c r="AC282" s="720"/>
      <c r="AD282" s="720"/>
      <c r="AE282" s="720"/>
      <c r="AF282" s="720"/>
      <c r="AG282" s="720"/>
      <c r="AH282" s="720"/>
    </row>
    <row r="283">
      <c r="A283" s="720"/>
      <c r="B283" s="720"/>
      <c r="C283" s="720"/>
      <c r="D283" s="720"/>
      <c r="E283" s="720"/>
      <c r="F283" s="720"/>
      <c r="G283" s="720"/>
      <c r="H283" s="720"/>
      <c r="I283" s="720"/>
      <c r="J283" s="720"/>
      <c r="K283" s="720"/>
      <c r="L283" s="720"/>
      <c r="M283" s="720"/>
      <c r="N283" s="720"/>
      <c r="O283" s="720"/>
      <c r="P283" s="720"/>
      <c r="Q283" s="720"/>
      <c r="R283" s="720"/>
      <c r="S283" s="720"/>
      <c r="T283" s="720"/>
      <c r="U283" s="720"/>
      <c r="V283" s="720"/>
      <c r="W283" s="720"/>
      <c r="X283" s="720"/>
      <c r="Y283" s="720"/>
      <c r="Z283" s="720"/>
      <c r="AA283" s="720"/>
      <c r="AB283" s="720"/>
      <c r="AC283" s="720"/>
      <c r="AD283" s="720"/>
      <c r="AE283" s="720"/>
      <c r="AF283" s="720"/>
      <c r="AG283" s="720"/>
      <c r="AH283" s="720"/>
    </row>
    <row r="284">
      <c r="A284" s="720"/>
      <c r="B284" s="720"/>
      <c r="C284" s="720"/>
      <c r="D284" s="720"/>
      <c r="E284" s="720"/>
      <c r="F284" s="720"/>
      <c r="G284" s="720"/>
      <c r="H284" s="720"/>
      <c r="I284" s="720"/>
      <c r="J284" s="720"/>
      <c r="K284" s="720"/>
      <c r="L284" s="720"/>
      <c r="M284" s="720"/>
      <c r="N284" s="720"/>
      <c r="O284" s="720"/>
      <c r="P284" s="720"/>
      <c r="Q284" s="720"/>
      <c r="R284" s="720"/>
      <c r="S284" s="720"/>
      <c r="T284" s="720"/>
      <c r="U284" s="720"/>
      <c r="V284" s="720"/>
      <c r="W284" s="720"/>
      <c r="X284" s="720"/>
      <c r="Y284" s="720"/>
      <c r="Z284" s="720"/>
      <c r="AA284" s="720"/>
      <c r="AB284" s="720"/>
      <c r="AC284" s="720"/>
      <c r="AD284" s="720"/>
      <c r="AE284" s="720"/>
      <c r="AF284" s="720"/>
      <c r="AG284" s="720"/>
      <c r="AH284" s="720"/>
    </row>
    <row r="285">
      <c r="A285" s="720"/>
      <c r="B285" s="720"/>
      <c r="C285" s="720"/>
      <c r="D285" s="720"/>
      <c r="E285" s="720"/>
      <c r="F285" s="720"/>
      <c r="G285" s="720"/>
      <c r="H285" s="720"/>
      <c r="I285" s="720"/>
      <c r="J285" s="720"/>
      <c r="K285" s="720"/>
      <c r="L285" s="720"/>
      <c r="M285" s="720"/>
      <c r="N285" s="720"/>
      <c r="O285" s="720"/>
      <c r="P285" s="720"/>
      <c r="Q285" s="720"/>
      <c r="R285" s="720"/>
      <c r="S285" s="720"/>
      <c r="T285" s="720"/>
      <c r="U285" s="720"/>
      <c r="V285" s="720"/>
      <c r="W285" s="720"/>
      <c r="X285" s="720"/>
      <c r="Y285" s="720"/>
      <c r="Z285" s="720"/>
      <c r="AA285" s="720"/>
      <c r="AB285" s="720"/>
      <c r="AC285" s="720"/>
      <c r="AD285" s="720"/>
      <c r="AE285" s="720"/>
      <c r="AF285" s="720"/>
      <c r="AG285" s="720"/>
      <c r="AH285" s="720"/>
    </row>
    <row r="286">
      <c r="A286" s="720"/>
      <c r="B286" s="720"/>
      <c r="C286" s="720"/>
      <c r="D286" s="720"/>
      <c r="E286" s="720"/>
      <c r="F286" s="720"/>
      <c r="G286" s="720"/>
      <c r="H286" s="720"/>
      <c r="I286" s="720"/>
      <c r="J286" s="720"/>
      <c r="K286" s="720"/>
      <c r="L286" s="720"/>
      <c r="M286" s="720"/>
      <c r="N286" s="720"/>
      <c r="O286" s="720"/>
      <c r="P286" s="720"/>
      <c r="Q286" s="720"/>
      <c r="R286" s="720"/>
      <c r="S286" s="720"/>
      <c r="T286" s="720"/>
      <c r="U286" s="720"/>
      <c r="V286" s="720"/>
      <c r="W286" s="720"/>
      <c r="X286" s="720"/>
      <c r="Y286" s="720"/>
      <c r="Z286" s="720"/>
      <c r="AA286" s="720"/>
      <c r="AB286" s="720"/>
      <c r="AC286" s="720"/>
      <c r="AD286" s="720"/>
      <c r="AE286" s="720"/>
      <c r="AF286" s="720"/>
      <c r="AG286" s="720"/>
      <c r="AH286" s="720"/>
    </row>
    <row r="287">
      <c r="A287" s="720"/>
      <c r="B287" s="720"/>
      <c r="C287" s="720"/>
      <c r="D287" s="720"/>
      <c r="E287" s="720"/>
      <c r="F287" s="720"/>
      <c r="G287" s="720"/>
      <c r="H287" s="720"/>
      <c r="I287" s="720"/>
      <c r="J287" s="720"/>
      <c r="K287" s="720"/>
      <c r="L287" s="720"/>
      <c r="M287" s="720"/>
      <c r="N287" s="720"/>
      <c r="O287" s="720"/>
      <c r="P287" s="720"/>
      <c r="Q287" s="720"/>
      <c r="R287" s="720"/>
      <c r="S287" s="720"/>
      <c r="T287" s="720"/>
      <c r="U287" s="720"/>
      <c r="V287" s="720"/>
      <c r="W287" s="720"/>
      <c r="X287" s="720"/>
      <c r="Y287" s="720"/>
      <c r="Z287" s="720"/>
      <c r="AA287" s="720"/>
      <c r="AB287" s="720"/>
      <c r="AC287" s="720"/>
      <c r="AD287" s="720"/>
      <c r="AE287" s="720"/>
      <c r="AF287" s="720"/>
      <c r="AG287" s="720"/>
      <c r="AH287" s="720"/>
    </row>
    <row r="288">
      <c r="A288" s="720"/>
      <c r="B288" s="720"/>
      <c r="C288" s="720"/>
      <c r="D288" s="720"/>
      <c r="E288" s="720"/>
      <c r="F288" s="720"/>
      <c r="G288" s="720"/>
      <c r="H288" s="720"/>
      <c r="I288" s="720"/>
      <c r="J288" s="720"/>
      <c r="K288" s="720"/>
      <c r="L288" s="720"/>
      <c r="M288" s="720"/>
      <c r="N288" s="720"/>
      <c r="O288" s="720"/>
      <c r="P288" s="720"/>
      <c r="Q288" s="720"/>
      <c r="R288" s="720"/>
      <c r="S288" s="720"/>
      <c r="T288" s="720"/>
      <c r="U288" s="720"/>
      <c r="V288" s="720"/>
      <c r="W288" s="720"/>
      <c r="X288" s="720"/>
      <c r="Y288" s="720"/>
      <c r="Z288" s="720"/>
      <c r="AA288" s="720"/>
      <c r="AB288" s="720"/>
      <c r="AC288" s="720"/>
      <c r="AD288" s="720"/>
      <c r="AE288" s="720"/>
      <c r="AF288" s="720"/>
      <c r="AG288" s="720"/>
      <c r="AH288" s="720"/>
    </row>
    <row r="289">
      <c r="A289" s="720"/>
      <c r="B289" s="720"/>
      <c r="C289" s="720"/>
      <c r="D289" s="720"/>
      <c r="E289" s="720"/>
      <c r="F289" s="720"/>
      <c r="G289" s="720"/>
      <c r="H289" s="720"/>
      <c r="I289" s="720"/>
      <c r="J289" s="720"/>
      <c r="K289" s="720"/>
      <c r="L289" s="720"/>
      <c r="M289" s="720"/>
      <c r="N289" s="720"/>
      <c r="O289" s="720"/>
      <c r="P289" s="720"/>
      <c r="Q289" s="720"/>
      <c r="R289" s="720"/>
      <c r="S289" s="720"/>
      <c r="T289" s="720"/>
      <c r="U289" s="720"/>
      <c r="V289" s="720"/>
      <c r="W289" s="720"/>
      <c r="X289" s="720"/>
      <c r="Y289" s="720"/>
      <c r="Z289" s="720"/>
      <c r="AA289" s="720"/>
      <c r="AB289" s="720"/>
      <c r="AC289" s="720"/>
      <c r="AD289" s="720"/>
      <c r="AE289" s="720"/>
      <c r="AF289" s="720"/>
      <c r="AG289" s="720"/>
      <c r="AH289" s="720"/>
    </row>
    <row r="290">
      <c r="A290" s="720"/>
      <c r="B290" s="720"/>
      <c r="C290" s="720"/>
      <c r="D290" s="720"/>
      <c r="E290" s="720"/>
      <c r="F290" s="720"/>
      <c r="G290" s="720"/>
      <c r="H290" s="720"/>
      <c r="I290" s="720"/>
      <c r="J290" s="720"/>
      <c r="K290" s="720"/>
      <c r="L290" s="720"/>
      <c r="M290" s="720"/>
      <c r="N290" s="720"/>
      <c r="O290" s="720"/>
      <c r="P290" s="720"/>
      <c r="Q290" s="720"/>
      <c r="R290" s="720"/>
      <c r="S290" s="720"/>
      <c r="T290" s="720"/>
      <c r="U290" s="720"/>
      <c r="V290" s="720"/>
      <c r="W290" s="720"/>
      <c r="X290" s="720"/>
      <c r="Y290" s="720"/>
      <c r="Z290" s="720"/>
      <c r="AA290" s="720"/>
      <c r="AB290" s="720"/>
      <c r="AC290" s="720"/>
      <c r="AD290" s="720"/>
      <c r="AE290" s="720"/>
      <c r="AF290" s="720"/>
      <c r="AG290" s="720"/>
      <c r="AH290" s="720"/>
    </row>
    <row r="291">
      <c r="A291" s="720"/>
      <c r="B291" s="720"/>
      <c r="C291" s="720"/>
      <c r="D291" s="720"/>
      <c r="E291" s="720"/>
      <c r="F291" s="720"/>
      <c r="G291" s="720"/>
      <c r="H291" s="720"/>
      <c r="I291" s="720"/>
      <c r="J291" s="720"/>
      <c r="K291" s="720"/>
      <c r="L291" s="720"/>
      <c r="M291" s="720"/>
      <c r="N291" s="720"/>
      <c r="O291" s="720"/>
      <c r="P291" s="720"/>
      <c r="Q291" s="720"/>
      <c r="R291" s="720"/>
      <c r="S291" s="720"/>
      <c r="T291" s="720"/>
      <c r="U291" s="720"/>
      <c r="V291" s="720"/>
      <c r="W291" s="720"/>
      <c r="X291" s="720"/>
      <c r="Y291" s="720"/>
      <c r="Z291" s="720"/>
      <c r="AA291" s="720"/>
      <c r="AB291" s="720"/>
      <c r="AC291" s="720"/>
      <c r="AD291" s="720"/>
      <c r="AE291" s="720"/>
      <c r="AF291" s="720"/>
      <c r="AG291" s="720"/>
      <c r="AH291" s="720"/>
    </row>
    <row r="292">
      <c r="A292" s="720"/>
      <c r="B292" s="720"/>
      <c r="C292" s="720"/>
      <c r="D292" s="720"/>
      <c r="E292" s="720"/>
      <c r="F292" s="720"/>
      <c r="G292" s="720"/>
      <c r="H292" s="720"/>
      <c r="I292" s="720"/>
      <c r="J292" s="720"/>
      <c r="K292" s="720"/>
      <c r="L292" s="720"/>
      <c r="M292" s="720"/>
      <c r="N292" s="720"/>
      <c r="O292" s="720"/>
      <c r="P292" s="720"/>
      <c r="Q292" s="720"/>
      <c r="R292" s="720"/>
      <c r="S292" s="720"/>
      <c r="T292" s="720"/>
      <c r="U292" s="720"/>
      <c r="V292" s="720"/>
      <c r="W292" s="720"/>
      <c r="X292" s="720"/>
      <c r="Y292" s="720"/>
      <c r="Z292" s="720"/>
      <c r="AA292" s="720"/>
      <c r="AB292" s="720"/>
      <c r="AC292" s="720"/>
      <c r="AD292" s="720"/>
      <c r="AE292" s="720"/>
      <c r="AF292" s="720"/>
      <c r="AG292" s="720"/>
      <c r="AH292" s="720"/>
    </row>
    <row r="293">
      <c r="A293" s="720"/>
      <c r="B293" s="720"/>
      <c r="C293" s="720"/>
      <c r="D293" s="720"/>
      <c r="E293" s="720"/>
      <c r="F293" s="720"/>
      <c r="G293" s="720"/>
      <c r="H293" s="720"/>
      <c r="I293" s="720"/>
      <c r="J293" s="720"/>
      <c r="K293" s="720"/>
      <c r="L293" s="720"/>
      <c r="M293" s="720"/>
      <c r="N293" s="720"/>
      <c r="O293" s="720"/>
      <c r="P293" s="720"/>
      <c r="Q293" s="720"/>
      <c r="R293" s="720"/>
      <c r="S293" s="720"/>
      <c r="T293" s="720"/>
      <c r="U293" s="720"/>
      <c r="V293" s="720"/>
      <c r="W293" s="720"/>
      <c r="X293" s="720"/>
      <c r="Y293" s="720"/>
      <c r="Z293" s="720"/>
      <c r="AA293" s="720"/>
      <c r="AB293" s="720"/>
      <c r="AC293" s="720"/>
      <c r="AD293" s="720"/>
      <c r="AE293" s="720"/>
      <c r="AF293" s="720"/>
      <c r="AG293" s="720"/>
      <c r="AH293" s="720"/>
    </row>
    <row r="294">
      <c r="A294" s="720"/>
      <c r="B294" s="720"/>
      <c r="C294" s="720"/>
      <c r="D294" s="720"/>
      <c r="E294" s="720"/>
      <c r="F294" s="720"/>
      <c r="G294" s="720"/>
      <c r="H294" s="720"/>
      <c r="I294" s="720"/>
      <c r="J294" s="720"/>
      <c r="K294" s="720"/>
      <c r="L294" s="720"/>
      <c r="M294" s="720"/>
      <c r="N294" s="720"/>
      <c r="O294" s="720"/>
      <c r="P294" s="720"/>
      <c r="Q294" s="720"/>
      <c r="R294" s="720"/>
      <c r="S294" s="720"/>
      <c r="T294" s="720"/>
      <c r="U294" s="720"/>
      <c r="V294" s="720"/>
      <c r="W294" s="720"/>
      <c r="X294" s="720"/>
      <c r="Y294" s="720"/>
      <c r="Z294" s="720"/>
      <c r="AA294" s="720"/>
      <c r="AB294" s="720"/>
      <c r="AC294" s="720"/>
      <c r="AD294" s="720"/>
      <c r="AE294" s="720"/>
      <c r="AF294" s="720"/>
      <c r="AG294" s="720"/>
      <c r="AH294" s="720"/>
    </row>
    <row r="295">
      <c r="A295" s="720"/>
      <c r="B295" s="720"/>
      <c r="C295" s="720"/>
      <c r="D295" s="720"/>
      <c r="E295" s="720"/>
      <c r="F295" s="720"/>
      <c r="G295" s="720"/>
      <c r="H295" s="720"/>
      <c r="I295" s="720"/>
      <c r="J295" s="720"/>
      <c r="K295" s="720"/>
      <c r="L295" s="720"/>
      <c r="M295" s="720"/>
      <c r="N295" s="720"/>
      <c r="O295" s="720"/>
      <c r="P295" s="720"/>
      <c r="Q295" s="720"/>
      <c r="R295" s="720"/>
      <c r="S295" s="720"/>
      <c r="T295" s="720"/>
      <c r="U295" s="720"/>
      <c r="V295" s="720"/>
      <c r="W295" s="720"/>
      <c r="X295" s="720"/>
      <c r="Y295" s="720"/>
      <c r="Z295" s="720"/>
      <c r="AA295" s="720"/>
      <c r="AB295" s="720"/>
      <c r="AC295" s="720"/>
      <c r="AD295" s="720"/>
      <c r="AE295" s="720"/>
      <c r="AF295" s="720"/>
      <c r="AG295" s="720"/>
      <c r="AH295" s="720"/>
    </row>
    <row r="296">
      <c r="A296" s="720"/>
      <c r="B296" s="720"/>
      <c r="C296" s="720"/>
      <c r="D296" s="720"/>
      <c r="E296" s="720"/>
      <c r="F296" s="720"/>
      <c r="G296" s="720"/>
      <c r="H296" s="720"/>
      <c r="I296" s="720"/>
      <c r="J296" s="720"/>
      <c r="K296" s="720"/>
      <c r="L296" s="720"/>
      <c r="M296" s="720"/>
      <c r="N296" s="720"/>
      <c r="O296" s="720"/>
      <c r="P296" s="720"/>
      <c r="Q296" s="720"/>
      <c r="R296" s="720"/>
      <c r="S296" s="720"/>
      <c r="T296" s="720"/>
      <c r="U296" s="720"/>
      <c r="V296" s="720"/>
      <c r="W296" s="720"/>
      <c r="X296" s="720"/>
      <c r="Y296" s="720"/>
      <c r="Z296" s="720"/>
      <c r="AA296" s="720"/>
      <c r="AB296" s="720"/>
      <c r="AC296" s="720"/>
      <c r="AD296" s="720"/>
      <c r="AE296" s="720"/>
      <c r="AF296" s="720"/>
      <c r="AG296" s="720"/>
      <c r="AH296" s="720"/>
    </row>
    <row r="297">
      <c r="A297" s="720"/>
      <c r="B297" s="720"/>
      <c r="C297" s="720"/>
      <c r="D297" s="720"/>
      <c r="E297" s="720"/>
      <c r="F297" s="720"/>
      <c r="G297" s="720"/>
      <c r="H297" s="720"/>
      <c r="I297" s="720"/>
      <c r="J297" s="720"/>
      <c r="K297" s="720"/>
      <c r="L297" s="720"/>
      <c r="M297" s="720"/>
      <c r="N297" s="720"/>
      <c r="O297" s="720"/>
      <c r="P297" s="720"/>
      <c r="Q297" s="720"/>
      <c r="R297" s="720"/>
      <c r="S297" s="720"/>
      <c r="T297" s="720"/>
      <c r="U297" s="720"/>
      <c r="V297" s="720"/>
      <c r="W297" s="720"/>
      <c r="X297" s="720"/>
      <c r="Y297" s="720"/>
      <c r="Z297" s="720"/>
      <c r="AA297" s="720"/>
      <c r="AB297" s="720"/>
      <c r="AC297" s="720"/>
      <c r="AD297" s="720"/>
      <c r="AE297" s="720"/>
      <c r="AF297" s="720"/>
      <c r="AG297" s="720"/>
      <c r="AH297" s="720"/>
    </row>
    <row r="298">
      <c r="A298" s="720"/>
      <c r="B298" s="720"/>
      <c r="C298" s="720"/>
      <c r="D298" s="720"/>
      <c r="E298" s="720"/>
      <c r="F298" s="720"/>
      <c r="G298" s="720"/>
      <c r="H298" s="720"/>
      <c r="I298" s="720"/>
      <c r="J298" s="720"/>
      <c r="K298" s="720"/>
      <c r="L298" s="720"/>
      <c r="M298" s="720"/>
      <c r="N298" s="720"/>
      <c r="O298" s="720"/>
      <c r="P298" s="720"/>
      <c r="Q298" s="720"/>
      <c r="R298" s="720"/>
      <c r="S298" s="720"/>
      <c r="T298" s="720"/>
      <c r="U298" s="720"/>
      <c r="V298" s="720"/>
      <c r="W298" s="720"/>
      <c r="X298" s="720"/>
      <c r="Y298" s="720"/>
      <c r="Z298" s="720"/>
      <c r="AA298" s="720"/>
      <c r="AB298" s="720"/>
      <c r="AC298" s="720"/>
      <c r="AD298" s="720"/>
      <c r="AE298" s="720"/>
      <c r="AF298" s="720"/>
      <c r="AG298" s="720"/>
      <c r="AH298" s="720"/>
    </row>
    <row r="299">
      <c r="A299" s="720"/>
      <c r="B299" s="720"/>
      <c r="C299" s="720"/>
      <c r="D299" s="720"/>
      <c r="E299" s="720"/>
      <c r="F299" s="720"/>
      <c r="G299" s="720"/>
      <c r="H299" s="720"/>
      <c r="I299" s="720"/>
      <c r="J299" s="720"/>
      <c r="K299" s="720"/>
      <c r="L299" s="720"/>
      <c r="M299" s="720"/>
      <c r="N299" s="720"/>
      <c r="O299" s="720"/>
      <c r="P299" s="720"/>
      <c r="Q299" s="720"/>
      <c r="R299" s="720"/>
      <c r="S299" s="720"/>
      <c r="T299" s="720"/>
      <c r="U299" s="720"/>
      <c r="V299" s="720"/>
      <c r="W299" s="720"/>
      <c r="X299" s="720"/>
      <c r="Y299" s="720"/>
      <c r="Z299" s="720"/>
      <c r="AA299" s="720"/>
      <c r="AB299" s="720"/>
      <c r="AC299" s="720"/>
      <c r="AD299" s="720"/>
      <c r="AE299" s="720"/>
      <c r="AF299" s="720"/>
      <c r="AG299" s="720"/>
      <c r="AH299" s="720"/>
    </row>
    <row r="300">
      <c r="A300" s="720"/>
      <c r="B300" s="720"/>
      <c r="C300" s="720"/>
      <c r="D300" s="720"/>
      <c r="E300" s="720"/>
      <c r="F300" s="720"/>
      <c r="G300" s="720"/>
      <c r="H300" s="720"/>
      <c r="I300" s="720"/>
      <c r="J300" s="720"/>
      <c r="K300" s="720"/>
      <c r="L300" s="720"/>
      <c r="M300" s="720"/>
      <c r="N300" s="720"/>
      <c r="O300" s="720"/>
      <c r="P300" s="720"/>
      <c r="Q300" s="720"/>
      <c r="R300" s="720"/>
      <c r="S300" s="720"/>
      <c r="T300" s="720"/>
      <c r="U300" s="720"/>
      <c r="V300" s="720"/>
      <c r="W300" s="720"/>
      <c r="X300" s="720"/>
      <c r="Y300" s="720"/>
      <c r="Z300" s="720"/>
      <c r="AA300" s="720"/>
      <c r="AB300" s="720"/>
      <c r="AC300" s="720"/>
      <c r="AD300" s="720"/>
      <c r="AE300" s="720"/>
      <c r="AF300" s="720"/>
      <c r="AG300" s="720"/>
      <c r="AH300" s="720"/>
    </row>
    <row r="301">
      <c r="A301" s="720"/>
      <c r="B301" s="720"/>
      <c r="C301" s="720"/>
      <c r="D301" s="720"/>
      <c r="E301" s="720"/>
      <c r="F301" s="720"/>
      <c r="G301" s="720"/>
      <c r="H301" s="720"/>
      <c r="I301" s="720"/>
      <c r="J301" s="720"/>
      <c r="K301" s="720"/>
      <c r="L301" s="720"/>
      <c r="M301" s="720"/>
      <c r="N301" s="720"/>
      <c r="O301" s="720"/>
      <c r="P301" s="720"/>
      <c r="Q301" s="720"/>
      <c r="R301" s="720"/>
      <c r="S301" s="720"/>
      <c r="T301" s="720"/>
      <c r="U301" s="720"/>
      <c r="V301" s="720"/>
      <c r="W301" s="720"/>
      <c r="X301" s="720"/>
      <c r="Y301" s="720"/>
      <c r="Z301" s="720"/>
      <c r="AA301" s="720"/>
      <c r="AB301" s="720"/>
      <c r="AC301" s="720"/>
      <c r="AD301" s="720"/>
      <c r="AE301" s="720"/>
      <c r="AF301" s="720"/>
      <c r="AG301" s="720"/>
      <c r="AH301" s="720"/>
    </row>
    <row r="302">
      <c r="A302" s="720"/>
      <c r="B302" s="720"/>
      <c r="C302" s="720"/>
      <c r="D302" s="720"/>
      <c r="E302" s="720"/>
      <c r="F302" s="720"/>
      <c r="G302" s="720"/>
      <c r="H302" s="720"/>
      <c r="I302" s="720"/>
      <c r="J302" s="720"/>
      <c r="K302" s="720"/>
      <c r="L302" s="720"/>
      <c r="M302" s="720"/>
      <c r="N302" s="720"/>
      <c r="O302" s="720"/>
      <c r="P302" s="720"/>
      <c r="Q302" s="720"/>
      <c r="R302" s="720"/>
      <c r="S302" s="720"/>
      <c r="T302" s="720"/>
      <c r="U302" s="720"/>
      <c r="V302" s="720"/>
      <c r="W302" s="720"/>
      <c r="X302" s="720"/>
      <c r="Y302" s="720"/>
      <c r="Z302" s="720"/>
      <c r="AA302" s="720"/>
      <c r="AB302" s="720"/>
      <c r="AC302" s="720"/>
      <c r="AD302" s="720"/>
      <c r="AE302" s="720"/>
      <c r="AF302" s="720"/>
      <c r="AG302" s="720"/>
      <c r="AH302" s="720"/>
    </row>
    <row r="303">
      <c r="A303" s="720"/>
      <c r="B303" s="720"/>
      <c r="C303" s="720"/>
      <c r="D303" s="720"/>
      <c r="E303" s="720"/>
      <c r="F303" s="720"/>
      <c r="G303" s="720"/>
      <c r="H303" s="720"/>
      <c r="I303" s="720"/>
      <c r="J303" s="720"/>
      <c r="K303" s="720"/>
      <c r="L303" s="720"/>
      <c r="M303" s="720"/>
      <c r="N303" s="720"/>
      <c r="O303" s="720"/>
      <c r="P303" s="720"/>
      <c r="Q303" s="720"/>
      <c r="R303" s="720"/>
      <c r="S303" s="720"/>
      <c r="T303" s="720"/>
      <c r="U303" s="720"/>
      <c r="V303" s="720"/>
      <c r="W303" s="720"/>
      <c r="X303" s="720"/>
      <c r="Y303" s="720"/>
      <c r="Z303" s="720"/>
      <c r="AA303" s="720"/>
      <c r="AB303" s="720"/>
      <c r="AC303" s="720"/>
      <c r="AD303" s="720"/>
      <c r="AE303" s="720"/>
      <c r="AF303" s="720"/>
      <c r="AG303" s="720"/>
      <c r="AH303" s="720"/>
    </row>
    <row r="304">
      <c r="A304" s="720"/>
      <c r="B304" s="720"/>
      <c r="C304" s="720"/>
      <c r="D304" s="720"/>
      <c r="E304" s="720"/>
      <c r="F304" s="720"/>
      <c r="G304" s="720"/>
      <c r="H304" s="720"/>
      <c r="I304" s="720"/>
      <c r="J304" s="720"/>
      <c r="K304" s="720"/>
      <c r="L304" s="720"/>
      <c r="M304" s="720"/>
      <c r="N304" s="720"/>
      <c r="O304" s="720"/>
      <c r="P304" s="720"/>
      <c r="Q304" s="720"/>
      <c r="R304" s="720"/>
      <c r="S304" s="720"/>
      <c r="T304" s="720"/>
      <c r="U304" s="720"/>
      <c r="V304" s="720"/>
      <c r="W304" s="720"/>
      <c r="X304" s="720"/>
      <c r="Y304" s="720"/>
      <c r="Z304" s="720"/>
      <c r="AA304" s="720"/>
      <c r="AB304" s="720"/>
      <c r="AC304" s="720"/>
      <c r="AD304" s="720"/>
      <c r="AE304" s="720"/>
      <c r="AF304" s="720"/>
      <c r="AG304" s="720"/>
      <c r="AH304" s="720"/>
    </row>
    <row r="305">
      <c r="A305" s="720"/>
      <c r="B305" s="720"/>
      <c r="C305" s="720"/>
      <c r="D305" s="720"/>
      <c r="E305" s="720"/>
      <c r="F305" s="720"/>
      <c r="G305" s="720"/>
      <c r="H305" s="720"/>
      <c r="I305" s="720"/>
      <c r="J305" s="720"/>
      <c r="K305" s="720"/>
      <c r="L305" s="720"/>
      <c r="M305" s="720"/>
      <c r="N305" s="720"/>
      <c r="O305" s="720"/>
      <c r="P305" s="720"/>
      <c r="Q305" s="720"/>
      <c r="R305" s="720"/>
      <c r="S305" s="720"/>
      <c r="T305" s="720"/>
      <c r="U305" s="720"/>
      <c r="V305" s="720"/>
      <c r="W305" s="720"/>
      <c r="X305" s="720"/>
      <c r="Y305" s="720"/>
      <c r="Z305" s="720"/>
      <c r="AA305" s="720"/>
      <c r="AB305" s="720"/>
      <c r="AC305" s="720"/>
      <c r="AD305" s="720"/>
      <c r="AE305" s="720"/>
      <c r="AF305" s="720"/>
      <c r="AG305" s="720"/>
      <c r="AH305" s="720"/>
    </row>
    <row r="306">
      <c r="A306" s="720"/>
      <c r="B306" s="720"/>
      <c r="C306" s="720"/>
      <c r="D306" s="720"/>
      <c r="E306" s="720"/>
      <c r="F306" s="720"/>
      <c r="G306" s="720"/>
      <c r="H306" s="720"/>
      <c r="I306" s="720"/>
      <c r="J306" s="720"/>
      <c r="K306" s="720"/>
      <c r="L306" s="720"/>
      <c r="M306" s="720"/>
      <c r="N306" s="720"/>
      <c r="O306" s="720"/>
      <c r="P306" s="720"/>
      <c r="Q306" s="720"/>
      <c r="R306" s="720"/>
      <c r="S306" s="720"/>
      <c r="T306" s="720"/>
      <c r="U306" s="720"/>
      <c r="V306" s="720"/>
      <c r="W306" s="720"/>
      <c r="X306" s="720"/>
      <c r="Y306" s="720"/>
      <c r="Z306" s="720"/>
      <c r="AA306" s="720"/>
      <c r="AB306" s="720"/>
      <c r="AC306" s="720"/>
      <c r="AD306" s="720"/>
      <c r="AE306" s="720"/>
      <c r="AF306" s="720"/>
      <c r="AG306" s="720"/>
      <c r="AH306" s="720"/>
    </row>
    <row r="307">
      <c r="A307" s="720"/>
      <c r="B307" s="720"/>
      <c r="C307" s="720"/>
      <c r="D307" s="720"/>
      <c r="E307" s="720"/>
      <c r="F307" s="720"/>
      <c r="G307" s="720"/>
      <c r="H307" s="720"/>
      <c r="I307" s="720"/>
      <c r="J307" s="720"/>
      <c r="K307" s="720"/>
      <c r="L307" s="720"/>
      <c r="M307" s="720"/>
      <c r="N307" s="720"/>
      <c r="O307" s="720"/>
      <c r="P307" s="720"/>
      <c r="Q307" s="720"/>
      <c r="R307" s="720"/>
      <c r="S307" s="720"/>
      <c r="T307" s="720"/>
      <c r="U307" s="720"/>
      <c r="V307" s="720"/>
      <c r="W307" s="720"/>
      <c r="X307" s="720"/>
      <c r="Y307" s="720"/>
      <c r="Z307" s="720"/>
      <c r="AA307" s="720"/>
      <c r="AB307" s="720"/>
      <c r="AC307" s="720"/>
      <c r="AD307" s="720"/>
      <c r="AE307" s="720"/>
      <c r="AF307" s="720"/>
      <c r="AG307" s="720"/>
      <c r="AH307" s="720"/>
    </row>
    <row r="308">
      <c r="A308" s="720"/>
      <c r="B308" s="720"/>
      <c r="C308" s="720"/>
      <c r="D308" s="720"/>
      <c r="E308" s="720"/>
      <c r="F308" s="720"/>
      <c r="G308" s="720"/>
      <c r="H308" s="720"/>
      <c r="I308" s="720"/>
      <c r="J308" s="720"/>
      <c r="K308" s="720"/>
      <c r="L308" s="720"/>
      <c r="M308" s="720"/>
      <c r="N308" s="720"/>
      <c r="O308" s="720"/>
      <c r="P308" s="720"/>
      <c r="Q308" s="720"/>
      <c r="R308" s="720"/>
      <c r="S308" s="720"/>
      <c r="T308" s="720"/>
      <c r="U308" s="720"/>
      <c r="V308" s="720"/>
      <c r="W308" s="720"/>
      <c r="X308" s="720"/>
      <c r="Y308" s="720"/>
      <c r="Z308" s="720"/>
      <c r="AA308" s="720"/>
      <c r="AB308" s="720"/>
      <c r="AC308" s="720"/>
      <c r="AD308" s="720"/>
      <c r="AE308" s="720"/>
      <c r="AF308" s="720"/>
      <c r="AG308" s="720"/>
      <c r="AH308" s="720"/>
    </row>
    <row r="309">
      <c r="A309" s="720"/>
      <c r="B309" s="720"/>
      <c r="C309" s="720"/>
      <c r="D309" s="720"/>
      <c r="E309" s="720"/>
      <c r="F309" s="720"/>
      <c r="G309" s="720"/>
      <c r="H309" s="720"/>
      <c r="I309" s="720"/>
      <c r="J309" s="720"/>
      <c r="K309" s="720"/>
      <c r="L309" s="720"/>
      <c r="M309" s="720"/>
      <c r="N309" s="720"/>
      <c r="O309" s="720"/>
      <c r="P309" s="720"/>
      <c r="Q309" s="720"/>
      <c r="R309" s="720"/>
      <c r="S309" s="720"/>
      <c r="T309" s="720"/>
      <c r="U309" s="720"/>
      <c r="V309" s="720"/>
      <c r="W309" s="720"/>
      <c r="X309" s="720"/>
      <c r="Y309" s="720"/>
      <c r="Z309" s="720"/>
      <c r="AA309" s="720"/>
      <c r="AB309" s="720"/>
      <c r="AC309" s="720"/>
      <c r="AD309" s="720"/>
      <c r="AE309" s="720"/>
      <c r="AF309" s="720"/>
      <c r="AG309" s="720"/>
      <c r="AH309" s="720"/>
    </row>
    <row r="310">
      <c r="A310" s="720"/>
      <c r="B310" s="720"/>
      <c r="C310" s="720"/>
      <c r="D310" s="720"/>
      <c r="E310" s="720"/>
      <c r="F310" s="720"/>
      <c r="G310" s="720"/>
      <c r="H310" s="720"/>
      <c r="I310" s="720"/>
      <c r="J310" s="720"/>
      <c r="K310" s="720"/>
      <c r="L310" s="720"/>
      <c r="M310" s="720"/>
      <c r="N310" s="720"/>
      <c r="O310" s="720"/>
      <c r="P310" s="720"/>
      <c r="Q310" s="720"/>
      <c r="R310" s="720"/>
      <c r="S310" s="720"/>
      <c r="T310" s="720"/>
      <c r="U310" s="720"/>
      <c r="V310" s="720"/>
      <c r="W310" s="720"/>
      <c r="X310" s="720"/>
      <c r="Y310" s="720"/>
      <c r="Z310" s="720"/>
      <c r="AA310" s="720"/>
      <c r="AB310" s="720"/>
      <c r="AC310" s="720"/>
      <c r="AD310" s="720"/>
      <c r="AE310" s="720"/>
      <c r="AF310" s="720"/>
      <c r="AG310" s="720"/>
      <c r="AH310" s="720"/>
    </row>
    <row r="311">
      <c r="A311" s="720"/>
      <c r="B311" s="720"/>
      <c r="C311" s="720"/>
      <c r="D311" s="720"/>
      <c r="E311" s="720"/>
      <c r="F311" s="720"/>
      <c r="G311" s="720"/>
      <c r="H311" s="720"/>
      <c r="I311" s="720"/>
      <c r="J311" s="720"/>
      <c r="K311" s="720"/>
      <c r="L311" s="720"/>
      <c r="M311" s="720"/>
      <c r="N311" s="720"/>
      <c r="O311" s="720"/>
      <c r="P311" s="720"/>
      <c r="Q311" s="720"/>
      <c r="R311" s="720"/>
      <c r="S311" s="720"/>
      <c r="T311" s="720"/>
      <c r="U311" s="720"/>
      <c r="V311" s="720"/>
      <c r="W311" s="720"/>
      <c r="X311" s="720"/>
      <c r="Y311" s="720"/>
      <c r="Z311" s="720"/>
      <c r="AA311" s="720"/>
      <c r="AB311" s="720"/>
      <c r="AC311" s="720"/>
      <c r="AD311" s="720"/>
      <c r="AE311" s="720"/>
      <c r="AF311" s="720"/>
      <c r="AG311" s="720"/>
      <c r="AH311" s="720"/>
    </row>
    <row r="312">
      <c r="A312" s="720"/>
      <c r="B312" s="720"/>
      <c r="C312" s="720"/>
      <c r="D312" s="720"/>
      <c r="E312" s="720"/>
      <c r="F312" s="720"/>
      <c r="G312" s="720"/>
      <c r="H312" s="720"/>
      <c r="I312" s="720"/>
      <c r="J312" s="720"/>
      <c r="K312" s="720"/>
      <c r="L312" s="720"/>
      <c r="M312" s="720"/>
      <c r="N312" s="720"/>
      <c r="O312" s="720"/>
      <c r="P312" s="720"/>
      <c r="Q312" s="720"/>
      <c r="R312" s="720"/>
      <c r="S312" s="720"/>
      <c r="T312" s="720"/>
      <c r="U312" s="720"/>
      <c r="V312" s="720"/>
      <c r="W312" s="720"/>
      <c r="X312" s="720"/>
      <c r="Y312" s="720"/>
      <c r="Z312" s="720"/>
      <c r="AA312" s="720"/>
      <c r="AB312" s="720"/>
      <c r="AC312" s="720"/>
      <c r="AD312" s="720"/>
      <c r="AE312" s="720"/>
      <c r="AF312" s="720"/>
      <c r="AG312" s="720"/>
      <c r="AH312" s="720"/>
    </row>
    <row r="313">
      <c r="A313" s="720"/>
      <c r="B313" s="720"/>
      <c r="C313" s="720"/>
      <c r="D313" s="720"/>
      <c r="E313" s="720"/>
      <c r="F313" s="720"/>
      <c r="G313" s="720"/>
      <c r="H313" s="720"/>
      <c r="I313" s="720"/>
      <c r="J313" s="720"/>
      <c r="K313" s="720"/>
      <c r="L313" s="720"/>
      <c r="M313" s="720"/>
      <c r="N313" s="720"/>
      <c r="O313" s="720"/>
      <c r="P313" s="720"/>
      <c r="Q313" s="720"/>
      <c r="R313" s="720"/>
      <c r="S313" s="720"/>
      <c r="T313" s="720"/>
      <c r="U313" s="720"/>
      <c r="V313" s="720"/>
      <c r="W313" s="720"/>
      <c r="X313" s="720"/>
      <c r="Y313" s="720"/>
      <c r="Z313" s="720"/>
      <c r="AA313" s="720"/>
      <c r="AB313" s="720"/>
      <c r="AC313" s="720"/>
      <c r="AD313" s="720"/>
      <c r="AE313" s="720"/>
      <c r="AF313" s="720"/>
      <c r="AG313" s="720"/>
      <c r="AH313" s="720"/>
    </row>
    <row r="314">
      <c r="A314" s="720"/>
      <c r="B314" s="720"/>
      <c r="C314" s="720"/>
      <c r="D314" s="720"/>
      <c r="E314" s="720"/>
      <c r="F314" s="720"/>
      <c r="G314" s="720"/>
      <c r="H314" s="720"/>
      <c r="I314" s="720"/>
      <c r="J314" s="720"/>
      <c r="K314" s="720"/>
      <c r="L314" s="720"/>
      <c r="M314" s="720"/>
      <c r="N314" s="720"/>
      <c r="O314" s="720"/>
      <c r="P314" s="720"/>
      <c r="Q314" s="720"/>
      <c r="R314" s="720"/>
      <c r="S314" s="720"/>
      <c r="T314" s="720"/>
      <c r="U314" s="720"/>
      <c r="V314" s="720"/>
      <c r="W314" s="720"/>
      <c r="X314" s="720"/>
      <c r="Y314" s="720"/>
      <c r="Z314" s="720"/>
      <c r="AA314" s="720"/>
      <c r="AB314" s="720"/>
      <c r="AC314" s="720"/>
      <c r="AD314" s="720"/>
      <c r="AE314" s="720"/>
      <c r="AF314" s="720"/>
      <c r="AG314" s="720"/>
      <c r="AH314" s="720"/>
    </row>
    <row r="315">
      <c r="A315" s="720"/>
      <c r="B315" s="720"/>
      <c r="C315" s="720"/>
      <c r="D315" s="720"/>
      <c r="E315" s="720"/>
      <c r="F315" s="720"/>
      <c r="G315" s="720"/>
      <c r="H315" s="720"/>
      <c r="I315" s="720"/>
      <c r="J315" s="720"/>
      <c r="K315" s="720"/>
      <c r="L315" s="720"/>
      <c r="M315" s="720"/>
      <c r="N315" s="720"/>
      <c r="O315" s="720"/>
      <c r="P315" s="720"/>
      <c r="Q315" s="720"/>
      <c r="R315" s="720"/>
      <c r="S315" s="720"/>
      <c r="T315" s="720"/>
      <c r="U315" s="720"/>
      <c r="V315" s="720"/>
      <c r="W315" s="720"/>
      <c r="X315" s="720"/>
      <c r="Y315" s="720"/>
      <c r="Z315" s="720"/>
      <c r="AA315" s="720"/>
      <c r="AB315" s="720"/>
      <c r="AC315" s="720"/>
      <c r="AD315" s="720"/>
      <c r="AE315" s="720"/>
      <c r="AF315" s="720"/>
      <c r="AG315" s="720"/>
      <c r="AH315" s="720"/>
    </row>
    <row r="316">
      <c r="A316" s="720"/>
      <c r="B316" s="720"/>
      <c r="C316" s="720"/>
      <c r="D316" s="720"/>
      <c r="E316" s="720"/>
      <c r="F316" s="720"/>
      <c r="G316" s="720"/>
      <c r="H316" s="720"/>
      <c r="I316" s="720"/>
      <c r="J316" s="720"/>
      <c r="K316" s="720"/>
      <c r="L316" s="720"/>
      <c r="M316" s="720"/>
      <c r="N316" s="720"/>
      <c r="O316" s="720"/>
      <c r="P316" s="720"/>
      <c r="Q316" s="720"/>
      <c r="R316" s="720"/>
      <c r="S316" s="720"/>
      <c r="T316" s="720"/>
      <c r="U316" s="720"/>
      <c r="V316" s="720"/>
      <c r="W316" s="720"/>
      <c r="X316" s="720"/>
      <c r="Y316" s="720"/>
      <c r="Z316" s="720"/>
      <c r="AA316" s="720"/>
      <c r="AB316" s="720"/>
      <c r="AC316" s="720"/>
      <c r="AD316" s="720"/>
      <c r="AE316" s="720"/>
      <c r="AF316" s="720"/>
      <c r="AG316" s="720"/>
      <c r="AH316" s="720"/>
    </row>
    <row r="317">
      <c r="A317" s="720"/>
      <c r="B317" s="720"/>
      <c r="C317" s="720"/>
      <c r="D317" s="720"/>
      <c r="E317" s="720"/>
      <c r="F317" s="720"/>
      <c r="G317" s="720"/>
      <c r="H317" s="720"/>
      <c r="I317" s="720"/>
      <c r="J317" s="720"/>
      <c r="K317" s="720"/>
      <c r="L317" s="720"/>
      <c r="M317" s="720"/>
      <c r="N317" s="720"/>
      <c r="O317" s="720"/>
      <c r="P317" s="720"/>
      <c r="Q317" s="720"/>
      <c r="R317" s="720"/>
      <c r="S317" s="720"/>
      <c r="T317" s="720"/>
      <c r="U317" s="720"/>
      <c r="V317" s="720"/>
      <c r="W317" s="720"/>
      <c r="X317" s="720"/>
      <c r="Y317" s="720"/>
      <c r="Z317" s="720"/>
      <c r="AA317" s="720"/>
      <c r="AB317" s="720"/>
      <c r="AC317" s="720"/>
      <c r="AD317" s="720"/>
      <c r="AE317" s="720"/>
      <c r="AF317" s="720"/>
      <c r="AG317" s="720"/>
      <c r="AH317" s="720"/>
    </row>
    <row r="318">
      <c r="A318" s="720"/>
      <c r="B318" s="720"/>
      <c r="C318" s="720"/>
      <c r="D318" s="720"/>
      <c r="E318" s="720"/>
      <c r="F318" s="720"/>
      <c r="G318" s="720"/>
      <c r="H318" s="720"/>
      <c r="I318" s="720"/>
      <c r="J318" s="720"/>
      <c r="K318" s="720"/>
      <c r="L318" s="720"/>
      <c r="M318" s="720"/>
      <c r="N318" s="720"/>
      <c r="O318" s="720"/>
      <c r="P318" s="720"/>
      <c r="Q318" s="720"/>
      <c r="R318" s="720"/>
      <c r="S318" s="720"/>
      <c r="T318" s="720"/>
      <c r="U318" s="720"/>
      <c r="V318" s="720"/>
      <c r="W318" s="720"/>
      <c r="X318" s="720"/>
      <c r="Y318" s="720"/>
      <c r="Z318" s="720"/>
      <c r="AA318" s="720"/>
      <c r="AB318" s="720"/>
      <c r="AC318" s="720"/>
      <c r="AD318" s="720"/>
      <c r="AE318" s="720"/>
      <c r="AF318" s="720"/>
      <c r="AG318" s="720"/>
      <c r="AH318" s="720"/>
    </row>
    <row r="319">
      <c r="A319" s="720"/>
      <c r="B319" s="720"/>
      <c r="C319" s="720"/>
      <c r="D319" s="720"/>
      <c r="E319" s="720"/>
      <c r="F319" s="720"/>
      <c r="G319" s="720"/>
      <c r="H319" s="720"/>
      <c r="I319" s="720"/>
      <c r="J319" s="720"/>
      <c r="K319" s="720"/>
      <c r="L319" s="720"/>
      <c r="M319" s="720"/>
      <c r="N319" s="720"/>
      <c r="O319" s="720"/>
      <c r="P319" s="720"/>
      <c r="Q319" s="720"/>
      <c r="R319" s="720"/>
      <c r="S319" s="720"/>
      <c r="T319" s="720"/>
      <c r="U319" s="720"/>
      <c r="V319" s="720"/>
      <c r="W319" s="720"/>
      <c r="X319" s="720"/>
      <c r="Y319" s="720"/>
      <c r="Z319" s="720"/>
      <c r="AA319" s="720"/>
      <c r="AB319" s="720"/>
      <c r="AC319" s="720"/>
      <c r="AD319" s="720"/>
      <c r="AE319" s="720"/>
      <c r="AF319" s="720"/>
      <c r="AG319" s="720"/>
      <c r="AH319" s="720"/>
    </row>
    <row r="320">
      <c r="A320" s="720"/>
      <c r="B320" s="720"/>
      <c r="C320" s="720"/>
      <c r="D320" s="720"/>
      <c r="E320" s="720"/>
      <c r="F320" s="720"/>
      <c r="G320" s="720"/>
      <c r="H320" s="720"/>
      <c r="I320" s="720"/>
      <c r="J320" s="720"/>
      <c r="K320" s="720"/>
      <c r="L320" s="720"/>
      <c r="M320" s="720"/>
      <c r="N320" s="720"/>
      <c r="O320" s="720"/>
      <c r="P320" s="720"/>
      <c r="Q320" s="720"/>
      <c r="R320" s="720"/>
      <c r="S320" s="720"/>
      <c r="T320" s="720"/>
      <c r="U320" s="720"/>
      <c r="V320" s="720"/>
      <c r="W320" s="720"/>
      <c r="X320" s="720"/>
      <c r="Y320" s="720"/>
      <c r="Z320" s="720"/>
      <c r="AA320" s="720"/>
      <c r="AB320" s="720"/>
      <c r="AC320" s="720"/>
      <c r="AD320" s="720"/>
      <c r="AE320" s="720"/>
      <c r="AF320" s="720"/>
      <c r="AG320" s="720"/>
      <c r="AH320" s="720"/>
    </row>
    <row r="321">
      <c r="A321" s="720"/>
      <c r="B321" s="720"/>
      <c r="C321" s="720"/>
      <c r="D321" s="720"/>
      <c r="E321" s="720"/>
      <c r="F321" s="720"/>
      <c r="G321" s="720"/>
      <c r="H321" s="720"/>
      <c r="I321" s="720"/>
      <c r="J321" s="720"/>
      <c r="K321" s="720"/>
      <c r="L321" s="720"/>
      <c r="M321" s="720"/>
      <c r="N321" s="720"/>
      <c r="O321" s="720"/>
      <c r="P321" s="720"/>
      <c r="Q321" s="720"/>
      <c r="R321" s="720"/>
      <c r="S321" s="720"/>
      <c r="T321" s="720"/>
      <c r="U321" s="720"/>
      <c r="V321" s="720"/>
      <c r="W321" s="720"/>
      <c r="X321" s="720"/>
      <c r="Y321" s="720"/>
      <c r="Z321" s="720"/>
      <c r="AA321" s="720"/>
      <c r="AB321" s="720"/>
      <c r="AC321" s="720"/>
      <c r="AD321" s="720"/>
      <c r="AE321" s="720"/>
      <c r="AF321" s="720"/>
      <c r="AG321" s="720"/>
      <c r="AH321" s="720"/>
    </row>
    <row r="322">
      <c r="A322" s="720"/>
      <c r="B322" s="720"/>
      <c r="C322" s="720"/>
      <c r="D322" s="720"/>
      <c r="E322" s="720"/>
      <c r="F322" s="720"/>
      <c r="G322" s="720"/>
      <c r="H322" s="720"/>
      <c r="I322" s="720"/>
      <c r="J322" s="720"/>
      <c r="K322" s="720"/>
      <c r="L322" s="720"/>
      <c r="M322" s="720"/>
      <c r="N322" s="720"/>
      <c r="O322" s="720"/>
      <c r="P322" s="720"/>
      <c r="Q322" s="720"/>
      <c r="R322" s="720"/>
      <c r="S322" s="720"/>
      <c r="T322" s="720"/>
      <c r="U322" s="720"/>
      <c r="V322" s="720"/>
      <c r="W322" s="720"/>
      <c r="X322" s="720"/>
      <c r="Y322" s="720"/>
      <c r="Z322" s="720"/>
      <c r="AA322" s="720"/>
      <c r="AB322" s="720"/>
      <c r="AC322" s="720"/>
      <c r="AD322" s="720"/>
      <c r="AE322" s="720"/>
      <c r="AF322" s="720"/>
      <c r="AG322" s="720"/>
      <c r="AH322" s="720"/>
    </row>
    <row r="323">
      <c r="A323" s="720"/>
      <c r="B323" s="720"/>
      <c r="C323" s="720"/>
      <c r="D323" s="720"/>
      <c r="E323" s="720"/>
      <c r="F323" s="720"/>
      <c r="G323" s="720"/>
      <c r="H323" s="720"/>
      <c r="I323" s="720"/>
      <c r="J323" s="720"/>
      <c r="K323" s="720"/>
      <c r="L323" s="720"/>
      <c r="M323" s="720"/>
      <c r="N323" s="720"/>
      <c r="O323" s="720"/>
      <c r="P323" s="720"/>
      <c r="Q323" s="720"/>
      <c r="R323" s="720"/>
      <c r="S323" s="720"/>
      <c r="T323" s="720"/>
      <c r="U323" s="720"/>
      <c r="V323" s="720"/>
      <c r="W323" s="720"/>
      <c r="X323" s="720"/>
      <c r="Y323" s="720"/>
      <c r="Z323" s="720"/>
      <c r="AA323" s="720"/>
      <c r="AB323" s="720"/>
      <c r="AC323" s="720"/>
      <c r="AD323" s="720"/>
      <c r="AE323" s="720"/>
      <c r="AF323" s="720"/>
      <c r="AG323" s="720"/>
      <c r="AH323" s="720"/>
    </row>
    <row r="324">
      <c r="A324" s="720"/>
      <c r="B324" s="720"/>
      <c r="C324" s="720"/>
      <c r="D324" s="720"/>
      <c r="E324" s="720"/>
      <c r="F324" s="720"/>
      <c r="G324" s="720"/>
      <c r="H324" s="720"/>
      <c r="I324" s="720"/>
      <c r="J324" s="720"/>
      <c r="K324" s="720"/>
      <c r="L324" s="720"/>
      <c r="M324" s="720"/>
      <c r="N324" s="720"/>
      <c r="O324" s="720"/>
      <c r="P324" s="720"/>
      <c r="Q324" s="720"/>
      <c r="R324" s="720"/>
      <c r="S324" s="720"/>
      <c r="T324" s="720"/>
      <c r="U324" s="720"/>
      <c r="V324" s="720"/>
      <c r="W324" s="720"/>
      <c r="X324" s="720"/>
      <c r="Y324" s="720"/>
      <c r="Z324" s="720"/>
      <c r="AA324" s="720"/>
      <c r="AB324" s="720"/>
      <c r="AC324" s="720"/>
      <c r="AD324" s="720"/>
      <c r="AE324" s="720"/>
      <c r="AF324" s="720"/>
      <c r="AG324" s="720"/>
      <c r="AH324" s="720"/>
    </row>
    <row r="325">
      <c r="A325" s="720"/>
      <c r="B325" s="720"/>
      <c r="C325" s="720"/>
      <c r="D325" s="720"/>
      <c r="E325" s="720"/>
      <c r="F325" s="720"/>
      <c r="G325" s="720"/>
      <c r="H325" s="720"/>
      <c r="I325" s="720"/>
      <c r="J325" s="720"/>
      <c r="K325" s="720"/>
      <c r="L325" s="720"/>
      <c r="M325" s="720"/>
      <c r="N325" s="720"/>
      <c r="O325" s="720"/>
      <c r="P325" s="720"/>
      <c r="Q325" s="720"/>
      <c r="R325" s="720"/>
      <c r="S325" s="720"/>
      <c r="T325" s="720"/>
      <c r="U325" s="720"/>
      <c r="V325" s="720"/>
      <c r="W325" s="720"/>
      <c r="X325" s="720"/>
      <c r="Y325" s="720"/>
      <c r="Z325" s="720"/>
      <c r="AA325" s="720"/>
      <c r="AB325" s="720"/>
      <c r="AC325" s="720"/>
      <c r="AD325" s="720"/>
      <c r="AE325" s="720"/>
      <c r="AF325" s="720"/>
      <c r="AG325" s="720"/>
      <c r="AH325" s="720"/>
    </row>
    <row r="326">
      <c r="A326" s="720"/>
      <c r="B326" s="720"/>
      <c r="C326" s="720"/>
      <c r="D326" s="720"/>
      <c r="E326" s="720"/>
      <c r="F326" s="720"/>
      <c r="G326" s="720"/>
      <c r="H326" s="720"/>
      <c r="I326" s="720"/>
      <c r="J326" s="720"/>
      <c r="K326" s="720"/>
      <c r="L326" s="720"/>
      <c r="M326" s="720"/>
      <c r="N326" s="720"/>
      <c r="O326" s="720"/>
      <c r="P326" s="720"/>
      <c r="Q326" s="720"/>
      <c r="R326" s="720"/>
      <c r="S326" s="720"/>
      <c r="T326" s="720"/>
      <c r="U326" s="720"/>
      <c r="V326" s="720"/>
      <c r="W326" s="720"/>
      <c r="X326" s="720"/>
      <c r="Y326" s="720"/>
      <c r="Z326" s="720"/>
      <c r="AA326" s="720"/>
      <c r="AB326" s="720"/>
      <c r="AC326" s="720"/>
      <c r="AD326" s="720"/>
      <c r="AE326" s="720"/>
      <c r="AF326" s="720"/>
      <c r="AG326" s="720"/>
      <c r="AH326" s="720"/>
    </row>
    <row r="327">
      <c r="A327" s="720"/>
      <c r="B327" s="720"/>
      <c r="C327" s="720"/>
      <c r="D327" s="720"/>
      <c r="E327" s="720"/>
      <c r="F327" s="720"/>
      <c r="G327" s="720"/>
      <c r="H327" s="720"/>
      <c r="I327" s="720"/>
      <c r="J327" s="720"/>
      <c r="K327" s="720"/>
      <c r="L327" s="720"/>
      <c r="M327" s="720"/>
      <c r="N327" s="720"/>
      <c r="O327" s="720"/>
      <c r="P327" s="720"/>
      <c r="Q327" s="720"/>
      <c r="R327" s="720"/>
      <c r="S327" s="720"/>
      <c r="T327" s="720"/>
      <c r="U327" s="720"/>
      <c r="V327" s="720"/>
      <c r="W327" s="720"/>
      <c r="X327" s="720"/>
      <c r="Y327" s="720"/>
      <c r="Z327" s="720"/>
      <c r="AA327" s="720"/>
      <c r="AB327" s="720"/>
      <c r="AC327" s="720"/>
      <c r="AD327" s="720"/>
      <c r="AE327" s="720"/>
      <c r="AF327" s="720"/>
      <c r="AG327" s="720"/>
      <c r="AH327" s="720"/>
    </row>
    <row r="328">
      <c r="A328" s="720"/>
      <c r="B328" s="720"/>
      <c r="C328" s="720"/>
      <c r="D328" s="720"/>
      <c r="E328" s="720"/>
      <c r="F328" s="720"/>
      <c r="G328" s="720"/>
      <c r="H328" s="720"/>
      <c r="I328" s="720"/>
      <c r="J328" s="720"/>
      <c r="K328" s="720"/>
      <c r="L328" s="720"/>
      <c r="M328" s="720"/>
      <c r="N328" s="720"/>
      <c r="O328" s="720"/>
      <c r="P328" s="720"/>
      <c r="Q328" s="720"/>
      <c r="R328" s="720"/>
      <c r="S328" s="720"/>
      <c r="T328" s="720"/>
      <c r="U328" s="720"/>
      <c r="V328" s="720"/>
      <c r="W328" s="720"/>
      <c r="X328" s="720"/>
      <c r="Y328" s="720"/>
      <c r="Z328" s="720"/>
      <c r="AA328" s="720"/>
      <c r="AB328" s="720"/>
      <c r="AC328" s="720"/>
      <c r="AD328" s="720"/>
      <c r="AE328" s="720"/>
      <c r="AF328" s="720"/>
      <c r="AG328" s="720"/>
      <c r="AH328" s="720"/>
    </row>
    <row r="329">
      <c r="A329" s="720"/>
      <c r="B329" s="720"/>
      <c r="C329" s="720"/>
      <c r="D329" s="720"/>
      <c r="E329" s="720"/>
      <c r="F329" s="720"/>
      <c r="G329" s="720"/>
      <c r="H329" s="720"/>
      <c r="I329" s="720"/>
      <c r="J329" s="720"/>
      <c r="K329" s="720"/>
      <c r="L329" s="720"/>
      <c r="M329" s="720"/>
      <c r="N329" s="720"/>
      <c r="O329" s="720"/>
      <c r="P329" s="720"/>
      <c r="Q329" s="720"/>
      <c r="R329" s="720"/>
      <c r="S329" s="720"/>
      <c r="T329" s="720"/>
      <c r="U329" s="720"/>
      <c r="V329" s="720"/>
      <c r="W329" s="720"/>
      <c r="X329" s="720"/>
      <c r="Y329" s="720"/>
      <c r="Z329" s="720"/>
      <c r="AA329" s="720"/>
      <c r="AB329" s="720"/>
      <c r="AC329" s="720"/>
      <c r="AD329" s="720"/>
      <c r="AE329" s="720"/>
      <c r="AF329" s="720"/>
      <c r="AG329" s="720"/>
      <c r="AH329" s="720"/>
    </row>
    <row r="330">
      <c r="A330" s="720"/>
      <c r="B330" s="720"/>
      <c r="C330" s="720"/>
      <c r="D330" s="720"/>
      <c r="E330" s="720"/>
      <c r="F330" s="720"/>
      <c r="G330" s="720"/>
      <c r="H330" s="720"/>
      <c r="I330" s="720"/>
      <c r="J330" s="720"/>
      <c r="K330" s="720"/>
      <c r="L330" s="720"/>
      <c r="M330" s="720"/>
      <c r="N330" s="720"/>
      <c r="O330" s="720"/>
      <c r="P330" s="720"/>
      <c r="Q330" s="720"/>
      <c r="R330" s="720"/>
      <c r="S330" s="720"/>
      <c r="T330" s="720"/>
      <c r="U330" s="720"/>
      <c r="V330" s="720"/>
      <c r="W330" s="720"/>
      <c r="X330" s="720"/>
      <c r="Y330" s="720"/>
      <c r="Z330" s="720"/>
      <c r="AA330" s="720"/>
      <c r="AB330" s="720"/>
      <c r="AC330" s="720"/>
      <c r="AD330" s="720"/>
      <c r="AE330" s="720"/>
      <c r="AF330" s="720"/>
      <c r="AG330" s="720"/>
      <c r="AH330" s="720"/>
    </row>
    <row r="331">
      <c r="A331" s="720"/>
      <c r="B331" s="720"/>
      <c r="C331" s="720"/>
      <c r="D331" s="720"/>
      <c r="E331" s="720"/>
      <c r="F331" s="720"/>
      <c r="G331" s="720"/>
      <c r="H331" s="720"/>
      <c r="I331" s="720"/>
      <c r="J331" s="720"/>
      <c r="K331" s="720"/>
      <c r="L331" s="720"/>
      <c r="M331" s="720"/>
      <c r="N331" s="720"/>
      <c r="O331" s="720"/>
      <c r="P331" s="720"/>
      <c r="Q331" s="720"/>
      <c r="R331" s="720"/>
      <c r="S331" s="720"/>
      <c r="T331" s="720"/>
      <c r="U331" s="720"/>
      <c r="V331" s="720"/>
      <c r="W331" s="720"/>
      <c r="X331" s="720"/>
      <c r="Y331" s="720"/>
      <c r="Z331" s="720"/>
      <c r="AA331" s="720"/>
      <c r="AB331" s="720"/>
      <c r="AC331" s="720"/>
      <c r="AD331" s="720"/>
      <c r="AE331" s="720"/>
      <c r="AF331" s="720"/>
      <c r="AG331" s="720"/>
      <c r="AH331" s="720"/>
    </row>
    <row r="332">
      <c r="A332" s="720"/>
      <c r="B332" s="720"/>
      <c r="C332" s="720"/>
      <c r="D332" s="720"/>
      <c r="E332" s="720"/>
      <c r="F332" s="720"/>
      <c r="G332" s="720"/>
      <c r="H332" s="720"/>
      <c r="I332" s="720"/>
      <c r="J332" s="720"/>
      <c r="K332" s="720"/>
      <c r="L332" s="720"/>
      <c r="M332" s="720"/>
      <c r="N332" s="720"/>
      <c r="O332" s="720"/>
      <c r="P332" s="720"/>
      <c r="Q332" s="720"/>
      <c r="R332" s="720"/>
      <c r="S332" s="720"/>
      <c r="T332" s="720"/>
      <c r="U332" s="720"/>
      <c r="V332" s="720"/>
      <c r="W332" s="720"/>
      <c r="X332" s="720"/>
      <c r="Y332" s="720"/>
      <c r="Z332" s="720"/>
      <c r="AA332" s="720"/>
      <c r="AB332" s="720"/>
      <c r="AC332" s="720"/>
      <c r="AD332" s="720"/>
      <c r="AE332" s="720"/>
      <c r="AF332" s="720"/>
      <c r="AG332" s="720"/>
      <c r="AH332" s="720"/>
    </row>
    <row r="333">
      <c r="A333" s="720"/>
      <c r="B333" s="720"/>
      <c r="C333" s="720"/>
      <c r="D333" s="720"/>
      <c r="E333" s="720"/>
      <c r="F333" s="720"/>
      <c r="G333" s="720"/>
      <c r="H333" s="720"/>
      <c r="I333" s="720"/>
      <c r="J333" s="720"/>
      <c r="K333" s="720"/>
      <c r="L333" s="720"/>
      <c r="M333" s="720"/>
      <c r="N333" s="720"/>
      <c r="O333" s="720"/>
      <c r="P333" s="720"/>
      <c r="Q333" s="720"/>
      <c r="R333" s="720"/>
      <c r="S333" s="720"/>
      <c r="T333" s="720"/>
      <c r="U333" s="720"/>
      <c r="V333" s="720"/>
      <c r="W333" s="720"/>
      <c r="X333" s="720"/>
      <c r="Y333" s="720"/>
      <c r="Z333" s="720"/>
      <c r="AA333" s="720"/>
      <c r="AB333" s="720"/>
      <c r="AC333" s="720"/>
      <c r="AD333" s="720"/>
      <c r="AE333" s="720"/>
      <c r="AF333" s="720"/>
      <c r="AG333" s="720"/>
      <c r="AH333" s="720"/>
    </row>
    <row r="334">
      <c r="A334" s="720"/>
      <c r="B334" s="720"/>
      <c r="C334" s="720"/>
      <c r="D334" s="720"/>
      <c r="E334" s="720"/>
      <c r="F334" s="720"/>
      <c r="G334" s="720"/>
      <c r="H334" s="720"/>
      <c r="I334" s="720"/>
      <c r="J334" s="720"/>
      <c r="K334" s="720"/>
      <c r="L334" s="720"/>
      <c r="M334" s="720"/>
      <c r="N334" s="720"/>
      <c r="O334" s="720"/>
      <c r="P334" s="720"/>
      <c r="Q334" s="720"/>
      <c r="R334" s="720"/>
      <c r="S334" s="720"/>
      <c r="T334" s="720"/>
      <c r="U334" s="720"/>
      <c r="V334" s="720"/>
      <c r="W334" s="720"/>
      <c r="X334" s="720"/>
      <c r="Y334" s="720"/>
      <c r="Z334" s="720"/>
      <c r="AA334" s="720"/>
      <c r="AB334" s="720"/>
      <c r="AC334" s="720"/>
      <c r="AD334" s="720"/>
      <c r="AE334" s="720"/>
      <c r="AF334" s="720"/>
      <c r="AG334" s="720"/>
      <c r="AH334" s="720"/>
    </row>
    <row r="335">
      <c r="A335" s="720"/>
      <c r="B335" s="720"/>
      <c r="C335" s="720"/>
      <c r="D335" s="720"/>
      <c r="E335" s="720"/>
      <c r="F335" s="720"/>
      <c r="G335" s="720"/>
      <c r="H335" s="720"/>
      <c r="I335" s="720"/>
      <c r="J335" s="720"/>
      <c r="K335" s="720"/>
      <c r="L335" s="720"/>
      <c r="M335" s="720"/>
      <c r="N335" s="720"/>
      <c r="O335" s="720"/>
      <c r="P335" s="720"/>
      <c r="Q335" s="720"/>
      <c r="R335" s="720"/>
      <c r="S335" s="720"/>
      <c r="T335" s="720"/>
      <c r="U335" s="720"/>
      <c r="V335" s="720"/>
      <c r="W335" s="720"/>
      <c r="X335" s="720"/>
      <c r="Y335" s="720"/>
      <c r="Z335" s="720"/>
      <c r="AA335" s="720"/>
      <c r="AB335" s="720"/>
      <c r="AC335" s="720"/>
      <c r="AD335" s="720"/>
      <c r="AE335" s="720"/>
      <c r="AF335" s="720"/>
      <c r="AG335" s="720"/>
      <c r="AH335" s="720"/>
    </row>
    <row r="336">
      <c r="A336" s="720"/>
      <c r="B336" s="720"/>
      <c r="C336" s="720"/>
      <c r="D336" s="720"/>
      <c r="E336" s="720"/>
      <c r="F336" s="720"/>
      <c r="G336" s="720"/>
      <c r="H336" s="720"/>
      <c r="I336" s="720"/>
      <c r="J336" s="720"/>
      <c r="K336" s="720"/>
      <c r="L336" s="720"/>
      <c r="M336" s="720"/>
      <c r="N336" s="720"/>
      <c r="O336" s="720"/>
      <c r="P336" s="720"/>
      <c r="Q336" s="720"/>
      <c r="R336" s="720"/>
      <c r="S336" s="720"/>
      <c r="T336" s="720"/>
      <c r="U336" s="720"/>
      <c r="V336" s="720"/>
      <c r="W336" s="720"/>
      <c r="X336" s="720"/>
      <c r="Y336" s="720"/>
      <c r="Z336" s="720"/>
      <c r="AA336" s="720"/>
      <c r="AB336" s="720"/>
      <c r="AC336" s="720"/>
      <c r="AD336" s="720"/>
      <c r="AE336" s="720"/>
      <c r="AF336" s="720"/>
      <c r="AG336" s="720"/>
      <c r="AH336" s="720"/>
    </row>
    <row r="337">
      <c r="A337" s="720"/>
      <c r="B337" s="720"/>
      <c r="C337" s="720"/>
      <c r="D337" s="720"/>
      <c r="E337" s="720"/>
      <c r="F337" s="720"/>
      <c r="G337" s="720"/>
      <c r="H337" s="720"/>
      <c r="I337" s="720"/>
      <c r="J337" s="720"/>
      <c r="K337" s="720"/>
      <c r="L337" s="720"/>
      <c r="M337" s="720"/>
      <c r="N337" s="720"/>
      <c r="O337" s="720"/>
      <c r="P337" s="720"/>
      <c r="Q337" s="720"/>
      <c r="R337" s="720"/>
      <c r="S337" s="720"/>
      <c r="T337" s="720"/>
      <c r="U337" s="720"/>
      <c r="V337" s="720"/>
      <c r="W337" s="720"/>
      <c r="X337" s="720"/>
      <c r="Y337" s="720"/>
      <c r="Z337" s="720"/>
      <c r="AA337" s="720"/>
      <c r="AB337" s="720"/>
      <c r="AC337" s="720"/>
      <c r="AD337" s="720"/>
      <c r="AE337" s="720"/>
      <c r="AF337" s="720"/>
      <c r="AG337" s="720"/>
      <c r="AH337" s="720"/>
    </row>
    <row r="338">
      <c r="A338" s="720"/>
      <c r="B338" s="720"/>
      <c r="C338" s="720"/>
      <c r="D338" s="720"/>
      <c r="E338" s="720"/>
      <c r="F338" s="720"/>
      <c r="G338" s="720"/>
      <c r="H338" s="720"/>
      <c r="I338" s="720"/>
      <c r="J338" s="720"/>
      <c r="K338" s="720"/>
      <c r="L338" s="720"/>
      <c r="M338" s="720"/>
      <c r="N338" s="720"/>
      <c r="O338" s="720"/>
      <c r="P338" s="720"/>
      <c r="Q338" s="720"/>
      <c r="R338" s="720"/>
      <c r="S338" s="720"/>
      <c r="T338" s="720"/>
      <c r="U338" s="720"/>
      <c r="V338" s="720"/>
      <c r="W338" s="720"/>
      <c r="X338" s="720"/>
      <c r="Y338" s="720"/>
      <c r="Z338" s="720"/>
      <c r="AA338" s="720"/>
      <c r="AB338" s="720"/>
      <c r="AC338" s="720"/>
      <c r="AD338" s="720"/>
      <c r="AE338" s="720"/>
      <c r="AF338" s="720"/>
      <c r="AG338" s="720"/>
      <c r="AH338" s="720"/>
    </row>
    <row r="339">
      <c r="A339" s="720"/>
      <c r="B339" s="720"/>
      <c r="C339" s="720"/>
      <c r="D339" s="720"/>
      <c r="E339" s="720"/>
      <c r="F339" s="720"/>
      <c r="G339" s="720"/>
      <c r="H339" s="720"/>
      <c r="I339" s="720"/>
      <c r="J339" s="720"/>
      <c r="K339" s="720"/>
      <c r="L339" s="720"/>
      <c r="M339" s="720"/>
      <c r="N339" s="720"/>
      <c r="O339" s="720"/>
      <c r="P339" s="720"/>
      <c r="Q339" s="720"/>
      <c r="R339" s="720"/>
      <c r="S339" s="720"/>
      <c r="T339" s="720"/>
      <c r="U339" s="720"/>
      <c r="V339" s="720"/>
      <c r="W339" s="720"/>
      <c r="X339" s="720"/>
      <c r="Y339" s="720"/>
      <c r="Z339" s="720"/>
      <c r="AA339" s="720"/>
      <c r="AB339" s="720"/>
      <c r="AC339" s="720"/>
      <c r="AD339" s="720"/>
      <c r="AE339" s="720"/>
      <c r="AF339" s="720"/>
      <c r="AG339" s="720"/>
      <c r="AH339" s="720"/>
    </row>
    <row r="340">
      <c r="A340" s="720"/>
      <c r="B340" s="720"/>
      <c r="C340" s="720"/>
      <c r="D340" s="720"/>
      <c r="E340" s="720"/>
      <c r="F340" s="720"/>
      <c r="G340" s="720"/>
      <c r="H340" s="720"/>
      <c r="I340" s="720"/>
      <c r="J340" s="720"/>
      <c r="K340" s="720"/>
      <c r="L340" s="720"/>
      <c r="M340" s="720"/>
      <c r="N340" s="720"/>
      <c r="O340" s="720"/>
      <c r="P340" s="720"/>
      <c r="Q340" s="720"/>
      <c r="R340" s="720"/>
      <c r="S340" s="720"/>
      <c r="T340" s="720"/>
      <c r="U340" s="720"/>
      <c r="V340" s="720"/>
      <c r="W340" s="720"/>
      <c r="X340" s="720"/>
      <c r="Y340" s="720"/>
      <c r="Z340" s="720"/>
      <c r="AA340" s="720"/>
      <c r="AB340" s="720"/>
      <c r="AC340" s="720"/>
      <c r="AD340" s="720"/>
      <c r="AE340" s="720"/>
      <c r="AF340" s="720"/>
      <c r="AG340" s="720"/>
      <c r="AH340" s="720"/>
    </row>
    <row r="341">
      <c r="A341" s="720"/>
      <c r="B341" s="720"/>
      <c r="C341" s="720"/>
      <c r="D341" s="720"/>
      <c r="E341" s="720"/>
      <c r="F341" s="720"/>
      <c r="G341" s="720"/>
      <c r="H341" s="720"/>
      <c r="I341" s="720"/>
      <c r="J341" s="720"/>
      <c r="K341" s="720"/>
      <c r="L341" s="720"/>
      <c r="M341" s="720"/>
      <c r="N341" s="720"/>
      <c r="O341" s="720"/>
      <c r="P341" s="720"/>
      <c r="Q341" s="720"/>
      <c r="R341" s="720"/>
      <c r="S341" s="720"/>
      <c r="T341" s="720"/>
      <c r="U341" s="720"/>
      <c r="V341" s="720"/>
      <c r="W341" s="720"/>
      <c r="X341" s="720"/>
      <c r="Y341" s="720"/>
      <c r="Z341" s="720"/>
      <c r="AA341" s="720"/>
      <c r="AB341" s="720"/>
      <c r="AC341" s="720"/>
      <c r="AD341" s="720"/>
      <c r="AE341" s="720"/>
      <c r="AF341" s="720"/>
      <c r="AG341" s="720"/>
      <c r="AH341" s="720"/>
    </row>
    <row r="342">
      <c r="A342" s="720"/>
      <c r="B342" s="720"/>
      <c r="C342" s="720"/>
      <c r="D342" s="720"/>
      <c r="E342" s="720"/>
      <c r="F342" s="720"/>
      <c r="G342" s="720"/>
      <c r="H342" s="720"/>
      <c r="I342" s="720"/>
      <c r="J342" s="720"/>
      <c r="K342" s="720"/>
      <c r="L342" s="720"/>
      <c r="M342" s="720"/>
      <c r="N342" s="720"/>
      <c r="O342" s="720"/>
      <c r="P342" s="720"/>
      <c r="Q342" s="720"/>
      <c r="R342" s="720"/>
      <c r="S342" s="720"/>
      <c r="T342" s="720"/>
      <c r="U342" s="720"/>
      <c r="V342" s="720"/>
      <c r="W342" s="720"/>
      <c r="X342" s="720"/>
      <c r="Y342" s="720"/>
      <c r="Z342" s="720"/>
      <c r="AA342" s="720"/>
      <c r="AB342" s="720"/>
      <c r="AC342" s="720"/>
      <c r="AD342" s="720"/>
      <c r="AE342" s="720"/>
      <c r="AF342" s="720"/>
      <c r="AG342" s="720"/>
      <c r="AH342" s="720"/>
    </row>
    <row r="343">
      <c r="A343" s="720"/>
      <c r="B343" s="720"/>
      <c r="C343" s="720"/>
      <c r="D343" s="720"/>
      <c r="E343" s="720"/>
      <c r="F343" s="720"/>
      <c r="G343" s="720"/>
      <c r="H343" s="720"/>
      <c r="I343" s="720"/>
      <c r="J343" s="720"/>
      <c r="K343" s="720"/>
      <c r="L343" s="720"/>
      <c r="M343" s="720"/>
      <c r="N343" s="720"/>
      <c r="O343" s="720"/>
      <c r="P343" s="720"/>
      <c r="Q343" s="720"/>
      <c r="R343" s="720"/>
      <c r="S343" s="720"/>
      <c r="T343" s="720"/>
      <c r="U343" s="720"/>
      <c r="V343" s="720"/>
      <c r="W343" s="720"/>
      <c r="X343" s="720"/>
      <c r="Y343" s="720"/>
      <c r="Z343" s="720"/>
      <c r="AA343" s="720"/>
      <c r="AB343" s="720"/>
      <c r="AC343" s="720"/>
      <c r="AD343" s="720"/>
      <c r="AE343" s="720"/>
      <c r="AF343" s="720"/>
      <c r="AG343" s="720"/>
      <c r="AH343" s="720"/>
    </row>
    <row r="344">
      <c r="A344" s="720"/>
      <c r="B344" s="720"/>
      <c r="C344" s="720"/>
      <c r="D344" s="720"/>
      <c r="E344" s="720"/>
      <c r="F344" s="720"/>
      <c r="G344" s="720"/>
      <c r="H344" s="720"/>
      <c r="I344" s="720"/>
      <c r="J344" s="720"/>
      <c r="K344" s="720"/>
      <c r="L344" s="720"/>
      <c r="M344" s="720"/>
      <c r="N344" s="720"/>
      <c r="O344" s="720"/>
      <c r="P344" s="720"/>
      <c r="Q344" s="720"/>
      <c r="R344" s="720"/>
      <c r="S344" s="720"/>
      <c r="T344" s="720"/>
      <c r="U344" s="720"/>
      <c r="V344" s="720"/>
      <c r="W344" s="720"/>
      <c r="X344" s="720"/>
      <c r="Y344" s="720"/>
      <c r="Z344" s="720"/>
      <c r="AA344" s="720"/>
      <c r="AB344" s="720"/>
      <c r="AC344" s="720"/>
      <c r="AD344" s="720"/>
      <c r="AE344" s="720"/>
      <c r="AF344" s="720"/>
      <c r="AG344" s="720"/>
      <c r="AH344" s="720"/>
    </row>
    <row r="345">
      <c r="A345" s="720"/>
      <c r="B345" s="720"/>
      <c r="C345" s="720"/>
      <c r="D345" s="720"/>
      <c r="E345" s="720"/>
      <c r="F345" s="720"/>
      <c r="G345" s="720"/>
      <c r="H345" s="720"/>
      <c r="I345" s="720"/>
      <c r="J345" s="720"/>
      <c r="K345" s="720"/>
      <c r="L345" s="720"/>
      <c r="M345" s="720"/>
      <c r="N345" s="720"/>
      <c r="O345" s="720"/>
      <c r="P345" s="720"/>
      <c r="Q345" s="720"/>
      <c r="R345" s="720"/>
      <c r="S345" s="720"/>
      <c r="T345" s="720"/>
      <c r="U345" s="720"/>
      <c r="V345" s="720"/>
      <c r="W345" s="720"/>
      <c r="X345" s="720"/>
      <c r="Y345" s="720"/>
      <c r="Z345" s="720"/>
      <c r="AA345" s="720"/>
      <c r="AB345" s="720"/>
      <c r="AC345" s="720"/>
      <c r="AD345" s="720"/>
      <c r="AE345" s="720"/>
      <c r="AF345" s="720"/>
      <c r="AG345" s="720"/>
      <c r="AH345" s="720"/>
    </row>
    <row r="346">
      <c r="A346" s="720"/>
      <c r="B346" s="720"/>
      <c r="C346" s="720"/>
      <c r="D346" s="720"/>
      <c r="E346" s="720"/>
      <c r="F346" s="720"/>
      <c r="G346" s="720"/>
      <c r="H346" s="720"/>
      <c r="I346" s="720"/>
      <c r="J346" s="720"/>
      <c r="K346" s="720"/>
      <c r="L346" s="720"/>
      <c r="M346" s="720"/>
      <c r="N346" s="720"/>
      <c r="O346" s="720"/>
      <c r="P346" s="720"/>
      <c r="Q346" s="720"/>
      <c r="R346" s="720"/>
      <c r="S346" s="720"/>
      <c r="T346" s="720"/>
      <c r="U346" s="720"/>
      <c r="V346" s="720"/>
      <c r="W346" s="720"/>
      <c r="X346" s="720"/>
      <c r="Y346" s="720"/>
      <c r="Z346" s="720"/>
      <c r="AA346" s="720"/>
      <c r="AB346" s="720"/>
      <c r="AC346" s="720"/>
      <c r="AD346" s="720"/>
      <c r="AE346" s="720"/>
      <c r="AF346" s="720"/>
      <c r="AG346" s="720"/>
      <c r="AH346" s="720"/>
    </row>
    <row r="347">
      <c r="A347" s="720"/>
      <c r="B347" s="720"/>
      <c r="C347" s="720"/>
      <c r="D347" s="720"/>
      <c r="E347" s="720"/>
      <c r="F347" s="720"/>
      <c r="G347" s="720"/>
      <c r="H347" s="720"/>
      <c r="I347" s="720"/>
      <c r="J347" s="720"/>
      <c r="K347" s="720"/>
      <c r="L347" s="720"/>
      <c r="M347" s="720"/>
      <c r="N347" s="720"/>
      <c r="O347" s="720"/>
      <c r="P347" s="720"/>
      <c r="Q347" s="720"/>
      <c r="R347" s="720"/>
      <c r="S347" s="720"/>
      <c r="T347" s="720"/>
      <c r="U347" s="720"/>
      <c r="V347" s="720"/>
      <c r="W347" s="720"/>
      <c r="X347" s="720"/>
      <c r="Y347" s="720"/>
      <c r="Z347" s="720"/>
      <c r="AA347" s="720"/>
      <c r="AB347" s="720"/>
      <c r="AC347" s="720"/>
      <c r="AD347" s="720"/>
      <c r="AE347" s="720"/>
      <c r="AF347" s="720"/>
      <c r="AG347" s="720"/>
      <c r="AH347" s="720"/>
    </row>
    <row r="348">
      <c r="A348" s="720"/>
      <c r="B348" s="720"/>
      <c r="C348" s="720"/>
      <c r="D348" s="720"/>
      <c r="E348" s="720"/>
      <c r="F348" s="720"/>
      <c r="G348" s="720"/>
      <c r="H348" s="720"/>
      <c r="I348" s="720"/>
      <c r="J348" s="720"/>
      <c r="K348" s="720"/>
      <c r="L348" s="720"/>
      <c r="M348" s="720"/>
      <c r="N348" s="720"/>
      <c r="O348" s="720"/>
      <c r="P348" s="720"/>
      <c r="Q348" s="720"/>
      <c r="R348" s="720"/>
      <c r="S348" s="720"/>
      <c r="T348" s="720"/>
      <c r="U348" s="720"/>
      <c r="V348" s="720"/>
      <c r="W348" s="720"/>
      <c r="X348" s="720"/>
      <c r="Y348" s="720"/>
      <c r="Z348" s="720"/>
      <c r="AA348" s="720"/>
      <c r="AB348" s="720"/>
      <c r="AC348" s="720"/>
      <c r="AD348" s="720"/>
      <c r="AE348" s="720"/>
      <c r="AF348" s="720"/>
      <c r="AG348" s="720"/>
      <c r="AH348" s="720"/>
    </row>
    <row r="349">
      <c r="A349" s="720"/>
      <c r="B349" s="720"/>
      <c r="C349" s="720"/>
      <c r="D349" s="720"/>
      <c r="E349" s="720"/>
      <c r="F349" s="720"/>
      <c r="G349" s="720"/>
      <c r="H349" s="720"/>
      <c r="I349" s="720"/>
      <c r="J349" s="720"/>
      <c r="K349" s="720"/>
      <c r="L349" s="720"/>
      <c r="M349" s="720"/>
      <c r="N349" s="720"/>
      <c r="O349" s="720"/>
      <c r="P349" s="720"/>
      <c r="Q349" s="720"/>
      <c r="R349" s="720"/>
      <c r="S349" s="720"/>
      <c r="T349" s="720"/>
      <c r="U349" s="720"/>
      <c r="V349" s="720"/>
      <c r="W349" s="720"/>
      <c r="X349" s="720"/>
      <c r="Y349" s="720"/>
      <c r="Z349" s="720"/>
      <c r="AA349" s="720"/>
      <c r="AB349" s="720"/>
      <c r="AC349" s="720"/>
      <c r="AD349" s="720"/>
      <c r="AE349" s="720"/>
      <c r="AF349" s="720"/>
      <c r="AG349" s="720"/>
      <c r="AH349" s="720"/>
    </row>
    <row r="350">
      <c r="A350" s="720"/>
      <c r="B350" s="720"/>
      <c r="C350" s="720"/>
      <c r="D350" s="720"/>
      <c r="E350" s="720"/>
      <c r="F350" s="720"/>
      <c r="G350" s="720"/>
      <c r="H350" s="720"/>
      <c r="I350" s="720"/>
      <c r="J350" s="720"/>
      <c r="K350" s="720"/>
      <c r="L350" s="720"/>
      <c r="M350" s="720"/>
      <c r="N350" s="720"/>
      <c r="O350" s="720"/>
      <c r="P350" s="720"/>
      <c r="Q350" s="720"/>
      <c r="R350" s="720"/>
      <c r="S350" s="720"/>
      <c r="T350" s="720"/>
      <c r="U350" s="720"/>
      <c r="V350" s="720"/>
      <c r="W350" s="720"/>
      <c r="X350" s="720"/>
      <c r="Y350" s="720"/>
      <c r="Z350" s="720"/>
      <c r="AA350" s="720"/>
      <c r="AB350" s="720"/>
      <c r="AC350" s="720"/>
      <c r="AD350" s="720"/>
      <c r="AE350" s="720"/>
      <c r="AF350" s="720"/>
      <c r="AG350" s="720"/>
      <c r="AH350" s="720"/>
    </row>
    <row r="351">
      <c r="A351" s="720"/>
      <c r="B351" s="720"/>
      <c r="C351" s="720"/>
      <c r="D351" s="720"/>
      <c r="E351" s="720"/>
      <c r="F351" s="720"/>
      <c r="G351" s="720"/>
      <c r="H351" s="720"/>
      <c r="I351" s="720"/>
      <c r="J351" s="720"/>
      <c r="K351" s="720"/>
      <c r="L351" s="720"/>
      <c r="M351" s="720"/>
      <c r="N351" s="720"/>
      <c r="O351" s="720"/>
      <c r="P351" s="720"/>
      <c r="Q351" s="720"/>
      <c r="R351" s="720"/>
      <c r="S351" s="720"/>
      <c r="T351" s="720"/>
      <c r="U351" s="720"/>
      <c r="V351" s="720"/>
      <c r="W351" s="720"/>
      <c r="X351" s="720"/>
      <c r="Y351" s="720"/>
      <c r="Z351" s="720"/>
      <c r="AA351" s="720"/>
      <c r="AB351" s="720"/>
      <c r="AC351" s="720"/>
      <c r="AD351" s="720"/>
      <c r="AE351" s="720"/>
      <c r="AF351" s="720"/>
      <c r="AG351" s="720"/>
      <c r="AH351" s="720"/>
    </row>
    <row r="352">
      <c r="A352" s="720"/>
      <c r="B352" s="720"/>
      <c r="C352" s="720"/>
      <c r="D352" s="720"/>
      <c r="E352" s="720"/>
      <c r="F352" s="720"/>
      <c r="G352" s="720"/>
      <c r="H352" s="720"/>
      <c r="I352" s="720"/>
      <c r="J352" s="720"/>
      <c r="K352" s="720"/>
      <c r="L352" s="720"/>
      <c r="M352" s="720"/>
      <c r="N352" s="720"/>
      <c r="O352" s="720"/>
      <c r="P352" s="720"/>
      <c r="Q352" s="720"/>
      <c r="R352" s="720"/>
      <c r="S352" s="720"/>
      <c r="T352" s="720"/>
      <c r="U352" s="720"/>
      <c r="V352" s="720"/>
      <c r="W352" s="720"/>
      <c r="X352" s="720"/>
      <c r="Y352" s="720"/>
      <c r="Z352" s="720"/>
      <c r="AA352" s="720"/>
      <c r="AB352" s="720"/>
      <c r="AC352" s="720"/>
      <c r="AD352" s="720"/>
      <c r="AE352" s="720"/>
      <c r="AF352" s="720"/>
      <c r="AG352" s="720"/>
      <c r="AH352" s="720"/>
    </row>
    <row r="353">
      <c r="A353" s="720"/>
      <c r="B353" s="720"/>
      <c r="C353" s="720"/>
      <c r="D353" s="720"/>
      <c r="E353" s="720"/>
      <c r="F353" s="720"/>
      <c r="G353" s="720"/>
      <c r="H353" s="720"/>
      <c r="I353" s="720"/>
      <c r="J353" s="720"/>
      <c r="K353" s="720"/>
      <c r="L353" s="720"/>
      <c r="M353" s="720"/>
      <c r="N353" s="720"/>
      <c r="O353" s="720"/>
      <c r="P353" s="720"/>
      <c r="Q353" s="720"/>
      <c r="R353" s="720"/>
      <c r="S353" s="720"/>
      <c r="T353" s="720"/>
      <c r="U353" s="720"/>
      <c r="V353" s="720"/>
      <c r="W353" s="720"/>
      <c r="X353" s="720"/>
      <c r="Y353" s="720"/>
      <c r="Z353" s="720"/>
      <c r="AA353" s="720"/>
      <c r="AB353" s="720"/>
      <c r="AC353" s="720"/>
      <c r="AD353" s="720"/>
      <c r="AE353" s="720"/>
      <c r="AF353" s="720"/>
      <c r="AG353" s="720"/>
      <c r="AH353" s="720"/>
    </row>
    <row r="354">
      <c r="A354" s="720"/>
      <c r="B354" s="720"/>
      <c r="C354" s="720"/>
      <c r="D354" s="720"/>
      <c r="E354" s="720"/>
      <c r="F354" s="720"/>
      <c r="G354" s="720"/>
      <c r="H354" s="720"/>
      <c r="I354" s="720"/>
      <c r="J354" s="720"/>
      <c r="K354" s="720"/>
      <c r="L354" s="720"/>
      <c r="M354" s="720"/>
      <c r="N354" s="720"/>
      <c r="O354" s="720"/>
      <c r="P354" s="720"/>
      <c r="Q354" s="720"/>
      <c r="R354" s="720"/>
      <c r="S354" s="720"/>
      <c r="T354" s="720"/>
      <c r="U354" s="720"/>
      <c r="V354" s="720"/>
      <c r="W354" s="720"/>
      <c r="X354" s="720"/>
      <c r="Y354" s="720"/>
      <c r="Z354" s="720"/>
      <c r="AA354" s="720"/>
      <c r="AB354" s="720"/>
      <c r="AC354" s="720"/>
      <c r="AD354" s="720"/>
      <c r="AE354" s="720"/>
      <c r="AF354" s="720"/>
      <c r="AG354" s="720"/>
      <c r="AH354" s="720"/>
    </row>
    <row r="355">
      <c r="A355" s="720"/>
      <c r="B355" s="720"/>
      <c r="C355" s="720"/>
      <c r="D355" s="720"/>
      <c r="E355" s="720"/>
      <c r="F355" s="720"/>
      <c r="G355" s="720"/>
      <c r="H355" s="720"/>
      <c r="I355" s="720"/>
      <c r="J355" s="720"/>
      <c r="K355" s="720"/>
      <c r="L355" s="720"/>
      <c r="M355" s="720"/>
      <c r="N355" s="720"/>
      <c r="O355" s="720"/>
      <c r="P355" s="720"/>
      <c r="Q355" s="720"/>
      <c r="R355" s="720"/>
      <c r="S355" s="720"/>
      <c r="T355" s="720"/>
      <c r="U355" s="720"/>
      <c r="V355" s="720"/>
      <c r="W355" s="720"/>
      <c r="X355" s="720"/>
      <c r="Y355" s="720"/>
      <c r="Z355" s="720"/>
      <c r="AA355" s="720"/>
      <c r="AB355" s="720"/>
      <c r="AC355" s="720"/>
      <c r="AD355" s="720"/>
      <c r="AE355" s="720"/>
      <c r="AF355" s="720"/>
      <c r="AG355" s="720"/>
      <c r="AH355" s="720"/>
    </row>
    <row r="356">
      <c r="A356" s="720"/>
      <c r="B356" s="720"/>
      <c r="C356" s="720"/>
      <c r="D356" s="720"/>
      <c r="E356" s="720"/>
      <c r="F356" s="720"/>
      <c r="G356" s="720"/>
      <c r="H356" s="720"/>
      <c r="I356" s="720"/>
      <c r="J356" s="720"/>
      <c r="K356" s="720"/>
      <c r="L356" s="720"/>
      <c r="M356" s="720"/>
      <c r="N356" s="720"/>
      <c r="O356" s="720"/>
      <c r="P356" s="720"/>
      <c r="Q356" s="720"/>
      <c r="R356" s="720"/>
      <c r="S356" s="720"/>
      <c r="T356" s="720"/>
      <c r="U356" s="720"/>
      <c r="V356" s="720"/>
      <c r="W356" s="720"/>
      <c r="X356" s="720"/>
      <c r="Y356" s="720"/>
      <c r="Z356" s="720"/>
      <c r="AA356" s="720"/>
      <c r="AB356" s="720"/>
      <c r="AC356" s="720"/>
      <c r="AD356" s="720"/>
      <c r="AE356" s="720"/>
      <c r="AF356" s="720"/>
      <c r="AG356" s="720"/>
      <c r="AH356" s="720"/>
    </row>
    <row r="357">
      <c r="A357" s="720"/>
      <c r="B357" s="720"/>
      <c r="C357" s="720"/>
      <c r="D357" s="720"/>
      <c r="E357" s="720"/>
      <c r="F357" s="720"/>
      <c r="G357" s="720"/>
      <c r="H357" s="720"/>
      <c r="I357" s="720"/>
      <c r="J357" s="720"/>
      <c r="K357" s="720"/>
      <c r="L357" s="720"/>
      <c r="M357" s="720"/>
      <c r="N357" s="720"/>
      <c r="O357" s="720"/>
      <c r="P357" s="720"/>
      <c r="Q357" s="720"/>
      <c r="R357" s="720"/>
      <c r="S357" s="720"/>
      <c r="T357" s="720"/>
      <c r="U357" s="720"/>
      <c r="V357" s="720"/>
      <c r="W357" s="720"/>
      <c r="X357" s="720"/>
      <c r="Y357" s="720"/>
      <c r="Z357" s="720"/>
      <c r="AA357" s="720"/>
      <c r="AB357" s="720"/>
      <c r="AC357" s="720"/>
      <c r="AD357" s="720"/>
      <c r="AE357" s="720"/>
      <c r="AF357" s="720"/>
      <c r="AG357" s="720"/>
      <c r="AH357" s="720"/>
    </row>
    <row r="358">
      <c r="A358" s="720"/>
      <c r="B358" s="720"/>
      <c r="C358" s="720"/>
      <c r="D358" s="720"/>
      <c r="E358" s="720"/>
      <c r="F358" s="720"/>
      <c r="G358" s="720"/>
      <c r="H358" s="720"/>
      <c r="I358" s="720"/>
      <c r="J358" s="720"/>
      <c r="K358" s="720"/>
      <c r="L358" s="720"/>
      <c r="M358" s="720"/>
      <c r="N358" s="720"/>
      <c r="O358" s="720"/>
      <c r="P358" s="720"/>
      <c r="Q358" s="720"/>
      <c r="R358" s="720"/>
      <c r="S358" s="720"/>
      <c r="T358" s="720"/>
      <c r="U358" s="720"/>
      <c r="V358" s="720"/>
      <c r="W358" s="720"/>
      <c r="X358" s="720"/>
      <c r="Y358" s="720"/>
      <c r="Z358" s="720"/>
      <c r="AA358" s="720"/>
      <c r="AB358" s="720"/>
      <c r="AC358" s="720"/>
      <c r="AD358" s="720"/>
      <c r="AE358" s="720"/>
      <c r="AF358" s="720"/>
      <c r="AG358" s="720"/>
      <c r="AH358" s="720"/>
    </row>
    <row r="359">
      <c r="A359" s="720"/>
      <c r="B359" s="720"/>
      <c r="C359" s="720"/>
      <c r="D359" s="720"/>
      <c r="E359" s="720"/>
      <c r="F359" s="720"/>
      <c r="G359" s="720"/>
      <c r="H359" s="720"/>
      <c r="I359" s="720"/>
      <c r="J359" s="720"/>
      <c r="K359" s="720"/>
      <c r="L359" s="720"/>
      <c r="M359" s="720"/>
      <c r="N359" s="720"/>
      <c r="O359" s="720"/>
      <c r="P359" s="720"/>
      <c r="Q359" s="720"/>
      <c r="R359" s="720"/>
      <c r="S359" s="720"/>
      <c r="T359" s="720"/>
      <c r="U359" s="720"/>
      <c r="V359" s="720"/>
      <c r="W359" s="720"/>
      <c r="X359" s="720"/>
      <c r="Y359" s="720"/>
      <c r="Z359" s="720"/>
      <c r="AA359" s="720"/>
      <c r="AB359" s="720"/>
      <c r="AC359" s="720"/>
      <c r="AD359" s="720"/>
      <c r="AE359" s="720"/>
      <c r="AF359" s="720"/>
      <c r="AG359" s="720"/>
      <c r="AH359" s="720"/>
    </row>
    <row r="360">
      <c r="A360" s="720"/>
      <c r="B360" s="720"/>
      <c r="C360" s="720"/>
      <c r="D360" s="720"/>
      <c r="E360" s="720"/>
      <c r="F360" s="720"/>
      <c r="G360" s="720"/>
      <c r="H360" s="720"/>
      <c r="I360" s="720"/>
      <c r="J360" s="720"/>
      <c r="K360" s="720"/>
      <c r="L360" s="720"/>
      <c r="M360" s="720"/>
      <c r="N360" s="720"/>
      <c r="O360" s="720"/>
      <c r="P360" s="720"/>
      <c r="Q360" s="720"/>
      <c r="R360" s="720"/>
      <c r="S360" s="720"/>
      <c r="T360" s="720"/>
      <c r="U360" s="720"/>
      <c r="V360" s="720"/>
      <c r="W360" s="720"/>
      <c r="X360" s="720"/>
      <c r="Y360" s="720"/>
      <c r="Z360" s="720"/>
      <c r="AA360" s="720"/>
      <c r="AB360" s="720"/>
      <c r="AC360" s="720"/>
      <c r="AD360" s="720"/>
      <c r="AE360" s="720"/>
      <c r="AF360" s="720"/>
      <c r="AG360" s="720"/>
      <c r="AH360" s="720"/>
    </row>
    <row r="361">
      <c r="A361" s="720"/>
      <c r="B361" s="720"/>
      <c r="C361" s="720"/>
      <c r="D361" s="720"/>
      <c r="E361" s="720"/>
      <c r="F361" s="720"/>
      <c r="G361" s="720"/>
      <c r="H361" s="720"/>
      <c r="I361" s="720"/>
      <c r="J361" s="720"/>
      <c r="K361" s="720"/>
      <c r="L361" s="720"/>
      <c r="M361" s="720"/>
      <c r="N361" s="720"/>
      <c r="O361" s="720"/>
      <c r="P361" s="720"/>
      <c r="Q361" s="720"/>
      <c r="R361" s="720"/>
      <c r="S361" s="720"/>
      <c r="T361" s="720"/>
      <c r="U361" s="720"/>
      <c r="V361" s="720"/>
      <c r="W361" s="720"/>
      <c r="X361" s="720"/>
      <c r="Y361" s="720"/>
      <c r="Z361" s="720"/>
      <c r="AA361" s="720"/>
      <c r="AB361" s="720"/>
      <c r="AC361" s="720"/>
      <c r="AD361" s="720"/>
      <c r="AE361" s="720"/>
      <c r="AF361" s="720"/>
      <c r="AG361" s="720"/>
      <c r="AH361" s="720"/>
    </row>
    <row r="362">
      <c r="A362" s="720"/>
      <c r="B362" s="720"/>
      <c r="C362" s="720"/>
      <c r="D362" s="720"/>
      <c r="E362" s="720"/>
      <c r="F362" s="720"/>
      <c r="G362" s="720"/>
      <c r="H362" s="720"/>
      <c r="I362" s="720"/>
      <c r="J362" s="720"/>
      <c r="K362" s="720"/>
      <c r="L362" s="720"/>
      <c r="M362" s="720"/>
      <c r="N362" s="720"/>
      <c r="O362" s="720"/>
      <c r="P362" s="720"/>
      <c r="Q362" s="720"/>
      <c r="R362" s="720"/>
      <c r="S362" s="720"/>
      <c r="T362" s="720"/>
      <c r="U362" s="720"/>
      <c r="V362" s="720"/>
      <c r="W362" s="720"/>
      <c r="X362" s="720"/>
      <c r="Y362" s="720"/>
      <c r="Z362" s="720"/>
      <c r="AA362" s="720"/>
      <c r="AB362" s="720"/>
      <c r="AC362" s="720"/>
      <c r="AD362" s="720"/>
      <c r="AE362" s="720"/>
      <c r="AF362" s="720"/>
      <c r="AG362" s="720"/>
      <c r="AH362" s="720"/>
    </row>
    <row r="363">
      <c r="A363" s="720"/>
      <c r="B363" s="720"/>
      <c r="C363" s="720"/>
      <c r="D363" s="720"/>
      <c r="E363" s="720"/>
      <c r="F363" s="720"/>
      <c r="G363" s="720"/>
      <c r="H363" s="720"/>
      <c r="I363" s="720"/>
      <c r="J363" s="720"/>
      <c r="K363" s="720"/>
      <c r="L363" s="720"/>
      <c r="M363" s="720"/>
      <c r="N363" s="720"/>
      <c r="O363" s="720"/>
      <c r="P363" s="720"/>
      <c r="Q363" s="720"/>
      <c r="R363" s="720"/>
      <c r="S363" s="720"/>
      <c r="T363" s="720"/>
      <c r="U363" s="720"/>
      <c r="V363" s="720"/>
      <c r="W363" s="720"/>
      <c r="X363" s="720"/>
      <c r="Y363" s="720"/>
      <c r="Z363" s="720"/>
      <c r="AA363" s="720"/>
      <c r="AB363" s="720"/>
      <c r="AC363" s="720"/>
      <c r="AD363" s="720"/>
      <c r="AE363" s="720"/>
      <c r="AF363" s="720"/>
      <c r="AG363" s="720"/>
      <c r="AH363" s="720"/>
    </row>
    <row r="364">
      <c r="A364" s="720"/>
      <c r="B364" s="720"/>
      <c r="C364" s="720"/>
      <c r="D364" s="720"/>
      <c r="E364" s="720"/>
      <c r="F364" s="720"/>
      <c r="G364" s="720"/>
      <c r="H364" s="720"/>
      <c r="I364" s="720"/>
      <c r="J364" s="720"/>
      <c r="K364" s="720"/>
      <c r="L364" s="720"/>
      <c r="M364" s="720"/>
      <c r="N364" s="720"/>
      <c r="O364" s="720"/>
      <c r="P364" s="720"/>
      <c r="Q364" s="720"/>
      <c r="R364" s="720"/>
      <c r="S364" s="720"/>
      <c r="T364" s="720"/>
      <c r="U364" s="720"/>
      <c r="V364" s="720"/>
      <c r="W364" s="720"/>
      <c r="X364" s="720"/>
      <c r="Y364" s="720"/>
      <c r="Z364" s="720"/>
      <c r="AA364" s="720"/>
      <c r="AB364" s="720"/>
      <c r="AC364" s="720"/>
      <c r="AD364" s="720"/>
      <c r="AE364" s="720"/>
      <c r="AF364" s="720"/>
      <c r="AG364" s="720"/>
      <c r="AH364" s="720"/>
    </row>
    <row r="365">
      <c r="A365" s="720"/>
      <c r="B365" s="720"/>
      <c r="C365" s="720"/>
      <c r="D365" s="720"/>
      <c r="E365" s="720"/>
      <c r="F365" s="720"/>
      <c r="G365" s="720"/>
      <c r="H365" s="720"/>
      <c r="I365" s="720"/>
      <c r="J365" s="720"/>
      <c r="K365" s="720"/>
      <c r="L365" s="720"/>
      <c r="M365" s="720"/>
      <c r="N365" s="720"/>
      <c r="O365" s="720"/>
      <c r="P365" s="720"/>
      <c r="Q365" s="720"/>
      <c r="R365" s="720"/>
      <c r="S365" s="720"/>
      <c r="T365" s="720"/>
      <c r="U365" s="720"/>
      <c r="V365" s="720"/>
      <c r="W365" s="720"/>
      <c r="X365" s="720"/>
      <c r="Y365" s="720"/>
      <c r="Z365" s="720"/>
      <c r="AA365" s="720"/>
      <c r="AB365" s="720"/>
      <c r="AC365" s="720"/>
      <c r="AD365" s="720"/>
      <c r="AE365" s="720"/>
      <c r="AF365" s="720"/>
      <c r="AG365" s="720"/>
      <c r="AH365" s="720"/>
    </row>
    <row r="366">
      <c r="A366" s="720"/>
      <c r="B366" s="720"/>
      <c r="C366" s="720"/>
      <c r="D366" s="720"/>
      <c r="E366" s="720"/>
      <c r="F366" s="720"/>
      <c r="G366" s="720"/>
      <c r="H366" s="720"/>
      <c r="I366" s="720"/>
      <c r="J366" s="720"/>
      <c r="K366" s="720"/>
      <c r="L366" s="720"/>
      <c r="M366" s="720"/>
      <c r="N366" s="720"/>
      <c r="O366" s="720"/>
      <c r="P366" s="720"/>
      <c r="Q366" s="720"/>
      <c r="R366" s="720"/>
      <c r="S366" s="720"/>
      <c r="T366" s="720"/>
      <c r="U366" s="720"/>
      <c r="V366" s="720"/>
      <c r="W366" s="720"/>
      <c r="X366" s="720"/>
      <c r="Y366" s="720"/>
      <c r="Z366" s="720"/>
      <c r="AA366" s="720"/>
      <c r="AB366" s="720"/>
      <c r="AC366" s="720"/>
      <c r="AD366" s="720"/>
      <c r="AE366" s="720"/>
      <c r="AF366" s="720"/>
      <c r="AG366" s="720"/>
      <c r="AH366" s="720"/>
    </row>
    <row r="367">
      <c r="A367" s="720"/>
      <c r="B367" s="720"/>
      <c r="C367" s="720"/>
      <c r="D367" s="720"/>
      <c r="E367" s="720"/>
      <c r="F367" s="720"/>
      <c r="G367" s="720"/>
      <c r="H367" s="720"/>
      <c r="I367" s="720"/>
      <c r="J367" s="720"/>
      <c r="K367" s="720"/>
      <c r="L367" s="720"/>
      <c r="M367" s="720"/>
      <c r="N367" s="720"/>
      <c r="O367" s="720"/>
      <c r="P367" s="720"/>
      <c r="Q367" s="720"/>
      <c r="R367" s="720"/>
      <c r="S367" s="720"/>
      <c r="T367" s="720"/>
      <c r="U367" s="720"/>
      <c r="V367" s="720"/>
      <c r="W367" s="720"/>
      <c r="X367" s="720"/>
      <c r="Y367" s="720"/>
      <c r="Z367" s="720"/>
      <c r="AA367" s="720"/>
      <c r="AB367" s="720"/>
      <c r="AC367" s="720"/>
      <c r="AD367" s="720"/>
      <c r="AE367" s="720"/>
      <c r="AF367" s="720"/>
      <c r="AG367" s="720"/>
      <c r="AH367" s="720"/>
    </row>
    <row r="368">
      <c r="A368" s="720"/>
      <c r="B368" s="720"/>
      <c r="C368" s="720"/>
      <c r="D368" s="720"/>
      <c r="E368" s="720"/>
      <c r="F368" s="720"/>
      <c r="G368" s="720"/>
      <c r="H368" s="720"/>
      <c r="I368" s="720"/>
      <c r="J368" s="720"/>
      <c r="K368" s="720"/>
      <c r="L368" s="720"/>
      <c r="M368" s="720"/>
      <c r="N368" s="720"/>
      <c r="O368" s="720"/>
      <c r="P368" s="720"/>
      <c r="Q368" s="720"/>
      <c r="R368" s="720"/>
      <c r="S368" s="720"/>
      <c r="T368" s="720"/>
      <c r="U368" s="720"/>
      <c r="V368" s="720"/>
      <c r="W368" s="720"/>
      <c r="X368" s="720"/>
      <c r="Y368" s="720"/>
      <c r="Z368" s="720"/>
      <c r="AA368" s="720"/>
      <c r="AB368" s="720"/>
      <c r="AC368" s="720"/>
      <c r="AD368" s="720"/>
      <c r="AE368" s="720"/>
      <c r="AF368" s="720"/>
      <c r="AG368" s="720"/>
      <c r="AH368" s="720"/>
    </row>
    <row r="369">
      <c r="A369" s="720"/>
      <c r="B369" s="720"/>
      <c r="C369" s="720"/>
      <c r="D369" s="720"/>
      <c r="E369" s="720"/>
      <c r="F369" s="720"/>
      <c r="G369" s="720"/>
      <c r="H369" s="720"/>
      <c r="I369" s="720"/>
      <c r="J369" s="720"/>
      <c r="K369" s="720"/>
      <c r="L369" s="720"/>
      <c r="M369" s="720"/>
      <c r="N369" s="720"/>
      <c r="O369" s="720"/>
      <c r="P369" s="720"/>
      <c r="Q369" s="720"/>
      <c r="R369" s="720"/>
      <c r="S369" s="720"/>
      <c r="T369" s="720"/>
      <c r="U369" s="720"/>
      <c r="V369" s="720"/>
      <c r="W369" s="720"/>
      <c r="X369" s="720"/>
      <c r="Y369" s="720"/>
      <c r="Z369" s="720"/>
      <c r="AA369" s="720"/>
      <c r="AB369" s="720"/>
      <c r="AC369" s="720"/>
      <c r="AD369" s="720"/>
      <c r="AE369" s="720"/>
      <c r="AF369" s="720"/>
      <c r="AG369" s="720"/>
      <c r="AH369" s="720"/>
    </row>
    <row r="370">
      <c r="A370" s="720"/>
      <c r="B370" s="720"/>
      <c r="C370" s="720"/>
      <c r="D370" s="720"/>
      <c r="E370" s="720"/>
      <c r="F370" s="720"/>
      <c r="G370" s="720"/>
      <c r="H370" s="720"/>
      <c r="I370" s="720"/>
      <c r="J370" s="720"/>
      <c r="K370" s="720"/>
      <c r="L370" s="720"/>
      <c r="M370" s="720"/>
      <c r="N370" s="720"/>
      <c r="O370" s="720"/>
      <c r="P370" s="720"/>
      <c r="Q370" s="720"/>
      <c r="R370" s="720"/>
      <c r="S370" s="720"/>
      <c r="T370" s="720"/>
      <c r="U370" s="720"/>
      <c r="V370" s="720"/>
      <c r="W370" s="720"/>
      <c r="X370" s="720"/>
      <c r="Y370" s="720"/>
      <c r="Z370" s="720"/>
      <c r="AA370" s="720"/>
      <c r="AB370" s="720"/>
      <c r="AC370" s="720"/>
      <c r="AD370" s="720"/>
      <c r="AE370" s="720"/>
      <c r="AF370" s="720"/>
      <c r="AG370" s="720"/>
      <c r="AH370" s="720"/>
    </row>
    <row r="371">
      <c r="A371" s="720"/>
      <c r="B371" s="720"/>
      <c r="C371" s="720"/>
      <c r="D371" s="720"/>
      <c r="E371" s="720"/>
      <c r="F371" s="720"/>
      <c r="G371" s="720"/>
      <c r="H371" s="720"/>
      <c r="I371" s="720"/>
      <c r="J371" s="720"/>
      <c r="K371" s="720"/>
      <c r="L371" s="720"/>
      <c r="M371" s="720"/>
      <c r="N371" s="720"/>
      <c r="O371" s="720"/>
      <c r="P371" s="720"/>
      <c r="Q371" s="720"/>
      <c r="R371" s="720"/>
      <c r="S371" s="720"/>
      <c r="T371" s="720"/>
      <c r="U371" s="720"/>
      <c r="V371" s="720"/>
      <c r="W371" s="720"/>
      <c r="X371" s="720"/>
      <c r="Y371" s="720"/>
      <c r="Z371" s="720"/>
      <c r="AA371" s="720"/>
      <c r="AB371" s="720"/>
      <c r="AC371" s="720"/>
      <c r="AD371" s="720"/>
      <c r="AE371" s="720"/>
      <c r="AF371" s="720"/>
      <c r="AG371" s="720"/>
      <c r="AH371" s="720"/>
    </row>
    <row r="372">
      <c r="A372" s="720"/>
      <c r="B372" s="720"/>
      <c r="C372" s="720"/>
      <c r="D372" s="720"/>
      <c r="E372" s="720"/>
      <c r="F372" s="720"/>
      <c r="G372" s="720"/>
      <c r="H372" s="720"/>
      <c r="I372" s="720"/>
      <c r="J372" s="720"/>
      <c r="K372" s="720"/>
      <c r="L372" s="720"/>
      <c r="M372" s="720"/>
      <c r="N372" s="720"/>
      <c r="O372" s="720"/>
      <c r="P372" s="720"/>
      <c r="Q372" s="720"/>
      <c r="R372" s="720"/>
      <c r="S372" s="720"/>
      <c r="T372" s="720"/>
      <c r="U372" s="720"/>
      <c r="V372" s="720"/>
      <c r="W372" s="720"/>
      <c r="X372" s="720"/>
      <c r="Y372" s="720"/>
      <c r="Z372" s="720"/>
      <c r="AA372" s="720"/>
      <c r="AB372" s="720"/>
      <c r="AC372" s="720"/>
      <c r="AD372" s="720"/>
      <c r="AE372" s="720"/>
      <c r="AF372" s="720"/>
      <c r="AG372" s="720"/>
      <c r="AH372" s="720"/>
    </row>
    <row r="373">
      <c r="A373" s="720"/>
      <c r="B373" s="720"/>
      <c r="C373" s="720"/>
      <c r="D373" s="720"/>
      <c r="E373" s="720"/>
      <c r="F373" s="720"/>
      <c r="G373" s="720"/>
      <c r="H373" s="720"/>
      <c r="I373" s="720"/>
      <c r="J373" s="720"/>
      <c r="K373" s="720"/>
      <c r="L373" s="720"/>
      <c r="M373" s="720"/>
      <c r="N373" s="720"/>
      <c r="O373" s="720"/>
      <c r="P373" s="720"/>
      <c r="Q373" s="720"/>
      <c r="R373" s="720"/>
      <c r="S373" s="720"/>
      <c r="T373" s="720"/>
      <c r="U373" s="720"/>
      <c r="V373" s="720"/>
      <c r="W373" s="720"/>
      <c r="X373" s="720"/>
      <c r="Y373" s="720"/>
      <c r="Z373" s="720"/>
      <c r="AA373" s="720"/>
      <c r="AB373" s="720"/>
      <c r="AC373" s="720"/>
      <c r="AD373" s="720"/>
      <c r="AE373" s="720"/>
      <c r="AF373" s="720"/>
      <c r="AG373" s="720"/>
      <c r="AH373" s="720"/>
    </row>
    <row r="374">
      <c r="A374" s="720"/>
      <c r="B374" s="720"/>
      <c r="C374" s="720"/>
      <c r="D374" s="720"/>
      <c r="E374" s="720"/>
      <c r="F374" s="720"/>
      <c r="G374" s="720"/>
      <c r="H374" s="720"/>
      <c r="I374" s="720"/>
      <c r="J374" s="720"/>
      <c r="K374" s="720"/>
      <c r="L374" s="720"/>
      <c r="M374" s="720"/>
      <c r="N374" s="720"/>
      <c r="O374" s="720"/>
      <c r="P374" s="720"/>
      <c r="Q374" s="720"/>
      <c r="R374" s="720"/>
      <c r="S374" s="720"/>
      <c r="T374" s="720"/>
      <c r="U374" s="720"/>
      <c r="V374" s="720"/>
      <c r="W374" s="720"/>
      <c r="X374" s="720"/>
      <c r="Y374" s="720"/>
      <c r="Z374" s="720"/>
      <c r="AA374" s="720"/>
      <c r="AB374" s="720"/>
      <c r="AC374" s="720"/>
      <c r="AD374" s="720"/>
      <c r="AE374" s="720"/>
      <c r="AF374" s="720"/>
      <c r="AG374" s="720"/>
      <c r="AH374" s="720"/>
    </row>
    <row r="375">
      <c r="A375" s="720"/>
      <c r="B375" s="720"/>
      <c r="C375" s="720"/>
      <c r="D375" s="720"/>
      <c r="E375" s="720"/>
      <c r="F375" s="720"/>
      <c r="G375" s="720"/>
      <c r="H375" s="720"/>
      <c r="I375" s="720"/>
      <c r="J375" s="720"/>
      <c r="K375" s="720"/>
      <c r="L375" s="720"/>
      <c r="M375" s="720"/>
      <c r="N375" s="720"/>
      <c r="O375" s="720"/>
      <c r="P375" s="720"/>
      <c r="Q375" s="720"/>
      <c r="R375" s="720"/>
      <c r="S375" s="720"/>
      <c r="T375" s="720"/>
      <c r="U375" s="720"/>
      <c r="V375" s="720"/>
      <c r="W375" s="720"/>
      <c r="X375" s="720"/>
      <c r="Y375" s="720"/>
      <c r="Z375" s="720"/>
      <c r="AA375" s="720"/>
      <c r="AB375" s="720"/>
      <c r="AC375" s="720"/>
      <c r="AD375" s="720"/>
      <c r="AE375" s="720"/>
      <c r="AF375" s="720"/>
      <c r="AG375" s="720"/>
      <c r="AH375" s="720"/>
    </row>
    <row r="376">
      <c r="A376" s="720"/>
      <c r="B376" s="720"/>
      <c r="C376" s="720"/>
      <c r="D376" s="720"/>
      <c r="E376" s="720"/>
      <c r="F376" s="720"/>
      <c r="G376" s="720"/>
      <c r="H376" s="720"/>
      <c r="I376" s="720"/>
      <c r="J376" s="720"/>
      <c r="K376" s="720"/>
      <c r="L376" s="720"/>
      <c r="M376" s="720"/>
      <c r="N376" s="720"/>
      <c r="O376" s="720"/>
      <c r="P376" s="720"/>
      <c r="Q376" s="720"/>
      <c r="R376" s="720"/>
      <c r="S376" s="720"/>
      <c r="T376" s="720"/>
      <c r="U376" s="720"/>
      <c r="V376" s="720"/>
      <c r="W376" s="720"/>
      <c r="X376" s="720"/>
      <c r="Y376" s="720"/>
      <c r="Z376" s="720"/>
      <c r="AA376" s="720"/>
      <c r="AB376" s="720"/>
      <c r="AC376" s="720"/>
      <c r="AD376" s="720"/>
      <c r="AE376" s="720"/>
      <c r="AF376" s="720"/>
      <c r="AG376" s="720"/>
      <c r="AH376" s="720"/>
    </row>
    <row r="377">
      <c r="A377" s="720"/>
      <c r="B377" s="720"/>
      <c r="C377" s="720"/>
      <c r="D377" s="720"/>
      <c r="E377" s="720"/>
      <c r="F377" s="720"/>
      <c r="G377" s="720"/>
      <c r="H377" s="720"/>
      <c r="I377" s="720"/>
      <c r="J377" s="720"/>
      <c r="K377" s="720"/>
      <c r="L377" s="720"/>
      <c r="M377" s="720"/>
      <c r="N377" s="720"/>
      <c r="O377" s="720"/>
      <c r="P377" s="720"/>
      <c r="Q377" s="720"/>
      <c r="R377" s="720"/>
      <c r="S377" s="720"/>
      <c r="T377" s="720"/>
      <c r="U377" s="720"/>
      <c r="V377" s="720"/>
      <c r="W377" s="720"/>
      <c r="X377" s="720"/>
      <c r="Y377" s="720"/>
      <c r="Z377" s="720"/>
      <c r="AA377" s="720"/>
      <c r="AB377" s="720"/>
      <c r="AC377" s="720"/>
      <c r="AD377" s="720"/>
      <c r="AE377" s="720"/>
      <c r="AF377" s="720"/>
      <c r="AG377" s="720"/>
      <c r="AH377" s="720"/>
    </row>
    <row r="378">
      <c r="A378" s="720"/>
      <c r="B378" s="720"/>
      <c r="C378" s="720"/>
      <c r="D378" s="720"/>
      <c r="E378" s="720"/>
      <c r="F378" s="720"/>
      <c r="G378" s="720"/>
      <c r="H378" s="720"/>
      <c r="I378" s="720"/>
      <c r="J378" s="720"/>
      <c r="K378" s="720"/>
      <c r="L378" s="720"/>
      <c r="M378" s="720"/>
      <c r="N378" s="720"/>
      <c r="O378" s="720"/>
      <c r="P378" s="720"/>
      <c r="Q378" s="720"/>
      <c r="R378" s="720"/>
      <c r="S378" s="720"/>
      <c r="T378" s="720"/>
      <c r="U378" s="720"/>
      <c r="V378" s="720"/>
      <c r="W378" s="720"/>
      <c r="X378" s="720"/>
      <c r="Y378" s="720"/>
      <c r="Z378" s="720"/>
      <c r="AA378" s="720"/>
      <c r="AB378" s="720"/>
      <c r="AC378" s="720"/>
      <c r="AD378" s="720"/>
      <c r="AE378" s="720"/>
      <c r="AF378" s="720"/>
      <c r="AG378" s="720"/>
      <c r="AH378" s="720"/>
    </row>
    <row r="379">
      <c r="A379" s="720"/>
      <c r="B379" s="720"/>
      <c r="C379" s="720"/>
      <c r="D379" s="720"/>
      <c r="E379" s="720"/>
      <c r="F379" s="720"/>
      <c r="G379" s="720"/>
      <c r="H379" s="720"/>
      <c r="I379" s="720"/>
      <c r="J379" s="720"/>
      <c r="K379" s="720"/>
      <c r="L379" s="720"/>
      <c r="M379" s="720"/>
      <c r="N379" s="720"/>
      <c r="O379" s="720"/>
      <c r="P379" s="720"/>
      <c r="Q379" s="720"/>
      <c r="R379" s="720"/>
      <c r="S379" s="720"/>
      <c r="T379" s="720"/>
      <c r="U379" s="720"/>
      <c r="V379" s="720"/>
      <c r="W379" s="720"/>
      <c r="X379" s="720"/>
      <c r="Y379" s="720"/>
      <c r="Z379" s="720"/>
      <c r="AA379" s="720"/>
      <c r="AB379" s="720"/>
      <c r="AC379" s="720"/>
      <c r="AD379" s="720"/>
      <c r="AE379" s="720"/>
      <c r="AF379" s="720"/>
      <c r="AG379" s="720"/>
      <c r="AH379" s="720"/>
    </row>
    <row r="380">
      <c r="A380" s="720"/>
      <c r="B380" s="720"/>
      <c r="C380" s="720"/>
      <c r="D380" s="720"/>
      <c r="E380" s="720"/>
      <c r="F380" s="720"/>
      <c r="G380" s="720"/>
      <c r="H380" s="720"/>
      <c r="I380" s="720"/>
      <c r="J380" s="720"/>
      <c r="K380" s="720"/>
      <c r="L380" s="720"/>
      <c r="M380" s="720"/>
      <c r="N380" s="720"/>
      <c r="O380" s="720"/>
      <c r="P380" s="720"/>
      <c r="Q380" s="720"/>
      <c r="R380" s="720"/>
      <c r="S380" s="720"/>
      <c r="T380" s="720"/>
      <c r="U380" s="720"/>
      <c r="V380" s="720"/>
      <c r="W380" s="720"/>
      <c r="X380" s="720"/>
      <c r="Y380" s="720"/>
      <c r="Z380" s="720"/>
      <c r="AA380" s="720"/>
      <c r="AB380" s="720"/>
      <c r="AC380" s="720"/>
      <c r="AD380" s="720"/>
      <c r="AE380" s="720"/>
      <c r="AF380" s="720"/>
      <c r="AG380" s="720"/>
      <c r="AH380" s="720"/>
    </row>
    <row r="381">
      <c r="A381" s="720"/>
      <c r="B381" s="720"/>
      <c r="C381" s="720"/>
      <c r="D381" s="720"/>
      <c r="E381" s="720"/>
      <c r="F381" s="720"/>
      <c r="G381" s="720"/>
      <c r="H381" s="720"/>
      <c r="I381" s="720"/>
      <c r="J381" s="720"/>
      <c r="K381" s="720"/>
      <c r="L381" s="720"/>
      <c r="M381" s="720"/>
      <c r="N381" s="720"/>
      <c r="O381" s="720"/>
      <c r="P381" s="720"/>
      <c r="Q381" s="720"/>
      <c r="R381" s="720"/>
      <c r="S381" s="720"/>
      <c r="T381" s="720"/>
      <c r="U381" s="720"/>
      <c r="V381" s="720"/>
      <c r="W381" s="720"/>
      <c r="X381" s="720"/>
      <c r="Y381" s="720"/>
      <c r="Z381" s="720"/>
      <c r="AA381" s="720"/>
      <c r="AB381" s="720"/>
      <c r="AC381" s="720"/>
      <c r="AD381" s="720"/>
      <c r="AE381" s="720"/>
      <c r="AF381" s="720"/>
      <c r="AG381" s="720"/>
      <c r="AH381" s="720"/>
    </row>
    <row r="382">
      <c r="A382" s="720"/>
      <c r="B382" s="720"/>
      <c r="C382" s="720"/>
      <c r="D382" s="720"/>
      <c r="E382" s="720"/>
      <c r="F382" s="720"/>
      <c r="G382" s="720"/>
      <c r="H382" s="720"/>
      <c r="I382" s="720"/>
      <c r="J382" s="720"/>
      <c r="K382" s="720"/>
      <c r="L382" s="720"/>
      <c r="M382" s="720"/>
      <c r="N382" s="720"/>
      <c r="O382" s="720"/>
      <c r="P382" s="720"/>
      <c r="Q382" s="720"/>
      <c r="R382" s="720"/>
      <c r="S382" s="720"/>
      <c r="T382" s="720"/>
      <c r="U382" s="720"/>
      <c r="V382" s="720"/>
      <c r="W382" s="720"/>
      <c r="X382" s="720"/>
      <c r="Y382" s="720"/>
      <c r="Z382" s="720"/>
      <c r="AA382" s="720"/>
      <c r="AB382" s="720"/>
      <c r="AC382" s="720"/>
      <c r="AD382" s="720"/>
      <c r="AE382" s="720"/>
      <c r="AF382" s="720"/>
      <c r="AG382" s="720"/>
      <c r="AH382" s="720"/>
    </row>
    <row r="383">
      <c r="A383" s="720"/>
      <c r="B383" s="720"/>
      <c r="C383" s="720"/>
      <c r="D383" s="720"/>
      <c r="E383" s="720"/>
      <c r="F383" s="720"/>
      <c r="G383" s="720"/>
      <c r="H383" s="720"/>
      <c r="I383" s="720"/>
      <c r="J383" s="720"/>
      <c r="K383" s="720"/>
      <c r="L383" s="720"/>
      <c r="M383" s="720"/>
      <c r="N383" s="720"/>
      <c r="O383" s="720"/>
      <c r="P383" s="720"/>
      <c r="Q383" s="720"/>
      <c r="R383" s="720"/>
      <c r="S383" s="720"/>
      <c r="T383" s="720"/>
      <c r="U383" s="720"/>
      <c r="V383" s="720"/>
      <c r="W383" s="720"/>
      <c r="X383" s="720"/>
      <c r="Y383" s="720"/>
      <c r="Z383" s="720"/>
      <c r="AA383" s="720"/>
      <c r="AB383" s="720"/>
      <c r="AC383" s="720"/>
      <c r="AD383" s="720"/>
      <c r="AE383" s="720"/>
      <c r="AF383" s="720"/>
      <c r="AG383" s="720"/>
      <c r="AH383" s="720"/>
    </row>
    <row r="384">
      <c r="A384" s="720"/>
      <c r="B384" s="720"/>
      <c r="C384" s="720"/>
      <c r="D384" s="720"/>
      <c r="E384" s="720"/>
      <c r="F384" s="720"/>
      <c r="G384" s="720"/>
      <c r="H384" s="720"/>
      <c r="I384" s="720"/>
      <c r="J384" s="720"/>
      <c r="K384" s="720"/>
      <c r="L384" s="720"/>
      <c r="M384" s="720"/>
      <c r="N384" s="720"/>
      <c r="O384" s="720"/>
      <c r="P384" s="720"/>
      <c r="Q384" s="720"/>
      <c r="R384" s="720"/>
      <c r="S384" s="720"/>
      <c r="T384" s="720"/>
      <c r="U384" s="720"/>
      <c r="V384" s="720"/>
      <c r="W384" s="720"/>
      <c r="X384" s="720"/>
      <c r="Y384" s="720"/>
      <c r="Z384" s="720"/>
      <c r="AA384" s="720"/>
      <c r="AB384" s="720"/>
      <c r="AC384" s="720"/>
      <c r="AD384" s="720"/>
      <c r="AE384" s="720"/>
      <c r="AF384" s="720"/>
      <c r="AG384" s="720"/>
      <c r="AH384" s="720"/>
    </row>
    <row r="385">
      <c r="A385" s="720"/>
      <c r="B385" s="720"/>
      <c r="C385" s="720"/>
      <c r="D385" s="720"/>
      <c r="E385" s="720"/>
      <c r="F385" s="720"/>
      <c r="G385" s="720"/>
      <c r="H385" s="720"/>
      <c r="I385" s="720"/>
      <c r="J385" s="720"/>
      <c r="K385" s="720"/>
      <c r="L385" s="720"/>
      <c r="M385" s="720"/>
      <c r="N385" s="720"/>
      <c r="O385" s="720"/>
      <c r="P385" s="720"/>
      <c r="Q385" s="720"/>
      <c r="R385" s="720"/>
      <c r="S385" s="720"/>
      <c r="T385" s="720"/>
      <c r="U385" s="720"/>
      <c r="V385" s="720"/>
      <c r="W385" s="720"/>
      <c r="X385" s="720"/>
      <c r="Y385" s="720"/>
      <c r="Z385" s="720"/>
      <c r="AA385" s="720"/>
      <c r="AB385" s="720"/>
      <c r="AC385" s="720"/>
      <c r="AD385" s="720"/>
      <c r="AE385" s="720"/>
      <c r="AF385" s="720"/>
      <c r="AG385" s="720"/>
      <c r="AH385" s="720"/>
    </row>
    <row r="386">
      <c r="A386" s="720"/>
      <c r="B386" s="720"/>
      <c r="C386" s="720"/>
      <c r="D386" s="720"/>
      <c r="E386" s="720"/>
      <c r="F386" s="720"/>
      <c r="G386" s="720"/>
      <c r="H386" s="720"/>
      <c r="I386" s="720"/>
      <c r="J386" s="720"/>
      <c r="K386" s="720"/>
      <c r="L386" s="720"/>
      <c r="M386" s="720"/>
      <c r="N386" s="720"/>
      <c r="O386" s="720"/>
      <c r="P386" s="720"/>
      <c r="Q386" s="720"/>
      <c r="R386" s="720"/>
      <c r="S386" s="720"/>
      <c r="T386" s="720"/>
      <c r="U386" s="720"/>
      <c r="V386" s="720"/>
      <c r="W386" s="720"/>
      <c r="X386" s="720"/>
      <c r="Y386" s="720"/>
      <c r="Z386" s="720"/>
      <c r="AA386" s="720"/>
      <c r="AB386" s="720"/>
      <c r="AC386" s="720"/>
      <c r="AD386" s="720"/>
      <c r="AE386" s="720"/>
      <c r="AF386" s="720"/>
      <c r="AG386" s="720"/>
      <c r="AH386" s="720"/>
    </row>
    <row r="387">
      <c r="A387" s="720"/>
      <c r="B387" s="720"/>
      <c r="C387" s="720"/>
      <c r="D387" s="720"/>
      <c r="E387" s="720"/>
      <c r="F387" s="720"/>
      <c r="G387" s="720"/>
      <c r="H387" s="720"/>
      <c r="I387" s="720"/>
      <c r="J387" s="720"/>
      <c r="K387" s="720"/>
      <c r="L387" s="720"/>
      <c r="M387" s="720"/>
      <c r="N387" s="720"/>
      <c r="O387" s="720"/>
      <c r="P387" s="720"/>
      <c r="Q387" s="720"/>
      <c r="R387" s="720"/>
      <c r="S387" s="720"/>
      <c r="T387" s="720"/>
      <c r="U387" s="720"/>
      <c r="V387" s="720"/>
      <c r="W387" s="720"/>
      <c r="X387" s="720"/>
      <c r="Y387" s="720"/>
      <c r="Z387" s="720"/>
      <c r="AA387" s="720"/>
      <c r="AB387" s="720"/>
      <c r="AC387" s="720"/>
      <c r="AD387" s="720"/>
      <c r="AE387" s="720"/>
      <c r="AF387" s="720"/>
      <c r="AG387" s="720"/>
      <c r="AH387" s="720"/>
    </row>
    <row r="388">
      <c r="A388" s="720"/>
      <c r="B388" s="720"/>
      <c r="C388" s="720"/>
      <c r="D388" s="720"/>
      <c r="E388" s="720"/>
      <c r="F388" s="720"/>
      <c r="G388" s="720"/>
      <c r="H388" s="720"/>
      <c r="I388" s="720"/>
      <c r="J388" s="720"/>
      <c r="K388" s="720"/>
      <c r="L388" s="720"/>
      <c r="M388" s="720"/>
      <c r="N388" s="720"/>
      <c r="O388" s="720"/>
      <c r="P388" s="720"/>
      <c r="Q388" s="720"/>
      <c r="R388" s="720"/>
      <c r="S388" s="720"/>
      <c r="T388" s="720"/>
      <c r="U388" s="720"/>
      <c r="V388" s="720"/>
      <c r="W388" s="720"/>
      <c r="X388" s="720"/>
      <c r="Y388" s="720"/>
      <c r="Z388" s="720"/>
      <c r="AA388" s="720"/>
      <c r="AB388" s="720"/>
      <c r="AC388" s="720"/>
      <c r="AD388" s="720"/>
      <c r="AE388" s="720"/>
      <c r="AF388" s="720"/>
      <c r="AG388" s="720"/>
      <c r="AH388" s="720"/>
    </row>
    <row r="389">
      <c r="A389" s="720"/>
      <c r="B389" s="720"/>
      <c r="C389" s="720"/>
      <c r="D389" s="720"/>
      <c r="E389" s="720"/>
      <c r="F389" s="720"/>
      <c r="G389" s="720"/>
      <c r="H389" s="720"/>
      <c r="I389" s="720"/>
      <c r="J389" s="720"/>
      <c r="K389" s="720"/>
      <c r="L389" s="720"/>
      <c r="M389" s="720"/>
      <c r="N389" s="720"/>
      <c r="O389" s="720"/>
      <c r="P389" s="720"/>
      <c r="Q389" s="720"/>
      <c r="R389" s="720"/>
      <c r="S389" s="720"/>
      <c r="T389" s="720"/>
      <c r="U389" s="720"/>
      <c r="V389" s="720"/>
      <c r="W389" s="720"/>
      <c r="X389" s="720"/>
      <c r="Y389" s="720"/>
      <c r="Z389" s="720"/>
      <c r="AA389" s="720"/>
      <c r="AB389" s="720"/>
      <c r="AC389" s="720"/>
      <c r="AD389" s="720"/>
      <c r="AE389" s="720"/>
      <c r="AF389" s="720"/>
      <c r="AG389" s="720"/>
      <c r="AH389" s="720"/>
    </row>
    <row r="390">
      <c r="A390" s="720"/>
      <c r="B390" s="720"/>
      <c r="C390" s="720"/>
      <c r="D390" s="720"/>
      <c r="E390" s="720"/>
      <c r="F390" s="720"/>
      <c r="G390" s="720"/>
      <c r="H390" s="720"/>
      <c r="I390" s="720"/>
      <c r="J390" s="720"/>
      <c r="K390" s="720"/>
      <c r="L390" s="720"/>
      <c r="M390" s="720"/>
      <c r="N390" s="720"/>
      <c r="O390" s="720"/>
      <c r="P390" s="720"/>
      <c r="Q390" s="720"/>
      <c r="R390" s="720"/>
      <c r="S390" s="720"/>
      <c r="T390" s="720"/>
      <c r="U390" s="720"/>
      <c r="V390" s="720"/>
      <c r="W390" s="720"/>
      <c r="X390" s="720"/>
      <c r="Y390" s="720"/>
      <c r="Z390" s="720"/>
      <c r="AA390" s="720"/>
      <c r="AB390" s="720"/>
      <c r="AC390" s="720"/>
      <c r="AD390" s="720"/>
      <c r="AE390" s="720"/>
      <c r="AF390" s="720"/>
      <c r="AG390" s="720"/>
      <c r="AH390" s="720"/>
    </row>
    <row r="391">
      <c r="A391" s="720"/>
      <c r="B391" s="720"/>
      <c r="C391" s="720"/>
      <c r="D391" s="720"/>
      <c r="E391" s="720"/>
      <c r="F391" s="720"/>
      <c r="G391" s="720"/>
      <c r="H391" s="720"/>
      <c r="I391" s="720"/>
      <c r="J391" s="720"/>
      <c r="K391" s="720"/>
      <c r="L391" s="720"/>
      <c r="M391" s="720"/>
      <c r="N391" s="720"/>
      <c r="O391" s="720"/>
      <c r="P391" s="720"/>
      <c r="Q391" s="720"/>
      <c r="R391" s="720"/>
      <c r="S391" s="720"/>
      <c r="T391" s="720"/>
      <c r="U391" s="720"/>
      <c r="V391" s="720"/>
      <c r="W391" s="720"/>
      <c r="X391" s="720"/>
      <c r="Y391" s="720"/>
      <c r="Z391" s="720"/>
      <c r="AA391" s="720"/>
      <c r="AB391" s="720"/>
      <c r="AC391" s="720"/>
      <c r="AD391" s="720"/>
      <c r="AE391" s="720"/>
      <c r="AF391" s="720"/>
      <c r="AG391" s="720"/>
      <c r="AH391" s="720"/>
    </row>
    <row r="392">
      <c r="A392" s="720"/>
      <c r="B392" s="720"/>
      <c r="C392" s="720"/>
      <c r="D392" s="720"/>
      <c r="E392" s="720"/>
      <c r="F392" s="720"/>
      <c r="G392" s="720"/>
      <c r="H392" s="720"/>
      <c r="I392" s="720"/>
      <c r="J392" s="720"/>
      <c r="K392" s="720"/>
      <c r="L392" s="720"/>
      <c r="M392" s="720"/>
      <c r="N392" s="720"/>
      <c r="O392" s="720"/>
      <c r="P392" s="720"/>
      <c r="Q392" s="720"/>
      <c r="R392" s="720"/>
      <c r="S392" s="720"/>
      <c r="T392" s="720"/>
      <c r="U392" s="720"/>
      <c r="V392" s="720"/>
      <c r="W392" s="720"/>
      <c r="X392" s="720"/>
      <c r="Y392" s="720"/>
      <c r="Z392" s="720"/>
      <c r="AA392" s="720"/>
      <c r="AB392" s="720"/>
      <c r="AC392" s="720"/>
      <c r="AD392" s="720"/>
      <c r="AE392" s="720"/>
      <c r="AF392" s="720"/>
      <c r="AG392" s="720"/>
      <c r="AH392" s="720"/>
    </row>
    <row r="393">
      <c r="A393" s="720"/>
      <c r="B393" s="720"/>
      <c r="C393" s="720"/>
      <c r="D393" s="720"/>
      <c r="E393" s="720"/>
      <c r="F393" s="720"/>
      <c r="G393" s="720"/>
      <c r="H393" s="720"/>
      <c r="I393" s="720"/>
      <c r="J393" s="720"/>
      <c r="K393" s="720"/>
      <c r="L393" s="720"/>
      <c r="M393" s="720"/>
      <c r="N393" s="720"/>
      <c r="O393" s="720"/>
      <c r="P393" s="720"/>
      <c r="Q393" s="720"/>
      <c r="R393" s="720"/>
      <c r="S393" s="720"/>
      <c r="T393" s="720"/>
      <c r="U393" s="720"/>
      <c r="V393" s="720"/>
      <c r="W393" s="720"/>
      <c r="X393" s="720"/>
      <c r="Y393" s="720"/>
      <c r="Z393" s="720"/>
      <c r="AA393" s="720"/>
      <c r="AB393" s="720"/>
      <c r="AC393" s="720"/>
      <c r="AD393" s="720"/>
      <c r="AE393" s="720"/>
      <c r="AF393" s="720"/>
      <c r="AG393" s="720"/>
      <c r="AH393" s="720"/>
    </row>
    <row r="394">
      <c r="A394" s="720"/>
      <c r="B394" s="720"/>
      <c r="C394" s="720"/>
      <c r="D394" s="720"/>
      <c r="E394" s="720"/>
      <c r="F394" s="720"/>
      <c r="G394" s="720"/>
      <c r="H394" s="720"/>
      <c r="I394" s="720"/>
      <c r="J394" s="720"/>
      <c r="K394" s="720"/>
      <c r="L394" s="720"/>
      <c r="M394" s="720"/>
      <c r="N394" s="720"/>
      <c r="O394" s="720"/>
      <c r="P394" s="720"/>
      <c r="Q394" s="720"/>
      <c r="R394" s="720"/>
      <c r="S394" s="720"/>
      <c r="T394" s="720"/>
      <c r="U394" s="720"/>
      <c r="V394" s="720"/>
      <c r="W394" s="720"/>
      <c r="X394" s="720"/>
      <c r="Y394" s="720"/>
      <c r="Z394" s="720"/>
      <c r="AA394" s="720"/>
      <c r="AB394" s="720"/>
      <c r="AC394" s="720"/>
      <c r="AD394" s="720"/>
      <c r="AE394" s="720"/>
      <c r="AF394" s="720"/>
      <c r="AG394" s="720"/>
      <c r="AH394" s="720"/>
    </row>
    <row r="395">
      <c r="A395" s="720"/>
      <c r="B395" s="720"/>
      <c r="C395" s="720"/>
      <c r="D395" s="720"/>
      <c r="E395" s="720"/>
      <c r="F395" s="720"/>
      <c r="G395" s="720"/>
      <c r="H395" s="720"/>
      <c r="I395" s="720"/>
      <c r="J395" s="720"/>
      <c r="K395" s="720"/>
      <c r="L395" s="720"/>
      <c r="M395" s="720"/>
      <c r="N395" s="720"/>
      <c r="O395" s="720"/>
      <c r="P395" s="720"/>
      <c r="Q395" s="720"/>
      <c r="R395" s="720"/>
      <c r="S395" s="720"/>
      <c r="T395" s="720"/>
      <c r="U395" s="720"/>
      <c r="V395" s="720"/>
      <c r="W395" s="720"/>
      <c r="X395" s="720"/>
      <c r="Y395" s="720"/>
      <c r="Z395" s="720"/>
      <c r="AA395" s="720"/>
      <c r="AB395" s="720"/>
      <c r="AC395" s="720"/>
      <c r="AD395" s="720"/>
      <c r="AE395" s="720"/>
      <c r="AF395" s="720"/>
      <c r="AG395" s="720"/>
      <c r="AH395" s="720"/>
    </row>
    <row r="396">
      <c r="A396" s="720"/>
      <c r="B396" s="720"/>
      <c r="C396" s="720"/>
      <c r="D396" s="720"/>
      <c r="E396" s="720"/>
      <c r="F396" s="720"/>
      <c r="G396" s="720"/>
      <c r="H396" s="720"/>
      <c r="I396" s="720"/>
      <c r="J396" s="720"/>
      <c r="K396" s="720"/>
      <c r="L396" s="720"/>
      <c r="M396" s="720"/>
      <c r="N396" s="720"/>
      <c r="O396" s="720"/>
      <c r="P396" s="720"/>
      <c r="Q396" s="720"/>
      <c r="R396" s="720"/>
      <c r="S396" s="720"/>
      <c r="T396" s="720"/>
      <c r="U396" s="720"/>
      <c r="V396" s="720"/>
      <c r="W396" s="720"/>
      <c r="X396" s="720"/>
      <c r="Y396" s="720"/>
      <c r="Z396" s="720"/>
      <c r="AA396" s="720"/>
      <c r="AB396" s="720"/>
      <c r="AC396" s="720"/>
      <c r="AD396" s="720"/>
      <c r="AE396" s="720"/>
      <c r="AF396" s="720"/>
      <c r="AG396" s="720"/>
      <c r="AH396" s="720"/>
    </row>
    <row r="397">
      <c r="A397" s="720"/>
      <c r="B397" s="720"/>
      <c r="C397" s="720"/>
      <c r="D397" s="720"/>
      <c r="E397" s="720"/>
      <c r="F397" s="720"/>
      <c r="G397" s="720"/>
      <c r="H397" s="720"/>
      <c r="I397" s="720"/>
      <c r="J397" s="720"/>
      <c r="K397" s="720"/>
      <c r="L397" s="720"/>
      <c r="M397" s="720"/>
      <c r="N397" s="720"/>
      <c r="O397" s="720"/>
      <c r="P397" s="720"/>
      <c r="Q397" s="720"/>
      <c r="R397" s="720"/>
      <c r="S397" s="720"/>
      <c r="T397" s="720"/>
      <c r="U397" s="720"/>
      <c r="V397" s="720"/>
      <c r="W397" s="720"/>
      <c r="X397" s="720"/>
      <c r="Y397" s="720"/>
      <c r="Z397" s="720"/>
      <c r="AA397" s="720"/>
      <c r="AB397" s="720"/>
      <c r="AC397" s="720"/>
      <c r="AD397" s="720"/>
      <c r="AE397" s="720"/>
      <c r="AF397" s="720"/>
      <c r="AG397" s="720"/>
      <c r="AH397" s="720"/>
    </row>
    <row r="398">
      <c r="A398" s="720"/>
      <c r="B398" s="720"/>
      <c r="C398" s="720"/>
      <c r="D398" s="720"/>
      <c r="E398" s="720"/>
      <c r="F398" s="720"/>
      <c r="G398" s="720"/>
      <c r="H398" s="720"/>
      <c r="I398" s="720"/>
      <c r="J398" s="720"/>
      <c r="K398" s="720"/>
      <c r="L398" s="720"/>
      <c r="M398" s="720"/>
      <c r="N398" s="720"/>
      <c r="O398" s="720"/>
      <c r="P398" s="720"/>
      <c r="Q398" s="720"/>
      <c r="R398" s="720"/>
      <c r="S398" s="720"/>
      <c r="T398" s="720"/>
      <c r="U398" s="720"/>
      <c r="V398" s="720"/>
      <c r="W398" s="720"/>
      <c r="X398" s="720"/>
      <c r="Y398" s="720"/>
      <c r="Z398" s="720"/>
      <c r="AA398" s="720"/>
      <c r="AB398" s="720"/>
      <c r="AC398" s="720"/>
      <c r="AD398" s="720"/>
      <c r="AE398" s="720"/>
      <c r="AF398" s="720"/>
      <c r="AG398" s="720"/>
      <c r="AH398" s="720"/>
    </row>
    <row r="399">
      <c r="A399" s="720"/>
      <c r="B399" s="720"/>
      <c r="C399" s="720"/>
      <c r="D399" s="720"/>
      <c r="E399" s="720"/>
      <c r="F399" s="720"/>
      <c r="G399" s="720"/>
      <c r="H399" s="720"/>
      <c r="I399" s="720"/>
      <c r="J399" s="720"/>
      <c r="K399" s="720"/>
      <c r="L399" s="720"/>
      <c r="M399" s="720"/>
      <c r="N399" s="720"/>
      <c r="O399" s="720"/>
      <c r="P399" s="720"/>
      <c r="Q399" s="720"/>
      <c r="R399" s="720"/>
      <c r="S399" s="720"/>
      <c r="T399" s="720"/>
      <c r="U399" s="720"/>
      <c r="V399" s="720"/>
      <c r="W399" s="720"/>
      <c r="X399" s="720"/>
      <c r="Y399" s="720"/>
      <c r="Z399" s="720"/>
      <c r="AA399" s="720"/>
      <c r="AB399" s="720"/>
      <c r="AC399" s="720"/>
      <c r="AD399" s="720"/>
      <c r="AE399" s="720"/>
      <c r="AF399" s="720"/>
      <c r="AG399" s="720"/>
      <c r="AH399" s="720"/>
    </row>
    <row r="400">
      <c r="A400" s="720"/>
      <c r="B400" s="720"/>
      <c r="C400" s="720"/>
      <c r="D400" s="720"/>
      <c r="E400" s="720"/>
      <c r="F400" s="720"/>
      <c r="G400" s="720"/>
      <c r="H400" s="720"/>
      <c r="I400" s="720"/>
      <c r="J400" s="720"/>
      <c r="K400" s="720"/>
      <c r="L400" s="720"/>
      <c r="M400" s="720"/>
      <c r="N400" s="720"/>
      <c r="O400" s="720"/>
      <c r="P400" s="720"/>
      <c r="Q400" s="720"/>
      <c r="R400" s="720"/>
      <c r="S400" s="720"/>
      <c r="T400" s="720"/>
      <c r="U400" s="720"/>
      <c r="V400" s="720"/>
      <c r="W400" s="720"/>
      <c r="X400" s="720"/>
      <c r="Y400" s="720"/>
      <c r="Z400" s="720"/>
      <c r="AA400" s="720"/>
      <c r="AB400" s="720"/>
      <c r="AC400" s="720"/>
      <c r="AD400" s="720"/>
      <c r="AE400" s="720"/>
      <c r="AF400" s="720"/>
      <c r="AG400" s="720"/>
      <c r="AH400" s="720"/>
    </row>
    <row r="401">
      <c r="A401" s="720"/>
      <c r="B401" s="720"/>
      <c r="C401" s="720"/>
      <c r="D401" s="720"/>
      <c r="E401" s="720"/>
      <c r="F401" s="720"/>
      <c r="G401" s="720"/>
      <c r="H401" s="720"/>
      <c r="I401" s="720"/>
      <c r="J401" s="720"/>
      <c r="K401" s="720"/>
      <c r="L401" s="720"/>
      <c r="M401" s="720"/>
      <c r="N401" s="720"/>
      <c r="O401" s="720"/>
      <c r="P401" s="720"/>
      <c r="Q401" s="720"/>
      <c r="R401" s="720"/>
      <c r="S401" s="720"/>
      <c r="T401" s="720"/>
      <c r="U401" s="720"/>
      <c r="V401" s="720"/>
      <c r="W401" s="720"/>
      <c r="X401" s="720"/>
      <c r="Y401" s="720"/>
      <c r="Z401" s="720"/>
      <c r="AA401" s="720"/>
      <c r="AB401" s="720"/>
      <c r="AC401" s="720"/>
      <c r="AD401" s="720"/>
      <c r="AE401" s="720"/>
      <c r="AF401" s="720"/>
      <c r="AG401" s="720"/>
      <c r="AH401" s="720"/>
    </row>
    <row r="402">
      <c r="A402" s="720"/>
      <c r="B402" s="720"/>
      <c r="C402" s="720"/>
      <c r="D402" s="720"/>
      <c r="E402" s="720"/>
      <c r="F402" s="720"/>
      <c r="G402" s="720"/>
      <c r="H402" s="720"/>
      <c r="I402" s="720"/>
      <c r="J402" s="720"/>
      <c r="K402" s="720"/>
      <c r="L402" s="720"/>
      <c r="M402" s="720"/>
      <c r="N402" s="720"/>
      <c r="O402" s="720"/>
      <c r="P402" s="720"/>
      <c r="Q402" s="720"/>
      <c r="R402" s="720"/>
      <c r="S402" s="720"/>
      <c r="T402" s="720"/>
      <c r="U402" s="720"/>
      <c r="V402" s="720"/>
      <c r="W402" s="720"/>
      <c r="X402" s="720"/>
      <c r="Y402" s="720"/>
      <c r="Z402" s="720"/>
      <c r="AA402" s="720"/>
      <c r="AB402" s="720"/>
      <c r="AC402" s="720"/>
      <c r="AD402" s="720"/>
      <c r="AE402" s="720"/>
      <c r="AF402" s="720"/>
      <c r="AG402" s="720"/>
      <c r="AH402" s="720"/>
    </row>
    <row r="403">
      <c r="A403" s="720"/>
      <c r="B403" s="720"/>
      <c r="C403" s="720"/>
      <c r="D403" s="720"/>
      <c r="E403" s="720"/>
      <c r="F403" s="720"/>
      <c r="G403" s="720"/>
      <c r="H403" s="720"/>
      <c r="I403" s="720"/>
      <c r="J403" s="720"/>
      <c r="K403" s="720"/>
      <c r="L403" s="720"/>
      <c r="M403" s="720"/>
      <c r="N403" s="720"/>
      <c r="O403" s="720"/>
      <c r="P403" s="720"/>
      <c r="Q403" s="720"/>
      <c r="R403" s="720"/>
      <c r="S403" s="720"/>
      <c r="T403" s="720"/>
      <c r="U403" s="720"/>
      <c r="V403" s="720"/>
      <c r="W403" s="720"/>
      <c r="X403" s="720"/>
      <c r="Y403" s="720"/>
      <c r="Z403" s="720"/>
      <c r="AA403" s="720"/>
      <c r="AB403" s="720"/>
      <c r="AC403" s="720"/>
      <c r="AD403" s="720"/>
      <c r="AE403" s="720"/>
      <c r="AF403" s="720"/>
      <c r="AG403" s="720"/>
      <c r="AH403" s="720"/>
    </row>
    <row r="404">
      <c r="A404" s="720"/>
      <c r="B404" s="720"/>
      <c r="C404" s="720"/>
      <c r="D404" s="720"/>
      <c r="E404" s="720"/>
      <c r="F404" s="720"/>
      <c r="G404" s="720"/>
      <c r="H404" s="720"/>
      <c r="I404" s="720"/>
      <c r="J404" s="720"/>
      <c r="K404" s="720"/>
      <c r="L404" s="720"/>
      <c r="M404" s="720"/>
      <c r="N404" s="720"/>
      <c r="O404" s="720"/>
      <c r="P404" s="720"/>
      <c r="Q404" s="720"/>
      <c r="R404" s="720"/>
      <c r="S404" s="720"/>
      <c r="T404" s="720"/>
      <c r="U404" s="720"/>
      <c r="V404" s="720"/>
      <c r="W404" s="720"/>
      <c r="X404" s="720"/>
      <c r="Y404" s="720"/>
      <c r="Z404" s="720"/>
      <c r="AA404" s="720"/>
      <c r="AB404" s="720"/>
      <c r="AC404" s="720"/>
      <c r="AD404" s="720"/>
      <c r="AE404" s="720"/>
      <c r="AF404" s="720"/>
      <c r="AG404" s="720"/>
      <c r="AH404" s="720"/>
    </row>
    <row r="405">
      <c r="A405" s="720"/>
      <c r="B405" s="720"/>
      <c r="C405" s="720"/>
      <c r="D405" s="720"/>
      <c r="E405" s="720"/>
      <c r="F405" s="720"/>
      <c r="G405" s="720"/>
      <c r="H405" s="720"/>
      <c r="I405" s="720"/>
      <c r="J405" s="720"/>
      <c r="K405" s="720"/>
      <c r="L405" s="720"/>
      <c r="M405" s="720"/>
      <c r="N405" s="720"/>
      <c r="O405" s="720"/>
      <c r="P405" s="720"/>
      <c r="Q405" s="720"/>
      <c r="R405" s="720"/>
      <c r="S405" s="720"/>
      <c r="T405" s="720"/>
      <c r="U405" s="720"/>
      <c r="V405" s="720"/>
      <c r="W405" s="720"/>
      <c r="X405" s="720"/>
      <c r="Y405" s="720"/>
      <c r="Z405" s="720"/>
      <c r="AA405" s="720"/>
      <c r="AB405" s="720"/>
      <c r="AC405" s="720"/>
      <c r="AD405" s="720"/>
      <c r="AE405" s="720"/>
      <c r="AF405" s="720"/>
      <c r="AG405" s="720"/>
      <c r="AH405" s="720"/>
    </row>
    <row r="406">
      <c r="A406" s="720"/>
      <c r="B406" s="720"/>
      <c r="C406" s="720"/>
      <c r="D406" s="720"/>
      <c r="E406" s="720"/>
      <c r="F406" s="720"/>
      <c r="G406" s="720"/>
      <c r="H406" s="720"/>
      <c r="I406" s="720"/>
      <c r="J406" s="720"/>
      <c r="K406" s="720"/>
      <c r="L406" s="720"/>
      <c r="M406" s="720"/>
      <c r="N406" s="720"/>
      <c r="O406" s="720"/>
      <c r="P406" s="720"/>
      <c r="Q406" s="720"/>
      <c r="R406" s="720"/>
      <c r="S406" s="720"/>
      <c r="T406" s="720"/>
      <c r="U406" s="720"/>
      <c r="V406" s="720"/>
      <c r="W406" s="720"/>
      <c r="X406" s="720"/>
      <c r="Y406" s="720"/>
      <c r="Z406" s="720"/>
      <c r="AA406" s="720"/>
      <c r="AB406" s="720"/>
      <c r="AC406" s="720"/>
      <c r="AD406" s="720"/>
      <c r="AE406" s="720"/>
      <c r="AF406" s="720"/>
      <c r="AG406" s="720"/>
      <c r="AH406" s="720"/>
    </row>
    <row r="407">
      <c r="A407" s="720"/>
      <c r="B407" s="720"/>
      <c r="C407" s="720"/>
      <c r="D407" s="720"/>
      <c r="E407" s="720"/>
      <c r="F407" s="720"/>
      <c r="G407" s="720"/>
      <c r="H407" s="720"/>
      <c r="I407" s="720"/>
      <c r="J407" s="720"/>
      <c r="K407" s="720"/>
      <c r="L407" s="720"/>
      <c r="M407" s="720"/>
      <c r="N407" s="720"/>
      <c r="O407" s="720"/>
      <c r="P407" s="720"/>
      <c r="Q407" s="720"/>
      <c r="R407" s="720"/>
      <c r="S407" s="720"/>
      <c r="T407" s="720"/>
      <c r="U407" s="720"/>
      <c r="V407" s="720"/>
      <c r="W407" s="720"/>
      <c r="X407" s="720"/>
      <c r="Y407" s="720"/>
      <c r="Z407" s="720"/>
      <c r="AA407" s="720"/>
      <c r="AB407" s="720"/>
      <c r="AC407" s="720"/>
      <c r="AD407" s="720"/>
      <c r="AE407" s="720"/>
      <c r="AF407" s="720"/>
      <c r="AG407" s="720"/>
      <c r="AH407" s="720"/>
    </row>
    <row r="408">
      <c r="A408" s="720"/>
      <c r="B408" s="720"/>
      <c r="C408" s="720"/>
      <c r="D408" s="720"/>
      <c r="E408" s="720"/>
      <c r="F408" s="720"/>
      <c r="G408" s="720"/>
      <c r="H408" s="720"/>
      <c r="I408" s="720"/>
      <c r="J408" s="720"/>
      <c r="K408" s="720"/>
      <c r="L408" s="720"/>
      <c r="M408" s="720"/>
      <c r="N408" s="720"/>
      <c r="O408" s="720"/>
      <c r="P408" s="720"/>
      <c r="Q408" s="720"/>
      <c r="R408" s="720"/>
      <c r="S408" s="720"/>
      <c r="T408" s="720"/>
      <c r="U408" s="720"/>
      <c r="V408" s="720"/>
      <c r="W408" s="720"/>
      <c r="X408" s="720"/>
      <c r="Y408" s="720"/>
      <c r="Z408" s="720"/>
      <c r="AA408" s="720"/>
      <c r="AB408" s="720"/>
      <c r="AC408" s="720"/>
      <c r="AD408" s="720"/>
      <c r="AE408" s="720"/>
      <c r="AF408" s="720"/>
      <c r="AG408" s="720"/>
      <c r="AH408" s="720"/>
    </row>
    <row r="409">
      <c r="A409" s="720"/>
      <c r="B409" s="720"/>
      <c r="C409" s="720"/>
      <c r="D409" s="720"/>
      <c r="E409" s="720"/>
      <c r="F409" s="720"/>
      <c r="G409" s="720"/>
      <c r="H409" s="720"/>
      <c r="I409" s="720"/>
      <c r="J409" s="720"/>
      <c r="K409" s="720"/>
      <c r="L409" s="720"/>
      <c r="M409" s="720"/>
      <c r="N409" s="720"/>
      <c r="O409" s="720"/>
      <c r="P409" s="720"/>
      <c r="Q409" s="720"/>
      <c r="R409" s="720"/>
      <c r="S409" s="720"/>
      <c r="T409" s="720"/>
      <c r="U409" s="720"/>
      <c r="V409" s="720"/>
      <c r="W409" s="720"/>
      <c r="X409" s="720"/>
      <c r="Y409" s="720"/>
      <c r="Z409" s="720"/>
      <c r="AA409" s="720"/>
      <c r="AB409" s="720"/>
      <c r="AC409" s="720"/>
      <c r="AD409" s="720"/>
      <c r="AE409" s="720"/>
      <c r="AF409" s="720"/>
      <c r="AG409" s="720"/>
      <c r="AH409" s="720"/>
    </row>
    <row r="410">
      <c r="A410" s="720"/>
      <c r="B410" s="720"/>
      <c r="C410" s="720"/>
      <c r="D410" s="720"/>
      <c r="E410" s="720"/>
      <c r="F410" s="720"/>
      <c r="G410" s="720"/>
      <c r="H410" s="720"/>
      <c r="I410" s="720"/>
      <c r="J410" s="720"/>
      <c r="K410" s="720"/>
      <c r="L410" s="720"/>
      <c r="M410" s="720"/>
      <c r="N410" s="720"/>
      <c r="O410" s="720"/>
      <c r="P410" s="720"/>
      <c r="Q410" s="720"/>
      <c r="R410" s="720"/>
      <c r="S410" s="720"/>
      <c r="T410" s="720"/>
      <c r="U410" s="720"/>
      <c r="V410" s="720"/>
      <c r="W410" s="720"/>
      <c r="X410" s="720"/>
      <c r="Y410" s="720"/>
      <c r="Z410" s="720"/>
      <c r="AA410" s="720"/>
      <c r="AB410" s="720"/>
      <c r="AC410" s="720"/>
      <c r="AD410" s="720"/>
      <c r="AE410" s="720"/>
      <c r="AF410" s="720"/>
      <c r="AG410" s="720"/>
      <c r="AH410" s="720"/>
    </row>
    <row r="411">
      <c r="A411" s="720"/>
      <c r="B411" s="720"/>
      <c r="C411" s="720"/>
      <c r="D411" s="720"/>
      <c r="E411" s="720"/>
      <c r="F411" s="720"/>
      <c r="G411" s="720"/>
      <c r="H411" s="720"/>
      <c r="I411" s="720"/>
      <c r="J411" s="720"/>
      <c r="K411" s="720"/>
      <c r="L411" s="720"/>
      <c r="M411" s="720"/>
      <c r="N411" s="720"/>
      <c r="O411" s="720"/>
      <c r="P411" s="720"/>
      <c r="Q411" s="720"/>
      <c r="R411" s="720"/>
      <c r="S411" s="720"/>
      <c r="T411" s="720"/>
      <c r="U411" s="720"/>
      <c r="V411" s="720"/>
      <c r="W411" s="720"/>
      <c r="X411" s="720"/>
      <c r="Y411" s="720"/>
      <c r="Z411" s="720"/>
      <c r="AA411" s="720"/>
      <c r="AB411" s="720"/>
      <c r="AC411" s="720"/>
      <c r="AD411" s="720"/>
      <c r="AE411" s="720"/>
      <c r="AF411" s="720"/>
      <c r="AG411" s="720"/>
      <c r="AH411" s="720"/>
    </row>
    <row r="412">
      <c r="A412" s="720"/>
      <c r="B412" s="720"/>
      <c r="C412" s="720"/>
      <c r="D412" s="720"/>
      <c r="E412" s="720"/>
      <c r="F412" s="720"/>
      <c r="G412" s="720"/>
      <c r="H412" s="720"/>
      <c r="I412" s="720"/>
      <c r="J412" s="720"/>
      <c r="K412" s="720"/>
      <c r="L412" s="720"/>
      <c r="M412" s="720"/>
      <c r="N412" s="720"/>
      <c r="O412" s="720"/>
      <c r="P412" s="720"/>
      <c r="Q412" s="720"/>
      <c r="R412" s="720"/>
      <c r="S412" s="720"/>
      <c r="T412" s="720"/>
      <c r="U412" s="720"/>
      <c r="V412" s="720"/>
      <c r="W412" s="720"/>
      <c r="X412" s="720"/>
      <c r="Y412" s="720"/>
      <c r="Z412" s="720"/>
      <c r="AA412" s="720"/>
      <c r="AB412" s="720"/>
      <c r="AC412" s="720"/>
      <c r="AD412" s="720"/>
      <c r="AE412" s="720"/>
      <c r="AF412" s="720"/>
      <c r="AG412" s="720"/>
      <c r="AH412" s="720"/>
    </row>
    <row r="413">
      <c r="A413" s="720"/>
      <c r="B413" s="720"/>
      <c r="C413" s="720"/>
      <c r="D413" s="720"/>
      <c r="E413" s="720"/>
      <c r="F413" s="720"/>
      <c r="G413" s="720"/>
      <c r="H413" s="720"/>
      <c r="I413" s="720"/>
      <c r="J413" s="720"/>
      <c r="K413" s="720"/>
      <c r="L413" s="720"/>
      <c r="M413" s="720"/>
      <c r="N413" s="720"/>
      <c r="O413" s="720"/>
      <c r="P413" s="720"/>
      <c r="Q413" s="720"/>
      <c r="R413" s="720"/>
      <c r="S413" s="720"/>
      <c r="T413" s="720"/>
      <c r="U413" s="720"/>
      <c r="V413" s="720"/>
      <c r="W413" s="720"/>
      <c r="X413" s="720"/>
      <c r="Y413" s="720"/>
      <c r="Z413" s="720"/>
      <c r="AA413" s="720"/>
      <c r="AB413" s="720"/>
      <c r="AC413" s="720"/>
      <c r="AD413" s="720"/>
      <c r="AE413" s="720"/>
      <c r="AF413" s="720"/>
      <c r="AG413" s="720"/>
      <c r="AH413" s="720"/>
    </row>
    <row r="414">
      <c r="A414" s="720"/>
      <c r="B414" s="720"/>
      <c r="C414" s="720"/>
      <c r="D414" s="720"/>
      <c r="E414" s="720"/>
      <c r="F414" s="720"/>
      <c r="G414" s="720"/>
      <c r="H414" s="720"/>
      <c r="I414" s="720"/>
      <c r="J414" s="720"/>
      <c r="K414" s="720"/>
      <c r="L414" s="720"/>
      <c r="M414" s="720"/>
      <c r="N414" s="720"/>
      <c r="O414" s="720"/>
      <c r="P414" s="720"/>
      <c r="Q414" s="720"/>
      <c r="R414" s="720"/>
      <c r="S414" s="720"/>
      <c r="T414" s="720"/>
      <c r="U414" s="720"/>
      <c r="V414" s="720"/>
      <c r="W414" s="720"/>
      <c r="X414" s="720"/>
      <c r="Y414" s="720"/>
      <c r="Z414" s="720"/>
      <c r="AA414" s="720"/>
      <c r="AB414" s="720"/>
      <c r="AC414" s="720"/>
      <c r="AD414" s="720"/>
      <c r="AE414" s="720"/>
      <c r="AF414" s="720"/>
      <c r="AG414" s="720"/>
      <c r="AH414" s="720"/>
    </row>
    <row r="415">
      <c r="A415" s="720"/>
      <c r="B415" s="720"/>
      <c r="C415" s="720"/>
      <c r="D415" s="720"/>
      <c r="E415" s="720"/>
      <c r="F415" s="720"/>
      <c r="G415" s="720"/>
      <c r="H415" s="720"/>
      <c r="I415" s="720"/>
      <c r="J415" s="720"/>
      <c r="K415" s="720"/>
      <c r="L415" s="720"/>
      <c r="M415" s="720"/>
      <c r="N415" s="720"/>
      <c r="O415" s="720"/>
      <c r="P415" s="720"/>
      <c r="Q415" s="720"/>
      <c r="R415" s="720"/>
      <c r="S415" s="720"/>
      <c r="T415" s="720"/>
      <c r="U415" s="720"/>
      <c r="V415" s="720"/>
      <c r="W415" s="720"/>
      <c r="X415" s="720"/>
      <c r="Y415" s="720"/>
      <c r="Z415" s="720"/>
      <c r="AA415" s="720"/>
      <c r="AB415" s="720"/>
      <c r="AC415" s="720"/>
      <c r="AD415" s="720"/>
      <c r="AE415" s="720"/>
      <c r="AF415" s="720"/>
      <c r="AG415" s="720"/>
      <c r="AH415" s="720"/>
    </row>
    <row r="416">
      <c r="A416" s="720"/>
      <c r="B416" s="720"/>
      <c r="C416" s="720"/>
      <c r="D416" s="720"/>
      <c r="E416" s="720"/>
      <c r="F416" s="720"/>
      <c r="G416" s="720"/>
      <c r="H416" s="720"/>
      <c r="I416" s="720"/>
      <c r="J416" s="720"/>
      <c r="K416" s="720"/>
      <c r="L416" s="720"/>
      <c r="M416" s="720"/>
      <c r="N416" s="720"/>
      <c r="O416" s="720"/>
      <c r="P416" s="720"/>
      <c r="Q416" s="720"/>
      <c r="R416" s="720"/>
      <c r="S416" s="720"/>
      <c r="T416" s="720"/>
      <c r="U416" s="720"/>
      <c r="V416" s="720"/>
      <c r="W416" s="720"/>
      <c r="X416" s="720"/>
      <c r="Y416" s="720"/>
      <c r="Z416" s="720"/>
      <c r="AA416" s="720"/>
      <c r="AB416" s="720"/>
      <c r="AC416" s="720"/>
      <c r="AD416" s="720"/>
      <c r="AE416" s="720"/>
      <c r="AF416" s="720"/>
      <c r="AG416" s="720"/>
      <c r="AH416" s="720"/>
    </row>
    <row r="417">
      <c r="A417" s="720"/>
      <c r="B417" s="720"/>
      <c r="C417" s="720"/>
      <c r="D417" s="720"/>
      <c r="E417" s="720"/>
      <c r="F417" s="720"/>
      <c r="G417" s="720"/>
      <c r="H417" s="720"/>
      <c r="I417" s="720"/>
      <c r="J417" s="720"/>
      <c r="K417" s="720"/>
      <c r="L417" s="720"/>
      <c r="M417" s="720"/>
      <c r="N417" s="720"/>
      <c r="O417" s="720"/>
      <c r="P417" s="720"/>
      <c r="Q417" s="720"/>
      <c r="R417" s="720"/>
      <c r="S417" s="720"/>
      <c r="T417" s="720"/>
      <c r="U417" s="720"/>
      <c r="V417" s="720"/>
      <c r="W417" s="720"/>
      <c r="X417" s="720"/>
      <c r="Y417" s="720"/>
      <c r="Z417" s="720"/>
      <c r="AA417" s="720"/>
      <c r="AB417" s="720"/>
      <c r="AC417" s="720"/>
      <c r="AD417" s="720"/>
      <c r="AE417" s="720"/>
      <c r="AF417" s="720"/>
      <c r="AG417" s="720"/>
      <c r="AH417" s="720"/>
    </row>
    <row r="418">
      <c r="A418" s="720"/>
      <c r="B418" s="720"/>
      <c r="C418" s="720"/>
      <c r="D418" s="720"/>
      <c r="E418" s="720"/>
      <c r="F418" s="720"/>
      <c r="G418" s="720"/>
      <c r="H418" s="720"/>
      <c r="I418" s="720"/>
      <c r="J418" s="720"/>
      <c r="K418" s="720"/>
      <c r="L418" s="720"/>
      <c r="M418" s="720"/>
      <c r="N418" s="720"/>
      <c r="O418" s="720"/>
      <c r="P418" s="720"/>
      <c r="Q418" s="720"/>
      <c r="R418" s="720"/>
      <c r="S418" s="720"/>
      <c r="T418" s="720"/>
      <c r="U418" s="720"/>
      <c r="V418" s="720"/>
      <c r="W418" s="720"/>
      <c r="X418" s="720"/>
      <c r="Y418" s="720"/>
      <c r="Z418" s="720"/>
      <c r="AA418" s="720"/>
      <c r="AB418" s="720"/>
      <c r="AC418" s="720"/>
      <c r="AD418" s="720"/>
      <c r="AE418" s="720"/>
      <c r="AF418" s="720"/>
      <c r="AG418" s="720"/>
      <c r="AH418" s="720"/>
    </row>
    <row r="419">
      <c r="A419" s="720"/>
      <c r="B419" s="720"/>
      <c r="C419" s="720"/>
      <c r="D419" s="720"/>
      <c r="E419" s="720"/>
      <c r="F419" s="720"/>
      <c r="G419" s="720"/>
      <c r="H419" s="720"/>
      <c r="I419" s="720"/>
      <c r="J419" s="720"/>
      <c r="K419" s="720"/>
      <c r="L419" s="720"/>
      <c r="M419" s="720"/>
      <c r="N419" s="720"/>
      <c r="O419" s="720"/>
      <c r="P419" s="720"/>
      <c r="Q419" s="720"/>
      <c r="R419" s="720"/>
      <c r="S419" s="720"/>
      <c r="T419" s="720"/>
      <c r="U419" s="720"/>
      <c r="V419" s="720"/>
      <c r="W419" s="720"/>
      <c r="X419" s="720"/>
      <c r="Y419" s="720"/>
      <c r="Z419" s="720"/>
      <c r="AA419" s="720"/>
      <c r="AB419" s="720"/>
      <c r="AC419" s="720"/>
      <c r="AD419" s="720"/>
      <c r="AE419" s="720"/>
      <c r="AF419" s="720"/>
      <c r="AG419" s="720"/>
      <c r="AH419" s="720"/>
    </row>
    <row r="420">
      <c r="A420" s="720"/>
      <c r="B420" s="720"/>
      <c r="C420" s="720"/>
      <c r="D420" s="720"/>
      <c r="E420" s="720"/>
      <c r="F420" s="720"/>
      <c r="G420" s="720"/>
      <c r="H420" s="720"/>
      <c r="I420" s="720"/>
      <c r="J420" s="720"/>
      <c r="K420" s="720"/>
      <c r="L420" s="720"/>
      <c r="M420" s="720"/>
      <c r="N420" s="720"/>
      <c r="O420" s="720"/>
      <c r="P420" s="720"/>
      <c r="Q420" s="720"/>
      <c r="R420" s="720"/>
      <c r="S420" s="720"/>
      <c r="T420" s="720"/>
      <c r="U420" s="720"/>
      <c r="V420" s="720"/>
      <c r="W420" s="720"/>
      <c r="X420" s="720"/>
      <c r="Y420" s="720"/>
      <c r="Z420" s="720"/>
      <c r="AA420" s="720"/>
      <c r="AB420" s="720"/>
      <c r="AC420" s="720"/>
      <c r="AD420" s="720"/>
      <c r="AE420" s="720"/>
      <c r="AF420" s="720"/>
      <c r="AG420" s="720"/>
      <c r="AH420" s="720"/>
    </row>
    <row r="421">
      <c r="A421" s="720"/>
      <c r="B421" s="720"/>
      <c r="C421" s="720"/>
      <c r="D421" s="720"/>
      <c r="E421" s="720"/>
      <c r="F421" s="720"/>
      <c r="G421" s="720"/>
      <c r="H421" s="720"/>
      <c r="I421" s="720"/>
      <c r="J421" s="720"/>
      <c r="K421" s="720"/>
      <c r="L421" s="720"/>
      <c r="M421" s="720"/>
      <c r="N421" s="720"/>
      <c r="O421" s="720"/>
      <c r="P421" s="720"/>
      <c r="Q421" s="720"/>
      <c r="R421" s="720"/>
      <c r="S421" s="720"/>
      <c r="T421" s="720"/>
      <c r="U421" s="720"/>
      <c r="V421" s="720"/>
      <c r="W421" s="720"/>
      <c r="X421" s="720"/>
      <c r="Y421" s="720"/>
      <c r="Z421" s="720"/>
      <c r="AA421" s="720"/>
      <c r="AB421" s="720"/>
      <c r="AC421" s="720"/>
      <c r="AD421" s="720"/>
      <c r="AE421" s="720"/>
      <c r="AF421" s="720"/>
      <c r="AG421" s="720"/>
      <c r="AH421" s="720"/>
    </row>
    <row r="422">
      <c r="A422" s="720"/>
      <c r="B422" s="720"/>
      <c r="C422" s="720"/>
      <c r="D422" s="720"/>
      <c r="E422" s="720"/>
      <c r="F422" s="720"/>
      <c r="G422" s="720"/>
      <c r="H422" s="720"/>
      <c r="I422" s="720"/>
      <c r="J422" s="720"/>
      <c r="K422" s="720"/>
      <c r="L422" s="720"/>
      <c r="M422" s="720"/>
      <c r="N422" s="720"/>
      <c r="O422" s="720"/>
      <c r="P422" s="720"/>
      <c r="Q422" s="720"/>
      <c r="R422" s="720"/>
      <c r="S422" s="720"/>
      <c r="T422" s="720"/>
      <c r="U422" s="720"/>
      <c r="V422" s="720"/>
      <c r="W422" s="720"/>
      <c r="X422" s="720"/>
      <c r="Y422" s="720"/>
      <c r="Z422" s="720"/>
      <c r="AA422" s="720"/>
      <c r="AB422" s="720"/>
      <c r="AC422" s="720"/>
      <c r="AD422" s="720"/>
      <c r="AE422" s="720"/>
      <c r="AF422" s="720"/>
      <c r="AG422" s="720"/>
      <c r="AH422" s="720"/>
    </row>
    <row r="423">
      <c r="A423" s="720"/>
      <c r="B423" s="720"/>
      <c r="C423" s="720"/>
      <c r="D423" s="720"/>
      <c r="E423" s="720"/>
      <c r="F423" s="720"/>
      <c r="G423" s="720"/>
      <c r="H423" s="720"/>
      <c r="I423" s="720"/>
      <c r="J423" s="720"/>
      <c r="K423" s="720"/>
      <c r="L423" s="720"/>
      <c r="M423" s="720"/>
      <c r="N423" s="720"/>
      <c r="O423" s="720"/>
      <c r="P423" s="720"/>
      <c r="Q423" s="720"/>
      <c r="R423" s="720"/>
      <c r="S423" s="720"/>
      <c r="T423" s="720"/>
      <c r="U423" s="720"/>
      <c r="V423" s="720"/>
      <c r="W423" s="720"/>
      <c r="X423" s="720"/>
      <c r="Y423" s="720"/>
      <c r="Z423" s="720"/>
      <c r="AA423" s="720"/>
      <c r="AB423" s="720"/>
      <c r="AC423" s="720"/>
      <c r="AD423" s="720"/>
      <c r="AE423" s="720"/>
      <c r="AF423" s="720"/>
      <c r="AG423" s="720"/>
      <c r="AH423" s="720"/>
    </row>
    <row r="424">
      <c r="A424" s="720"/>
      <c r="B424" s="720"/>
      <c r="C424" s="720"/>
      <c r="D424" s="720"/>
      <c r="E424" s="720"/>
      <c r="F424" s="720"/>
      <c r="G424" s="720"/>
      <c r="H424" s="720"/>
      <c r="I424" s="720"/>
      <c r="J424" s="720"/>
      <c r="K424" s="720"/>
      <c r="L424" s="720"/>
      <c r="M424" s="720"/>
      <c r="N424" s="720"/>
      <c r="O424" s="720"/>
      <c r="P424" s="720"/>
      <c r="Q424" s="720"/>
      <c r="R424" s="720"/>
      <c r="S424" s="720"/>
      <c r="T424" s="720"/>
      <c r="U424" s="720"/>
      <c r="V424" s="720"/>
      <c r="W424" s="720"/>
      <c r="X424" s="720"/>
      <c r="Y424" s="720"/>
      <c r="Z424" s="720"/>
      <c r="AA424" s="720"/>
      <c r="AB424" s="720"/>
      <c r="AC424" s="720"/>
      <c r="AD424" s="720"/>
      <c r="AE424" s="720"/>
      <c r="AF424" s="720"/>
      <c r="AG424" s="720"/>
      <c r="AH424" s="720"/>
    </row>
    <row r="425">
      <c r="A425" s="720"/>
      <c r="B425" s="720"/>
      <c r="C425" s="720"/>
      <c r="D425" s="720"/>
      <c r="E425" s="720"/>
      <c r="F425" s="720"/>
      <c r="G425" s="720"/>
      <c r="H425" s="720"/>
      <c r="I425" s="720"/>
      <c r="J425" s="720"/>
      <c r="K425" s="720"/>
      <c r="L425" s="720"/>
      <c r="M425" s="720"/>
      <c r="N425" s="720"/>
      <c r="O425" s="720"/>
      <c r="P425" s="720"/>
      <c r="Q425" s="720"/>
      <c r="R425" s="720"/>
      <c r="S425" s="720"/>
      <c r="T425" s="720"/>
      <c r="U425" s="720"/>
      <c r="V425" s="720"/>
      <c r="W425" s="720"/>
      <c r="X425" s="720"/>
      <c r="Y425" s="720"/>
      <c r="Z425" s="720"/>
      <c r="AA425" s="720"/>
      <c r="AB425" s="720"/>
      <c r="AC425" s="720"/>
      <c r="AD425" s="720"/>
      <c r="AE425" s="720"/>
      <c r="AF425" s="720"/>
      <c r="AG425" s="720"/>
      <c r="AH425" s="720"/>
    </row>
    <row r="426">
      <c r="A426" s="720"/>
      <c r="B426" s="720"/>
      <c r="C426" s="720"/>
      <c r="D426" s="720"/>
      <c r="E426" s="720"/>
      <c r="F426" s="720"/>
      <c r="G426" s="720"/>
      <c r="H426" s="720"/>
      <c r="I426" s="720"/>
      <c r="J426" s="720"/>
      <c r="K426" s="720"/>
      <c r="L426" s="720"/>
      <c r="M426" s="720"/>
      <c r="N426" s="720"/>
      <c r="O426" s="720"/>
      <c r="P426" s="720"/>
      <c r="Q426" s="720"/>
      <c r="R426" s="720"/>
      <c r="S426" s="720"/>
      <c r="T426" s="720"/>
      <c r="U426" s="720"/>
      <c r="V426" s="720"/>
      <c r="W426" s="720"/>
      <c r="X426" s="720"/>
      <c r="Y426" s="720"/>
      <c r="Z426" s="720"/>
      <c r="AA426" s="720"/>
      <c r="AB426" s="720"/>
      <c r="AC426" s="720"/>
      <c r="AD426" s="720"/>
      <c r="AE426" s="720"/>
      <c r="AF426" s="720"/>
      <c r="AG426" s="720"/>
      <c r="AH426" s="720"/>
    </row>
    <row r="427">
      <c r="A427" s="720"/>
      <c r="B427" s="720"/>
      <c r="C427" s="720"/>
      <c r="D427" s="720"/>
      <c r="E427" s="720"/>
      <c r="F427" s="720"/>
      <c r="G427" s="720"/>
      <c r="H427" s="720"/>
      <c r="I427" s="720"/>
      <c r="J427" s="720"/>
      <c r="K427" s="720"/>
      <c r="L427" s="720"/>
      <c r="M427" s="720"/>
      <c r="N427" s="720"/>
      <c r="O427" s="720"/>
      <c r="P427" s="720"/>
      <c r="Q427" s="720"/>
      <c r="R427" s="720"/>
      <c r="S427" s="720"/>
      <c r="T427" s="720"/>
      <c r="U427" s="720"/>
      <c r="V427" s="720"/>
      <c r="W427" s="720"/>
      <c r="X427" s="720"/>
      <c r="Y427" s="720"/>
      <c r="Z427" s="720"/>
      <c r="AA427" s="720"/>
      <c r="AB427" s="720"/>
      <c r="AC427" s="720"/>
      <c r="AD427" s="720"/>
      <c r="AE427" s="720"/>
      <c r="AF427" s="720"/>
      <c r="AG427" s="720"/>
      <c r="AH427" s="720"/>
    </row>
    <row r="428">
      <c r="A428" s="720"/>
      <c r="B428" s="720"/>
      <c r="C428" s="720"/>
      <c r="D428" s="720"/>
      <c r="E428" s="720"/>
      <c r="F428" s="720"/>
      <c r="G428" s="720"/>
      <c r="H428" s="720"/>
      <c r="I428" s="720"/>
      <c r="J428" s="720"/>
      <c r="K428" s="720"/>
      <c r="L428" s="720"/>
      <c r="M428" s="720"/>
      <c r="N428" s="720"/>
      <c r="O428" s="720"/>
      <c r="P428" s="720"/>
      <c r="Q428" s="720"/>
      <c r="R428" s="720"/>
      <c r="S428" s="720"/>
      <c r="T428" s="720"/>
      <c r="U428" s="720"/>
      <c r="V428" s="720"/>
      <c r="W428" s="720"/>
      <c r="X428" s="720"/>
      <c r="Y428" s="720"/>
      <c r="Z428" s="720"/>
      <c r="AA428" s="720"/>
      <c r="AB428" s="720"/>
      <c r="AC428" s="720"/>
      <c r="AD428" s="720"/>
      <c r="AE428" s="720"/>
      <c r="AF428" s="720"/>
      <c r="AG428" s="720"/>
      <c r="AH428" s="720"/>
    </row>
    <row r="429">
      <c r="A429" s="720"/>
      <c r="B429" s="720"/>
      <c r="C429" s="720"/>
      <c r="D429" s="720"/>
      <c r="E429" s="720"/>
      <c r="F429" s="720"/>
      <c r="G429" s="720"/>
      <c r="H429" s="720"/>
      <c r="I429" s="720"/>
      <c r="J429" s="720"/>
      <c r="K429" s="720"/>
      <c r="L429" s="720"/>
      <c r="M429" s="720"/>
      <c r="N429" s="720"/>
      <c r="O429" s="720"/>
      <c r="P429" s="720"/>
      <c r="Q429" s="720"/>
      <c r="R429" s="720"/>
      <c r="S429" s="720"/>
      <c r="T429" s="720"/>
      <c r="U429" s="720"/>
      <c r="V429" s="720"/>
      <c r="W429" s="720"/>
      <c r="X429" s="720"/>
      <c r="Y429" s="720"/>
      <c r="Z429" s="720"/>
      <c r="AA429" s="720"/>
      <c r="AB429" s="720"/>
      <c r="AC429" s="720"/>
      <c r="AD429" s="720"/>
      <c r="AE429" s="720"/>
      <c r="AF429" s="720"/>
      <c r="AG429" s="720"/>
      <c r="AH429" s="720"/>
    </row>
    <row r="430">
      <c r="A430" s="720"/>
      <c r="B430" s="720"/>
      <c r="C430" s="720"/>
      <c r="D430" s="720"/>
      <c r="E430" s="720"/>
      <c r="F430" s="720"/>
      <c r="G430" s="720"/>
      <c r="H430" s="720"/>
      <c r="I430" s="720"/>
      <c r="J430" s="720"/>
      <c r="K430" s="720"/>
      <c r="L430" s="720"/>
      <c r="M430" s="720"/>
      <c r="N430" s="720"/>
      <c r="O430" s="720"/>
      <c r="P430" s="720"/>
      <c r="Q430" s="720"/>
      <c r="R430" s="720"/>
      <c r="S430" s="720"/>
      <c r="T430" s="720"/>
      <c r="U430" s="720"/>
      <c r="V430" s="720"/>
      <c r="W430" s="720"/>
      <c r="X430" s="720"/>
      <c r="Y430" s="720"/>
      <c r="Z430" s="720"/>
      <c r="AA430" s="720"/>
      <c r="AB430" s="720"/>
      <c r="AC430" s="720"/>
      <c r="AD430" s="720"/>
      <c r="AE430" s="720"/>
      <c r="AF430" s="720"/>
      <c r="AG430" s="720"/>
      <c r="AH430" s="720"/>
    </row>
    <row r="431">
      <c r="A431" s="720"/>
      <c r="B431" s="720"/>
      <c r="C431" s="720"/>
      <c r="D431" s="720"/>
      <c r="E431" s="720"/>
      <c r="F431" s="720"/>
      <c r="G431" s="720"/>
      <c r="H431" s="720"/>
      <c r="I431" s="720"/>
      <c r="J431" s="720"/>
      <c r="K431" s="720"/>
      <c r="L431" s="720"/>
      <c r="M431" s="720"/>
      <c r="N431" s="720"/>
      <c r="O431" s="720"/>
      <c r="P431" s="720"/>
      <c r="Q431" s="720"/>
      <c r="R431" s="720"/>
      <c r="S431" s="720"/>
      <c r="T431" s="720"/>
      <c r="U431" s="720"/>
      <c r="V431" s="720"/>
      <c r="W431" s="720"/>
      <c r="X431" s="720"/>
      <c r="Y431" s="720"/>
      <c r="Z431" s="720"/>
      <c r="AA431" s="720"/>
      <c r="AB431" s="720"/>
      <c r="AC431" s="720"/>
      <c r="AD431" s="720"/>
      <c r="AE431" s="720"/>
      <c r="AF431" s="720"/>
      <c r="AG431" s="720"/>
      <c r="AH431" s="720"/>
    </row>
    <row r="432">
      <c r="A432" s="720"/>
      <c r="B432" s="720"/>
      <c r="C432" s="720"/>
      <c r="D432" s="720"/>
      <c r="E432" s="720"/>
      <c r="F432" s="720"/>
      <c r="G432" s="720"/>
      <c r="H432" s="720"/>
      <c r="I432" s="720"/>
      <c r="J432" s="720"/>
      <c r="K432" s="720"/>
      <c r="L432" s="720"/>
      <c r="M432" s="720"/>
      <c r="N432" s="720"/>
      <c r="O432" s="720"/>
      <c r="P432" s="720"/>
      <c r="Q432" s="720"/>
      <c r="R432" s="720"/>
      <c r="S432" s="720"/>
      <c r="T432" s="720"/>
      <c r="U432" s="720"/>
      <c r="V432" s="720"/>
      <c r="W432" s="720"/>
      <c r="X432" s="720"/>
      <c r="Y432" s="720"/>
      <c r="Z432" s="720"/>
      <c r="AA432" s="720"/>
      <c r="AB432" s="720"/>
      <c r="AC432" s="720"/>
      <c r="AD432" s="720"/>
      <c r="AE432" s="720"/>
      <c r="AF432" s="720"/>
      <c r="AG432" s="720"/>
      <c r="AH432" s="720"/>
    </row>
    <row r="433">
      <c r="A433" s="720"/>
      <c r="B433" s="720"/>
      <c r="C433" s="720"/>
      <c r="D433" s="720"/>
      <c r="E433" s="720"/>
      <c r="F433" s="720"/>
      <c r="G433" s="720"/>
      <c r="H433" s="720"/>
      <c r="I433" s="720"/>
      <c r="J433" s="720"/>
      <c r="K433" s="720"/>
      <c r="L433" s="720"/>
      <c r="M433" s="720"/>
      <c r="N433" s="720"/>
      <c r="O433" s="720"/>
      <c r="P433" s="720"/>
      <c r="Q433" s="720"/>
      <c r="R433" s="720"/>
      <c r="S433" s="720"/>
      <c r="T433" s="720"/>
      <c r="U433" s="720"/>
      <c r="V433" s="720"/>
      <c r="W433" s="720"/>
      <c r="X433" s="720"/>
      <c r="Y433" s="720"/>
      <c r="Z433" s="720"/>
      <c r="AA433" s="720"/>
      <c r="AB433" s="720"/>
      <c r="AC433" s="720"/>
      <c r="AD433" s="720"/>
      <c r="AE433" s="720"/>
      <c r="AF433" s="720"/>
      <c r="AG433" s="720"/>
      <c r="AH433" s="720"/>
    </row>
    <row r="434">
      <c r="A434" s="720"/>
      <c r="B434" s="720"/>
      <c r="C434" s="720"/>
      <c r="D434" s="720"/>
      <c r="E434" s="720"/>
      <c r="F434" s="720"/>
      <c r="G434" s="720"/>
      <c r="H434" s="720"/>
      <c r="I434" s="720"/>
      <c r="J434" s="720"/>
      <c r="K434" s="720"/>
      <c r="L434" s="720"/>
      <c r="M434" s="720"/>
      <c r="N434" s="720"/>
      <c r="O434" s="720"/>
      <c r="P434" s="720"/>
      <c r="Q434" s="720"/>
      <c r="R434" s="720"/>
      <c r="S434" s="720"/>
      <c r="T434" s="720"/>
      <c r="U434" s="720"/>
      <c r="V434" s="720"/>
      <c r="W434" s="720"/>
      <c r="X434" s="720"/>
      <c r="Y434" s="720"/>
      <c r="Z434" s="720"/>
      <c r="AA434" s="720"/>
      <c r="AB434" s="720"/>
      <c r="AC434" s="720"/>
      <c r="AD434" s="720"/>
      <c r="AE434" s="720"/>
      <c r="AF434" s="720"/>
      <c r="AG434" s="720"/>
      <c r="AH434" s="720"/>
    </row>
    <row r="435">
      <c r="A435" s="720"/>
      <c r="B435" s="720"/>
      <c r="C435" s="720"/>
      <c r="D435" s="720"/>
      <c r="E435" s="720"/>
      <c r="F435" s="720"/>
      <c r="G435" s="720"/>
      <c r="H435" s="720"/>
      <c r="I435" s="720"/>
      <c r="J435" s="720"/>
      <c r="K435" s="720"/>
      <c r="L435" s="720"/>
      <c r="M435" s="720"/>
      <c r="N435" s="720"/>
      <c r="O435" s="720"/>
      <c r="P435" s="720"/>
      <c r="Q435" s="720"/>
      <c r="R435" s="720"/>
      <c r="S435" s="720"/>
      <c r="T435" s="720"/>
      <c r="U435" s="720"/>
      <c r="V435" s="720"/>
      <c r="W435" s="720"/>
      <c r="X435" s="720"/>
      <c r="Y435" s="720"/>
      <c r="Z435" s="720"/>
      <c r="AA435" s="720"/>
      <c r="AB435" s="720"/>
      <c r="AC435" s="720"/>
      <c r="AD435" s="720"/>
      <c r="AE435" s="720"/>
      <c r="AF435" s="720"/>
      <c r="AG435" s="720"/>
      <c r="AH435" s="720"/>
    </row>
    <row r="436">
      <c r="A436" s="720"/>
      <c r="B436" s="720"/>
      <c r="C436" s="720"/>
      <c r="D436" s="720"/>
      <c r="E436" s="720"/>
      <c r="F436" s="720"/>
      <c r="G436" s="720"/>
      <c r="H436" s="720"/>
      <c r="I436" s="720"/>
      <c r="J436" s="720"/>
      <c r="K436" s="720"/>
      <c r="L436" s="720"/>
      <c r="M436" s="720"/>
      <c r="N436" s="720"/>
      <c r="O436" s="720"/>
      <c r="P436" s="720"/>
      <c r="Q436" s="720"/>
      <c r="R436" s="720"/>
      <c r="S436" s="720"/>
      <c r="T436" s="720"/>
      <c r="U436" s="720"/>
      <c r="V436" s="720"/>
      <c r="W436" s="720"/>
      <c r="X436" s="720"/>
      <c r="Y436" s="720"/>
      <c r="Z436" s="720"/>
      <c r="AA436" s="720"/>
      <c r="AB436" s="720"/>
      <c r="AC436" s="720"/>
      <c r="AD436" s="720"/>
      <c r="AE436" s="720"/>
      <c r="AF436" s="720"/>
      <c r="AG436" s="720"/>
      <c r="AH436" s="720"/>
    </row>
    <row r="437">
      <c r="A437" s="720"/>
      <c r="B437" s="720"/>
      <c r="C437" s="720"/>
      <c r="D437" s="720"/>
      <c r="E437" s="720"/>
      <c r="F437" s="720"/>
      <c r="G437" s="720"/>
      <c r="H437" s="720"/>
      <c r="I437" s="720"/>
      <c r="J437" s="720"/>
      <c r="K437" s="720"/>
      <c r="L437" s="720"/>
      <c r="M437" s="720"/>
      <c r="N437" s="720"/>
      <c r="O437" s="720"/>
      <c r="P437" s="720"/>
      <c r="Q437" s="720"/>
      <c r="R437" s="720"/>
      <c r="S437" s="720"/>
      <c r="T437" s="720"/>
      <c r="U437" s="720"/>
      <c r="V437" s="720"/>
      <c r="W437" s="720"/>
      <c r="X437" s="720"/>
      <c r="Y437" s="720"/>
      <c r="Z437" s="720"/>
      <c r="AA437" s="720"/>
      <c r="AB437" s="720"/>
      <c r="AC437" s="720"/>
      <c r="AD437" s="720"/>
      <c r="AE437" s="720"/>
      <c r="AF437" s="720"/>
      <c r="AG437" s="720"/>
      <c r="AH437" s="720"/>
    </row>
    <row r="438">
      <c r="A438" s="720"/>
      <c r="B438" s="720"/>
      <c r="C438" s="720"/>
      <c r="D438" s="720"/>
      <c r="E438" s="720"/>
      <c r="F438" s="720"/>
      <c r="G438" s="720"/>
      <c r="H438" s="720"/>
      <c r="I438" s="720"/>
      <c r="J438" s="720"/>
      <c r="K438" s="720"/>
      <c r="L438" s="720"/>
      <c r="M438" s="720"/>
      <c r="N438" s="720"/>
      <c r="O438" s="720"/>
      <c r="P438" s="720"/>
      <c r="Q438" s="720"/>
      <c r="R438" s="720"/>
      <c r="S438" s="720"/>
      <c r="T438" s="720"/>
      <c r="U438" s="720"/>
      <c r="V438" s="720"/>
      <c r="W438" s="720"/>
      <c r="X438" s="720"/>
      <c r="Y438" s="720"/>
      <c r="Z438" s="720"/>
      <c r="AA438" s="720"/>
      <c r="AB438" s="720"/>
      <c r="AC438" s="720"/>
      <c r="AD438" s="720"/>
      <c r="AE438" s="720"/>
      <c r="AF438" s="720"/>
      <c r="AG438" s="720"/>
      <c r="AH438" s="720"/>
    </row>
    <row r="439">
      <c r="A439" s="720"/>
      <c r="B439" s="720"/>
      <c r="C439" s="720"/>
      <c r="D439" s="720"/>
      <c r="E439" s="720"/>
      <c r="F439" s="720"/>
      <c r="G439" s="720"/>
      <c r="H439" s="720"/>
      <c r="I439" s="720"/>
      <c r="J439" s="720"/>
      <c r="K439" s="720"/>
      <c r="L439" s="720"/>
      <c r="M439" s="720"/>
      <c r="N439" s="720"/>
      <c r="O439" s="720"/>
      <c r="P439" s="720"/>
      <c r="Q439" s="720"/>
      <c r="R439" s="720"/>
      <c r="S439" s="720"/>
      <c r="T439" s="720"/>
      <c r="U439" s="720"/>
      <c r="V439" s="720"/>
      <c r="W439" s="720"/>
      <c r="X439" s="720"/>
      <c r="Y439" s="720"/>
      <c r="Z439" s="720"/>
      <c r="AA439" s="720"/>
      <c r="AB439" s="720"/>
      <c r="AC439" s="720"/>
      <c r="AD439" s="720"/>
      <c r="AE439" s="720"/>
      <c r="AF439" s="720"/>
      <c r="AG439" s="720"/>
      <c r="AH439" s="720"/>
    </row>
    <row r="440">
      <c r="A440" s="720"/>
      <c r="B440" s="720"/>
      <c r="C440" s="720"/>
      <c r="D440" s="720"/>
      <c r="E440" s="720"/>
      <c r="F440" s="720"/>
      <c r="G440" s="720"/>
      <c r="H440" s="720"/>
      <c r="I440" s="720"/>
      <c r="J440" s="720"/>
      <c r="K440" s="720"/>
      <c r="L440" s="720"/>
      <c r="M440" s="720"/>
      <c r="N440" s="720"/>
      <c r="O440" s="720"/>
      <c r="P440" s="720"/>
      <c r="Q440" s="720"/>
      <c r="R440" s="720"/>
      <c r="S440" s="720"/>
      <c r="T440" s="720"/>
      <c r="U440" s="720"/>
      <c r="V440" s="720"/>
      <c r="W440" s="720"/>
      <c r="X440" s="720"/>
      <c r="Y440" s="720"/>
      <c r="Z440" s="720"/>
      <c r="AA440" s="720"/>
      <c r="AB440" s="720"/>
      <c r="AC440" s="720"/>
      <c r="AD440" s="720"/>
      <c r="AE440" s="720"/>
      <c r="AF440" s="720"/>
      <c r="AG440" s="720"/>
      <c r="AH440" s="720"/>
    </row>
    <row r="441">
      <c r="A441" s="720"/>
      <c r="B441" s="720"/>
      <c r="C441" s="720"/>
      <c r="D441" s="720"/>
      <c r="E441" s="720"/>
      <c r="F441" s="720"/>
      <c r="G441" s="720"/>
      <c r="H441" s="720"/>
      <c r="I441" s="720"/>
      <c r="J441" s="720"/>
      <c r="K441" s="720"/>
      <c r="L441" s="720"/>
      <c r="M441" s="720"/>
      <c r="N441" s="720"/>
      <c r="O441" s="720"/>
      <c r="P441" s="720"/>
      <c r="Q441" s="720"/>
      <c r="R441" s="720"/>
      <c r="S441" s="720"/>
      <c r="T441" s="720"/>
      <c r="U441" s="720"/>
      <c r="V441" s="720"/>
      <c r="W441" s="720"/>
      <c r="X441" s="720"/>
      <c r="Y441" s="720"/>
      <c r="Z441" s="720"/>
      <c r="AA441" s="720"/>
      <c r="AB441" s="720"/>
      <c r="AC441" s="720"/>
      <c r="AD441" s="720"/>
      <c r="AE441" s="720"/>
      <c r="AF441" s="720"/>
      <c r="AG441" s="720"/>
      <c r="AH441" s="720"/>
    </row>
    <row r="442">
      <c r="A442" s="720"/>
      <c r="B442" s="720"/>
      <c r="C442" s="720"/>
      <c r="D442" s="720"/>
      <c r="E442" s="720"/>
      <c r="F442" s="720"/>
      <c r="G442" s="720"/>
      <c r="H442" s="720"/>
      <c r="I442" s="720"/>
      <c r="J442" s="720"/>
      <c r="K442" s="720"/>
      <c r="L442" s="720"/>
      <c r="M442" s="720"/>
      <c r="N442" s="720"/>
      <c r="O442" s="720"/>
      <c r="P442" s="720"/>
      <c r="Q442" s="720"/>
      <c r="R442" s="720"/>
      <c r="S442" s="720"/>
      <c r="T442" s="720"/>
      <c r="U442" s="720"/>
      <c r="V442" s="720"/>
      <c r="W442" s="720"/>
      <c r="X442" s="720"/>
      <c r="Y442" s="720"/>
      <c r="Z442" s="720"/>
      <c r="AA442" s="720"/>
      <c r="AB442" s="720"/>
      <c r="AC442" s="720"/>
      <c r="AD442" s="720"/>
      <c r="AE442" s="720"/>
      <c r="AF442" s="720"/>
      <c r="AG442" s="720"/>
      <c r="AH442" s="720"/>
    </row>
    <row r="443">
      <c r="A443" s="720"/>
      <c r="B443" s="720"/>
      <c r="C443" s="720"/>
      <c r="D443" s="720"/>
      <c r="E443" s="720"/>
      <c r="F443" s="720"/>
      <c r="G443" s="720"/>
      <c r="H443" s="720"/>
      <c r="I443" s="720"/>
      <c r="J443" s="720"/>
      <c r="K443" s="720"/>
      <c r="L443" s="720"/>
      <c r="M443" s="720"/>
      <c r="N443" s="720"/>
      <c r="O443" s="720"/>
      <c r="P443" s="720"/>
      <c r="Q443" s="720"/>
      <c r="R443" s="720"/>
      <c r="S443" s="720"/>
      <c r="T443" s="720"/>
      <c r="U443" s="720"/>
      <c r="V443" s="720"/>
      <c r="W443" s="720"/>
      <c r="X443" s="720"/>
      <c r="Y443" s="720"/>
      <c r="Z443" s="720"/>
      <c r="AA443" s="720"/>
      <c r="AB443" s="720"/>
      <c r="AC443" s="720"/>
      <c r="AD443" s="720"/>
      <c r="AE443" s="720"/>
      <c r="AF443" s="720"/>
      <c r="AG443" s="720"/>
      <c r="AH443" s="720"/>
    </row>
    <row r="444">
      <c r="A444" s="720"/>
      <c r="B444" s="720"/>
      <c r="C444" s="720"/>
      <c r="D444" s="720"/>
      <c r="E444" s="720"/>
      <c r="F444" s="720"/>
      <c r="G444" s="720"/>
      <c r="H444" s="720"/>
      <c r="I444" s="720"/>
      <c r="J444" s="720"/>
      <c r="K444" s="720"/>
      <c r="L444" s="720"/>
      <c r="M444" s="720"/>
      <c r="N444" s="720"/>
      <c r="O444" s="720"/>
      <c r="P444" s="720"/>
      <c r="Q444" s="720"/>
      <c r="R444" s="720"/>
      <c r="S444" s="720"/>
      <c r="T444" s="720"/>
      <c r="U444" s="720"/>
      <c r="V444" s="720"/>
      <c r="W444" s="720"/>
      <c r="X444" s="720"/>
      <c r="Y444" s="720"/>
      <c r="Z444" s="720"/>
      <c r="AA444" s="720"/>
      <c r="AB444" s="720"/>
      <c r="AC444" s="720"/>
      <c r="AD444" s="720"/>
      <c r="AE444" s="720"/>
      <c r="AF444" s="720"/>
      <c r="AG444" s="720"/>
      <c r="AH444" s="720"/>
    </row>
    <row r="445">
      <c r="A445" s="720"/>
      <c r="B445" s="720"/>
      <c r="C445" s="720"/>
      <c r="D445" s="720"/>
      <c r="E445" s="720"/>
      <c r="F445" s="720"/>
      <c r="G445" s="720"/>
      <c r="H445" s="720"/>
      <c r="I445" s="720"/>
      <c r="J445" s="720"/>
      <c r="K445" s="720"/>
      <c r="L445" s="720"/>
      <c r="M445" s="720"/>
      <c r="N445" s="720"/>
      <c r="O445" s="720"/>
      <c r="P445" s="720"/>
      <c r="Q445" s="720"/>
      <c r="R445" s="720"/>
      <c r="S445" s="720"/>
      <c r="T445" s="720"/>
      <c r="U445" s="720"/>
      <c r="V445" s="720"/>
      <c r="W445" s="720"/>
      <c r="X445" s="720"/>
      <c r="Y445" s="720"/>
      <c r="Z445" s="720"/>
      <c r="AA445" s="720"/>
      <c r="AB445" s="720"/>
      <c r="AC445" s="720"/>
      <c r="AD445" s="720"/>
      <c r="AE445" s="720"/>
      <c r="AF445" s="720"/>
      <c r="AG445" s="720"/>
      <c r="AH445" s="720"/>
    </row>
    <row r="446">
      <c r="A446" s="720"/>
      <c r="B446" s="720"/>
      <c r="C446" s="720"/>
      <c r="D446" s="720"/>
      <c r="E446" s="720"/>
      <c r="F446" s="720"/>
      <c r="G446" s="720"/>
      <c r="H446" s="720"/>
      <c r="I446" s="720"/>
      <c r="J446" s="720"/>
      <c r="K446" s="720"/>
      <c r="L446" s="720"/>
      <c r="M446" s="720"/>
      <c r="N446" s="720"/>
      <c r="O446" s="720"/>
      <c r="P446" s="720"/>
      <c r="Q446" s="720"/>
      <c r="R446" s="720"/>
      <c r="S446" s="720"/>
      <c r="T446" s="720"/>
      <c r="U446" s="720"/>
      <c r="V446" s="720"/>
      <c r="W446" s="720"/>
      <c r="X446" s="720"/>
      <c r="Y446" s="720"/>
      <c r="Z446" s="720"/>
      <c r="AA446" s="720"/>
      <c r="AB446" s="720"/>
      <c r="AC446" s="720"/>
      <c r="AD446" s="720"/>
      <c r="AE446" s="720"/>
      <c r="AF446" s="720"/>
      <c r="AG446" s="720"/>
      <c r="AH446" s="720"/>
    </row>
    <row r="447">
      <c r="A447" s="720"/>
      <c r="B447" s="720"/>
      <c r="C447" s="720"/>
      <c r="D447" s="720"/>
      <c r="E447" s="720"/>
      <c r="F447" s="720"/>
      <c r="G447" s="720"/>
      <c r="H447" s="720"/>
      <c r="I447" s="720"/>
      <c r="J447" s="720"/>
      <c r="K447" s="720"/>
      <c r="L447" s="720"/>
      <c r="M447" s="720"/>
      <c r="N447" s="720"/>
      <c r="O447" s="720"/>
      <c r="P447" s="720"/>
      <c r="Q447" s="720"/>
      <c r="R447" s="720"/>
      <c r="S447" s="720"/>
      <c r="T447" s="720"/>
      <c r="U447" s="720"/>
      <c r="V447" s="720"/>
      <c r="W447" s="720"/>
      <c r="X447" s="720"/>
      <c r="Y447" s="720"/>
      <c r="Z447" s="720"/>
      <c r="AA447" s="720"/>
      <c r="AB447" s="720"/>
      <c r="AC447" s="720"/>
      <c r="AD447" s="720"/>
      <c r="AE447" s="720"/>
      <c r="AF447" s="720"/>
      <c r="AG447" s="720"/>
      <c r="AH447" s="720"/>
    </row>
    <row r="448">
      <c r="A448" s="720"/>
      <c r="B448" s="720"/>
      <c r="C448" s="720"/>
      <c r="D448" s="720"/>
      <c r="E448" s="720"/>
      <c r="F448" s="720"/>
      <c r="G448" s="720"/>
      <c r="H448" s="720"/>
      <c r="I448" s="720"/>
      <c r="J448" s="720"/>
      <c r="K448" s="720"/>
      <c r="L448" s="720"/>
      <c r="M448" s="720"/>
      <c r="N448" s="720"/>
      <c r="O448" s="720"/>
      <c r="P448" s="720"/>
      <c r="Q448" s="720"/>
      <c r="R448" s="720"/>
      <c r="S448" s="720"/>
      <c r="T448" s="720"/>
      <c r="U448" s="720"/>
      <c r="V448" s="720"/>
      <c r="W448" s="720"/>
      <c r="X448" s="720"/>
      <c r="Y448" s="720"/>
      <c r="Z448" s="720"/>
      <c r="AA448" s="720"/>
      <c r="AB448" s="720"/>
      <c r="AC448" s="720"/>
      <c r="AD448" s="720"/>
      <c r="AE448" s="720"/>
      <c r="AF448" s="720"/>
      <c r="AG448" s="720"/>
      <c r="AH448" s="720"/>
    </row>
    <row r="449">
      <c r="A449" s="720"/>
      <c r="B449" s="720"/>
      <c r="C449" s="720"/>
      <c r="D449" s="720"/>
      <c r="E449" s="720"/>
      <c r="F449" s="720"/>
      <c r="G449" s="720"/>
      <c r="H449" s="720"/>
      <c r="I449" s="720"/>
      <c r="J449" s="720"/>
      <c r="K449" s="720"/>
      <c r="L449" s="720"/>
      <c r="M449" s="720"/>
      <c r="N449" s="720"/>
      <c r="O449" s="720"/>
      <c r="P449" s="720"/>
      <c r="Q449" s="720"/>
      <c r="R449" s="720"/>
      <c r="S449" s="720"/>
      <c r="T449" s="720"/>
      <c r="U449" s="720"/>
      <c r="V449" s="720"/>
      <c r="W449" s="720"/>
      <c r="X449" s="720"/>
      <c r="Y449" s="720"/>
      <c r="Z449" s="720"/>
      <c r="AA449" s="720"/>
      <c r="AB449" s="720"/>
      <c r="AC449" s="720"/>
      <c r="AD449" s="720"/>
      <c r="AE449" s="720"/>
      <c r="AF449" s="720"/>
      <c r="AG449" s="720"/>
      <c r="AH449" s="720"/>
    </row>
    <row r="450">
      <c r="A450" s="720"/>
      <c r="B450" s="720"/>
      <c r="C450" s="720"/>
      <c r="D450" s="720"/>
      <c r="E450" s="720"/>
      <c r="F450" s="720"/>
      <c r="G450" s="720"/>
      <c r="H450" s="720"/>
      <c r="I450" s="720"/>
      <c r="J450" s="720"/>
      <c r="K450" s="720"/>
      <c r="L450" s="720"/>
      <c r="M450" s="720"/>
      <c r="N450" s="720"/>
      <c r="O450" s="720"/>
      <c r="P450" s="720"/>
      <c r="Q450" s="720"/>
      <c r="R450" s="720"/>
      <c r="S450" s="720"/>
      <c r="T450" s="720"/>
      <c r="U450" s="720"/>
      <c r="V450" s="720"/>
      <c r="W450" s="720"/>
      <c r="X450" s="720"/>
      <c r="Y450" s="720"/>
      <c r="Z450" s="720"/>
      <c r="AA450" s="720"/>
      <c r="AB450" s="720"/>
      <c r="AC450" s="720"/>
      <c r="AD450" s="720"/>
      <c r="AE450" s="720"/>
      <c r="AF450" s="720"/>
      <c r="AG450" s="720"/>
      <c r="AH450" s="720"/>
    </row>
    <row r="451">
      <c r="A451" s="720"/>
      <c r="B451" s="720"/>
      <c r="C451" s="720"/>
      <c r="D451" s="720"/>
      <c r="E451" s="720"/>
      <c r="F451" s="720"/>
      <c r="G451" s="720"/>
      <c r="H451" s="720"/>
      <c r="I451" s="720"/>
      <c r="J451" s="720"/>
      <c r="K451" s="720"/>
      <c r="L451" s="720"/>
      <c r="M451" s="720"/>
      <c r="N451" s="720"/>
      <c r="O451" s="720"/>
      <c r="P451" s="720"/>
      <c r="Q451" s="720"/>
      <c r="R451" s="720"/>
      <c r="S451" s="720"/>
      <c r="T451" s="720"/>
      <c r="U451" s="720"/>
      <c r="V451" s="720"/>
      <c r="W451" s="720"/>
      <c r="X451" s="720"/>
      <c r="Y451" s="720"/>
      <c r="Z451" s="720"/>
      <c r="AA451" s="720"/>
      <c r="AB451" s="720"/>
      <c r="AC451" s="720"/>
      <c r="AD451" s="720"/>
      <c r="AE451" s="720"/>
      <c r="AF451" s="720"/>
      <c r="AG451" s="720"/>
      <c r="AH451" s="720"/>
    </row>
    <row r="452">
      <c r="A452" s="720"/>
      <c r="B452" s="720"/>
      <c r="C452" s="720"/>
      <c r="D452" s="720"/>
      <c r="E452" s="720"/>
      <c r="F452" s="720"/>
      <c r="G452" s="720"/>
      <c r="H452" s="720"/>
      <c r="I452" s="720"/>
      <c r="J452" s="720"/>
      <c r="K452" s="720"/>
      <c r="L452" s="720"/>
      <c r="M452" s="720"/>
      <c r="N452" s="720"/>
      <c r="O452" s="720"/>
      <c r="P452" s="720"/>
      <c r="Q452" s="720"/>
      <c r="R452" s="720"/>
      <c r="S452" s="720"/>
      <c r="T452" s="720"/>
      <c r="U452" s="720"/>
      <c r="V452" s="720"/>
      <c r="W452" s="720"/>
      <c r="X452" s="720"/>
      <c r="Y452" s="720"/>
      <c r="Z452" s="720"/>
      <c r="AA452" s="720"/>
      <c r="AB452" s="720"/>
      <c r="AC452" s="720"/>
      <c r="AD452" s="720"/>
      <c r="AE452" s="720"/>
      <c r="AF452" s="720"/>
      <c r="AG452" s="720"/>
      <c r="AH452" s="720"/>
    </row>
    <row r="453">
      <c r="A453" s="720"/>
      <c r="B453" s="720"/>
      <c r="C453" s="720"/>
      <c r="D453" s="720"/>
      <c r="E453" s="720"/>
      <c r="F453" s="720"/>
      <c r="G453" s="720"/>
      <c r="H453" s="720"/>
      <c r="I453" s="720"/>
      <c r="J453" s="720"/>
      <c r="K453" s="720"/>
      <c r="L453" s="720"/>
      <c r="M453" s="720"/>
      <c r="N453" s="720"/>
      <c r="O453" s="720"/>
      <c r="P453" s="720"/>
      <c r="Q453" s="720"/>
      <c r="R453" s="720"/>
      <c r="S453" s="720"/>
      <c r="T453" s="720"/>
      <c r="U453" s="720"/>
      <c r="V453" s="720"/>
      <c r="W453" s="720"/>
      <c r="X453" s="720"/>
      <c r="Y453" s="720"/>
      <c r="Z453" s="720"/>
      <c r="AA453" s="720"/>
      <c r="AB453" s="720"/>
      <c r="AC453" s="720"/>
      <c r="AD453" s="720"/>
      <c r="AE453" s="720"/>
      <c r="AF453" s="720"/>
      <c r="AG453" s="720"/>
      <c r="AH453" s="720"/>
    </row>
    <row r="454">
      <c r="A454" s="720"/>
      <c r="B454" s="720"/>
      <c r="C454" s="720"/>
      <c r="D454" s="720"/>
      <c r="E454" s="720"/>
      <c r="F454" s="720"/>
      <c r="G454" s="720"/>
      <c r="H454" s="720"/>
      <c r="I454" s="720"/>
      <c r="J454" s="720"/>
      <c r="K454" s="720"/>
      <c r="L454" s="720"/>
      <c r="M454" s="720"/>
      <c r="N454" s="720"/>
      <c r="O454" s="720"/>
      <c r="P454" s="720"/>
      <c r="Q454" s="720"/>
      <c r="R454" s="720"/>
      <c r="S454" s="720"/>
      <c r="T454" s="720"/>
      <c r="U454" s="720"/>
      <c r="V454" s="720"/>
      <c r="W454" s="720"/>
      <c r="X454" s="720"/>
      <c r="Y454" s="720"/>
      <c r="Z454" s="720"/>
      <c r="AA454" s="720"/>
      <c r="AB454" s="720"/>
      <c r="AC454" s="720"/>
      <c r="AD454" s="720"/>
      <c r="AE454" s="720"/>
      <c r="AF454" s="720"/>
      <c r="AG454" s="720"/>
      <c r="AH454" s="720"/>
    </row>
    <row r="455">
      <c r="A455" s="720"/>
      <c r="B455" s="720"/>
      <c r="C455" s="720"/>
      <c r="D455" s="720"/>
      <c r="E455" s="720"/>
      <c r="F455" s="720"/>
      <c r="G455" s="720"/>
      <c r="H455" s="720"/>
      <c r="I455" s="720"/>
      <c r="J455" s="720"/>
      <c r="K455" s="720"/>
      <c r="L455" s="720"/>
      <c r="M455" s="720"/>
      <c r="N455" s="720"/>
      <c r="O455" s="720"/>
      <c r="P455" s="720"/>
      <c r="Q455" s="720"/>
      <c r="R455" s="720"/>
      <c r="S455" s="720"/>
      <c r="T455" s="720"/>
      <c r="U455" s="720"/>
      <c r="V455" s="720"/>
      <c r="W455" s="720"/>
      <c r="X455" s="720"/>
      <c r="Y455" s="720"/>
      <c r="Z455" s="720"/>
      <c r="AA455" s="720"/>
      <c r="AB455" s="720"/>
      <c r="AC455" s="720"/>
      <c r="AD455" s="720"/>
      <c r="AE455" s="720"/>
      <c r="AF455" s="720"/>
      <c r="AG455" s="720"/>
      <c r="AH455" s="720"/>
    </row>
    <row r="456">
      <c r="A456" s="720"/>
      <c r="B456" s="720"/>
      <c r="C456" s="720"/>
      <c r="D456" s="720"/>
      <c r="E456" s="720"/>
      <c r="F456" s="720"/>
      <c r="G456" s="720"/>
      <c r="H456" s="720"/>
      <c r="I456" s="720"/>
      <c r="J456" s="720"/>
      <c r="K456" s="720"/>
      <c r="L456" s="720"/>
      <c r="M456" s="720"/>
      <c r="N456" s="720"/>
      <c r="O456" s="720"/>
      <c r="P456" s="720"/>
      <c r="Q456" s="720"/>
      <c r="R456" s="720"/>
      <c r="S456" s="720"/>
      <c r="T456" s="720"/>
      <c r="U456" s="720"/>
      <c r="V456" s="720"/>
      <c r="W456" s="720"/>
      <c r="X456" s="720"/>
      <c r="Y456" s="720"/>
      <c r="Z456" s="720"/>
      <c r="AA456" s="720"/>
      <c r="AB456" s="720"/>
      <c r="AC456" s="720"/>
      <c r="AD456" s="720"/>
      <c r="AE456" s="720"/>
      <c r="AF456" s="720"/>
      <c r="AG456" s="720"/>
      <c r="AH456" s="720"/>
    </row>
    <row r="457">
      <c r="A457" s="720"/>
      <c r="B457" s="720"/>
      <c r="C457" s="720"/>
      <c r="D457" s="720"/>
      <c r="E457" s="720"/>
      <c r="F457" s="720"/>
      <c r="G457" s="720"/>
      <c r="H457" s="720"/>
      <c r="I457" s="720"/>
      <c r="J457" s="720"/>
      <c r="K457" s="720"/>
      <c r="L457" s="720"/>
      <c r="M457" s="720"/>
      <c r="N457" s="720"/>
      <c r="O457" s="720"/>
      <c r="P457" s="720"/>
      <c r="Q457" s="720"/>
      <c r="R457" s="720"/>
      <c r="S457" s="720"/>
      <c r="T457" s="720"/>
      <c r="U457" s="720"/>
      <c r="V457" s="720"/>
      <c r="W457" s="720"/>
      <c r="X457" s="720"/>
      <c r="Y457" s="720"/>
      <c r="Z457" s="720"/>
      <c r="AA457" s="720"/>
      <c r="AB457" s="720"/>
      <c r="AC457" s="720"/>
      <c r="AD457" s="720"/>
      <c r="AE457" s="720"/>
      <c r="AF457" s="720"/>
      <c r="AG457" s="720"/>
      <c r="AH457" s="720"/>
    </row>
    <row r="458">
      <c r="A458" s="720"/>
      <c r="B458" s="720"/>
      <c r="C458" s="720"/>
      <c r="D458" s="720"/>
      <c r="E458" s="720"/>
      <c r="F458" s="720"/>
      <c r="G458" s="720"/>
      <c r="H458" s="720"/>
      <c r="I458" s="720"/>
      <c r="J458" s="720"/>
      <c r="K458" s="720"/>
      <c r="L458" s="720"/>
      <c r="M458" s="720"/>
      <c r="N458" s="720"/>
      <c r="O458" s="720"/>
      <c r="P458" s="720"/>
      <c r="Q458" s="720"/>
      <c r="R458" s="720"/>
      <c r="S458" s="720"/>
      <c r="T458" s="720"/>
      <c r="U458" s="720"/>
      <c r="V458" s="720"/>
      <c r="W458" s="720"/>
      <c r="X458" s="720"/>
      <c r="Y458" s="720"/>
      <c r="Z458" s="720"/>
      <c r="AA458" s="720"/>
      <c r="AB458" s="720"/>
      <c r="AC458" s="720"/>
      <c r="AD458" s="720"/>
      <c r="AE458" s="720"/>
      <c r="AF458" s="720"/>
      <c r="AG458" s="720"/>
      <c r="AH458" s="720"/>
    </row>
    <row r="459">
      <c r="A459" s="720"/>
      <c r="B459" s="720"/>
      <c r="C459" s="720"/>
      <c r="D459" s="720"/>
      <c r="E459" s="720"/>
      <c r="F459" s="720"/>
      <c r="G459" s="720"/>
      <c r="H459" s="720"/>
      <c r="I459" s="720"/>
      <c r="J459" s="720"/>
      <c r="K459" s="720"/>
      <c r="L459" s="720"/>
      <c r="M459" s="720"/>
      <c r="N459" s="720"/>
      <c r="O459" s="720"/>
      <c r="P459" s="720"/>
      <c r="Q459" s="720"/>
      <c r="R459" s="720"/>
      <c r="S459" s="720"/>
      <c r="T459" s="720"/>
      <c r="U459" s="720"/>
      <c r="V459" s="720"/>
      <c r="W459" s="720"/>
      <c r="X459" s="720"/>
      <c r="Y459" s="720"/>
      <c r="Z459" s="720"/>
      <c r="AA459" s="720"/>
      <c r="AB459" s="720"/>
      <c r="AC459" s="720"/>
      <c r="AD459" s="720"/>
      <c r="AE459" s="720"/>
      <c r="AF459" s="720"/>
      <c r="AG459" s="720"/>
      <c r="AH459" s="720"/>
    </row>
    <row r="460">
      <c r="A460" s="720"/>
      <c r="B460" s="720"/>
      <c r="C460" s="720"/>
      <c r="D460" s="720"/>
      <c r="E460" s="720"/>
      <c r="F460" s="720"/>
      <c r="G460" s="720"/>
      <c r="H460" s="720"/>
      <c r="I460" s="720"/>
      <c r="J460" s="720"/>
      <c r="K460" s="720"/>
      <c r="L460" s="720"/>
      <c r="M460" s="720"/>
      <c r="N460" s="720"/>
      <c r="O460" s="720"/>
      <c r="P460" s="720"/>
      <c r="Q460" s="720"/>
      <c r="R460" s="720"/>
      <c r="S460" s="720"/>
      <c r="T460" s="720"/>
      <c r="U460" s="720"/>
      <c r="V460" s="720"/>
      <c r="W460" s="720"/>
      <c r="X460" s="720"/>
      <c r="Y460" s="720"/>
      <c r="Z460" s="720"/>
      <c r="AA460" s="720"/>
      <c r="AB460" s="720"/>
      <c r="AC460" s="720"/>
      <c r="AD460" s="720"/>
      <c r="AE460" s="720"/>
      <c r="AF460" s="720"/>
      <c r="AG460" s="720"/>
      <c r="AH460" s="720"/>
    </row>
    <row r="461">
      <c r="A461" s="720"/>
      <c r="B461" s="720"/>
      <c r="C461" s="720"/>
      <c r="D461" s="720"/>
      <c r="E461" s="720"/>
      <c r="F461" s="720"/>
      <c r="G461" s="720"/>
      <c r="H461" s="720"/>
      <c r="I461" s="720"/>
      <c r="J461" s="720"/>
      <c r="K461" s="720"/>
      <c r="L461" s="720"/>
      <c r="M461" s="720"/>
      <c r="N461" s="720"/>
      <c r="O461" s="720"/>
      <c r="P461" s="720"/>
      <c r="Q461" s="720"/>
      <c r="R461" s="720"/>
      <c r="S461" s="720"/>
      <c r="T461" s="720"/>
      <c r="U461" s="720"/>
      <c r="V461" s="720"/>
      <c r="W461" s="720"/>
      <c r="X461" s="720"/>
      <c r="Y461" s="720"/>
      <c r="Z461" s="720"/>
      <c r="AA461" s="720"/>
      <c r="AB461" s="720"/>
      <c r="AC461" s="720"/>
      <c r="AD461" s="720"/>
      <c r="AE461" s="720"/>
      <c r="AF461" s="720"/>
      <c r="AG461" s="720"/>
      <c r="AH461" s="720"/>
    </row>
    <row r="462">
      <c r="A462" s="720"/>
      <c r="B462" s="720"/>
      <c r="C462" s="720"/>
      <c r="D462" s="720"/>
      <c r="E462" s="720"/>
      <c r="F462" s="720"/>
      <c r="G462" s="720"/>
      <c r="H462" s="720"/>
      <c r="I462" s="720"/>
      <c r="J462" s="720"/>
      <c r="K462" s="720"/>
      <c r="L462" s="720"/>
      <c r="M462" s="720"/>
      <c r="N462" s="720"/>
      <c r="O462" s="720"/>
      <c r="P462" s="720"/>
      <c r="Q462" s="720"/>
      <c r="R462" s="720"/>
      <c r="S462" s="720"/>
      <c r="T462" s="720"/>
      <c r="U462" s="720"/>
      <c r="V462" s="720"/>
      <c r="W462" s="720"/>
      <c r="X462" s="720"/>
      <c r="Y462" s="720"/>
      <c r="Z462" s="720"/>
      <c r="AA462" s="720"/>
      <c r="AB462" s="720"/>
      <c r="AC462" s="720"/>
      <c r="AD462" s="720"/>
      <c r="AE462" s="720"/>
      <c r="AF462" s="720"/>
      <c r="AG462" s="720"/>
      <c r="AH462" s="720"/>
    </row>
    <row r="463">
      <c r="A463" s="720"/>
      <c r="B463" s="720"/>
      <c r="C463" s="720"/>
      <c r="D463" s="720"/>
      <c r="E463" s="720"/>
      <c r="F463" s="720"/>
      <c r="G463" s="720"/>
      <c r="H463" s="720"/>
      <c r="I463" s="720"/>
      <c r="J463" s="720"/>
      <c r="K463" s="720"/>
      <c r="L463" s="720"/>
      <c r="M463" s="720"/>
      <c r="N463" s="720"/>
      <c r="O463" s="720"/>
      <c r="P463" s="720"/>
      <c r="Q463" s="720"/>
      <c r="R463" s="720"/>
      <c r="S463" s="720"/>
      <c r="T463" s="720"/>
      <c r="U463" s="720"/>
      <c r="V463" s="720"/>
      <c r="W463" s="720"/>
      <c r="X463" s="720"/>
      <c r="Y463" s="720"/>
      <c r="Z463" s="720"/>
      <c r="AA463" s="720"/>
      <c r="AB463" s="720"/>
      <c r="AC463" s="720"/>
      <c r="AD463" s="720"/>
      <c r="AE463" s="720"/>
      <c r="AF463" s="720"/>
      <c r="AG463" s="720"/>
      <c r="AH463" s="720"/>
    </row>
    <row r="464">
      <c r="A464" s="720"/>
      <c r="B464" s="720"/>
      <c r="C464" s="720"/>
      <c r="D464" s="720"/>
      <c r="E464" s="720"/>
      <c r="F464" s="720"/>
      <c r="G464" s="720"/>
      <c r="H464" s="720"/>
      <c r="I464" s="720"/>
      <c r="J464" s="720"/>
      <c r="K464" s="720"/>
      <c r="L464" s="720"/>
      <c r="M464" s="720"/>
      <c r="N464" s="720"/>
      <c r="O464" s="720"/>
      <c r="P464" s="720"/>
      <c r="Q464" s="720"/>
      <c r="R464" s="720"/>
      <c r="S464" s="720"/>
      <c r="T464" s="720"/>
      <c r="U464" s="720"/>
      <c r="V464" s="720"/>
      <c r="W464" s="720"/>
      <c r="X464" s="720"/>
      <c r="Y464" s="720"/>
      <c r="Z464" s="720"/>
      <c r="AA464" s="720"/>
      <c r="AB464" s="720"/>
      <c r="AC464" s="720"/>
      <c r="AD464" s="720"/>
      <c r="AE464" s="720"/>
      <c r="AF464" s="720"/>
      <c r="AG464" s="720"/>
      <c r="AH464" s="720"/>
    </row>
    <row r="465">
      <c r="A465" s="720"/>
      <c r="B465" s="720"/>
      <c r="C465" s="720"/>
      <c r="D465" s="720"/>
      <c r="E465" s="720"/>
      <c r="F465" s="720"/>
      <c r="G465" s="720"/>
      <c r="H465" s="720"/>
      <c r="I465" s="720"/>
      <c r="J465" s="720"/>
      <c r="K465" s="720"/>
      <c r="L465" s="720"/>
      <c r="M465" s="720"/>
      <c r="N465" s="720"/>
      <c r="O465" s="720"/>
      <c r="P465" s="720"/>
      <c r="Q465" s="720"/>
      <c r="R465" s="720"/>
      <c r="S465" s="720"/>
      <c r="T465" s="720"/>
      <c r="U465" s="720"/>
      <c r="V465" s="720"/>
      <c r="W465" s="720"/>
      <c r="X465" s="720"/>
      <c r="Y465" s="720"/>
      <c r="Z465" s="720"/>
      <c r="AA465" s="720"/>
      <c r="AB465" s="720"/>
      <c r="AC465" s="720"/>
      <c r="AD465" s="720"/>
      <c r="AE465" s="720"/>
      <c r="AF465" s="720"/>
      <c r="AG465" s="720"/>
      <c r="AH465" s="720"/>
    </row>
    <row r="466">
      <c r="A466" s="720"/>
      <c r="B466" s="720"/>
      <c r="C466" s="720"/>
      <c r="D466" s="720"/>
      <c r="E466" s="720"/>
      <c r="F466" s="720"/>
      <c r="G466" s="720"/>
      <c r="H466" s="720"/>
      <c r="I466" s="720"/>
      <c r="J466" s="720"/>
      <c r="K466" s="720"/>
      <c r="L466" s="720"/>
      <c r="M466" s="720"/>
      <c r="N466" s="720"/>
      <c r="O466" s="720"/>
      <c r="P466" s="720"/>
      <c r="Q466" s="720"/>
      <c r="R466" s="720"/>
      <c r="S466" s="720"/>
      <c r="T466" s="720"/>
      <c r="U466" s="720"/>
      <c r="V466" s="720"/>
      <c r="W466" s="720"/>
      <c r="X466" s="720"/>
      <c r="Y466" s="720"/>
      <c r="Z466" s="720"/>
      <c r="AA466" s="720"/>
      <c r="AB466" s="720"/>
      <c r="AC466" s="720"/>
      <c r="AD466" s="720"/>
      <c r="AE466" s="720"/>
      <c r="AF466" s="720"/>
      <c r="AG466" s="720"/>
      <c r="AH466" s="720"/>
    </row>
    <row r="467">
      <c r="A467" s="720"/>
      <c r="B467" s="720"/>
      <c r="C467" s="720"/>
      <c r="D467" s="720"/>
      <c r="E467" s="720"/>
      <c r="F467" s="720"/>
      <c r="G467" s="720"/>
      <c r="H467" s="720"/>
      <c r="I467" s="720"/>
      <c r="J467" s="720"/>
      <c r="K467" s="720"/>
      <c r="L467" s="720"/>
      <c r="M467" s="720"/>
      <c r="N467" s="720"/>
      <c r="O467" s="720"/>
      <c r="P467" s="720"/>
      <c r="Q467" s="720"/>
      <c r="R467" s="720"/>
      <c r="S467" s="720"/>
      <c r="T467" s="720"/>
      <c r="U467" s="720"/>
      <c r="V467" s="720"/>
      <c r="W467" s="720"/>
      <c r="X467" s="720"/>
      <c r="Y467" s="720"/>
      <c r="Z467" s="720"/>
      <c r="AA467" s="720"/>
      <c r="AB467" s="720"/>
      <c r="AC467" s="720"/>
      <c r="AD467" s="720"/>
      <c r="AE467" s="720"/>
      <c r="AF467" s="720"/>
      <c r="AG467" s="720"/>
      <c r="AH467" s="720"/>
    </row>
    <row r="468">
      <c r="A468" s="720"/>
      <c r="B468" s="720"/>
      <c r="C468" s="720"/>
      <c r="D468" s="720"/>
      <c r="E468" s="720"/>
      <c r="F468" s="720"/>
      <c r="G468" s="720"/>
      <c r="H468" s="720"/>
      <c r="I468" s="720"/>
      <c r="J468" s="720"/>
      <c r="K468" s="720"/>
      <c r="L468" s="720"/>
      <c r="M468" s="720"/>
      <c r="N468" s="720"/>
      <c r="O468" s="720"/>
      <c r="P468" s="720"/>
      <c r="Q468" s="720"/>
      <c r="R468" s="720"/>
      <c r="S468" s="720"/>
      <c r="T468" s="720"/>
      <c r="U468" s="720"/>
      <c r="V468" s="720"/>
      <c r="W468" s="720"/>
      <c r="X468" s="720"/>
      <c r="Y468" s="720"/>
      <c r="Z468" s="720"/>
      <c r="AA468" s="720"/>
      <c r="AB468" s="720"/>
      <c r="AC468" s="720"/>
      <c r="AD468" s="720"/>
      <c r="AE468" s="720"/>
      <c r="AF468" s="720"/>
      <c r="AG468" s="720"/>
      <c r="AH468" s="720"/>
    </row>
    <row r="469">
      <c r="A469" s="720"/>
      <c r="B469" s="720"/>
      <c r="C469" s="720"/>
      <c r="D469" s="720"/>
      <c r="E469" s="720"/>
      <c r="F469" s="720"/>
      <c r="G469" s="720"/>
      <c r="H469" s="720"/>
      <c r="I469" s="720"/>
      <c r="J469" s="720"/>
      <c r="K469" s="720"/>
      <c r="L469" s="720"/>
      <c r="M469" s="720"/>
      <c r="N469" s="720"/>
      <c r="O469" s="720"/>
      <c r="P469" s="720"/>
      <c r="Q469" s="720"/>
      <c r="R469" s="720"/>
      <c r="S469" s="720"/>
      <c r="T469" s="720"/>
      <c r="U469" s="720"/>
      <c r="V469" s="720"/>
      <c r="W469" s="720"/>
      <c r="X469" s="720"/>
      <c r="Y469" s="720"/>
      <c r="Z469" s="720"/>
      <c r="AA469" s="720"/>
      <c r="AB469" s="720"/>
      <c r="AC469" s="720"/>
      <c r="AD469" s="720"/>
      <c r="AE469" s="720"/>
      <c r="AF469" s="720"/>
      <c r="AG469" s="720"/>
      <c r="AH469" s="720"/>
    </row>
    <row r="470">
      <c r="A470" s="720"/>
      <c r="B470" s="720"/>
      <c r="C470" s="720"/>
      <c r="D470" s="720"/>
      <c r="E470" s="720"/>
      <c r="F470" s="720"/>
      <c r="G470" s="720"/>
      <c r="H470" s="720"/>
      <c r="I470" s="720"/>
      <c r="J470" s="720"/>
      <c r="K470" s="720"/>
      <c r="L470" s="720"/>
      <c r="M470" s="720"/>
      <c r="N470" s="720"/>
      <c r="O470" s="720"/>
      <c r="P470" s="720"/>
      <c r="Q470" s="720"/>
      <c r="R470" s="720"/>
      <c r="S470" s="720"/>
      <c r="T470" s="720"/>
      <c r="U470" s="720"/>
      <c r="V470" s="720"/>
      <c r="W470" s="720"/>
      <c r="X470" s="720"/>
      <c r="Y470" s="720"/>
      <c r="Z470" s="720"/>
      <c r="AA470" s="720"/>
      <c r="AB470" s="720"/>
      <c r="AC470" s="720"/>
      <c r="AD470" s="720"/>
      <c r="AE470" s="720"/>
      <c r="AF470" s="720"/>
      <c r="AG470" s="720"/>
      <c r="AH470" s="720"/>
    </row>
    <row r="471">
      <c r="A471" s="720"/>
      <c r="B471" s="720"/>
      <c r="C471" s="720"/>
      <c r="D471" s="720"/>
      <c r="E471" s="720"/>
      <c r="F471" s="720"/>
      <c r="G471" s="720"/>
      <c r="H471" s="720"/>
      <c r="I471" s="720"/>
      <c r="J471" s="720"/>
      <c r="K471" s="720"/>
      <c r="L471" s="720"/>
      <c r="M471" s="720"/>
      <c r="N471" s="720"/>
      <c r="O471" s="720"/>
      <c r="P471" s="720"/>
      <c r="Q471" s="720"/>
      <c r="R471" s="720"/>
      <c r="S471" s="720"/>
      <c r="T471" s="720"/>
      <c r="U471" s="720"/>
      <c r="V471" s="720"/>
      <c r="W471" s="720"/>
      <c r="X471" s="720"/>
      <c r="Y471" s="720"/>
      <c r="Z471" s="720"/>
      <c r="AA471" s="720"/>
      <c r="AB471" s="720"/>
      <c r="AC471" s="720"/>
      <c r="AD471" s="720"/>
      <c r="AE471" s="720"/>
      <c r="AF471" s="720"/>
      <c r="AG471" s="720"/>
      <c r="AH471" s="720"/>
    </row>
    <row r="472">
      <c r="A472" s="720"/>
      <c r="B472" s="720"/>
      <c r="C472" s="720"/>
      <c r="D472" s="720"/>
      <c r="E472" s="720"/>
      <c r="F472" s="720"/>
      <c r="G472" s="720"/>
      <c r="H472" s="720"/>
      <c r="I472" s="720"/>
      <c r="J472" s="720"/>
      <c r="K472" s="720"/>
      <c r="L472" s="720"/>
      <c r="M472" s="720"/>
      <c r="N472" s="720"/>
      <c r="O472" s="720"/>
      <c r="P472" s="720"/>
      <c r="Q472" s="720"/>
      <c r="R472" s="720"/>
      <c r="S472" s="720"/>
      <c r="T472" s="720"/>
      <c r="U472" s="720"/>
      <c r="V472" s="720"/>
      <c r="W472" s="720"/>
      <c r="X472" s="720"/>
      <c r="Y472" s="720"/>
      <c r="Z472" s="720"/>
      <c r="AA472" s="720"/>
      <c r="AB472" s="720"/>
      <c r="AC472" s="720"/>
      <c r="AD472" s="720"/>
      <c r="AE472" s="720"/>
      <c r="AF472" s="720"/>
      <c r="AG472" s="720"/>
      <c r="AH472" s="720"/>
    </row>
    <row r="473">
      <c r="A473" s="720"/>
      <c r="B473" s="720"/>
      <c r="C473" s="720"/>
      <c r="D473" s="720"/>
      <c r="E473" s="720"/>
      <c r="F473" s="720"/>
      <c r="G473" s="720"/>
      <c r="H473" s="720"/>
      <c r="I473" s="720"/>
      <c r="J473" s="720"/>
      <c r="K473" s="720"/>
      <c r="L473" s="720"/>
      <c r="M473" s="720"/>
      <c r="N473" s="720"/>
      <c r="O473" s="720"/>
      <c r="P473" s="720"/>
      <c r="Q473" s="720"/>
      <c r="R473" s="720"/>
      <c r="S473" s="720"/>
      <c r="T473" s="720"/>
      <c r="U473" s="720"/>
      <c r="V473" s="720"/>
      <c r="W473" s="720"/>
      <c r="X473" s="720"/>
      <c r="Y473" s="720"/>
      <c r="Z473" s="720"/>
      <c r="AA473" s="720"/>
      <c r="AB473" s="720"/>
      <c r="AC473" s="720"/>
      <c r="AD473" s="720"/>
      <c r="AE473" s="720"/>
      <c r="AF473" s="720"/>
      <c r="AG473" s="720"/>
      <c r="AH473" s="720"/>
    </row>
    <row r="474">
      <c r="A474" s="720"/>
      <c r="B474" s="720"/>
      <c r="C474" s="720"/>
      <c r="D474" s="720"/>
      <c r="E474" s="720"/>
      <c r="F474" s="720"/>
      <c r="G474" s="720"/>
      <c r="H474" s="720"/>
      <c r="I474" s="720"/>
      <c r="J474" s="720"/>
      <c r="K474" s="720"/>
      <c r="L474" s="720"/>
      <c r="M474" s="720"/>
      <c r="N474" s="720"/>
      <c r="O474" s="720"/>
      <c r="P474" s="720"/>
      <c r="Q474" s="720"/>
      <c r="R474" s="720"/>
      <c r="S474" s="720"/>
      <c r="T474" s="720"/>
      <c r="U474" s="720"/>
      <c r="V474" s="720"/>
      <c r="W474" s="720"/>
      <c r="X474" s="720"/>
      <c r="Y474" s="720"/>
      <c r="Z474" s="720"/>
      <c r="AA474" s="720"/>
      <c r="AB474" s="720"/>
      <c r="AC474" s="720"/>
      <c r="AD474" s="720"/>
      <c r="AE474" s="720"/>
      <c r="AF474" s="720"/>
      <c r="AG474" s="720"/>
      <c r="AH474" s="720"/>
    </row>
    <row r="475">
      <c r="A475" s="720"/>
      <c r="B475" s="720"/>
      <c r="C475" s="720"/>
      <c r="D475" s="720"/>
      <c r="E475" s="720"/>
      <c r="F475" s="720"/>
      <c r="G475" s="720"/>
      <c r="H475" s="720"/>
      <c r="I475" s="720"/>
      <c r="J475" s="720"/>
      <c r="K475" s="720"/>
      <c r="L475" s="720"/>
      <c r="M475" s="720"/>
      <c r="N475" s="720"/>
      <c r="O475" s="720"/>
      <c r="P475" s="720"/>
      <c r="Q475" s="720"/>
      <c r="R475" s="720"/>
      <c r="S475" s="720"/>
      <c r="T475" s="720"/>
      <c r="U475" s="720"/>
      <c r="V475" s="720"/>
      <c r="W475" s="720"/>
      <c r="X475" s="720"/>
      <c r="Y475" s="720"/>
      <c r="Z475" s="720"/>
      <c r="AA475" s="720"/>
      <c r="AB475" s="720"/>
      <c r="AC475" s="720"/>
      <c r="AD475" s="720"/>
      <c r="AE475" s="720"/>
      <c r="AF475" s="720"/>
      <c r="AG475" s="720"/>
      <c r="AH475" s="720"/>
    </row>
    <row r="476">
      <c r="A476" s="720"/>
      <c r="B476" s="720"/>
      <c r="C476" s="720"/>
      <c r="D476" s="720"/>
      <c r="E476" s="720"/>
      <c r="F476" s="720"/>
      <c r="G476" s="720"/>
      <c r="H476" s="720"/>
      <c r="I476" s="720"/>
      <c r="J476" s="720"/>
      <c r="K476" s="720"/>
      <c r="L476" s="720"/>
      <c r="M476" s="720"/>
      <c r="N476" s="720"/>
      <c r="O476" s="720"/>
      <c r="P476" s="720"/>
      <c r="Q476" s="720"/>
      <c r="R476" s="720"/>
      <c r="S476" s="720"/>
      <c r="T476" s="720"/>
      <c r="U476" s="720"/>
      <c r="V476" s="720"/>
      <c r="W476" s="720"/>
      <c r="X476" s="720"/>
      <c r="Y476" s="720"/>
      <c r="Z476" s="720"/>
      <c r="AA476" s="720"/>
      <c r="AB476" s="720"/>
      <c r="AC476" s="720"/>
      <c r="AD476" s="720"/>
      <c r="AE476" s="720"/>
      <c r="AF476" s="720"/>
      <c r="AG476" s="720"/>
      <c r="AH476" s="720"/>
    </row>
    <row r="477">
      <c r="A477" s="720"/>
      <c r="B477" s="720"/>
      <c r="C477" s="720"/>
      <c r="D477" s="720"/>
      <c r="E477" s="720"/>
      <c r="F477" s="720"/>
      <c r="G477" s="720"/>
      <c r="H477" s="720"/>
      <c r="I477" s="720"/>
      <c r="J477" s="720"/>
      <c r="K477" s="720"/>
      <c r="L477" s="720"/>
      <c r="M477" s="720"/>
      <c r="N477" s="720"/>
      <c r="O477" s="720"/>
      <c r="P477" s="720"/>
      <c r="Q477" s="720"/>
      <c r="R477" s="720"/>
      <c r="S477" s="720"/>
      <c r="T477" s="720"/>
      <c r="U477" s="720"/>
      <c r="V477" s="720"/>
      <c r="W477" s="720"/>
      <c r="X477" s="720"/>
      <c r="Y477" s="720"/>
      <c r="Z477" s="720"/>
      <c r="AA477" s="720"/>
      <c r="AB477" s="720"/>
      <c r="AC477" s="720"/>
      <c r="AD477" s="720"/>
      <c r="AE477" s="720"/>
      <c r="AF477" s="720"/>
      <c r="AG477" s="720"/>
      <c r="AH477" s="720"/>
    </row>
    <row r="478">
      <c r="A478" s="720"/>
      <c r="B478" s="720"/>
      <c r="C478" s="720"/>
      <c r="D478" s="720"/>
      <c r="E478" s="720"/>
      <c r="F478" s="720"/>
      <c r="G478" s="720"/>
      <c r="H478" s="720"/>
      <c r="I478" s="720"/>
      <c r="J478" s="720"/>
      <c r="K478" s="720"/>
      <c r="L478" s="720"/>
      <c r="M478" s="720"/>
      <c r="N478" s="720"/>
      <c r="O478" s="720"/>
      <c r="P478" s="720"/>
      <c r="Q478" s="720"/>
      <c r="R478" s="720"/>
      <c r="S478" s="720"/>
      <c r="T478" s="720"/>
      <c r="U478" s="720"/>
      <c r="V478" s="720"/>
      <c r="W478" s="720"/>
      <c r="X478" s="720"/>
      <c r="Y478" s="720"/>
      <c r="Z478" s="720"/>
      <c r="AA478" s="720"/>
      <c r="AB478" s="720"/>
      <c r="AC478" s="720"/>
      <c r="AD478" s="720"/>
      <c r="AE478" s="720"/>
      <c r="AF478" s="720"/>
      <c r="AG478" s="720"/>
      <c r="AH478" s="720"/>
    </row>
    <row r="479">
      <c r="A479" s="720"/>
      <c r="B479" s="720"/>
      <c r="C479" s="720"/>
      <c r="D479" s="720"/>
      <c r="E479" s="720"/>
      <c r="F479" s="720"/>
      <c r="G479" s="720"/>
      <c r="H479" s="720"/>
      <c r="I479" s="720"/>
      <c r="J479" s="720"/>
      <c r="K479" s="720"/>
      <c r="L479" s="720"/>
      <c r="M479" s="720"/>
      <c r="N479" s="720"/>
      <c r="O479" s="720"/>
      <c r="P479" s="720"/>
      <c r="Q479" s="720"/>
      <c r="R479" s="720"/>
      <c r="S479" s="720"/>
      <c r="T479" s="720"/>
      <c r="U479" s="720"/>
      <c r="V479" s="720"/>
      <c r="W479" s="720"/>
      <c r="X479" s="720"/>
      <c r="Y479" s="720"/>
      <c r="Z479" s="720"/>
      <c r="AA479" s="720"/>
      <c r="AB479" s="720"/>
      <c r="AC479" s="720"/>
      <c r="AD479" s="720"/>
      <c r="AE479" s="720"/>
      <c r="AF479" s="720"/>
      <c r="AG479" s="720"/>
      <c r="AH479" s="720"/>
    </row>
    <row r="480">
      <c r="A480" s="720"/>
      <c r="B480" s="720"/>
      <c r="C480" s="720"/>
      <c r="D480" s="720"/>
      <c r="E480" s="720"/>
      <c r="F480" s="720"/>
      <c r="G480" s="720"/>
      <c r="H480" s="720"/>
      <c r="I480" s="720"/>
      <c r="J480" s="720"/>
      <c r="K480" s="720"/>
      <c r="L480" s="720"/>
      <c r="M480" s="720"/>
      <c r="N480" s="720"/>
      <c r="O480" s="720"/>
      <c r="P480" s="720"/>
      <c r="Q480" s="720"/>
      <c r="R480" s="720"/>
      <c r="S480" s="720"/>
      <c r="T480" s="720"/>
      <c r="U480" s="720"/>
      <c r="V480" s="720"/>
      <c r="W480" s="720"/>
      <c r="X480" s="720"/>
      <c r="Y480" s="720"/>
      <c r="Z480" s="720"/>
      <c r="AA480" s="720"/>
      <c r="AB480" s="720"/>
      <c r="AC480" s="720"/>
      <c r="AD480" s="720"/>
      <c r="AE480" s="720"/>
      <c r="AF480" s="720"/>
      <c r="AG480" s="720"/>
      <c r="AH480" s="720"/>
    </row>
    <row r="481">
      <c r="A481" s="720"/>
      <c r="B481" s="720"/>
      <c r="C481" s="720"/>
      <c r="D481" s="720"/>
      <c r="E481" s="720"/>
      <c r="F481" s="720"/>
      <c r="G481" s="720"/>
      <c r="H481" s="720"/>
      <c r="I481" s="720"/>
      <c r="J481" s="720"/>
      <c r="K481" s="720"/>
      <c r="L481" s="720"/>
      <c r="M481" s="720"/>
      <c r="N481" s="720"/>
      <c r="O481" s="720"/>
      <c r="P481" s="720"/>
      <c r="Q481" s="720"/>
      <c r="R481" s="720"/>
      <c r="S481" s="720"/>
      <c r="T481" s="720"/>
      <c r="U481" s="720"/>
      <c r="V481" s="720"/>
      <c r="W481" s="720"/>
      <c r="X481" s="720"/>
      <c r="Y481" s="720"/>
      <c r="Z481" s="720"/>
      <c r="AA481" s="720"/>
      <c r="AB481" s="720"/>
      <c r="AC481" s="720"/>
      <c r="AD481" s="720"/>
      <c r="AE481" s="720"/>
      <c r="AF481" s="720"/>
      <c r="AG481" s="720"/>
      <c r="AH481" s="720"/>
    </row>
    <row r="482">
      <c r="A482" s="720"/>
      <c r="B482" s="720"/>
      <c r="C482" s="720"/>
      <c r="D482" s="720"/>
      <c r="E482" s="720"/>
      <c r="F482" s="720"/>
      <c r="G482" s="720"/>
      <c r="H482" s="720"/>
      <c r="I482" s="720"/>
      <c r="J482" s="720"/>
      <c r="K482" s="720"/>
      <c r="L482" s="720"/>
      <c r="M482" s="720"/>
      <c r="N482" s="720"/>
      <c r="O482" s="720"/>
      <c r="P482" s="720"/>
      <c r="Q482" s="720"/>
      <c r="R482" s="720"/>
      <c r="S482" s="720"/>
      <c r="T482" s="720"/>
      <c r="U482" s="720"/>
      <c r="V482" s="720"/>
      <c r="W482" s="720"/>
      <c r="X482" s="720"/>
      <c r="Y482" s="720"/>
      <c r="Z482" s="720"/>
      <c r="AA482" s="720"/>
      <c r="AB482" s="720"/>
      <c r="AC482" s="720"/>
      <c r="AD482" s="720"/>
      <c r="AE482" s="720"/>
      <c r="AF482" s="720"/>
      <c r="AG482" s="720"/>
      <c r="AH482" s="720"/>
    </row>
    <row r="483">
      <c r="A483" s="720"/>
      <c r="B483" s="720"/>
      <c r="C483" s="720"/>
      <c r="D483" s="720"/>
      <c r="E483" s="720"/>
      <c r="F483" s="720"/>
      <c r="G483" s="720"/>
      <c r="H483" s="720"/>
      <c r="I483" s="720"/>
      <c r="J483" s="720"/>
      <c r="K483" s="720"/>
      <c r="L483" s="720"/>
      <c r="M483" s="720"/>
      <c r="N483" s="720"/>
      <c r="O483" s="720"/>
      <c r="P483" s="720"/>
      <c r="Q483" s="720"/>
      <c r="R483" s="720"/>
      <c r="S483" s="720"/>
      <c r="T483" s="720"/>
      <c r="U483" s="720"/>
      <c r="V483" s="720"/>
      <c r="W483" s="720"/>
      <c r="X483" s="720"/>
      <c r="Y483" s="720"/>
      <c r="Z483" s="720"/>
      <c r="AA483" s="720"/>
      <c r="AB483" s="720"/>
      <c r="AC483" s="720"/>
      <c r="AD483" s="720"/>
      <c r="AE483" s="720"/>
      <c r="AF483" s="720"/>
      <c r="AG483" s="720"/>
      <c r="AH483" s="720"/>
    </row>
    <row r="484">
      <c r="A484" s="720"/>
      <c r="B484" s="720"/>
      <c r="C484" s="720"/>
      <c r="D484" s="720"/>
      <c r="E484" s="720"/>
      <c r="F484" s="720"/>
      <c r="G484" s="720"/>
      <c r="H484" s="720"/>
      <c r="I484" s="720"/>
      <c r="J484" s="720"/>
      <c r="K484" s="720"/>
      <c r="L484" s="720"/>
      <c r="M484" s="720"/>
      <c r="N484" s="720"/>
      <c r="O484" s="720"/>
      <c r="P484" s="720"/>
      <c r="Q484" s="720"/>
      <c r="R484" s="720"/>
      <c r="S484" s="720"/>
      <c r="T484" s="720"/>
      <c r="U484" s="720"/>
      <c r="V484" s="720"/>
      <c r="W484" s="720"/>
      <c r="X484" s="720"/>
      <c r="Y484" s="720"/>
      <c r="Z484" s="720"/>
      <c r="AA484" s="720"/>
      <c r="AB484" s="720"/>
      <c r="AC484" s="720"/>
      <c r="AD484" s="720"/>
      <c r="AE484" s="720"/>
      <c r="AF484" s="720"/>
      <c r="AG484" s="720"/>
      <c r="AH484" s="720"/>
    </row>
    <row r="485">
      <c r="A485" s="720"/>
      <c r="B485" s="720"/>
      <c r="C485" s="720"/>
      <c r="D485" s="720"/>
      <c r="E485" s="720"/>
      <c r="F485" s="720"/>
      <c r="G485" s="720"/>
      <c r="H485" s="720"/>
      <c r="I485" s="720"/>
      <c r="J485" s="720"/>
      <c r="K485" s="720"/>
      <c r="L485" s="720"/>
      <c r="M485" s="720"/>
      <c r="N485" s="720"/>
      <c r="O485" s="720"/>
      <c r="P485" s="720"/>
      <c r="Q485" s="720"/>
      <c r="R485" s="720"/>
      <c r="S485" s="720"/>
      <c r="T485" s="720"/>
      <c r="U485" s="720"/>
      <c r="V485" s="720"/>
      <c r="W485" s="720"/>
      <c r="X485" s="720"/>
      <c r="Y485" s="720"/>
      <c r="Z485" s="720"/>
      <c r="AA485" s="720"/>
      <c r="AB485" s="720"/>
      <c r="AC485" s="720"/>
      <c r="AD485" s="720"/>
      <c r="AE485" s="720"/>
      <c r="AF485" s="720"/>
      <c r="AG485" s="720"/>
      <c r="AH485" s="720"/>
    </row>
    <row r="486">
      <c r="A486" s="720"/>
      <c r="B486" s="720"/>
      <c r="C486" s="720"/>
      <c r="D486" s="720"/>
      <c r="E486" s="720"/>
      <c r="F486" s="720"/>
      <c r="G486" s="720"/>
      <c r="H486" s="720"/>
      <c r="I486" s="720"/>
      <c r="J486" s="720"/>
      <c r="K486" s="720"/>
      <c r="L486" s="720"/>
      <c r="M486" s="720"/>
      <c r="N486" s="720"/>
      <c r="O486" s="720"/>
      <c r="P486" s="720"/>
      <c r="Q486" s="720"/>
      <c r="R486" s="720"/>
      <c r="S486" s="720"/>
      <c r="T486" s="720"/>
      <c r="U486" s="720"/>
      <c r="V486" s="720"/>
      <c r="W486" s="720"/>
      <c r="X486" s="720"/>
      <c r="Y486" s="720"/>
      <c r="Z486" s="720"/>
      <c r="AA486" s="720"/>
      <c r="AB486" s="720"/>
      <c r="AC486" s="720"/>
      <c r="AD486" s="720"/>
      <c r="AE486" s="720"/>
      <c r="AF486" s="720"/>
      <c r="AG486" s="720"/>
      <c r="AH486" s="720"/>
    </row>
    <row r="487">
      <c r="A487" s="720"/>
      <c r="B487" s="720"/>
      <c r="C487" s="720"/>
      <c r="D487" s="720"/>
      <c r="E487" s="720"/>
      <c r="F487" s="720"/>
      <c r="G487" s="720"/>
      <c r="H487" s="720"/>
      <c r="I487" s="720"/>
      <c r="J487" s="720"/>
      <c r="K487" s="720"/>
      <c r="L487" s="720"/>
      <c r="M487" s="720"/>
      <c r="N487" s="720"/>
      <c r="O487" s="720"/>
      <c r="P487" s="720"/>
      <c r="Q487" s="720"/>
      <c r="R487" s="720"/>
      <c r="S487" s="720"/>
      <c r="T487" s="720"/>
      <c r="U487" s="720"/>
      <c r="V487" s="720"/>
      <c r="W487" s="720"/>
      <c r="X487" s="720"/>
      <c r="Y487" s="720"/>
      <c r="Z487" s="720"/>
      <c r="AA487" s="720"/>
      <c r="AB487" s="720"/>
      <c r="AC487" s="720"/>
      <c r="AD487" s="720"/>
      <c r="AE487" s="720"/>
      <c r="AF487" s="720"/>
      <c r="AG487" s="720"/>
      <c r="AH487" s="720"/>
    </row>
    <row r="488">
      <c r="A488" s="720"/>
      <c r="B488" s="720"/>
      <c r="C488" s="720"/>
      <c r="D488" s="720"/>
      <c r="E488" s="720"/>
      <c r="F488" s="720"/>
      <c r="G488" s="720"/>
      <c r="H488" s="720"/>
      <c r="I488" s="720"/>
      <c r="J488" s="720"/>
      <c r="K488" s="720"/>
      <c r="L488" s="720"/>
      <c r="M488" s="720"/>
      <c r="N488" s="720"/>
      <c r="O488" s="720"/>
      <c r="P488" s="720"/>
      <c r="Q488" s="720"/>
      <c r="R488" s="720"/>
      <c r="S488" s="720"/>
      <c r="T488" s="720"/>
      <c r="U488" s="720"/>
      <c r="V488" s="720"/>
      <c r="W488" s="720"/>
      <c r="X488" s="720"/>
      <c r="Y488" s="720"/>
      <c r="Z488" s="720"/>
      <c r="AA488" s="720"/>
      <c r="AB488" s="720"/>
      <c r="AC488" s="720"/>
      <c r="AD488" s="720"/>
      <c r="AE488" s="720"/>
      <c r="AF488" s="720"/>
      <c r="AG488" s="720"/>
      <c r="AH488" s="720"/>
    </row>
    <row r="489">
      <c r="A489" s="720"/>
      <c r="B489" s="720"/>
      <c r="C489" s="720"/>
      <c r="D489" s="720"/>
      <c r="E489" s="720"/>
      <c r="F489" s="720"/>
      <c r="G489" s="720"/>
      <c r="H489" s="720"/>
      <c r="I489" s="720"/>
      <c r="J489" s="720"/>
      <c r="K489" s="720"/>
      <c r="L489" s="720"/>
      <c r="M489" s="720"/>
      <c r="N489" s="720"/>
      <c r="O489" s="720"/>
      <c r="P489" s="720"/>
      <c r="Q489" s="720"/>
      <c r="R489" s="720"/>
      <c r="S489" s="720"/>
      <c r="T489" s="720"/>
      <c r="U489" s="720"/>
      <c r="V489" s="720"/>
      <c r="W489" s="720"/>
      <c r="X489" s="720"/>
      <c r="Y489" s="720"/>
      <c r="Z489" s="720"/>
      <c r="AA489" s="720"/>
      <c r="AB489" s="720"/>
      <c r="AC489" s="720"/>
      <c r="AD489" s="720"/>
      <c r="AE489" s="720"/>
      <c r="AF489" s="720"/>
      <c r="AG489" s="720"/>
      <c r="AH489" s="720"/>
    </row>
    <row r="490">
      <c r="A490" s="720"/>
      <c r="B490" s="720"/>
      <c r="C490" s="720"/>
      <c r="D490" s="720"/>
      <c r="E490" s="720"/>
      <c r="F490" s="720"/>
      <c r="G490" s="720"/>
      <c r="H490" s="720"/>
      <c r="I490" s="720"/>
      <c r="J490" s="720"/>
      <c r="K490" s="720"/>
      <c r="L490" s="720"/>
      <c r="M490" s="720"/>
      <c r="N490" s="720"/>
      <c r="O490" s="720"/>
      <c r="P490" s="720"/>
      <c r="Q490" s="720"/>
      <c r="R490" s="720"/>
      <c r="S490" s="720"/>
      <c r="T490" s="720"/>
      <c r="U490" s="720"/>
      <c r="V490" s="720"/>
      <c r="W490" s="720"/>
      <c r="X490" s="720"/>
      <c r="Y490" s="720"/>
      <c r="Z490" s="720"/>
      <c r="AA490" s="720"/>
      <c r="AB490" s="720"/>
      <c r="AC490" s="720"/>
      <c r="AD490" s="720"/>
      <c r="AE490" s="720"/>
      <c r="AF490" s="720"/>
      <c r="AG490" s="720"/>
      <c r="AH490" s="720"/>
    </row>
    <row r="491">
      <c r="A491" s="720"/>
      <c r="B491" s="720"/>
      <c r="C491" s="720"/>
      <c r="D491" s="720"/>
      <c r="E491" s="720"/>
      <c r="F491" s="720"/>
      <c r="G491" s="720"/>
      <c r="H491" s="720"/>
      <c r="I491" s="720"/>
      <c r="J491" s="720"/>
      <c r="K491" s="720"/>
      <c r="L491" s="720"/>
      <c r="M491" s="720"/>
      <c r="N491" s="720"/>
      <c r="O491" s="720"/>
      <c r="P491" s="720"/>
      <c r="Q491" s="720"/>
      <c r="R491" s="720"/>
      <c r="S491" s="720"/>
      <c r="T491" s="720"/>
      <c r="U491" s="720"/>
      <c r="V491" s="720"/>
      <c r="W491" s="720"/>
      <c r="X491" s="720"/>
      <c r="Y491" s="720"/>
      <c r="Z491" s="720"/>
      <c r="AA491" s="720"/>
      <c r="AB491" s="720"/>
      <c r="AC491" s="720"/>
      <c r="AD491" s="720"/>
      <c r="AE491" s="720"/>
      <c r="AF491" s="720"/>
      <c r="AG491" s="720"/>
      <c r="AH491" s="720"/>
    </row>
    <row r="492">
      <c r="A492" s="720"/>
      <c r="B492" s="720"/>
      <c r="C492" s="720"/>
      <c r="D492" s="720"/>
      <c r="E492" s="720"/>
      <c r="F492" s="720"/>
      <c r="G492" s="720"/>
      <c r="H492" s="720"/>
      <c r="I492" s="720"/>
      <c r="J492" s="720"/>
      <c r="K492" s="720"/>
      <c r="L492" s="720"/>
      <c r="M492" s="720"/>
      <c r="N492" s="720"/>
      <c r="O492" s="720"/>
      <c r="P492" s="720"/>
      <c r="Q492" s="720"/>
      <c r="R492" s="720"/>
      <c r="S492" s="720"/>
      <c r="T492" s="720"/>
      <c r="U492" s="720"/>
      <c r="V492" s="720"/>
      <c r="W492" s="720"/>
      <c r="X492" s="720"/>
      <c r="Y492" s="720"/>
      <c r="Z492" s="720"/>
      <c r="AA492" s="720"/>
      <c r="AB492" s="720"/>
      <c r="AC492" s="720"/>
      <c r="AD492" s="720"/>
      <c r="AE492" s="720"/>
      <c r="AF492" s="720"/>
      <c r="AG492" s="720"/>
      <c r="AH492" s="720"/>
    </row>
    <row r="493">
      <c r="A493" s="720"/>
      <c r="B493" s="720"/>
      <c r="C493" s="720"/>
      <c r="D493" s="720"/>
      <c r="E493" s="720"/>
      <c r="F493" s="720"/>
      <c r="G493" s="720"/>
      <c r="H493" s="720"/>
      <c r="I493" s="720"/>
      <c r="J493" s="720"/>
      <c r="K493" s="720"/>
      <c r="L493" s="720"/>
      <c r="M493" s="720"/>
      <c r="N493" s="720"/>
      <c r="O493" s="720"/>
      <c r="P493" s="720"/>
      <c r="Q493" s="720"/>
      <c r="R493" s="720"/>
      <c r="S493" s="720"/>
      <c r="T493" s="720"/>
      <c r="U493" s="720"/>
      <c r="V493" s="720"/>
      <c r="W493" s="720"/>
      <c r="X493" s="720"/>
      <c r="Y493" s="720"/>
      <c r="Z493" s="720"/>
      <c r="AA493" s="720"/>
      <c r="AB493" s="720"/>
      <c r="AC493" s="720"/>
      <c r="AD493" s="720"/>
      <c r="AE493" s="720"/>
      <c r="AF493" s="720"/>
      <c r="AG493" s="720"/>
      <c r="AH493" s="720"/>
    </row>
    <row r="494">
      <c r="A494" s="720"/>
      <c r="B494" s="720"/>
      <c r="C494" s="720"/>
      <c r="D494" s="720"/>
      <c r="E494" s="720"/>
      <c r="F494" s="720"/>
      <c r="G494" s="720"/>
      <c r="H494" s="720"/>
      <c r="I494" s="720"/>
      <c r="J494" s="720"/>
      <c r="K494" s="720"/>
      <c r="L494" s="720"/>
      <c r="M494" s="720"/>
      <c r="N494" s="720"/>
      <c r="O494" s="720"/>
      <c r="P494" s="720"/>
      <c r="Q494" s="720"/>
      <c r="R494" s="720"/>
      <c r="S494" s="720"/>
      <c r="T494" s="720"/>
      <c r="U494" s="720"/>
      <c r="V494" s="720"/>
      <c r="W494" s="720"/>
      <c r="X494" s="720"/>
      <c r="Y494" s="720"/>
      <c r="Z494" s="720"/>
      <c r="AA494" s="720"/>
      <c r="AB494" s="720"/>
      <c r="AC494" s="720"/>
      <c r="AD494" s="720"/>
      <c r="AE494" s="720"/>
      <c r="AF494" s="720"/>
      <c r="AG494" s="720"/>
      <c r="AH494" s="720"/>
    </row>
    <row r="495">
      <c r="A495" s="720"/>
      <c r="B495" s="720"/>
      <c r="C495" s="720"/>
      <c r="D495" s="720"/>
      <c r="E495" s="720"/>
      <c r="F495" s="720"/>
      <c r="G495" s="720"/>
      <c r="H495" s="720"/>
      <c r="I495" s="720"/>
      <c r="J495" s="720"/>
      <c r="K495" s="720"/>
      <c r="L495" s="720"/>
      <c r="M495" s="720"/>
      <c r="N495" s="720"/>
      <c r="O495" s="720"/>
      <c r="P495" s="720"/>
      <c r="Q495" s="720"/>
      <c r="R495" s="720"/>
      <c r="S495" s="720"/>
      <c r="T495" s="720"/>
      <c r="U495" s="720"/>
      <c r="V495" s="720"/>
      <c r="W495" s="720"/>
      <c r="X495" s="720"/>
      <c r="Y495" s="720"/>
      <c r="Z495" s="720"/>
      <c r="AA495" s="720"/>
      <c r="AB495" s="720"/>
      <c r="AC495" s="720"/>
      <c r="AD495" s="720"/>
      <c r="AE495" s="720"/>
      <c r="AF495" s="720"/>
      <c r="AG495" s="720"/>
      <c r="AH495" s="720"/>
    </row>
    <row r="496">
      <c r="A496" s="720"/>
      <c r="B496" s="720"/>
      <c r="C496" s="720"/>
      <c r="D496" s="720"/>
      <c r="E496" s="720"/>
      <c r="F496" s="720"/>
      <c r="G496" s="720"/>
      <c r="H496" s="720"/>
      <c r="I496" s="720"/>
      <c r="J496" s="720"/>
      <c r="K496" s="720"/>
      <c r="L496" s="720"/>
      <c r="M496" s="720"/>
      <c r="N496" s="720"/>
      <c r="O496" s="720"/>
      <c r="P496" s="720"/>
      <c r="Q496" s="720"/>
      <c r="R496" s="720"/>
      <c r="S496" s="720"/>
      <c r="T496" s="720"/>
      <c r="U496" s="720"/>
      <c r="V496" s="720"/>
      <c r="W496" s="720"/>
      <c r="X496" s="720"/>
      <c r="Y496" s="720"/>
      <c r="Z496" s="720"/>
      <c r="AA496" s="720"/>
      <c r="AB496" s="720"/>
      <c r="AC496" s="720"/>
      <c r="AD496" s="720"/>
      <c r="AE496" s="720"/>
      <c r="AF496" s="720"/>
      <c r="AG496" s="720"/>
      <c r="AH496" s="720"/>
    </row>
    <row r="497">
      <c r="A497" s="720"/>
      <c r="B497" s="720"/>
      <c r="C497" s="720"/>
      <c r="D497" s="720"/>
      <c r="E497" s="720"/>
      <c r="F497" s="720"/>
      <c r="G497" s="720"/>
      <c r="H497" s="720"/>
      <c r="I497" s="720"/>
      <c r="J497" s="720"/>
      <c r="K497" s="720"/>
      <c r="L497" s="720"/>
      <c r="M497" s="720"/>
      <c r="N497" s="720"/>
      <c r="O497" s="720"/>
      <c r="P497" s="720"/>
      <c r="Q497" s="720"/>
      <c r="R497" s="720"/>
      <c r="S497" s="720"/>
      <c r="T497" s="720"/>
      <c r="U497" s="720"/>
      <c r="V497" s="720"/>
      <c r="W497" s="720"/>
      <c r="X497" s="720"/>
      <c r="Y497" s="720"/>
      <c r="Z497" s="720"/>
      <c r="AA497" s="720"/>
      <c r="AB497" s="720"/>
      <c r="AC497" s="720"/>
      <c r="AD497" s="720"/>
      <c r="AE497" s="720"/>
      <c r="AF497" s="720"/>
      <c r="AG497" s="720"/>
      <c r="AH497" s="720"/>
    </row>
    <row r="498">
      <c r="A498" s="720"/>
      <c r="B498" s="720"/>
      <c r="C498" s="720"/>
      <c r="D498" s="720"/>
      <c r="E498" s="720"/>
      <c r="F498" s="720"/>
      <c r="G498" s="720"/>
      <c r="H498" s="720"/>
      <c r="I498" s="720"/>
      <c r="J498" s="720"/>
      <c r="K498" s="720"/>
      <c r="L498" s="720"/>
      <c r="M498" s="720"/>
      <c r="N498" s="720"/>
      <c r="O498" s="720"/>
      <c r="P498" s="720"/>
      <c r="Q498" s="720"/>
      <c r="R498" s="720"/>
      <c r="S498" s="720"/>
      <c r="T498" s="720"/>
      <c r="U498" s="720"/>
      <c r="V498" s="720"/>
      <c r="W498" s="720"/>
      <c r="X498" s="720"/>
      <c r="Y498" s="720"/>
      <c r="Z498" s="720"/>
      <c r="AA498" s="720"/>
      <c r="AB498" s="720"/>
      <c r="AC498" s="720"/>
      <c r="AD498" s="720"/>
      <c r="AE498" s="720"/>
      <c r="AF498" s="720"/>
      <c r="AG498" s="720"/>
      <c r="AH498" s="720"/>
    </row>
    <row r="499">
      <c r="A499" s="720"/>
      <c r="B499" s="720"/>
      <c r="C499" s="720"/>
      <c r="D499" s="720"/>
      <c r="E499" s="720"/>
      <c r="F499" s="720"/>
      <c r="G499" s="720"/>
      <c r="H499" s="720"/>
      <c r="I499" s="720"/>
      <c r="J499" s="720"/>
      <c r="K499" s="720"/>
      <c r="L499" s="720"/>
      <c r="M499" s="720"/>
      <c r="N499" s="720"/>
      <c r="O499" s="720"/>
      <c r="P499" s="720"/>
      <c r="Q499" s="720"/>
      <c r="R499" s="720"/>
      <c r="S499" s="720"/>
      <c r="T499" s="720"/>
      <c r="U499" s="720"/>
      <c r="V499" s="720"/>
      <c r="W499" s="720"/>
      <c r="X499" s="720"/>
      <c r="Y499" s="720"/>
      <c r="Z499" s="720"/>
      <c r="AA499" s="720"/>
      <c r="AB499" s="720"/>
      <c r="AC499" s="720"/>
      <c r="AD499" s="720"/>
      <c r="AE499" s="720"/>
      <c r="AF499" s="720"/>
      <c r="AG499" s="720"/>
      <c r="AH499" s="720"/>
    </row>
    <row r="500">
      <c r="A500" s="720"/>
      <c r="B500" s="720"/>
      <c r="C500" s="720"/>
      <c r="D500" s="720"/>
      <c r="E500" s="720"/>
      <c r="F500" s="720"/>
      <c r="G500" s="720"/>
      <c r="H500" s="720"/>
      <c r="I500" s="720"/>
      <c r="J500" s="720"/>
      <c r="K500" s="720"/>
      <c r="L500" s="720"/>
      <c r="M500" s="720"/>
      <c r="N500" s="720"/>
      <c r="O500" s="720"/>
      <c r="P500" s="720"/>
      <c r="Q500" s="720"/>
      <c r="R500" s="720"/>
      <c r="S500" s="720"/>
      <c r="T500" s="720"/>
      <c r="U500" s="720"/>
      <c r="V500" s="720"/>
      <c r="W500" s="720"/>
      <c r="X500" s="720"/>
      <c r="Y500" s="720"/>
      <c r="Z500" s="720"/>
      <c r="AA500" s="720"/>
      <c r="AB500" s="720"/>
      <c r="AC500" s="720"/>
      <c r="AD500" s="720"/>
      <c r="AE500" s="720"/>
      <c r="AF500" s="720"/>
      <c r="AG500" s="720"/>
      <c r="AH500" s="720"/>
    </row>
    <row r="501">
      <c r="A501" s="720"/>
      <c r="B501" s="720"/>
      <c r="C501" s="720"/>
      <c r="D501" s="720"/>
      <c r="E501" s="720"/>
      <c r="F501" s="720"/>
      <c r="G501" s="720"/>
      <c r="H501" s="720"/>
      <c r="I501" s="720"/>
      <c r="J501" s="720"/>
      <c r="K501" s="720"/>
      <c r="L501" s="720"/>
      <c r="M501" s="720"/>
      <c r="N501" s="720"/>
      <c r="O501" s="720"/>
      <c r="P501" s="720"/>
      <c r="Q501" s="720"/>
      <c r="R501" s="720"/>
      <c r="S501" s="720"/>
      <c r="T501" s="720"/>
      <c r="U501" s="720"/>
      <c r="V501" s="720"/>
      <c r="W501" s="720"/>
      <c r="X501" s="720"/>
      <c r="Y501" s="720"/>
      <c r="Z501" s="720"/>
      <c r="AA501" s="720"/>
      <c r="AB501" s="720"/>
      <c r="AC501" s="720"/>
      <c r="AD501" s="720"/>
      <c r="AE501" s="720"/>
      <c r="AF501" s="720"/>
      <c r="AG501" s="720"/>
      <c r="AH501" s="720"/>
    </row>
    <row r="502">
      <c r="A502" s="720"/>
      <c r="B502" s="720"/>
      <c r="C502" s="720"/>
      <c r="D502" s="720"/>
      <c r="E502" s="720"/>
      <c r="F502" s="720"/>
      <c r="G502" s="720"/>
      <c r="H502" s="720"/>
      <c r="I502" s="720"/>
      <c r="J502" s="720"/>
      <c r="K502" s="720"/>
      <c r="L502" s="720"/>
      <c r="M502" s="720"/>
      <c r="N502" s="720"/>
      <c r="O502" s="720"/>
      <c r="P502" s="720"/>
      <c r="Q502" s="720"/>
      <c r="R502" s="720"/>
      <c r="S502" s="720"/>
      <c r="T502" s="720"/>
      <c r="U502" s="720"/>
      <c r="V502" s="720"/>
      <c r="W502" s="720"/>
      <c r="X502" s="720"/>
      <c r="Y502" s="720"/>
      <c r="Z502" s="720"/>
      <c r="AA502" s="720"/>
      <c r="AB502" s="720"/>
      <c r="AC502" s="720"/>
      <c r="AD502" s="720"/>
      <c r="AE502" s="720"/>
      <c r="AF502" s="720"/>
      <c r="AG502" s="720"/>
      <c r="AH502" s="720"/>
    </row>
    <row r="503">
      <c r="A503" s="720"/>
      <c r="B503" s="720"/>
      <c r="C503" s="720"/>
      <c r="D503" s="720"/>
      <c r="E503" s="720"/>
      <c r="F503" s="720"/>
      <c r="G503" s="720"/>
      <c r="H503" s="720"/>
      <c r="I503" s="720"/>
      <c r="J503" s="720"/>
      <c r="K503" s="720"/>
      <c r="L503" s="720"/>
      <c r="M503" s="720"/>
      <c r="N503" s="720"/>
      <c r="O503" s="720"/>
      <c r="P503" s="720"/>
      <c r="Q503" s="720"/>
      <c r="R503" s="720"/>
      <c r="S503" s="720"/>
      <c r="T503" s="720"/>
      <c r="U503" s="720"/>
      <c r="V503" s="720"/>
      <c r="W503" s="720"/>
      <c r="X503" s="720"/>
      <c r="Y503" s="720"/>
      <c r="Z503" s="720"/>
      <c r="AA503" s="720"/>
      <c r="AB503" s="720"/>
      <c r="AC503" s="720"/>
      <c r="AD503" s="720"/>
      <c r="AE503" s="720"/>
      <c r="AF503" s="720"/>
      <c r="AG503" s="720"/>
      <c r="AH503" s="720"/>
    </row>
    <row r="504">
      <c r="A504" s="720"/>
      <c r="B504" s="720"/>
      <c r="C504" s="720"/>
      <c r="D504" s="720"/>
      <c r="E504" s="720"/>
      <c r="F504" s="720"/>
      <c r="G504" s="720"/>
      <c r="H504" s="720"/>
      <c r="I504" s="720"/>
      <c r="J504" s="720"/>
      <c r="K504" s="720"/>
      <c r="L504" s="720"/>
      <c r="M504" s="720"/>
      <c r="N504" s="720"/>
      <c r="O504" s="720"/>
      <c r="P504" s="720"/>
      <c r="Q504" s="720"/>
      <c r="R504" s="720"/>
      <c r="S504" s="720"/>
      <c r="T504" s="720"/>
      <c r="U504" s="720"/>
      <c r="V504" s="720"/>
      <c r="W504" s="720"/>
      <c r="X504" s="720"/>
      <c r="Y504" s="720"/>
      <c r="Z504" s="720"/>
      <c r="AA504" s="720"/>
      <c r="AB504" s="720"/>
      <c r="AC504" s="720"/>
      <c r="AD504" s="720"/>
      <c r="AE504" s="720"/>
      <c r="AF504" s="720"/>
      <c r="AG504" s="720"/>
      <c r="AH504" s="720"/>
    </row>
    <row r="505">
      <c r="A505" s="720"/>
      <c r="B505" s="720"/>
      <c r="C505" s="720"/>
      <c r="D505" s="720"/>
      <c r="E505" s="720"/>
      <c r="F505" s="720"/>
      <c r="G505" s="720"/>
      <c r="H505" s="720"/>
      <c r="I505" s="720"/>
      <c r="J505" s="720"/>
      <c r="K505" s="720"/>
      <c r="L505" s="720"/>
      <c r="M505" s="720"/>
      <c r="N505" s="720"/>
      <c r="O505" s="720"/>
      <c r="P505" s="720"/>
      <c r="Q505" s="720"/>
      <c r="R505" s="720"/>
      <c r="S505" s="720"/>
      <c r="T505" s="720"/>
      <c r="U505" s="720"/>
      <c r="V505" s="720"/>
      <c r="W505" s="720"/>
      <c r="X505" s="720"/>
      <c r="Y505" s="720"/>
      <c r="Z505" s="720"/>
      <c r="AA505" s="720"/>
      <c r="AB505" s="720"/>
      <c r="AC505" s="720"/>
      <c r="AD505" s="720"/>
      <c r="AE505" s="720"/>
      <c r="AF505" s="720"/>
      <c r="AG505" s="720"/>
      <c r="AH505" s="720"/>
    </row>
    <row r="506">
      <c r="A506" s="720"/>
      <c r="B506" s="720"/>
      <c r="C506" s="720"/>
      <c r="D506" s="720"/>
      <c r="E506" s="720"/>
      <c r="F506" s="720"/>
      <c r="G506" s="720"/>
      <c r="H506" s="720"/>
      <c r="I506" s="720"/>
      <c r="J506" s="720"/>
      <c r="K506" s="720"/>
      <c r="L506" s="720"/>
      <c r="M506" s="720"/>
      <c r="N506" s="720"/>
      <c r="O506" s="720"/>
      <c r="P506" s="720"/>
      <c r="Q506" s="720"/>
      <c r="R506" s="720"/>
      <c r="S506" s="720"/>
      <c r="T506" s="720"/>
      <c r="U506" s="720"/>
      <c r="V506" s="720"/>
      <c r="W506" s="720"/>
      <c r="X506" s="720"/>
      <c r="Y506" s="720"/>
      <c r="Z506" s="720"/>
      <c r="AA506" s="720"/>
      <c r="AB506" s="720"/>
      <c r="AC506" s="720"/>
      <c r="AD506" s="720"/>
      <c r="AE506" s="720"/>
      <c r="AF506" s="720"/>
      <c r="AG506" s="720"/>
      <c r="AH506" s="720"/>
    </row>
    <row r="507">
      <c r="A507" s="720"/>
      <c r="B507" s="720"/>
      <c r="C507" s="720"/>
      <c r="D507" s="720"/>
      <c r="E507" s="720"/>
      <c r="F507" s="720"/>
      <c r="G507" s="720"/>
      <c r="H507" s="720"/>
      <c r="I507" s="720"/>
      <c r="J507" s="720"/>
      <c r="K507" s="720"/>
      <c r="L507" s="720"/>
      <c r="M507" s="720"/>
      <c r="N507" s="720"/>
      <c r="O507" s="720"/>
      <c r="P507" s="720"/>
      <c r="Q507" s="720"/>
      <c r="R507" s="720"/>
      <c r="S507" s="720"/>
      <c r="T507" s="720"/>
      <c r="U507" s="720"/>
      <c r="V507" s="720"/>
      <c r="W507" s="720"/>
      <c r="X507" s="720"/>
      <c r="Y507" s="720"/>
      <c r="Z507" s="720"/>
      <c r="AA507" s="720"/>
      <c r="AB507" s="720"/>
      <c r="AC507" s="720"/>
      <c r="AD507" s="720"/>
      <c r="AE507" s="720"/>
      <c r="AF507" s="720"/>
      <c r="AG507" s="720"/>
      <c r="AH507" s="720"/>
    </row>
    <row r="508">
      <c r="A508" s="720"/>
      <c r="B508" s="720"/>
      <c r="C508" s="720"/>
      <c r="D508" s="720"/>
      <c r="E508" s="720"/>
      <c r="F508" s="720"/>
      <c r="G508" s="720"/>
      <c r="H508" s="720"/>
      <c r="I508" s="720"/>
      <c r="J508" s="720"/>
      <c r="K508" s="720"/>
      <c r="L508" s="720"/>
      <c r="M508" s="720"/>
      <c r="N508" s="720"/>
      <c r="O508" s="720"/>
      <c r="P508" s="720"/>
      <c r="Q508" s="720"/>
      <c r="R508" s="720"/>
      <c r="S508" s="720"/>
      <c r="T508" s="720"/>
      <c r="U508" s="720"/>
      <c r="V508" s="720"/>
      <c r="W508" s="720"/>
      <c r="X508" s="720"/>
      <c r="Y508" s="720"/>
      <c r="Z508" s="720"/>
      <c r="AA508" s="720"/>
      <c r="AB508" s="720"/>
      <c r="AC508" s="720"/>
      <c r="AD508" s="720"/>
      <c r="AE508" s="720"/>
      <c r="AF508" s="720"/>
      <c r="AG508" s="720"/>
      <c r="AH508" s="720"/>
    </row>
    <row r="509">
      <c r="A509" s="720"/>
      <c r="B509" s="720"/>
      <c r="C509" s="720"/>
      <c r="D509" s="720"/>
      <c r="E509" s="720"/>
      <c r="F509" s="720"/>
      <c r="G509" s="720"/>
      <c r="H509" s="720"/>
      <c r="I509" s="720"/>
      <c r="J509" s="720"/>
      <c r="K509" s="720"/>
      <c r="L509" s="720"/>
      <c r="M509" s="720"/>
      <c r="N509" s="720"/>
      <c r="O509" s="720"/>
      <c r="P509" s="720"/>
      <c r="Q509" s="720"/>
      <c r="R509" s="720"/>
      <c r="S509" s="720"/>
      <c r="T509" s="720"/>
      <c r="U509" s="720"/>
      <c r="V509" s="720"/>
      <c r="W509" s="720"/>
      <c r="X509" s="720"/>
      <c r="Y509" s="720"/>
      <c r="Z509" s="720"/>
      <c r="AA509" s="720"/>
      <c r="AB509" s="720"/>
      <c r="AC509" s="720"/>
      <c r="AD509" s="720"/>
      <c r="AE509" s="720"/>
      <c r="AF509" s="720"/>
      <c r="AG509" s="720"/>
      <c r="AH509" s="720"/>
    </row>
    <row r="510">
      <c r="A510" s="720"/>
      <c r="B510" s="720"/>
      <c r="C510" s="720"/>
      <c r="D510" s="720"/>
      <c r="E510" s="720"/>
      <c r="F510" s="720"/>
      <c r="G510" s="720"/>
      <c r="H510" s="720"/>
      <c r="I510" s="720"/>
      <c r="J510" s="720"/>
      <c r="K510" s="720"/>
      <c r="L510" s="720"/>
      <c r="M510" s="720"/>
      <c r="N510" s="720"/>
      <c r="O510" s="720"/>
      <c r="P510" s="720"/>
      <c r="Q510" s="720"/>
      <c r="R510" s="720"/>
      <c r="S510" s="720"/>
      <c r="T510" s="720"/>
      <c r="U510" s="720"/>
      <c r="V510" s="720"/>
      <c r="W510" s="720"/>
      <c r="X510" s="720"/>
      <c r="Y510" s="720"/>
      <c r="Z510" s="720"/>
      <c r="AA510" s="720"/>
      <c r="AB510" s="720"/>
      <c r="AC510" s="720"/>
      <c r="AD510" s="720"/>
      <c r="AE510" s="720"/>
      <c r="AF510" s="720"/>
      <c r="AG510" s="720"/>
      <c r="AH510" s="720"/>
    </row>
    <row r="511">
      <c r="A511" s="720"/>
      <c r="B511" s="720"/>
      <c r="C511" s="720"/>
      <c r="D511" s="720"/>
      <c r="E511" s="720"/>
      <c r="F511" s="720"/>
      <c r="G511" s="720"/>
      <c r="H511" s="720"/>
      <c r="I511" s="720"/>
      <c r="J511" s="720"/>
      <c r="K511" s="720"/>
      <c r="L511" s="720"/>
      <c r="M511" s="720"/>
      <c r="N511" s="720"/>
      <c r="O511" s="720"/>
      <c r="P511" s="720"/>
      <c r="Q511" s="720"/>
      <c r="R511" s="720"/>
      <c r="S511" s="720"/>
      <c r="T511" s="720"/>
      <c r="U511" s="720"/>
      <c r="V511" s="720"/>
      <c r="W511" s="720"/>
      <c r="X511" s="720"/>
      <c r="Y511" s="720"/>
      <c r="Z511" s="720"/>
      <c r="AA511" s="720"/>
      <c r="AB511" s="720"/>
      <c r="AC511" s="720"/>
      <c r="AD511" s="720"/>
      <c r="AE511" s="720"/>
      <c r="AF511" s="720"/>
      <c r="AG511" s="720"/>
      <c r="AH511" s="720"/>
    </row>
    <row r="512">
      <c r="A512" s="720"/>
      <c r="B512" s="720"/>
      <c r="C512" s="720"/>
      <c r="D512" s="720"/>
      <c r="E512" s="720"/>
      <c r="F512" s="720"/>
      <c r="G512" s="720"/>
      <c r="H512" s="720"/>
      <c r="I512" s="720"/>
      <c r="J512" s="720"/>
      <c r="K512" s="720"/>
      <c r="L512" s="720"/>
      <c r="M512" s="720"/>
      <c r="N512" s="720"/>
      <c r="O512" s="720"/>
      <c r="P512" s="720"/>
      <c r="Q512" s="720"/>
      <c r="R512" s="720"/>
      <c r="S512" s="720"/>
      <c r="T512" s="720"/>
      <c r="U512" s="720"/>
      <c r="V512" s="720"/>
      <c r="W512" s="720"/>
      <c r="X512" s="720"/>
      <c r="Y512" s="720"/>
      <c r="Z512" s="720"/>
      <c r="AA512" s="720"/>
      <c r="AB512" s="720"/>
      <c r="AC512" s="720"/>
      <c r="AD512" s="720"/>
      <c r="AE512" s="720"/>
      <c r="AF512" s="720"/>
      <c r="AG512" s="720"/>
      <c r="AH512" s="720"/>
    </row>
    <row r="513">
      <c r="A513" s="720"/>
      <c r="B513" s="720"/>
      <c r="C513" s="720"/>
      <c r="D513" s="720"/>
      <c r="E513" s="720"/>
      <c r="F513" s="720"/>
      <c r="G513" s="720"/>
      <c r="H513" s="720"/>
      <c r="I513" s="720"/>
      <c r="J513" s="720"/>
      <c r="K513" s="720"/>
      <c r="L513" s="720"/>
      <c r="M513" s="720"/>
      <c r="N513" s="720"/>
      <c r="O513" s="720"/>
      <c r="P513" s="720"/>
      <c r="Q513" s="720"/>
      <c r="R513" s="720"/>
      <c r="S513" s="720"/>
      <c r="T513" s="720"/>
      <c r="U513" s="720"/>
      <c r="V513" s="720"/>
      <c r="W513" s="720"/>
      <c r="X513" s="720"/>
      <c r="Y513" s="720"/>
      <c r="Z513" s="720"/>
      <c r="AA513" s="720"/>
      <c r="AB513" s="720"/>
      <c r="AC513" s="720"/>
      <c r="AD513" s="720"/>
      <c r="AE513" s="720"/>
      <c r="AF513" s="720"/>
      <c r="AG513" s="720"/>
      <c r="AH513" s="720"/>
    </row>
    <row r="514">
      <c r="A514" s="720"/>
      <c r="B514" s="720"/>
      <c r="C514" s="720"/>
      <c r="D514" s="720"/>
      <c r="E514" s="720"/>
      <c r="F514" s="720"/>
      <c r="G514" s="720"/>
      <c r="H514" s="720"/>
      <c r="I514" s="720"/>
      <c r="J514" s="720"/>
      <c r="K514" s="720"/>
      <c r="L514" s="720"/>
      <c r="M514" s="720"/>
      <c r="N514" s="720"/>
      <c r="O514" s="720"/>
      <c r="P514" s="720"/>
      <c r="Q514" s="720"/>
      <c r="R514" s="720"/>
      <c r="S514" s="720"/>
      <c r="T514" s="720"/>
      <c r="U514" s="720"/>
      <c r="V514" s="720"/>
      <c r="W514" s="720"/>
      <c r="X514" s="720"/>
      <c r="Y514" s="720"/>
      <c r="Z514" s="720"/>
      <c r="AA514" s="720"/>
      <c r="AB514" s="720"/>
      <c r="AC514" s="720"/>
      <c r="AD514" s="720"/>
      <c r="AE514" s="720"/>
      <c r="AF514" s="720"/>
      <c r="AG514" s="720"/>
      <c r="AH514" s="720"/>
    </row>
    <row r="515">
      <c r="A515" s="720"/>
      <c r="B515" s="720"/>
      <c r="C515" s="720"/>
      <c r="D515" s="720"/>
      <c r="E515" s="720"/>
      <c r="F515" s="720"/>
      <c r="G515" s="720"/>
      <c r="H515" s="720"/>
      <c r="I515" s="720"/>
      <c r="J515" s="720"/>
      <c r="K515" s="720"/>
      <c r="L515" s="720"/>
      <c r="M515" s="720"/>
      <c r="N515" s="720"/>
      <c r="O515" s="720"/>
      <c r="P515" s="720"/>
      <c r="Q515" s="720"/>
      <c r="R515" s="720"/>
      <c r="S515" s="720"/>
      <c r="T515" s="720"/>
      <c r="U515" s="720"/>
      <c r="V515" s="720"/>
      <c r="W515" s="720"/>
      <c r="X515" s="720"/>
      <c r="Y515" s="720"/>
      <c r="Z515" s="720"/>
      <c r="AA515" s="720"/>
      <c r="AB515" s="720"/>
      <c r="AC515" s="720"/>
      <c r="AD515" s="720"/>
      <c r="AE515" s="720"/>
      <c r="AF515" s="720"/>
      <c r="AG515" s="720"/>
      <c r="AH515" s="720"/>
    </row>
    <row r="516">
      <c r="A516" s="720"/>
      <c r="B516" s="720"/>
      <c r="C516" s="720"/>
      <c r="D516" s="720"/>
      <c r="E516" s="720"/>
      <c r="F516" s="720"/>
      <c r="G516" s="720"/>
      <c r="H516" s="720"/>
      <c r="I516" s="720"/>
      <c r="J516" s="720"/>
      <c r="K516" s="720"/>
      <c r="L516" s="720"/>
      <c r="M516" s="720"/>
      <c r="N516" s="720"/>
      <c r="O516" s="720"/>
      <c r="P516" s="720"/>
      <c r="Q516" s="720"/>
      <c r="R516" s="720"/>
      <c r="S516" s="720"/>
      <c r="T516" s="720"/>
      <c r="U516" s="720"/>
      <c r="V516" s="720"/>
      <c r="W516" s="720"/>
      <c r="X516" s="720"/>
      <c r="Y516" s="720"/>
      <c r="Z516" s="720"/>
      <c r="AA516" s="720"/>
      <c r="AB516" s="720"/>
      <c r="AC516" s="720"/>
      <c r="AD516" s="720"/>
      <c r="AE516" s="720"/>
      <c r="AF516" s="720"/>
      <c r="AG516" s="720"/>
      <c r="AH516" s="720"/>
    </row>
    <row r="517">
      <c r="A517" s="720"/>
      <c r="B517" s="720"/>
      <c r="C517" s="720"/>
      <c r="D517" s="720"/>
      <c r="E517" s="720"/>
      <c r="F517" s="720"/>
      <c r="G517" s="720"/>
      <c r="H517" s="720"/>
      <c r="I517" s="720"/>
      <c r="J517" s="720"/>
      <c r="K517" s="720"/>
      <c r="L517" s="720"/>
      <c r="M517" s="720"/>
      <c r="N517" s="720"/>
      <c r="O517" s="720"/>
      <c r="P517" s="720"/>
      <c r="Q517" s="720"/>
      <c r="R517" s="720"/>
      <c r="S517" s="720"/>
      <c r="T517" s="720"/>
      <c r="U517" s="720"/>
      <c r="V517" s="720"/>
      <c r="W517" s="720"/>
      <c r="X517" s="720"/>
      <c r="Y517" s="720"/>
      <c r="Z517" s="720"/>
      <c r="AA517" s="720"/>
      <c r="AB517" s="720"/>
      <c r="AC517" s="720"/>
      <c r="AD517" s="720"/>
      <c r="AE517" s="720"/>
      <c r="AF517" s="720"/>
      <c r="AG517" s="720"/>
      <c r="AH517" s="720"/>
    </row>
    <row r="518">
      <c r="A518" s="720"/>
      <c r="B518" s="720"/>
      <c r="C518" s="720"/>
      <c r="D518" s="720"/>
      <c r="E518" s="720"/>
      <c r="F518" s="720"/>
      <c r="G518" s="720"/>
      <c r="H518" s="720"/>
      <c r="I518" s="720"/>
      <c r="J518" s="720"/>
      <c r="K518" s="720"/>
      <c r="L518" s="720"/>
      <c r="M518" s="720"/>
      <c r="N518" s="720"/>
      <c r="O518" s="720"/>
      <c r="P518" s="720"/>
      <c r="Q518" s="720"/>
      <c r="R518" s="720"/>
      <c r="S518" s="720"/>
      <c r="T518" s="720"/>
      <c r="U518" s="720"/>
      <c r="V518" s="720"/>
      <c r="W518" s="720"/>
      <c r="X518" s="720"/>
      <c r="Y518" s="720"/>
      <c r="Z518" s="720"/>
      <c r="AA518" s="720"/>
      <c r="AB518" s="720"/>
      <c r="AC518" s="720"/>
      <c r="AD518" s="720"/>
      <c r="AE518" s="720"/>
      <c r="AF518" s="720"/>
      <c r="AG518" s="720"/>
      <c r="AH518" s="720"/>
    </row>
    <row r="519">
      <c r="A519" s="720"/>
      <c r="B519" s="720"/>
      <c r="C519" s="720"/>
      <c r="D519" s="720"/>
      <c r="E519" s="720"/>
      <c r="F519" s="720"/>
      <c r="G519" s="720"/>
      <c r="H519" s="720"/>
      <c r="I519" s="720"/>
      <c r="J519" s="720"/>
      <c r="K519" s="720"/>
      <c r="L519" s="720"/>
      <c r="M519" s="720"/>
      <c r="N519" s="720"/>
      <c r="O519" s="720"/>
      <c r="P519" s="720"/>
      <c r="Q519" s="720"/>
      <c r="R519" s="720"/>
      <c r="S519" s="720"/>
      <c r="T519" s="720"/>
      <c r="U519" s="720"/>
      <c r="V519" s="720"/>
      <c r="W519" s="720"/>
      <c r="X519" s="720"/>
      <c r="Y519" s="720"/>
      <c r="Z519" s="720"/>
      <c r="AA519" s="720"/>
      <c r="AB519" s="720"/>
      <c r="AC519" s="720"/>
      <c r="AD519" s="720"/>
      <c r="AE519" s="720"/>
      <c r="AF519" s="720"/>
      <c r="AG519" s="720"/>
      <c r="AH519" s="720"/>
    </row>
    <row r="520">
      <c r="A520" s="720"/>
      <c r="B520" s="720"/>
      <c r="C520" s="720"/>
      <c r="D520" s="720"/>
      <c r="E520" s="720"/>
      <c r="F520" s="720"/>
      <c r="G520" s="720"/>
      <c r="H520" s="720"/>
      <c r="I520" s="720"/>
      <c r="J520" s="720"/>
      <c r="K520" s="720"/>
      <c r="L520" s="720"/>
      <c r="M520" s="720"/>
      <c r="N520" s="720"/>
      <c r="O520" s="720"/>
      <c r="P520" s="720"/>
      <c r="Q520" s="720"/>
      <c r="R520" s="720"/>
      <c r="S520" s="720"/>
      <c r="T520" s="720"/>
      <c r="U520" s="720"/>
      <c r="V520" s="720"/>
      <c r="W520" s="720"/>
      <c r="X520" s="720"/>
      <c r="Y520" s="720"/>
      <c r="Z520" s="720"/>
      <c r="AA520" s="720"/>
      <c r="AB520" s="720"/>
      <c r="AC520" s="720"/>
      <c r="AD520" s="720"/>
      <c r="AE520" s="720"/>
      <c r="AF520" s="720"/>
      <c r="AG520" s="720"/>
      <c r="AH520" s="720"/>
    </row>
    <row r="521">
      <c r="A521" s="720"/>
      <c r="B521" s="720"/>
      <c r="C521" s="720"/>
      <c r="D521" s="720"/>
      <c r="E521" s="720"/>
      <c r="F521" s="720"/>
      <c r="G521" s="720"/>
      <c r="H521" s="720"/>
      <c r="I521" s="720"/>
      <c r="J521" s="720"/>
      <c r="K521" s="720"/>
      <c r="L521" s="720"/>
      <c r="M521" s="720"/>
      <c r="N521" s="720"/>
      <c r="O521" s="720"/>
      <c r="P521" s="720"/>
      <c r="Q521" s="720"/>
      <c r="R521" s="720"/>
      <c r="S521" s="720"/>
      <c r="T521" s="720"/>
      <c r="U521" s="720"/>
      <c r="V521" s="720"/>
      <c r="W521" s="720"/>
      <c r="X521" s="720"/>
      <c r="Y521" s="720"/>
      <c r="Z521" s="720"/>
      <c r="AA521" s="720"/>
      <c r="AB521" s="720"/>
      <c r="AC521" s="720"/>
      <c r="AD521" s="720"/>
      <c r="AE521" s="720"/>
      <c r="AF521" s="720"/>
      <c r="AG521" s="720"/>
      <c r="AH521" s="720"/>
    </row>
    <row r="522">
      <c r="A522" s="720"/>
      <c r="B522" s="720"/>
      <c r="C522" s="720"/>
      <c r="D522" s="720"/>
      <c r="E522" s="720"/>
      <c r="F522" s="720"/>
      <c r="G522" s="720"/>
      <c r="H522" s="720"/>
      <c r="I522" s="720"/>
      <c r="J522" s="720"/>
      <c r="K522" s="720"/>
      <c r="L522" s="720"/>
      <c r="M522" s="720"/>
      <c r="N522" s="720"/>
      <c r="O522" s="720"/>
      <c r="P522" s="720"/>
      <c r="Q522" s="720"/>
      <c r="R522" s="720"/>
      <c r="S522" s="720"/>
      <c r="T522" s="720"/>
      <c r="U522" s="720"/>
      <c r="V522" s="720"/>
      <c r="W522" s="720"/>
      <c r="X522" s="720"/>
      <c r="Y522" s="720"/>
      <c r="Z522" s="720"/>
      <c r="AA522" s="720"/>
      <c r="AB522" s="720"/>
      <c r="AC522" s="720"/>
      <c r="AD522" s="720"/>
      <c r="AE522" s="720"/>
      <c r="AF522" s="720"/>
      <c r="AG522" s="720"/>
      <c r="AH522" s="720"/>
    </row>
    <row r="523">
      <c r="A523" s="720"/>
      <c r="B523" s="720"/>
      <c r="C523" s="720"/>
      <c r="D523" s="720"/>
      <c r="E523" s="720"/>
      <c r="F523" s="720"/>
      <c r="G523" s="720"/>
      <c r="H523" s="720"/>
      <c r="I523" s="720"/>
      <c r="J523" s="720"/>
      <c r="K523" s="720"/>
      <c r="L523" s="720"/>
      <c r="M523" s="720"/>
      <c r="N523" s="720"/>
      <c r="O523" s="720"/>
      <c r="P523" s="720"/>
      <c r="Q523" s="720"/>
      <c r="R523" s="720"/>
      <c r="S523" s="720"/>
      <c r="T523" s="720"/>
      <c r="U523" s="720"/>
      <c r="V523" s="720"/>
      <c r="W523" s="720"/>
      <c r="X523" s="720"/>
      <c r="Y523" s="720"/>
      <c r="Z523" s="720"/>
      <c r="AA523" s="720"/>
      <c r="AB523" s="720"/>
      <c r="AC523" s="720"/>
      <c r="AD523" s="720"/>
      <c r="AE523" s="720"/>
      <c r="AF523" s="720"/>
      <c r="AG523" s="720"/>
      <c r="AH523" s="720"/>
    </row>
    <row r="524">
      <c r="A524" s="720"/>
      <c r="B524" s="720"/>
      <c r="C524" s="720"/>
      <c r="D524" s="720"/>
      <c r="E524" s="720"/>
      <c r="F524" s="720"/>
      <c r="G524" s="720"/>
      <c r="H524" s="720"/>
      <c r="I524" s="720"/>
      <c r="J524" s="720"/>
      <c r="K524" s="720"/>
      <c r="L524" s="720"/>
      <c r="M524" s="720"/>
      <c r="N524" s="720"/>
      <c r="O524" s="720"/>
      <c r="P524" s="720"/>
      <c r="Q524" s="720"/>
      <c r="R524" s="720"/>
      <c r="S524" s="720"/>
      <c r="T524" s="720"/>
      <c r="U524" s="720"/>
      <c r="V524" s="720"/>
      <c r="W524" s="720"/>
      <c r="X524" s="720"/>
      <c r="Y524" s="720"/>
      <c r="Z524" s="720"/>
      <c r="AA524" s="720"/>
      <c r="AB524" s="720"/>
      <c r="AC524" s="720"/>
      <c r="AD524" s="720"/>
      <c r="AE524" s="720"/>
      <c r="AF524" s="720"/>
      <c r="AG524" s="720"/>
      <c r="AH524" s="720"/>
    </row>
    <row r="525">
      <c r="A525" s="720"/>
      <c r="B525" s="720"/>
      <c r="C525" s="720"/>
      <c r="D525" s="720"/>
      <c r="E525" s="720"/>
      <c r="F525" s="720"/>
      <c r="G525" s="720"/>
      <c r="H525" s="720"/>
      <c r="I525" s="720"/>
      <c r="J525" s="720"/>
      <c r="K525" s="720"/>
      <c r="L525" s="720"/>
      <c r="M525" s="720"/>
      <c r="N525" s="720"/>
      <c r="O525" s="720"/>
      <c r="P525" s="720"/>
      <c r="Q525" s="720"/>
      <c r="R525" s="720"/>
      <c r="S525" s="720"/>
      <c r="T525" s="720"/>
      <c r="U525" s="720"/>
      <c r="V525" s="720"/>
      <c r="W525" s="720"/>
      <c r="X525" s="720"/>
      <c r="Y525" s="720"/>
      <c r="Z525" s="720"/>
      <c r="AA525" s="720"/>
      <c r="AB525" s="720"/>
      <c r="AC525" s="720"/>
      <c r="AD525" s="720"/>
      <c r="AE525" s="720"/>
      <c r="AF525" s="720"/>
      <c r="AG525" s="720"/>
      <c r="AH525" s="720"/>
    </row>
    <row r="526">
      <c r="A526" s="720"/>
      <c r="B526" s="720"/>
      <c r="C526" s="720"/>
      <c r="D526" s="720"/>
      <c r="E526" s="720"/>
      <c r="F526" s="720"/>
      <c r="G526" s="720"/>
      <c r="H526" s="720"/>
      <c r="I526" s="720"/>
      <c r="J526" s="720"/>
      <c r="K526" s="720"/>
      <c r="L526" s="720"/>
      <c r="M526" s="720"/>
      <c r="N526" s="720"/>
      <c r="O526" s="720"/>
      <c r="P526" s="720"/>
      <c r="Q526" s="720"/>
      <c r="R526" s="720"/>
      <c r="S526" s="720"/>
      <c r="T526" s="720"/>
      <c r="U526" s="720"/>
      <c r="V526" s="720"/>
      <c r="W526" s="720"/>
      <c r="X526" s="720"/>
      <c r="Y526" s="720"/>
      <c r="Z526" s="720"/>
      <c r="AA526" s="720"/>
      <c r="AB526" s="720"/>
      <c r="AC526" s="720"/>
      <c r="AD526" s="720"/>
      <c r="AE526" s="720"/>
      <c r="AF526" s="720"/>
      <c r="AG526" s="720"/>
      <c r="AH526" s="720"/>
    </row>
    <row r="527">
      <c r="A527" s="720"/>
      <c r="B527" s="720"/>
      <c r="C527" s="720"/>
      <c r="D527" s="720"/>
      <c r="E527" s="720"/>
      <c r="F527" s="720"/>
      <c r="G527" s="720"/>
      <c r="H527" s="720"/>
      <c r="I527" s="720"/>
      <c r="J527" s="720"/>
      <c r="K527" s="720"/>
      <c r="L527" s="720"/>
      <c r="M527" s="720"/>
      <c r="N527" s="720"/>
      <c r="O527" s="720"/>
      <c r="P527" s="720"/>
      <c r="Q527" s="720"/>
      <c r="R527" s="720"/>
      <c r="S527" s="720"/>
      <c r="T527" s="720"/>
      <c r="U527" s="720"/>
      <c r="V527" s="720"/>
      <c r="W527" s="720"/>
      <c r="X527" s="720"/>
      <c r="Y527" s="720"/>
      <c r="Z527" s="720"/>
      <c r="AA527" s="720"/>
      <c r="AB527" s="720"/>
      <c r="AC527" s="720"/>
      <c r="AD527" s="720"/>
      <c r="AE527" s="720"/>
      <c r="AF527" s="720"/>
      <c r="AG527" s="720"/>
      <c r="AH527" s="720"/>
    </row>
    <row r="528">
      <c r="A528" s="720"/>
      <c r="B528" s="720"/>
      <c r="C528" s="720"/>
      <c r="D528" s="720"/>
      <c r="E528" s="720"/>
      <c r="F528" s="720"/>
      <c r="G528" s="720"/>
      <c r="H528" s="720"/>
      <c r="I528" s="720"/>
      <c r="J528" s="720"/>
      <c r="K528" s="720"/>
      <c r="L528" s="720"/>
      <c r="M528" s="720"/>
      <c r="N528" s="720"/>
      <c r="O528" s="720"/>
      <c r="P528" s="720"/>
      <c r="Q528" s="720"/>
      <c r="R528" s="720"/>
      <c r="S528" s="720"/>
      <c r="T528" s="720"/>
      <c r="U528" s="720"/>
      <c r="V528" s="720"/>
      <c r="W528" s="720"/>
      <c r="X528" s="720"/>
      <c r="Y528" s="720"/>
      <c r="Z528" s="720"/>
      <c r="AA528" s="720"/>
      <c r="AB528" s="720"/>
      <c r="AC528" s="720"/>
      <c r="AD528" s="720"/>
      <c r="AE528" s="720"/>
      <c r="AF528" s="720"/>
      <c r="AG528" s="720"/>
      <c r="AH528" s="720"/>
    </row>
    <row r="529">
      <c r="A529" s="720"/>
      <c r="B529" s="720"/>
      <c r="C529" s="720"/>
      <c r="D529" s="720"/>
      <c r="E529" s="720"/>
      <c r="F529" s="720"/>
      <c r="G529" s="720"/>
      <c r="H529" s="720"/>
      <c r="I529" s="720"/>
      <c r="J529" s="720"/>
      <c r="K529" s="720"/>
      <c r="L529" s="720"/>
      <c r="M529" s="720"/>
      <c r="N529" s="720"/>
      <c r="O529" s="720"/>
      <c r="P529" s="720"/>
      <c r="Q529" s="720"/>
      <c r="R529" s="720"/>
      <c r="S529" s="720"/>
      <c r="T529" s="720"/>
      <c r="U529" s="720"/>
      <c r="V529" s="720"/>
      <c r="W529" s="720"/>
      <c r="X529" s="720"/>
      <c r="Y529" s="720"/>
      <c r="Z529" s="720"/>
      <c r="AA529" s="720"/>
      <c r="AB529" s="720"/>
      <c r="AC529" s="720"/>
      <c r="AD529" s="720"/>
      <c r="AE529" s="720"/>
      <c r="AF529" s="720"/>
      <c r="AG529" s="720"/>
      <c r="AH529" s="720"/>
    </row>
    <row r="530">
      <c r="A530" s="720"/>
      <c r="B530" s="720"/>
      <c r="C530" s="720"/>
      <c r="D530" s="720"/>
      <c r="E530" s="720"/>
      <c r="F530" s="720"/>
      <c r="G530" s="720"/>
      <c r="H530" s="720"/>
      <c r="I530" s="720"/>
      <c r="J530" s="720"/>
      <c r="K530" s="720"/>
      <c r="L530" s="720"/>
      <c r="M530" s="720"/>
      <c r="N530" s="720"/>
      <c r="O530" s="720"/>
      <c r="P530" s="720"/>
      <c r="Q530" s="720"/>
      <c r="R530" s="720"/>
      <c r="S530" s="720"/>
      <c r="T530" s="720"/>
      <c r="U530" s="720"/>
      <c r="V530" s="720"/>
      <c r="W530" s="720"/>
      <c r="X530" s="720"/>
      <c r="Y530" s="720"/>
      <c r="Z530" s="720"/>
      <c r="AA530" s="720"/>
      <c r="AB530" s="720"/>
      <c r="AC530" s="720"/>
      <c r="AD530" s="720"/>
      <c r="AE530" s="720"/>
      <c r="AF530" s="720"/>
      <c r="AG530" s="720"/>
      <c r="AH530" s="720"/>
    </row>
    <row r="531">
      <c r="A531" s="720"/>
      <c r="B531" s="720"/>
      <c r="C531" s="720"/>
      <c r="D531" s="720"/>
      <c r="E531" s="720"/>
      <c r="F531" s="720"/>
      <c r="G531" s="720"/>
      <c r="H531" s="720"/>
      <c r="I531" s="720"/>
      <c r="J531" s="720"/>
      <c r="K531" s="720"/>
      <c r="L531" s="720"/>
      <c r="M531" s="720"/>
      <c r="N531" s="720"/>
      <c r="O531" s="720"/>
      <c r="P531" s="720"/>
      <c r="Q531" s="720"/>
      <c r="R531" s="720"/>
      <c r="S531" s="720"/>
      <c r="T531" s="720"/>
      <c r="U531" s="720"/>
      <c r="V531" s="720"/>
      <c r="W531" s="720"/>
      <c r="X531" s="720"/>
      <c r="Y531" s="720"/>
      <c r="Z531" s="720"/>
      <c r="AA531" s="720"/>
      <c r="AB531" s="720"/>
      <c r="AC531" s="720"/>
      <c r="AD531" s="720"/>
      <c r="AE531" s="720"/>
      <c r="AF531" s="720"/>
      <c r="AG531" s="720"/>
      <c r="AH531" s="720"/>
    </row>
    <row r="532">
      <c r="A532" s="720"/>
      <c r="B532" s="720"/>
      <c r="C532" s="720"/>
      <c r="D532" s="720"/>
      <c r="E532" s="720"/>
      <c r="F532" s="720"/>
      <c r="G532" s="720"/>
      <c r="H532" s="720"/>
      <c r="I532" s="720"/>
      <c r="J532" s="720"/>
      <c r="K532" s="720"/>
      <c r="L532" s="720"/>
      <c r="M532" s="720"/>
      <c r="N532" s="720"/>
      <c r="O532" s="720"/>
      <c r="P532" s="720"/>
      <c r="Q532" s="720"/>
      <c r="R532" s="720"/>
      <c r="S532" s="720"/>
      <c r="T532" s="720"/>
      <c r="U532" s="720"/>
      <c r="V532" s="720"/>
      <c r="W532" s="720"/>
      <c r="X532" s="720"/>
      <c r="Y532" s="720"/>
      <c r="Z532" s="720"/>
      <c r="AA532" s="720"/>
      <c r="AB532" s="720"/>
      <c r="AC532" s="720"/>
      <c r="AD532" s="720"/>
      <c r="AE532" s="720"/>
      <c r="AF532" s="720"/>
      <c r="AG532" s="720"/>
      <c r="AH532" s="720"/>
    </row>
    <row r="533">
      <c r="A533" s="720"/>
      <c r="B533" s="720"/>
      <c r="C533" s="720"/>
      <c r="D533" s="720"/>
      <c r="E533" s="720"/>
      <c r="F533" s="720"/>
      <c r="G533" s="720"/>
      <c r="H533" s="720"/>
      <c r="I533" s="720"/>
      <c r="J533" s="720"/>
      <c r="K533" s="720"/>
      <c r="L533" s="720"/>
      <c r="M533" s="720"/>
      <c r="N533" s="720"/>
      <c r="O533" s="720"/>
      <c r="P533" s="720"/>
      <c r="Q533" s="720"/>
      <c r="R533" s="720"/>
      <c r="S533" s="720"/>
      <c r="T533" s="720"/>
      <c r="U533" s="720"/>
      <c r="V533" s="720"/>
      <c r="W533" s="720"/>
      <c r="X533" s="720"/>
      <c r="Y533" s="720"/>
      <c r="Z533" s="720"/>
      <c r="AA533" s="720"/>
      <c r="AB533" s="720"/>
      <c r="AC533" s="720"/>
      <c r="AD533" s="720"/>
      <c r="AE533" s="720"/>
      <c r="AF533" s="720"/>
      <c r="AG533" s="720"/>
      <c r="AH533" s="720"/>
    </row>
    <row r="534">
      <c r="A534" s="720"/>
      <c r="B534" s="720"/>
      <c r="C534" s="720"/>
      <c r="D534" s="720"/>
      <c r="E534" s="720"/>
      <c r="F534" s="720"/>
      <c r="G534" s="720"/>
      <c r="H534" s="720"/>
      <c r="I534" s="720"/>
      <c r="J534" s="720"/>
      <c r="K534" s="720"/>
      <c r="L534" s="720"/>
      <c r="M534" s="720"/>
      <c r="N534" s="720"/>
      <c r="O534" s="720"/>
      <c r="P534" s="720"/>
      <c r="Q534" s="720"/>
      <c r="R534" s="720"/>
      <c r="S534" s="720"/>
      <c r="T534" s="720"/>
      <c r="U534" s="720"/>
      <c r="V534" s="720"/>
      <c r="W534" s="720"/>
      <c r="X534" s="720"/>
      <c r="Y534" s="720"/>
      <c r="Z534" s="720"/>
      <c r="AA534" s="720"/>
      <c r="AB534" s="720"/>
      <c r="AC534" s="720"/>
      <c r="AD534" s="720"/>
      <c r="AE534" s="720"/>
      <c r="AF534" s="720"/>
      <c r="AG534" s="720"/>
      <c r="AH534" s="720"/>
    </row>
    <row r="535">
      <c r="A535" s="720"/>
      <c r="B535" s="720"/>
      <c r="C535" s="720"/>
      <c r="D535" s="720"/>
      <c r="E535" s="720"/>
      <c r="F535" s="720"/>
      <c r="G535" s="720"/>
      <c r="H535" s="720"/>
      <c r="I535" s="720"/>
      <c r="J535" s="720"/>
      <c r="K535" s="720"/>
      <c r="L535" s="720"/>
      <c r="M535" s="720"/>
      <c r="N535" s="720"/>
      <c r="O535" s="720"/>
      <c r="P535" s="720"/>
      <c r="Q535" s="720"/>
      <c r="R535" s="720"/>
      <c r="S535" s="720"/>
      <c r="T535" s="720"/>
      <c r="U535" s="720"/>
      <c r="V535" s="720"/>
      <c r="W535" s="720"/>
      <c r="X535" s="720"/>
      <c r="Y535" s="720"/>
      <c r="Z535" s="720"/>
      <c r="AA535" s="720"/>
      <c r="AB535" s="720"/>
      <c r="AC535" s="720"/>
      <c r="AD535" s="720"/>
      <c r="AE535" s="720"/>
      <c r="AF535" s="720"/>
      <c r="AG535" s="720"/>
      <c r="AH535" s="720"/>
    </row>
    <row r="536">
      <c r="A536" s="720"/>
      <c r="B536" s="720"/>
      <c r="C536" s="720"/>
      <c r="D536" s="720"/>
      <c r="E536" s="720"/>
      <c r="F536" s="720"/>
      <c r="G536" s="720"/>
      <c r="H536" s="720"/>
      <c r="I536" s="720"/>
      <c r="J536" s="720"/>
      <c r="K536" s="720"/>
      <c r="L536" s="720"/>
      <c r="M536" s="720"/>
      <c r="N536" s="720"/>
      <c r="O536" s="720"/>
      <c r="P536" s="720"/>
      <c r="Q536" s="720"/>
      <c r="R536" s="720"/>
      <c r="S536" s="720"/>
      <c r="T536" s="720"/>
      <c r="U536" s="720"/>
      <c r="V536" s="720"/>
      <c r="W536" s="720"/>
      <c r="X536" s="720"/>
      <c r="Y536" s="720"/>
      <c r="Z536" s="720"/>
      <c r="AA536" s="720"/>
      <c r="AB536" s="720"/>
      <c r="AC536" s="720"/>
      <c r="AD536" s="720"/>
      <c r="AE536" s="720"/>
      <c r="AF536" s="720"/>
      <c r="AG536" s="720"/>
      <c r="AH536" s="720"/>
    </row>
    <row r="537">
      <c r="A537" s="720"/>
      <c r="B537" s="720"/>
      <c r="C537" s="720"/>
      <c r="D537" s="720"/>
      <c r="E537" s="720"/>
      <c r="F537" s="720"/>
      <c r="G537" s="720"/>
      <c r="H537" s="720"/>
      <c r="I537" s="720"/>
      <c r="J537" s="720"/>
      <c r="K537" s="720"/>
      <c r="L537" s="720"/>
      <c r="M537" s="720"/>
      <c r="N537" s="720"/>
      <c r="O537" s="720"/>
      <c r="P537" s="720"/>
      <c r="Q537" s="720"/>
      <c r="R537" s="720"/>
      <c r="S537" s="720"/>
      <c r="T537" s="720"/>
      <c r="U537" s="720"/>
      <c r="V537" s="720"/>
      <c r="W537" s="720"/>
      <c r="X537" s="720"/>
      <c r="Y537" s="720"/>
      <c r="Z537" s="720"/>
      <c r="AA537" s="720"/>
      <c r="AB537" s="720"/>
      <c r="AC537" s="720"/>
      <c r="AD537" s="720"/>
      <c r="AE537" s="720"/>
      <c r="AF537" s="720"/>
      <c r="AG537" s="720"/>
      <c r="AH537" s="720"/>
    </row>
    <row r="538">
      <c r="A538" s="720"/>
      <c r="B538" s="720"/>
      <c r="C538" s="720"/>
      <c r="D538" s="720"/>
      <c r="E538" s="720"/>
      <c r="F538" s="720"/>
      <c r="G538" s="720"/>
      <c r="H538" s="720"/>
      <c r="I538" s="720"/>
      <c r="J538" s="720"/>
      <c r="K538" s="720"/>
      <c r="L538" s="720"/>
      <c r="M538" s="720"/>
      <c r="N538" s="720"/>
      <c r="O538" s="720"/>
      <c r="P538" s="720"/>
      <c r="Q538" s="720"/>
      <c r="R538" s="720"/>
      <c r="S538" s="720"/>
      <c r="T538" s="720"/>
      <c r="U538" s="720"/>
      <c r="V538" s="720"/>
      <c r="W538" s="720"/>
      <c r="X538" s="720"/>
      <c r="Y538" s="720"/>
      <c r="Z538" s="720"/>
      <c r="AA538" s="720"/>
      <c r="AB538" s="720"/>
      <c r="AC538" s="720"/>
      <c r="AD538" s="720"/>
      <c r="AE538" s="720"/>
      <c r="AF538" s="720"/>
      <c r="AG538" s="720"/>
      <c r="AH538" s="720"/>
    </row>
    <row r="539">
      <c r="A539" s="720"/>
      <c r="B539" s="720"/>
      <c r="C539" s="720"/>
      <c r="D539" s="720"/>
      <c r="E539" s="720"/>
      <c r="F539" s="720"/>
      <c r="G539" s="720"/>
      <c r="H539" s="720"/>
      <c r="I539" s="720"/>
      <c r="J539" s="720"/>
      <c r="K539" s="720"/>
      <c r="L539" s="720"/>
      <c r="M539" s="720"/>
      <c r="N539" s="720"/>
      <c r="O539" s="720"/>
      <c r="P539" s="720"/>
      <c r="Q539" s="720"/>
      <c r="R539" s="720"/>
      <c r="S539" s="720"/>
      <c r="T539" s="720"/>
      <c r="U539" s="720"/>
      <c r="V539" s="720"/>
      <c r="W539" s="720"/>
      <c r="X539" s="720"/>
      <c r="Y539" s="720"/>
      <c r="Z539" s="720"/>
      <c r="AA539" s="720"/>
      <c r="AB539" s="720"/>
      <c r="AC539" s="720"/>
      <c r="AD539" s="720"/>
      <c r="AE539" s="720"/>
      <c r="AF539" s="720"/>
      <c r="AG539" s="720"/>
      <c r="AH539" s="720"/>
    </row>
    <row r="540">
      <c r="A540" s="720"/>
      <c r="B540" s="720"/>
      <c r="C540" s="720"/>
      <c r="D540" s="720"/>
      <c r="E540" s="720"/>
      <c r="F540" s="720"/>
      <c r="G540" s="720"/>
      <c r="H540" s="720"/>
      <c r="I540" s="720"/>
      <c r="J540" s="720"/>
      <c r="K540" s="720"/>
      <c r="L540" s="720"/>
      <c r="M540" s="720"/>
      <c r="N540" s="720"/>
      <c r="O540" s="720"/>
      <c r="P540" s="720"/>
      <c r="Q540" s="720"/>
      <c r="R540" s="720"/>
      <c r="S540" s="720"/>
      <c r="T540" s="720"/>
      <c r="U540" s="720"/>
      <c r="V540" s="720"/>
      <c r="W540" s="720"/>
      <c r="X540" s="720"/>
      <c r="Y540" s="720"/>
      <c r="Z540" s="720"/>
      <c r="AA540" s="720"/>
      <c r="AB540" s="720"/>
      <c r="AC540" s="720"/>
      <c r="AD540" s="720"/>
      <c r="AE540" s="720"/>
      <c r="AF540" s="720"/>
      <c r="AG540" s="720"/>
      <c r="AH540" s="720"/>
    </row>
    <row r="541">
      <c r="A541" s="720"/>
      <c r="B541" s="720"/>
      <c r="C541" s="720"/>
      <c r="D541" s="720"/>
      <c r="E541" s="720"/>
      <c r="F541" s="720"/>
      <c r="G541" s="720"/>
      <c r="H541" s="720"/>
      <c r="I541" s="720"/>
      <c r="J541" s="720"/>
      <c r="K541" s="720"/>
      <c r="L541" s="720"/>
      <c r="M541" s="720"/>
      <c r="N541" s="720"/>
      <c r="O541" s="720"/>
      <c r="P541" s="720"/>
      <c r="Q541" s="720"/>
      <c r="R541" s="720"/>
      <c r="S541" s="720"/>
      <c r="T541" s="720"/>
      <c r="U541" s="720"/>
      <c r="V541" s="720"/>
      <c r="W541" s="720"/>
      <c r="X541" s="720"/>
      <c r="Y541" s="720"/>
      <c r="Z541" s="720"/>
      <c r="AA541" s="720"/>
      <c r="AB541" s="720"/>
      <c r="AC541" s="720"/>
      <c r="AD541" s="720"/>
      <c r="AE541" s="720"/>
      <c r="AF541" s="720"/>
      <c r="AG541" s="720"/>
      <c r="AH541" s="720"/>
    </row>
    <row r="542">
      <c r="A542" s="720"/>
      <c r="B542" s="720"/>
      <c r="C542" s="720"/>
      <c r="D542" s="720"/>
      <c r="E542" s="720"/>
      <c r="F542" s="720"/>
      <c r="G542" s="720"/>
      <c r="H542" s="720"/>
      <c r="I542" s="720"/>
      <c r="J542" s="720"/>
      <c r="K542" s="720"/>
      <c r="L542" s="720"/>
      <c r="M542" s="720"/>
      <c r="N542" s="720"/>
      <c r="O542" s="720"/>
      <c r="P542" s="720"/>
      <c r="Q542" s="720"/>
      <c r="R542" s="720"/>
      <c r="S542" s="720"/>
      <c r="T542" s="720"/>
      <c r="U542" s="720"/>
      <c r="V542" s="720"/>
      <c r="W542" s="720"/>
      <c r="X542" s="720"/>
      <c r="Y542" s="720"/>
      <c r="Z542" s="720"/>
      <c r="AA542" s="720"/>
      <c r="AB542" s="720"/>
      <c r="AC542" s="720"/>
      <c r="AD542" s="720"/>
      <c r="AE542" s="720"/>
      <c r="AF542" s="720"/>
      <c r="AG542" s="720"/>
      <c r="AH542" s="720"/>
    </row>
    <row r="543">
      <c r="A543" s="720"/>
      <c r="B543" s="720"/>
      <c r="C543" s="720"/>
      <c r="D543" s="720"/>
      <c r="E543" s="720"/>
      <c r="F543" s="720"/>
      <c r="G543" s="720"/>
      <c r="H543" s="720"/>
      <c r="I543" s="720"/>
      <c r="J543" s="720"/>
      <c r="K543" s="720"/>
      <c r="L543" s="720"/>
      <c r="M543" s="720"/>
      <c r="N543" s="720"/>
      <c r="O543" s="720"/>
      <c r="P543" s="720"/>
      <c r="Q543" s="720"/>
      <c r="R543" s="720"/>
      <c r="S543" s="720"/>
      <c r="T543" s="720"/>
      <c r="U543" s="720"/>
      <c r="V543" s="720"/>
      <c r="W543" s="720"/>
      <c r="X543" s="720"/>
      <c r="Y543" s="720"/>
      <c r="Z543" s="720"/>
      <c r="AA543" s="720"/>
      <c r="AB543" s="720"/>
      <c r="AC543" s="720"/>
      <c r="AD543" s="720"/>
      <c r="AE543" s="720"/>
      <c r="AF543" s="720"/>
      <c r="AG543" s="720"/>
      <c r="AH543" s="720"/>
    </row>
    <row r="544">
      <c r="A544" s="720"/>
      <c r="B544" s="720"/>
      <c r="C544" s="720"/>
      <c r="D544" s="720"/>
      <c r="E544" s="720"/>
      <c r="F544" s="720"/>
      <c r="G544" s="720"/>
      <c r="H544" s="720"/>
      <c r="I544" s="720"/>
      <c r="J544" s="720"/>
      <c r="K544" s="720"/>
      <c r="L544" s="720"/>
      <c r="M544" s="720"/>
      <c r="N544" s="720"/>
      <c r="O544" s="720"/>
      <c r="P544" s="720"/>
      <c r="Q544" s="720"/>
      <c r="R544" s="720"/>
      <c r="S544" s="720"/>
      <c r="T544" s="720"/>
      <c r="U544" s="720"/>
      <c r="V544" s="720"/>
      <c r="W544" s="720"/>
      <c r="X544" s="720"/>
      <c r="Y544" s="720"/>
      <c r="Z544" s="720"/>
      <c r="AA544" s="720"/>
      <c r="AB544" s="720"/>
      <c r="AC544" s="720"/>
      <c r="AD544" s="720"/>
      <c r="AE544" s="720"/>
      <c r="AF544" s="720"/>
      <c r="AG544" s="720"/>
      <c r="AH544" s="720"/>
    </row>
    <row r="545">
      <c r="A545" s="720"/>
      <c r="B545" s="720"/>
      <c r="C545" s="720"/>
      <c r="D545" s="720"/>
      <c r="E545" s="720"/>
      <c r="F545" s="720"/>
      <c r="G545" s="720"/>
      <c r="H545" s="720"/>
      <c r="I545" s="720"/>
      <c r="J545" s="720"/>
      <c r="K545" s="720"/>
      <c r="L545" s="720"/>
      <c r="M545" s="720"/>
      <c r="N545" s="720"/>
      <c r="O545" s="720"/>
      <c r="P545" s="720"/>
      <c r="Q545" s="720"/>
      <c r="R545" s="720"/>
      <c r="S545" s="720"/>
      <c r="T545" s="720"/>
      <c r="U545" s="720"/>
      <c r="V545" s="720"/>
      <c r="W545" s="720"/>
      <c r="X545" s="720"/>
      <c r="Y545" s="720"/>
      <c r="Z545" s="720"/>
      <c r="AA545" s="720"/>
      <c r="AB545" s="720"/>
      <c r="AC545" s="720"/>
      <c r="AD545" s="720"/>
      <c r="AE545" s="720"/>
      <c r="AF545" s="720"/>
      <c r="AG545" s="720"/>
      <c r="AH545" s="720"/>
    </row>
    <row r="546">
      <c r="A546" s="720"/>
      <c r="B546" s="720"/>
      <c r="C546" s="720"/>
      <c r="D546" s="720"/>
      <c r="E546" s="720"/>
      <c r="F546" s="720"/>
      <c r="G546" s="720"/>
      <c r="H546" s="720"/>
      <c r="I546" s="720"/>
      <c r="J546" s="720"/>
      <c r="K546" s="720"/>
      <c r="L546" s="720"/>
      <c r="M546" s="720"/>
      <c r="N546" s="720"/>
      <c r="O546" s="720"/>
      <c r="P546" s="720"/>
      <c r="Q546" s="720"/>
      <c r="R546" s="720"/>
      <c r="S546" s="720"/>
      <c r="T546" s="720"/>
      <c r="U546" s="720"/>
      <c r="V546" s="720"/>
      <c r="W546" s="720"/>
      <c r="X546" s="720"/>
      <c r="Y546" s="720"/>
      <c r="Z546" s="720"/>
      <c r="AA546" s="720"/>
      <c r="AB546" s="720"/>
      <c r="AC546" s="720"/>
      <c r="AD546" s="720"/>
      <c r="AE546" s="720"/>
      <c r="AF546" s="720"/>
      <c r="AG546" s="720"/>
      <c r="AH546" s="720"/>
    </row>
    <row r="547">
      <c r="A547" s="720"/>
      <c r="B547" s="720"/>
      <c r="C547" s="720"/>
      <c r="D547" s="720"/>
      <c r="E547" s="720"/>
      <c r="F547" s="720"/>
      <c r="G547" s="720"/>
      <c r="H547" s="720"/>
      <c r="I547" s="720"/>
      <c r="J547" s="720"/>
      <c r="K547" s="720"/>
      <c r="L547" s="720"/>
      <c r="M547" s="720"/>
      <c r="N547" s="720"/>
      <c r="O547" s="720"/>
      <c r="P547" s="720"/>
      <c r="Q547" s="720"/>
      <c r="R547" s="720"/>
      <c r="S547" s="720"/>
      <c r="T547" s="720"/>
      <c r="U547" s="720"/>
      <c r="V547" s="720"/>
      <c r="W547" s="720"/>
      <c r="X547" s="720"/>
      <c r="Y547" s="720"/>
      <c r="Z547" s="720"/>
      <c r="AA547" s="720"/>
      <c r="AB547" s="720"/>
      <c r="AC547" s="720"/>
      <c r="AD547" s="720"/>
      <c r="AE547" s="720"/>
      <c r="AF547" s="720"/>
      <c r="AG547" s="720"/>
      <c r="AH547" s="720"/>
    </row>
    <row r="548">
      <c r="A548" s="720"/>
      <c r="B548" s="720"/>
      <c r="C548" s="720"/>
      <c r="D548" s="720"/>
      <c r="E548" s="720"/>
      <c r="F548" s="720"/>
      <c r="G548" s="720"/>
      <c r="H548" s="720"/>
      <c r="I548" s="720"/>
      <c r="J548" s="720"/>
      <c r="K548" s="720"/>
      <c r="L548" s="720"/>
      <c r="M548" s="720"/>
      <c r="N548" s="720"/>
      <c r="O548" s="720"/>
      <c r="P548" s="720"/>
      <c r="Q548" s="720"/>
      <c r="R548" s="720"/>
      <c r="S548" s="720"/>
      <c r="T548" s="720"/>
      <c r="U548" s="720"/>
      <c r="V548" s="720"/>
      <c r="W548" s="720"/>
      <c r="X548" s="720"/>
      <c r="Y548" s="720"/>
      <c r="Z548" s="720"/>
      <c r="AA548" s="720"/>
      <c r="AB548" s="720"/>
      <c r="AC548" s="720"/>
      <c r="AD548" s="720"/>
      <c r="AE548" s="720"/>
      <c r="AF548" s="720"/>
      <c r="AG548" s="720"/>
      <c r="AH548" s="720"/>
    </row>
    <row r="549">
      <c r="A549" s="720"/>
      <c r="B549" s="720"/>
      <c r="C549" s="720"/>
      <c r="D549" s="720"/>
      <c r="E549" s="720"/>
      <c r="F549" s="720"/>
      <c r="G549" s="720"/>
      <c r="H549" s="720"/>
      <c r="I549" s="720"/>
      <c r="J549" s="720"/>
      <c r="K549" s="720"/>
      <c r="L549" s="720"/>
      <c r="M549" s="720"/>
      <c r="N549" s="720"/>
      <c r="O549" s="720"/>
      <c r="P549" s="720"/>
      <c r="Q549" s="720"/>
      <c r="R549" s="720"/>
      <c r="S549" s="720"/>
      <c r="T549" s="720"/>
      <c r="U549" s="720"/>
      <c r="V549" s="720"/>
      <c r="W549" s="720"/>
      <c r="X549" s="720"/>
      <c r="Y549" s="720"/>
      <c r="Z549" s="720"/>
      <c r="AA549" s="720"/>
      <c r="AB549" s="720"/>
      <c r="AC549" s="720"/>
      <c r="AD549" s="720"/>
      <c r="AE549" s="720"/>
      <c r="AF549" s="720"/>
      <c r="AG549" s="720"/>
      <c r="AH549" s="720"/>
    </row>
    <row r="550">
      <c r="A550" s="720"/>
      <c r="B550" s="720"/>
      <c r="C550" s="720"/>
      <c r="D550" s="720"/>
      <c r="E550" s="720"/>
      <c r="F550" s="720"/>
      <c r="G550" s="720"/>
      <c r="H550" s="720"/>
      <c r="I550" s="720"/>
      <c r="J550" s="720"/>
      <c r="K550" s="720"/>
      <c r="L550" s="720"/>
      <c r="M550" s="720"/>
      <c r="N550" s="720"/>
      <c r="O550" s="720"/>
      <c r="P550" s="720"/>
      <c r="Q550" s="720"/>
      <c r="R550" s="720"/>
      <c r="S550" s="720"/>
      <c r="T550" s="720"/>
      <c r="U550" s="720"/>
      <c r="V550" s="720"/>
      <c r="W550" s="720"/>
      <c r="X550" s="720"/>
      <c r="Y550" s="720"/>
      <c r="Z550" s="720"/>
      <c r="AA550" s="720"/>
      <c r="AB550" s="720"/>
      <c r="AC550" s="720"/>
      <c r="AD550" s="720"/>
      <c r="AE550" s="720"/>
      <c r="AF550" s="720"/>
      <c r="AG550" s="720"/>
      <c r="AH550" s="720"/>
    </row>
    <row r="551">
      <c r="A551" s="720"/>
      <c r="B551" s="720"/>
      <c r="C551" s="720"/>
      <c r="D551" s="720"/>
      <c r="E551" s="720"/>
      <c r="F551" s="720"/>
      <c r="G551" s="720"/>
      <c r="H551" s="720"/>
      <c r="I551" s="720"/>
      <c r="J551" s="720"/>
      <c r="K551" s="720"/>
      <c r="L551" s="720"/>
      <c r="M551" s="720"/>
      <c r="N551" s="720"/>
      <c r="O551" s="720"/>
      <c r="P551" s="720"/>
      <c r="Q551" s="720"/>
      <c r="R551" s="720"/>
      <c r="S551" s="720"/>
      <c r="T551" s="720"/>
      <c r="U551" s="720"/>
      <c r="V551" s="720"/>
      <c r="W551" s="720"/>
      <c r="X551" s="720"/>
      <c r="Y551" s="720"/>
      <c r="Z551" s="720"/>
      <c r="AA551" s="720"/>
      <c r="AB551" s="720"/>
      <c r="AC551" s="720"/>
      <c r="AD551" s="720"/>
      <c r="AE551" s="720"/>
      <c r="AF551" s="720"/>
      <c r="AG551" s="720"/>
      <c r="AH551" s="720"/>
    </row>
    <row r="552">
      <c r="A552" s="720"/>
      <c r="B552" s="720"/>
      <c r="C552" s="720"/>
      <c r="D552" s="720"/>
      <c r="E552" s="720"/>
      <c r="F552" s="720"/>
      <c r="G552" s="720"/>
      <c r="H552" s="720"/>
      <c r="I552" s="720"/>
      <c r="J552" s="720"/>
      <c r="K552" s="720"/>
      <c r="L552" s="720"/>
      <c r="M552" s="720"/>
      <c r="N552" s="720"/>
      <c r="O552" s="720"/>
      <c r="P552" s="720"/>
      <c r="Q552" s="720"/>
      <c r="R552" s="720"/>
      <c r="S552" s="720"/>
      <c r="T552" s="720"/>
      <c r="U552" s="720"/>
      <c r="V552" s="720"/>
      <c r="W552" s="720"/>
      <c r="X552" s="720"/>
      <c r="Y552" s="720"/>
      <c r="Z552" s="720"/>
      <c r="AA552" s="720"/>
      <c r="AB552" s="720"/>
      <c r="AC552" s="720"/>
      <c r="AD552" s="720"/>
      <c r="AE552" s="720"/>
      <c r="AF552" s="720"/>
      <c r="AG552" s="720"/>
      <c r="AH552" s="720"/>
    </row>
    <row r="553">
      <c r="A553" s="720"/>
      <c r="B553" s="720"/>
      <c r="C553" s="720"/>
      <c r="D553" s="720"/>
      <c r="E553" s="720"/>
      <c r="F553" s="720"/>
      <c r="G553" s="720"/>
      <c r="H553" s="720"/>
      <c r="I553" s="720"/>
      <c r="J553" s="720"/>
      <c r="K553" s="720"/>
      <c r="L553" s="720"/>
      <c r="M553" s="720"/>
      <c r="N553" s="720"/>
      <c r="O553" s="720"/>
      <c r="P553" s="720"/>
      <c r="Q553" s="720"/>
      <c r="R553" s="720"/>
      <c r="S553" s="720"/>
      <c r="T553" s="720"/>
      <c r="U553" s="720"/>
      <c r="V553" s="720"/>
      <c r="W553" s="720"/>
      <c r="X553" s="720"/>
      <c r="Y553" s="720"/>
      <c r="Z553" s="720"/>
      <c r="AA553" s="720"/>
      <c r="AB553" s="720"/>
      <c r="AC553" s="720"/>
      <c r="AD553" s="720"/>
      <c r="AE553" s="720"/>
      <c r="AF553" s="720"/>
      <c r="AG553" s="720"/>
      <c r="AH553" s="720"/>
    </row>
    <row r="554">
      <c r="A554" s="720"/>
      <c r="B554" s="720"/>
      <c r="C554" s="720"/>
      <c r="D554" s="720"/>
      <c r="E554" s="720"/>
      <c r="F554" s="720"/>
      <c r="G554" s="720"/>
      <c r="H554" s="720"/>
      <c r="I554" s="720"/>
      <c r="J554" s="720"/>
      <c r="K554" s="720"/>
      <c r="L554" s="720"/>
      <c r="M554" s="720"/>
      <c r="N554" s="720"/>
      <c r="O554" s="720"/>
      <c r="P554" s="720"/>
      <c r="Q554" s="720"/>
      <c r="R554" s="720"/>
      <c r="S554" s="720"/>
      <c r="T554" s="720"/>
      <c r="U554" s="720"/>
      <c r="V554" s="720"/>
      <c r="W554" s="720"/>
      <c r="X554" s="720"/>
      <c r="Y554" s="720"/>
      <c r="Z554" s="720"/>
      <c r="AA554" s="720"/>
      <c r="AB554" s="720"/>
      <c r="AC554" s="720"/>
      <c r="AD554" s="720"/>
      <c r="AE554" s="720"/>
      <c r="AF554" s="720"/>
      <c r="AG554" s="720"/>
      <c r="AH554" s="720"/>
    </row>
    <row r="555">
      <c r="A555" s="720"/>
      <c r="B555" s="720"/>
      <c r="C555" s="720"/>
      <c r="D555" s="720"/>
      <c r="E555" s="720"/>
      <c r="F555" s="720"/>
      <c r="G555" s="720"/>
      <c r="H555" s="720"/>
      <c r="I555" s="720"/>
      <c r="J555" s="720"/>
      <c r="K555" s="720"/>
      <c r="L555" s="720"/>
      <c r="M555" s="720"/>
      <c r="N555" s="720"/>
      <c r="O555" s="720"/>
      <c r="P555" s="720"/>
      <c r="Q555" s="720"/>
      <c r="R555" s="720"/>
      <c r="S555" s="720"/>
      <c r="T555" s="720"/>
      <c r="U555" s="720"/>
      <c r="V555" s="720"/>
      <c r="W555" s="720"/>
      <c r="X555" s="720"/>
      <c r="Y555" s="720"/>
      <c r="Z555" s="720"/>
      <c r="AA555" s="720"/>
      <c r="AB555" s="720"/>
      <c r="AC555" s="720"/>
      <c r="AD555" s="720"/>
      <c r="AE555" s="720"/>
      <c r="AF555" s="720"/>
      <c r="AG555" s="720"/>
      <c r="AH555" s="720"/>
    </row>
    <row r="556">
      <c r="A556" s="720"/>
      <c r="B556" s="720"/>
      <c r="C556" s="720"/>
      <c r="D556" s="720"/>
      <c r="E556" s="720"/>
      <c r="F556" s="720"/>
      <c r="G556" s="720"/>
      <c r="H556" s="720"/>
      <c r="I556" s="720"/>
      <c r="J556" s="720"/>
      <c r="K556" s="720"/>
      <c r="L556" s="720"/>
      <c r="M556" s="720"/>
      <c r="N556" s="720"/>
      <c r="O556" s="720"/>
      <c r="P556" s="720"/>
      <c r="Q556" s="720"/>
      <c r="R556" s="720"/>
      <c r="S556" s="720"/>
      <c r="T556" s="720"/>
      <c r="U556" s="720"/>
      <c r="V556" s="720"/>
      <c r="W556" s="720"/>
      <c r="X556" s="720"/>
      <c r="Y556" s="720"/>
      <c r="Z556" s="720"/>
      <c r="AA556" s="720"/>
      <c r="AB556" s="720"/>
      <c r="AC556" s="720"/>
      <c r="AD556" s="720"/>
      <c r="AE556" s="720"/>
      <c r="AF556" s="720"/>
      <c r="AG556" s="720"/>
      <c r="AH556" s="720"/>
    </row>
    <row r="557">
      <c r="A557" s="720"/>
      <c r="B557" s="720"/>
      <c r="C557" s="720"/>
      <c r="D557" s="720"/>
      <c r="E557" s="720"/>
      <c r="F557" s="720"/>
      <c r="G557" s="720"/>
      <c r="H557" s="720"/>
      <c r="I557" s="720"/>
      <c r="J557" s="720"/>
      <c r="K557" s="720"/>
      <c r="L557" s="720"/>
      <c r="M557" s="720"/>
      <c r="N557" s="720"/>
      <c r="O557" s="720"/>
      <c r="P557" s="720"/>
      <c r="Q557" s="720"/>
      <c r="R557" s="720"/>
      <c r="S557" s="720"/>
      <c r="T557" s="720"/>
      <c r="U557" s="720"/>
      <c r="V557" s="720"/>
      <c r="W557" s="720"/>
      <c r="X557" s="720"/>
      <c r="Y557" s="720"/>
      <c r="Z557" s="720"/>
      <c r="AA557" s="720"/>
      <c r="AB557" s="720"/>
      <c r="AC557" s="720"/>
      <c r="AD557" s="720"/>
      <c r="AE557" s="720"/>
      <c r="AF557" s="720"/>
      <c r="AG557" s="720"/>
      <c r="AH557" s="720"/>
    </row>
    <row r="558">
      <c r="A558" s="720"/>
      <c r="B558" s="720"/>
      <c r="C558" s="720"/>
      <c r="D558" s="720"/>
      <c r="E558" s="720"/>
      <c r="F558" s="720"/>
      <c r="G558" s="720"/>
      <c r="H558" s="720"/>
      <c r="I558" s="720"/>
      <c r="J558" s="720"/>
      <c r="K558" s="720"/>
      <c r="L558" s="720"/>
      <c r="M558" s="720"/>
      <c r="N558" s="720"/>
      <c r="O558" s="720"/>
      <c r="P558" s="720"/>
      <c r="Q558" s="720"/>
      <c r="R558" s="720"/>
      <c r="S558" s="720"/>
      <c r="T558" s="720"/>
      <c r="U558" s="720"/>
      <c r="V558" s="720"/>
      <c r="W558" s="720"/>
      <c r="X558" s="720"/>
      <c r="Y558" s="720"/>
      <c r="Z558" s="720"/>
      <c r="AA558" s="720"/>
      <c r="AB558" s="720"/>
      <c r="AC558" s="720"/>
      <c r="AD558" s="720"/>
      <c r="AE558" s="720"/>
      <c r="AF558" s="720"/>
      <c r="AG558" s="720"/>
      <c r="AH558" s="720"/>
    </row>
    <row r="559">
      <c r="A559" s="720"/>
      <c r="B559" s="720"/>
      <c r="C559" s="720"/>
      <c r="D559" s="720"/>
      <c r="E559" s="720"/>
      <c r="F559" s="720"/>
      <c r="G559" s="720"/>
      <c r="H559" s="720"/>
      <c r="I559" s="720"/>
      <c r="J559" s="720"/>
      <c r="K559" s="720"/>
      <c r="L559" s="720"/>
      <c r="M559" s="720"/>
      <c r="N559" s="720"/>
      <c r="O559" s="720"/>
      <c r="P559" s="720"/>
      <c r="Q559" s="720"/>
      <c r="R559" s="720"/>
      <c r="S559" s="720"/>
      <c r="T559" s="720"/>
      <c r="U559" s="720"/>
      <c r="V559" s="720"/>
      <c r="W559" s="720"/>
      <c r="X559" s="720"/>
      <c r="Y559" s="720"/>
      <c r="Z559" s="720"/>
      <c r="AA559" s="720"/>
      <c r="AB559" s="720"/>
      <c r="AC559" s="720"/>
      <c r="AD559" s="720"/>
      <c r="AE559" s="720"/>
      <c r="AF559" s="720"/>
      <c r="AG559" s="720"/>
      <c r="AH559" s="720"/>
    </row>
    <row r="560">
      <c r="A560" s="720"/>
      <c r="B560" s="720"/>
      <c r="C560" s="720"/>
      <c r="D560" s="720"/>
      <c r="E560" s="720"/>
      <c r="F560" s="720"/>
      <c r="G560" s="720"/>
      <c r="H560" s="720"/>
      <c r="I560" s="720"/>
      <c r="J560" s="720"/>
      <c r="K560" s="720"/>
      <c r="L560" s="720"/>
      <c r="M560" s="720"/>
      <c r="N560" s="720"/>
      <c r="O560" s="720"/>
      <c r="P560" s="720"/>
      <c r="Q560" s="720"/>
      <c r="R560" s="720"/>
      <c r="S560" s="720"/>
      <c r="T560" s="720"/>
      <c r="U560" s="720"/>
      <c r="V560" s="720"/>
      <c r="W560" s="720"/>
      <c r="X560" s="720"/>
      <c r="Y560" s="720"/>
      <c r="Z560" s="720"/>
      <c r="AA560" s="720"/>
      <c r="AB560" s="720"/>
      <c r="AC560" s="720"/>
      <c r="AD560" s="720"/>
      <c r="AE560" s="720"/>
      <c r="AF560" s="720"/>
      <c r="AG560" s="720"/>
      <c r="AH560" s="720"/>
    </row>
    <row r="561">
      <c r="A561" s="720"/>
      <c r="B561" s="720"/>
      <c r="C561" s="720"/>
      <c r="D561" s="720"/>
      <c r="E561" s="720"/>
      <c r="F561" s="720"/>
      <c r="G561" s="720"/>
      <c r="H561" s="720"/>
      <c r="I561" s="720"/>
      <c r="J561" s="720"/>
      <c r="K561" s="720"/>
      <c r="L561" s="720"/>
      <c r="M561" s="720"/>
      <c r="N561" s="720"/>
      <c r="O561" s="720"/>
      <c r="P561" s="720"/>
      <c r="Q561" s="720"/>
      <c r="R561" s="720"/>
      <c r="S561" s="720"/>
      <c r="T561" s="720"/>
      <c r="U561" s="720"/>
      <c r="V561" s="720"/>
      <c r="W561" s="720"/>
      <c r="X561" s="720"/>
      <c r="Y561" s="720"/>
      <c r="Z561" s="720"/>
      <c r="AA561" s="720"/>
      <c r="AB561" s="720"/>
      <c r="AC561" s="720"/>
      <c r="AD561" s="720"/>
      <c r="AE561" s="720"/>
      <c r="AF561" s="720"/>
      <c r="AG561" s="720"/>
      <c r="AH561" s="720"/>
    </row>
    <row r="562">
      <c r="A562" s="720"/>
      <c r="B562" s="720"/>
      <c r="C562" s="720"/>
      <c r="D562" s="720"/>
      <c r="E562" s="720"/>
      <c r="F562" s="720"/>
      <c r="G562" s="720"/>
      <c r="H562" s="720"/>
      <c r="I562" s="720"/>
      <c r="J562" s="720"/>
      <c r="K562" s="720"/>
      <c r="L562" s="720"/>
      <c r="M562" s="720"/>
      <c r="N562" s="720"/>
      <c r="O562" s="720"/>
      <c r="P562" s="720"/>
      <c r="Q562" s="720"/>
      <c r="R562" s="720"/>
      <c r="S562" s="720"/>
      <c r="T562" s="720"/>
      <c r="U562" s="720"/>
      <c r="V562" s="720"/>
      <c r="W562" s="720"/>
      <c r="X562" s="720"/>
      <c r="Y562" s="720"/>
      <c r="Z562" s="720"/>
      <c r="AA562" s="720"/>
      <c r="AB562" s="720"/>
      <c r="AC562" s="720"/>
      <c r="AD562" s="720"/>
      <c r="AE562" s="720"/>
      <c r="AF562" s="720"/>
      <c r="AG562" s="720"/>
      <c r="AH562" s="720"/>
    </row>
    <row r="563">
      <c r="A563" s="720"/>
      <c r="B563" s="720"/>
      <c r="C563" s="720"/>
      <c r="D563" s="720"/>
      <c r="E563" s="720"/>
      <c r="F563" s="720"/>
      <c r="G563" s="720"/>
      <c r="H563" s="720"/>
      <c r="I563" s="720"/>
      <c r="J563" s="720"/>
      <c r="K563" s="720"/>
      <c r="L563" s="720"/>
      <c r="M563" s="720"/>
      <c r="N563" s="720"/>
      <c r="O563" s="720"/>
      <c r="P563" s="720"/>
      <c r="Q563" s="720"/>
      <c r="R563" s="720"/>
      <c r="S563" s="720"/>
      <c r="T563" s="720"/>
      <c r="U563" s="720"/>
      <c r="V563" s="720"/>
      <c r="W563" s="720"/>
      <c r="X563" s="720"/>
      <c r="Y563" s="720"/>
      <c r="Z563" s="720"/>
      <c r="AA563" s="720"/>
      <c r="AB563" s="720"/>
      <c r="AC563" s="720"/>
      <c r="AD563" s="720"/>
      <c r="AE563" s="720"/>
      <c r="AF563" s="720"/>
      <c r="AG563" s="720"/>
      <c r="AH563" s="720"/>
    </row>
    <row r="564">
      <c r="A564" s="720"/>
      <c r="B564" s="720"/>
      <c r="C564" s="720"/>
      <c r="D564" s="720"/>
      <c r="E564" s="720"/>
      <c r="F564" s="720"/>
      <c r="G564" s="720"/>
      <c r="H564" s="720"/>
      <c r="I564" s="720"/>
      <c r="J564" s="720"/>
      <c r="K564" s="720"/>
      <c r="L564" s="720"/>
      <c r="M564" s="720"/>
      <c r="N564" s="720"/>
      <c r="O564" s="720"/>
      <c r="P564" s="720"/>
      <c r="Q564" s="720"/>
      <c r="R564" s="720"/>
      <c r="S564" s="720"/>
      <c r="T564" s="720"/>
      <c r="U564" s="720"/>
      <c r="V564" s="720"/>
      <c r="W564" s="720"/>
      <c r="X564" s="720"/>
      <c r="Y564" s="720"/>
      <c r="Z564" s="720"/>
      <c r="AA564" s="720"/>
      <c r="AB564" s="720"/>
      <c r="AC564" s="720"/>
      <c r="AD564" s="720"/>
      <c r="AE564" s="720"/>
      <c r="AF564" s="720"/>
      <c r="AG564" s="720"/>
      <c r="AH564" s="720"/>
    </row>
    <row r="565">
      <c r="A565" s="720"/>
      <c r="B565" s="720"/>
      <c r="C565" s="720"/>
      <c r="D565" s="720"/>
      <c r="E565" s="720"/>
      <c r="F565" s="720"/>
      <c r="G565" s="720"/>
      <c r="H565" s="720"/>
      <c r="I565" s="720"/>
      <c r="J565" s="720"/>
      <c r="K565" s="720"/>
      <c r="L565" s="720"/>
      <c r="M565" s="720"/>
      <c r="N565" s="720"/>
      <c r="O565" s="720"/>
      <c r="P565" s="720"/>
      <c r="Q565" s="720"/>
      <c r="R565" s="720"/>
      <c r="S565" s="720"/>
      <c r="T565" s="720"/>
      <c r="U565" s="720"/>
      <c r="V565" s="720"/>
      <c r="W565" s="720"/>
      <c r="X565" s="720"/>
      <c r="Y565" s="720"/>
      <c r="Z565" s="720"/>
      <c r="AA565" s="720"/>
      <c r="AB565" s="720"/>
      <c r="AC565" s="720"/>
      <c r="AD565" s="720"/>
      <c r="AE565" s="720"/>
      <c r="AF565" s="720"/>
      <c r="AG565" s="720"/>
      <c r="AH565" s="720"/>
    </row>
    <row r="566">
      <c r="A566" s="720"/>
      <c r="B566" s="720"/>
      <c r="C566" s="720"/>
      <c r="D566" s="720"/>
      <c r="E566" s="720"/>
      <c r="F566" s="720"/>
      <c r="G566" s="720"/>
      <c r="H566" s="720"/>
      <c r="I566" s="720"/>
      <c r="J566" s="720"/>
      <c r="K566" s="720"/>
      <c r="L566" s="720"/>
      <c r="M566" s="720"/>
      <c r="N566" s="720"/>
      <c r="O566" s="720"/>
      <c r="P566" s="720"/>
      <c r="Q566" s="720"/>
      <c r="R566" s="720"/>
      <c r="S566" s="720"/>
      <c r="T566" s="720"/>
      <c r="U566" s="720"/>
      <c r="V566" s="720"/>
      <c r="W566" s="720"/>
      <c r="X566" s="720"/>
      <c r="Y566" s="720"/>
      <c r="Z566" s="720"/>
      <c r="AA566" s="720"/>
      <c r="AB566" s="720"/>
      <c r="AC566" s="720"/>
      <c r="AD566" s="720"/>
      <c r="AE566" s="720"/>
      <c r="AF566" s="720"/>
      <c r="AG566" s="720"/>
      <c r="AH566" s="720"/>
    </row>
    <row r="567">
      <c r="A567" s="720"/>
      <c r="B567" s="720"/>
      <c r="C567" s="720"/>
      <c r="D567" s="720"/>
      <c r="E567" s="720"/>
      <c r="F567" s="720"/>
      <c r="G567" s="720"/>
      <c r="H567" s="720"/>
      <c r="I567" s="720"/>
      <c r="J567" s="720"/>
      <c r="K567" s="720"/>
      <c r="L567" s="720"/>
      <c r="M567" s="720"/>
      <c r="N567" s="720"/>
      <c r="O567" s="720"/>
      <c r="P567" s="720"/>
      <c r="Q567" s="720"/>
      <c r="R567" s="720"/>
      <c r="S567" s="720"/>
      <c r="T567" s="720"/>
      <c r="U567" s="720"/>
      <c r="V567" s="720"/>
      <c r="W567" s="720"/>
      <c r="X567" s="720"/>
      <c r="Y567" s="720"/>
      <c r="Z567" s="720"/>
      <c r="AA567" s="720"/>
      <c r="AB567" s="720"/>
      <c r="AC567" s="720"/>
      <c r="AD567" s="720"/>
      <c r="AE567" s="720"/>
      <c r="AF567" s="720"/>
      <c r="AG567" s="720"/>
      <c r="AH567" s="720"/>
    </row>
    <row r="568">
      <c r="A568" s="720"/>
      <c r="B568" s="720"/>
      <c r="C568" s="720"/>
      <c r="D568" s="720"/>
      <c r="E568" s="720"/>
      <c r="F568" s="720"/>
      <c r="G568" s="720"/>
      <c r="H568" s="720"/>
      <c r="I568" s="720"/>
      <c r="J568" s="720"/>
      <c r="K568" s="720"/>
      <c r="L568" s="720"/>
      <c r="M568" s="720"/>
      <c r="N568" s="720"/>
      <c r="O568" s="720"/>
      <c r="P568" s="720"/>
      <c r="Q568" s="720"/>
      <c r="R568" s="720"/>
      <c r="S568" s="720"/>
      <c r="T568" s="720"/>
      <c r="U568" s="720"/>
      <c r="V568" s="720"/>
      <c r="W568" s="720"/>
      <c r="X568" s="720"/>
      <c r="Y568" s="720"/>
      <c r="Z568" s="720"/>
      <c r="AA568" s="720"/>
      <c r="AB568" s="720"/>
      <c r="AC568" s="720"/>
      <c r="AD568" s="720"/>
      <c r="AE568" s="720"/>
      <c r="AF568" s="720"/>
      <c r="AG568" s="720"/>
      <c r="AH568" s="720"/>
    </row>
    <row r="569">
      <c r="A569" s="720"/>
      <c r="B569" s="720"/>
      <c r="C569" s="720"/>
      <c r="D569" s="720"/>
      <c r="E569" s="720"/>
      <c r="F569" s="720"/>
      <c r="G569" s="720"/>
      <c r="H569" s="720"/>
      <c r="I569" s="720"/>
      <c r="J569" s="720"/>
      <c r="K569" s="720"/>
      <c r="L569" s="720"/>
      <c r="M569" s="720"/>
      <c r="N569" s="720"/>
      <c r="O569" s="720"/>
      <c r="P569" s="720"/>
      <c r="Q569" s="720"/>
      <c r="R569" s="720"/>
      <c r="S569" s="720"/>
      <c r="T569" s="720"/>
      <c r="U569" s="720"/>
      <c r="V569" s="720"/>
      <c r="W569" s="720"/>
      <c r="X569" s="720"/>
      <c r="Y569" s="720"/>
      <c r="Z569" s="720"/>
      <c r="AA569" s="720"/>
      <c r="AB569" s="720"/>
      <c r="AC569" s="720"/>
      <c r="AD569" s="720"/>
      <c r="AE569" s="720"/>
      <c r="AF569" s="720"/>
      <c r="AG569" s="720"/>
      <c r="AH569" s="720"/>
    </row>
    <row r="570">
      <c r="A570" s="720"/>
      <c r="B570" s="720"/>
      <c r="C570" s="720"/>
      <c r="D570" s="720"/>
      <c r="E570" s="720"/>
      <c r="F570" s="720"/>
      <c r="G570" s="720"/>
      <c r="H570" s="720"/>
      <c r="I570" s="720"/>
      <c r="J570" s="720"/>
      <c r="K570" s="720"/>
      <c r="L570" s="720"/>
      <c r="M570" s="720"/>
      <c r="N570" s="720"/>
      <c r="O570" s="720"/>
      <c r="P570" s="720"/>
      <c r="Q570" s="720"/>
      <c r="R570" s="720"/>
      <c r="S570" s="720"/>
      <c r="T570" s="720"/>
      <c r="U570" s="720"/>
      <c r="V570" s="720"/>
      <c r="W570" s="720"/>
      <c r="X570" s="720"/>
      <c r="Y570" s="720"/>
      <c r="Z570" s="720"/>
      <c r="AA570" s="720"/>
      <c r="AB570" s="720"/>
      <c r="AC570" s="720"/>
      <c r="AD570" s="720"/>
      <c r="AE570" s="720"/>
      <c r="AF570" s="720"/>
      <c r="AG570" s="720"/>
      <c r="AH570" s="720"/>
    </row>
    <row r="571">
      <c r="A571" s="720"/>
      <c r="B571" s="720"/>
      <c r="C571" s="720"/>
      <c r="D571" s="720"/>
      <c r="E571" s="720"/>
      <c r="F571" s="720"/>
      <c r="G571" s="720"/>
      <c r="H571" s="720"/>
      <c r="I571" s="720"/>
      <c r="J571" s="720"/>
      <c r="K571" s="720"/>
      <c r="L571" s="720"/>
      <c r="M571" s="720"/>
      <c r="N571" s="720"/>
      <c r="O571" s="720"/>
      <c r="P571" s="720"/>
      <c r="Q571" s="720"/>
      <c r="R571" s="720"/>
      <c r="S571" s="720"/>
      <c r="T571" s="720"/>
      <c r="U571" s="720"/>
      <c r="V571" s="720"/>
      <c r="W571" s="720"/>
      <c r="X571" s="720"/>
      <c r="Y571" s="720"/>
      <c r="Z571" s="720"/>
      <c r="AA571" s="720"/>
      <c r="AB571" s="720"/>
      <c r="AC571" s="720"/>
      <c r="AD571" s="720"/>
      <c r="AE571" s="720"/>
      <c r="AF571" s="720"/>
      <c r="AG571" s="720"/>
      <c r="AH571" s="720"/>
    </row>
    <row r="572">
      <c r="A572" s="720"/>
      <c r="B572" s="720"/>
      <c r="C572" s="720"/>
      <c r="D572" s="720"/>
      <c r="E572" s="720"/>
      <c r="F572" s="720"/>
      <c r="G572" s="720"/>
      <c r="H572" s="720"/>
      <c r="I572" s="720"/>
      <c r="J572" s="720"/>
      <c r="K572" s="720"/>
      <c r="L572" s="720"/>
      <c r="M572" s="720"/>
      <c r="N572" s="720"/>
      <c r="O572" s="720"/>
      <c r="P572" s="720"/>
      <c r="Q572" s="720"/>
      <c r="R572" s="720"/>
      <c r="S572" s="720"/>
      <c r="T572" s="720"/>
      <c r="U572" s="720"/>
      <c r="V572" s="720"/>
      <c r="W572" s="720"/>
      <c r="X572" s="720"/>
      <c r="Y572" s="720"/>
      <c r="Z572" s="720"/>
      <c r="AA572" s="720"/>
      <c r="AB572" s="720"/>
      <c r="AC572" s="720"/>
      <c r="AD572" s="720"/>
      <c r="AE572" s="720"/>
      <c r="AF572" s="720"/>
      <c r="AG572" s="720"/>
      <c r="AH572" s="720"/>
    </row>
    <row r="573">
      <c r="A573" s="720"/>
      <c r="B573" s="720"/>
      <c r="C573" s="720"/>
      <c r="D573" s="720"/>
      <c r="E573" s="720"/>
      <c r="F573" s="720"/>
      <c r="G573" s="720"/>
      <c r="H573" s="720"/>
      <c r="I573" s="720"/>
      <c r="J573" s="720"/>
      <c r="K573" s="720"/>
      <c r="L573" s="720"/>
      <c r="M573" s="720"/>
      <c r="N573" s="720"/>
      <c r="O573" s="720"/>
      <c r="P573" s="720"/>
      <c r="Q573" s="720"/>
      <c r="R573" s="720"/>
      <c r="S573" s="720"/>
      <c r="T573" s="720"/>
      <c r="U573" s="720"/>
      <c r="V573" s="720"/>
      <c r="W573" s="720"/>
      <c r="X573" s="720"/>
      <c r="Y573" s="720"/>
      <c r="Z573" s="720"/>
      <c r="AA573" s="720"/>
      <c r="AB573" s="720"/>
      <c r="AC573" s="720"/>
      <c r="AD573" s="720"/>
      <c r="AE573" s="720"/>
      <c r="AF573" s="720"/>
      <c r="AG573" s="720"/>
      <c r="AH573" s="720"/>
    </row>
    <row r="574">
      <c r="A574" s="720"/>
      <c r="B574" s="720"/>
      <c r="C574" s="720"/>
      <c r="D574" s="720"/>
      <c r="E574" s="720"/>
      <c r="F574" s="720"/>
      <c r="G574" s="720"/>
      <c r="H574" s="720"/>
      <c r="I574" s="720"/>
      <c r="J574" s="720"/>
      <c r="K574" s="720"/>
      <c r="L574" s="720"/>
      <c r="M574" s="720"/>
      <c r="N574" s="720"/>
      <c r="O574" s="720"/>
      <c r="P574" s="720"/>
      <c r="Q574" s="720"/>
      <c r="R574" s="720"/>
      <c r="S574" s="720"/>
      <c r="T574" s="720"/>
      <c r="U574" s="720"/>
      <c r="V574" s="720"/>
      <c r="W574" s="720"/>
      <c r="X574" s="720"/>
      <c r="Y574" s="720"/>
      <c r="Z574" s="720"/>
      <c r="AA574" s="720"/>
      <c r="AB574" s="720"/>
      <c r="AC574" s="720"/>
      <c r="AD574" s="720"/>
      <c r="AE574" s="720"/>
      <c r="AF574" s="720"/>
      <c r="AG574" s="720"/>
      <c r="AH574" s="720"/>
    </row>
    <row r="575">
      <c r="A575" s="720"/>
      <c r="B575" s="720"/>
      <c r="C575" s="720"/>
      <c r="D575" s="720"/>
      <c r="E575" s="720"/>
      <c r="F575" s="720"/>
      <c r="G575" s="720"/>
      <c r="H575" s="720"/>
      <c r="I575" s="720"/>
      <c r="J575" s="720"/>
      <c r="K575" s="720"/>
      <c r="L575" s="720"/>
      <c r="M575" s="720"/>
      <c r="N575" s="720"/>
      <c r="O575" s="720"/>
      <c r="P575" s="720"/>
      <c r="Q575" s="720"/>
      <c r="R575" s="720"/>
      <c r="S575" s="720"/>
      <c r="T575" s="720"/>
      <c r="U575" s="720"/>
      <c r="V575" s="720"/>
      <c r="W575" s="720"/>
      <c r="X575" s="720"/>
      <c r="Y575" s="720"/>
      <c r="Z575" s="720"/>
      <c r="AA575" s="720"/>
      <c r="AB575" s="720"/>
      <c r="AC575" s="720"/>
      <c r="AD575" s="720"/>
      <c r="AE575" s="720"/>
      <c r="AF575" s="720"/>
      <c r="AG575" s="720"/>
      <c r="AH575" s="720"/>
    </row>
    <row r="576">
      <c r="A576" s="720"/>
      <c r="B576" s="720"/>
      <c r="C576" s="720"/>
      <c r="D576" s="720"/>
      <c r="E576" s="720"/>
      <c r="F576" s="720"/>
      <c r="G576" s="720"/>
      <c r="H576" s="720"/>
      <c r="I576" s="720"/>
      <c r="J576" s="720"/>
      <c r="K576" s="720"/>
      <c r="L576" s="720"/>
      <c r="M576" s="720"/>
      <c r="N576" s="720"/>
      <c r="O576" s="720"/>
      <c r="P576" s="720"/>
      <c r="Q576" s="720"/>
      <c r="R576" s="720"/>
      <c r="S576" s="720"/>
      <c r="T576" s="720"/>
      <c r="U576" s="720"/>
      <c r="V576" s="720"/>
      <c r="W576" s="720"/>
      <c r="X576" s="720"/>
      <c r="Y576" s="720"/>
      <c r="Z576" s="720"/>
      <c r="AA576" s="720"/>
      <c r="AB576" s="720"/>
      <c r="AC576" s="720"/>
      <c r="AD576" s="720"/>
      <c r="AE576" s="720"/>
      <c r="AF576" s="720"/>
      <c r="AG576" s="720"/>
      <c r="AH576" s="720"/>
    </row>
    <row r="577">
      <c r="A577" s="720"/>
      <c r="B577" s="720"/>
      <c r="C577" s="720"/>
      <c r="D577" s="720"/>
      <c r="E577" s="720"/>
      <c r="F577" s="720"/>
      <c r="G577" s="720"/>
      <c r="H577" s="720"/>
      <c r="I577" s="720"/>
      <c r="J577" s="720"/>
      <c r="K577" s="720"/>
      <c r="L577" s="720"/>
      <c r="M577" s="720"/>
      <c r="N577" s="720"/>
      <c r="O577" s="720"/>
      <c r="P577" s="720"/>
      <c r="Q577" s="720"/>
      <c r="R577" s="720"/>
      <c r="S577" s="720"/>
      <c r="T577" s="720"/>
      <c r="U577" s="720"/>
      <c r="V577" s="720"/>
      <c r="W577" s="720"/>
      <c r="X577" s="720"/>
      <c r="Y577" s="720"/>
      <c r="Z577" s="720"/>
      <c r="AA577" s="720"/>
      <c r="AB577" s="720"/>
      <c r="AC577" s="720"/>
      <c r="AD577" s="720"/>
      <c r="AE577" s="720"/>
      <c r="AF577" s="720"/>
      <c r="AG577" s="720"/>
      <c r="AH577" s="720"/>
    </row>
    <row r="578">
      <c r="A578" s="720"/>
      <c r="B578" s="720"/>
      <c r="C578" s="720"/>
      <c r="D578" s="720"/>
      <c r="E578" s="720"/>
      <c r="F578" s="720"/>
      <c r="G578" s="720"/>
      <c r="H578" s="720"/>
      <c r="I578" s="720"/>
      <c r="J578" s="720"/>
      <c r="K578" s="720"/>
      <c r="L578" s="720"/>
      <c r="M578" s="720"/>
      <c r="N578" s="720"/>
      <c r="O578" s="720"/>
      <c r="P578" s="720"/>
      <c r="Q578" s="720"/>
      <c r="R578" s="720"/>
      <c r="S578" s="720"/>
      <c r="T578" s="720"/>
      <c r="U578" s="720"/>
      <c r="V578" s="720"/>
      <c r="W578" s="720"/>
      <c r="X578" s="720"/>
      <c r="Y578" s="720"/>
      <c r="Z578" s="720"/>
      <c r="AA578" s="720"/>
      <c r="AB578" s="720"/>
      <c r="AC578" s="720"/>
      <c r="AD578" s="720"/>
      <c r="AE578" s="720"/>
      <c r="AF578" s="720"/>
      <c r="AG578" s="720"/>
      <c r="AH578" s="720"/>
    </row>
    <row r="579">
      <c r="A579" s="720"/>
      <c r="B579" s="720"/>
      <c r="C579" s="720"/>
      <c r="D579" s="720"/>
      <c r="E579" s="720"/>
      <c r="F579" s="720"/>
      <c r="G579" s="720"/>
      <c r="H579" s="720"/>
      <c r="I579" s="720"/>
      <c r="J579" s="720"/>
      <c r="K579" s="720"/>
      <c r="L579" s="720"/>
      <c r="M579" s="720"/>
      <c r="N579" s="720"/>
      <c r="O579" s="720"/>
      <c r="P579" s="720"/>
      <c r="Q579" s="720"/>
      <c r="R579" s="720"/>
      <c r="S579" s="720"/>
      <c r="T579" s="720"/>
      <c r="U579" s="720"/>
      <c r="V579" s="720"/>
      <c r="W579" s="720"/>
      <c r="X579" s="720"/>
      <c r="Y579" s="720"/>
      <c r="Z579" s="720"/>
      <c r="AA579" s="720"/>
      <c r="AB579" s="720"/>
      <c r="AC579" s="720"/>
      <c r="AD579" s="720"/>
      <c r="AE579" s="720"/>
      <c r="AF579" s="720"/>
      <c r="AG579" s="720"/>
      <c r="AH579" s="720"/>
    </row>
    <row r="580">
      <c r="A580" s="720"/>
      <c r="B580" s="720"/>
      <c r="C580" s="720"/>
      <c r="D580" s="720"/>
      <c r="E580" s="720"/>
      <c r="F580" s="720"/>
      <c r="G580" s="720"/>
      <c r="H580" s="720"/>
      <c r="I580" s="720"/>
      <c r="J580" s="720"/>
      <c r="K580" s="720"/>
      <c r="L580" s="720"/>
      <c r="M580" s="720"/>
      <c r="N580" s="720"/>
      <c r="O580" s="720"/>
      <c r="P580" s="720"/>
      <c r="Q580" s="720"/>
      <c r="R580" s="720"/>
      <c r="S580" s="720"/>
      <c r="T580" s="720"/>
      <c r="U580" s="720"/>
      <c r="V580" s="720"/>
      <c r="W580" s="720"/>
      <c r="X580" s="720"/>
      <c r="Y580" s="720"/>
      <c r="Z580" s="720"/>
      <c r="AA580" s="720"/>
      <c r="AB580" s="720"/>
      <c r="AC580" s="720"/>
      <c r="AD580" s="720"/>
      <c r="AE580" s="720"/>
      <c r="AF580" s="720"/>
      <c r="AG580" s="720"/>
      <c r="AH580" s="720"/>
    </row>
    <row r="581">
      <c r="A581" s="720"/>
      <c r="B581" s="720"/>
      <c r="C581" s="720"/>
      <c r="D581" s="720"/>
      <c r="E581" s="720"/>
      <c r="F581" s="720"/>
      <c r="G581" s="720"/>
      <c r="H581" s="720"/>
      <c r="I581" s="720"/>
      <c r="J581" s="720"/>
      <c r="K581" s="720"/>
      <c r="L581" s="720"/>
      <c r="M581" s="720"/>
      <c r="N581" s="720"/>
      <c r="O581" s="720"/>
      <c r="P581" s="720"/>
      <c r="Q581" s="720"/>
      <c r="R581" s="720"/>
      <c r="S581" s="720"/>
      <c r="T581" s="720"/>
      <c r="U581" s="720"/>
      <c r="V581" s="720"/>
      <c r="W581" s="720"/>
      <c r="X581" s="720"/>
      <c r="Y581" s="720"/>
      <c r="Z581" s="720"/>
      <c r="AA581" s="720"/>
      <c r="AB581" s="720"/>
      <c r="AC581" s="720"/>
      <c r="AD581" s="720"/>
      <c r="AE581" s="720"/>
      <c r="AF581" s="720"/>
      <c r="AG581" s="720"/>
      <c r="AH581" s="720"/>
    </row>
    <row r="582">
      <c r="A582" s="720"/>
      <c r="B582" s="720"/>
      <c r="C582" s="720"/>
      <c r="D582" s="720"/>
      <c r="E582" s="720"/>
      <c r="F582" s="720"/>
      <c r="G582" s="720"/>
      <c r="H582" s="720"/>
      <c r="I582" s="720"/>
      <c r="J582" s="720"/>
      <c r="K582" s="720"/>
      <c r="L582" s="720"/>
      <c r="M582" s="720"/>
      <c r="N582" s="720"/>
      <c r="O582" s="720"/>
      <c r="P582" s="720"/>
      <c r="Q582" s="720"/>
      <c r="R582" s="720"/>
      <c r="S582" s="720"/>
      <c r="T582" s="720"/>
      <c r="U582" s="720"/>
      <c r="V582" s="720"/>
      <c r="W582" s="720"/>
      <c r="X582" s="720"/>
      <c r="Y582" s="720"/>
      <c r="Z582" s="720"/>
      <c r="AA582" s="720"/>
      <c r="AB582" s="720"/>
      <c r="AC582" s="720"/>
      <c r="AD582" s="720"/>
      <c r="AE582" s="720"/>
      <c r="AF582" s="720"/>
      <c r="AG582" s="720"/>
      <c r="AH582" s="720"/>
    </row>
    <row r="583">
      <c r="A583" s="720"/>
      <c r="B583" s="720"/>
      <c r="C583" s="720"/>
      <c r="D583" s="720"/>
      <c r="E583" s="720"/>
      <c r="F583" s="720"/>
      <c r="G583" s="720"/>
      <c r="H583" s="720"/>
      <c r="I583" s="720"/>
      <c r="J583" s="720"/>
      <c r="K583" s="720"/>
      <c r="L583" s="720"/>
      <c r="M583" s="720"/>
      <c r="N583" s="720"/>
      <c r="O583" s="720"/>
      <c r="P583" s="720"/>
      <c r="Q583" s="720"/>
      <c r="R583" s="720"/>
      <c r="S583" s="720"/>
      <c r="T583" s="720"/>
      <c r="U583" s="720"/>
      <c r="V583" s="720"/>
      <c r="W583" s="720"/>
      <c r="X583" s="720"/>
      <c r="Y583" s="720"/>
      <c r="Z583" s="720"/>
      <c r="AA583" s="720"/>
      <c r="AB583" s="720"/>
      <c r="AC583" s="720"/>
      <c r="AD583" s="720"/>
      <c r="AE583" s="720"/>
      <c r="AF583" s="720"/>
      <c r="AG583" s="720"/>
      <c r="AH583" s="720"/>
    </row>
    <row r="584">
      <c r="A584" s="720"/>
      <c r="B584" s="720"/>
      <c r="C584" s="720"/>
      <c r="D584" s="720"/>
      <c r="E584" s="720"/>
      <c r="F584" s="720"/>
      <c r="G584" s="720"/>
      <c r="H584" s="720"/>
      <c r="I584" s="720"/>
      <c r="J584" s="720"/>
      <c r="K584" s="720"/>
      <c r="L584" s="720"/>
      <c r="M584" s="720"/>
      <c r="N584" s="720"/>
      <c r="O584" s="720"/>
      <c r="P584" s="720"/>
      <c r="Q584" s="720"/>
      <c r="R584" s="720"/>
      <c r="S584" s="720"/>
      <c r="T584" s="720"/>
      <c r="U584" s="720"/>
      <c r="V584" s="720"/>
      <c r="W584" s="720"/>
      <c r="X584" s="720"/>
      <c r="Y584" s="720"/>
      <c r="Z584" s="720"/>
      <c r="AA584" s="720"/>
      <c r="AB584" s="720"/>
      <c r="AC584" s="720"/>
      <c r="AD584" s="720"/>
      <c r="AE584" s="720"/>
      <c r="AF584" s="720"/>
      <c r="AG584" s="720"/>
      <c r="AH584" s="720"/>
    </row>
    <row r="585">
      <c r="A585" s="720"/>
      <c r="B585" s="720"/>
      <c r="C585" s="720"/>
      <c r="D585" s="720"/>
      <c r="E585" s="720"/>
      <c r="F585" s="720"/>
      <c r="G585" s="720"/>
      <c r="H585" s="720"/>
      <c r="I585" s="720"/>
      <c r="J585" s="720"/>
      <c r="K585" s="720"/>
      <c r="L585" s="720"/>
      <c r="M585" s="720"/>
      <c r="N585" s="720"/>
      <c r="O585" s="720"/>
      <c r="P585" s="720"/>
      <c r="Q585" s="720"/>
      <c r="R585" s="720"/>
      <c r="S585" s="720"/>
      <c r="T585" s="720"/>
      <c r="U585" s="720"/>
      <c r="V585" s="720"/>
      <c r="W585" s="720"/>
      <c r="X585" s="720"/>
      <c r="Y585" s="720"/>
      <c r="Z585" s="720"/>
      <c r="AA585" s="720"/>
      <c r="AB585" s="720"/>
      <c r="AC585" s="720"/>
      <c r="AD585" s="720"/>
      <c r="AE585" s="720"/>
      <c r="AF585" s="720"/>
      <c r="AG585" s="720"/>
      <c r="AH585" s="720"/>
    </row>
    <row r="586">
      <c r="A586" s="720"/>
      <c r="B586" s="720"/>
      <c r="C586" s="720"/>
      <c r="D586" s="720"/>
      <c r="E586" s="720"/>
      <c r="F586" s="720"/>
      <c r="G586" s="720"/>
      <c r="H586" s="720"/>
      <c r="I586" s="720"/>
      <c r="J586" s="720"/>
      <c r="K586" s="720"/>
      <c r="L586" s="720"/>
      <c r="M586" s="720"/>
      <c r="N586" s="720"/>
      <c r="O586" s="720"/>
      <c r="P586" s="720"/>
      <c r="Q586" s="720"/>
      <c r="R586" s="720"/>
      <c r="S586" s="720"/>
      <c r="T586" s="720"/>
      <c r="U586" s="720"/>
      <c r="V586" s="720"/>
      <c r="W586" s="720"/>
      <c r="X586" s="720"/>
      <c r="Y586" s="720"/>
      <c r="Z586" s="720"/>
      <c r="AA586" s="720"/>
      <c r="AB586" s="720"/>
      <c r="AC586" s="720"/>
      <c r="AD586" s="720"/>
      <c r="AE586" s="720"/>
      <c r="AF586" s="720"/>
      <c r="AG586" s="720"/>
      <c r="AH586" s="720"/>
    </row>
    <row r="587">
      <c r="A587" s="720"/>
      <c r="B587" s="720"/>
      <c r="C587" s="720"/>
      <c r="D587" s="720"/>
      <c r="E587" s="720"/>
      <c r="F587" s="720"/>
      <c r="G587" s="720"/>
      <c r="H587" s="720"/>
      <c r="I587" s="720"/>
      <c r="J587" s="720"/>
      <c r="K587" s="720"/>
      <c r="L587" s="720"/>
      <c r="M587" s="720"/>
      <c r="N587" s="720"/>
      <c r="O587" s="720"/>
      <c r="P587" s="720"/>
      <c r="Q587" s="720"/>
      <c r="R587" s="720"/>
      <c r="S587" s="720"/>
      <c r="T587" s="720"/>
      <c r="U587" s="720"/>
      <c r="V587" s="720"/>
      <c r="W587" s="720"/>
      <c r="X587" s="720"/>
      <c r="Y587" s="720"/>
      <c r="Z587" s="720"/>
      <c r="AA587" s="720"/>
      <c r="AB587" s="720"/>
      <c r="AC587" s="720"/>
      <c r="AD587" s="720"/>
      <c r="AE587" s="720"/>
      <c r="AF587" s="720"/>
      <c r="AG587" s="720"/>
      <c r="AH587" s="720"/>
    </row>
    <row r="588">
      <c r="A588" s="720"/>
      <c r="B588" s="720"/>
      <c r="C588" s="720"/>
      <c r="D588" s="720"/>
      <c r="E588" s="720"/>
      <c r="F588" s="720"/>
      <c r="G588" s="720"/>
      <c r="H588" s="720"/>
      <c r="I588" s="720"/>
      <c r="J588" s="720"/>
      <c r="K588" s="720"/>
      <c r="L588" s="720"/>
      <c r="M588" s="720"/>
      <c r="N588" s="720"/>
      <c r="O588" s="720"/>
      <c r="P588" s="720"/>
      <c r="Q588" s="720"/>
      <c r="R588" s="720"/>
      <c r="S588" s="720"/>
      <c r="T588" s="720"/>
      <c r="U588" s="720"/>
      <c r="V588" s="720"/>
      <c r="W588" s="720"/>
      <c r="X588" s="720"/>
      <c r="Y588" s="720"/>
      <c r="Z588" s="720"/>
      <c r="AA588" s="720"/>
      <c r="AB588" s="720"/>
      <c r="AC588" s="720"/>
      <c r="AD588" s="720"/>
      <c r="AE588" s="720"/>
      <c r="AF588" s="720"/>
      <c r="AG588" s="720"/>
      <c r="AH588" s="720"/>
    </row>
    <row r="589">
      <c r="A589" s="720"/>
      <c r="B589" s="720"/>
      <c r="C589" s="720"/>
      <c r="D589" s="720"/>
      <c r="E589" s="720"/>
      <c r="F589" s="720"/>
      <c r="G589" s="720"/>
      <c r="H589" s="720"/>
      <c r="I589" s="720"/>
      <c r="J589" s="720"/>
      <c r="K589" s="720"/>
      <c r="L589" s="720"/>
      <c r="M589" s="720"/>
      <c r="N589" s="720"/>
      <c r="O589" s="720"/>
      <c r="P589" s="720"/>
      <c r="Q589" s="720"/>
      <c r="R589" s="720"/>
      <c r="S589" s="720"/>
      <c r="T589" s="720"/>
      <c r="U589" s="720"/>
      <c r="V589" s="720"/>
      <c r="W589" s="720"/>
      <c r="X589" s="720"/>
      <c r="Y589" s="720"/>
      <c r="Z589" s="720"/>
      <c r="AA589" s="720"/>
      <c r="AB589" s="720"/>
      <c r="AC589" s="720"/>
      <c r="AD589" s="720"/>
      <c r="AE589" s="720"/>
      <c r="AF589" s="720"/>
      <c r="AG589" s="720"/>
      <c r="AH589" s="720"/>
    </row>
    <row r="590">
      <c r="A590" s="720"/>
      <c r="B590" s="720"/>
      <c r="C590" s="720"/>
      <c r="D590" s="720"/>
      <c r="E590" s="720"/>
      <c r="F590" s="720"/>
      <c r="G590" s="720"/>
      <c r="H590" s="720"/>
      <c r="I590" s="720"/>
      <c r="J590" s="720"/>
      <c r="K590" s="720"/>
      <c r="L590" s="720"/>
      <c r="M590" s="720"/>
      <c r="N590" s="720"/>
      <c r="O590" s="720"/>
      <c r="P590" s="720"/>
      <c r="Q590" s="720"/>
      <c r="R590" s="720"/>
      <c r="S590" s="720"/>
      <c r="T590" s="720"/>
      <c r="U590" s="720"/>
      <c r="V590" s="720"/>
      <c r="W590" s="720"/>
      <c r="X590" s="720"/>
      <c r="Y590" s="720"/>
      <c r="Z590" s="720"/>
      <c r="AA590" s="720"/>
      <c r="AB590" s="720"/>
      <c r="AC590" s="720"/>
      <c r="AD590" s="720"/>
      <c r="AE590" s="720"/>
      <c r="AF590" s="720"/>
      <c r="AG590" s="720"/>
      <c r="AH590" s="720"/>
    </row>
    <row r="591">
      <c r="A591" s="720"/>
      <c r="B591" s="720"/>
      <c r="C591" s="720"/>
      <c r="D591" s="720"/>
      <c r="E591" s="720"/>
      <c r="F591" s="720"/>
      <c r="G591" s="720"/>
      <c r="H591" s="720"/>
      <c r="I591" s="720"/>
      <c r="J591" s="720"/>
      <c r="K591" s="720"/>
      <c r="L591" s="720"/>
      <c r="M591" s="720"/>
      <c r="N591" s="720"/>
      <c r="O591" s="720"/>
      <c r="P591" s="720"/>
      <c r="Q591" s="720"/>
      <c r="R591" s="720"/>
      <c r="S591" s="720"/>
      <c r="T591" s="720"/>
      <c r="U591" s="720"/>
      <c r="V591" s="720"/>
      <c r="W591" s="720"/>
      <c r="X591" s="720"/>
      <c r="Y591" s="720"/>
      <c r="Z591" s="720"/>
      <c r="AA591" s="720"/>
      <c r="AB591" s="720"/>
      <c r="AC591" s="720"/>
      <c r="AD591" s="720"/>
      <c r="AE591" s="720"/>
      <c r="AF591" s="720"/>
      <c r="AG591" s="720"/>
      <c r="AH591" s="720"/>
    </row>
    <row r="592">
      <c r="A592" s="720"/>
      <c r="B592" s="720"/>
      <c r="C592" s="720"/>
      <c r="D592" s="720"/>
      <c r="E592" s="720"/>
      <c r="F592" s="720"/>
      <c r="G592" s="720"/>
      <c r="H592" s="720"/>
      <c r="I592" s="720"/>
      <c r="J592" s="720"/>
      <c r="K592" s="720"/>
      <c r="L592" s="720"/>
      <c r="M592" s="720"/>
      <c r="N592" s="720"/>
      <c r="O592" s="720"/>
      <c r="P592" s="720"/>
      <c r="Q592" s="720"/>
      <c r="R592" s="720"/>
      <c r="S592" s="720"/>
      <c r="T592" s="720"/>
      <c r="U592" s="720"/>
      <c r="V592" s="720"/>
      <c r="W592" s="720"/>
      <c r="X592" s="720"/>
      <c r="Y592" s="720"/>
      <c r="Z592" s="720"/>
      <c r="AA592" s="720"/>
      <c r="AB592" s="720"/>
      <c r="AC592" s="720"/>
      <c r="AD592" s="720"/>
      <c r="AE592" s="720"/>
      <c r="AF592" s="720"/>
      <c r="AG592" s="720"/>
      <c r="AH592" s="720"/>
    </row>
    <row r="593">
      <c r="A593" s="720"/>
      <c r="B593" s="720"/>
      <c r="C593" s="720"/>
      <c r="D593" s="720"/>
      <c r="E593" s="720"/>
      <c r="F593" s="720"/>
      <c r="G593" s="720"/>
      <c r="H593" s="720"/>
      <c r="I593" s="720"/>
      <c r="J593" s="720"/>
      <c r="K593" s="720"/>
      <c r="L593" s="720"/>
      <c r="M593" s="720"/>
      <c r="N593" s="720"/>
      <c r="O593" s="720"/>
      <c r="P593" s="720"/>
      <c r="Q593" s="720"/>
      <c r="R593" s="720"/>
      <c r="S593" s="720"/>
      <c r="T593" s="720"/>
      <c r="U593" s="720"/>
      <c r="V593" s="720"/>
      <c r="W593" s="720"/>
      <c r="X593" s="720"/>
      <c r="Y593" s="720"/>
      <c r="Z593" s="720"/>
      <c r="AA593" s="720"/>
      <c r="AB593" s="720"/>
      <c r="AC593" s="720"/>
      <c r="AD593" s="720"/>
      <c r="AE593" s="720"/>
      <c r="AF593" s="720"/>
      <c r="AG593" s="720"/>
      <c r="AH593" s="720"/>
    </row>
    <row r="594">
      <c r="A594" s="720"/>
      <c r="B594" s="720"/>
      <c r="C594" s="720"/>
      <c r="D594" s="720"/>
      <c r="E594" s="720"/>
      <c r="F594" s="720"/>
      <c r="G594" s="720"/>
      <c r="H594" s="720"/>
      <c r="I594" s="720"/>
      <c r="J594" s="720"/>
      <c r="K594" s="720"/>
      <c r="L594" s="720"/>
      <c r="M594" s="720"/>
      <c r="N594" s="720"/>
      <c r="O594" s="720"/>
      <c r="P594" s="720"/>
      <c r="Q594" s="720"/>
      <c r="R594" s="720"/>
      <c r="S594" s="720"/>
      <c r="T594" s="720"/>
      <c r="U594" s="720"/>
      <c r="V594" s="720"/>
      <c r="W594" s="720"/>
      <c r="X594" s="720"/>
      <c r="Y594" s="720"/>
      <c r="Z594" s="720"/>
      <c r="AA594" s="720"/>
      <c r="AB594" s="720"/>
      <c r="AC594" s="720"/>
      <c r="AD594" s="720"/>
      <c r="AE594" s="720"/>
      <c r="AF594" s="720"/>
      <c r="AG594" s="720"/>
      <c r="AH594" s="720"/>
    </row>
    <row r="595">
      <c r="A595" s="720"/>
      <c r="B595" s="720"/>
      <c r="C595" s="720"/>
      <c r="D595" s="720"/>
      <c r="E595" s="720"/>
      <c r="F595" s="720"/>
      <c r="G595" s="720"/>
      <c r="H595" s="720"/>
      <c r="I595" s="720"/>
      <c r="J595" s="720"/>
      <c r="K595" s="720"/>
      <c r="L595" s="720"/>
      <c r="M595" s="720"/>
      <c r="N595" s="720"/>
      <c r="O595" s="720"/>
      <c r="P595" s="720"/>
      <c r="Q595" s="720"/>
      <c r="R595" s="720"/>
      <c r="S595" s="720"/>
      <c r="T595" s="720"/>
      <c r="U595" s="720"/>
      <c r="V595" s="720"/>
      <c r="W595" s="720"/>
      <c r="X595" s="720"/>
      <c r="Y595" s="720"/>
      <c r="Z595" s="720"/>
      <c r="AA595" s="720"/>
      <c r="AB595" s="720"/>
      <c r="AC595" s="720"/>
      <c r="AD595" s="720"/>
      <c r="AE595" s="720"/>
      <c r="AF595" s="720"/>
      <c r="AG595" s="720"/>
      <c r="AH595" s="720"/>
    </row>
    <row r="596">
      <c r="A596" s="720"/>
      <c r="B596" s="720"/>
      <c r="C596" s="720"/>
      <c r="D596" s="720"/>
      <c r="E596" s="720"/>
      <c r="F596" s="720"/>
      <c r="G596" s="720"/>
      <c r="H596" s="720"/>
      <c r="I596" s="720"/>
      <c r="J596" s="720"/>
      <c r="K596" s="720"/>
      <c r="L596" s="720"/>
      <c r="M596" s="720"/>
      <c r="N596" s="720"/>
      <c r="O596" s="720"/>
      <c r="P596" s="720"/>
      <c r="Q596" s="720"/>
      <c r="R596" s="720"/>
      <c r="S596" s="720"/>
      <c r="T596" s="720"/>
      <c r="U596" s="720"/>
      <c r="V596" s="720"/>
      <c r="W596" s="720"/>
      <c r="X596" s="720"/>
      <c r="Y596" s="720"/>
      <c r="Z596" s="720"/>
      <c r="AA596" s="720"/>
      <c r="AB596" s="720"/>
      <c r="AC596" s="720"/>
      <c r="AD596" s="720"/>
      <c r="AE596" s="720"/>
      <c r="AF596" s="720"/>
      <c r="AG596" s="720"/>
      <c r="AH596" s="720"/>
    </row>
    <row r="597">
      <c r="A597" s="720"/>
      <c r="B597" s="720"/>
      <c r="C597" s="720"/>
      <c r="D597" s="720"/>
      <c r="E597" s="720"/>
      <c r="F597" s="720"/>
      <c r="G597" s="720"/>
      <c r="H597" s="720"/>
      <c r="I597" s="720"/>
      <c r="J597" s="720"/>
      <c r="K597" s="720"/>
      <c r="L597" s="720"/>
      <c r="M597" s="720"/>
      <c r="N597" s="720"/>
      <c r="O597" s="720"/>
      <c r="P597" s="720"/>
      <c r="Q597" s="720"/>
      <c r="R597" s="720"/>
      <c r="S597" s="720"/>
      <c r="T597" s="720"/>
      <c r="U597" s="720"/>
      <c r="V597" s="720"/>
      <c r="W597" s="720"/>
      <c r="X597" s="720"/>
      <c r="Y597" s="720"/>
      <c r="Z597" s="720"/>
      <c r="AA597" s="720"/>
      <c r="AB597" s="720"/>
      <c r="AC597" s="720"/>
      <c r="AD597" s="720"/>
      <c r="AE597" s="720"/>
      <c r="AF597" s="720"/>
      <c r="AG597" s="720"/>
      <c r="AH597" s="720"/>
    </row>
    <row r="598">
      <c r="A598" s="720"/>
      <c r="B598" s="720"/>
      <c r="C598" s="720"/>
      <c r="D598" s="720"/>
      <c r="E598" s="720"/>
      <c r="F598" s="720"/>
      <c r="G598" s="720"/>
      <c r="H598" s="720"/>
      <c r="I598" s="720"/>
      <c r="J598" s="720"/>
      <c r="K598" s="720"/>
      <c r="L598" s="720"/>
      <c r="M598" s="720"/>
      <c r="N598" s="720"/>
      <c r="O598" s="720"/>
      <c r="P598" s="720"/>
      <c r="Q598" s="720"/>
      <c r="R598" s="720"/>
      <c r="S598" s="720"/>
      <c r="T598" s="720"/>
      <c r="U598" s="720"/>
      <c r="V598" s="720"/>
      <c r="W598" s="720"/>
      <c r="X598" s="720"/>
      <c r="Y598" s="720"/>
      <c r="Z598" s="720"/>
      <c r="AA598" s="720"/>
      <c r="AB598" s="720"/>
      <c r="AC598" s="720"/>
      <c r="AD598" s="720"/>
      <c r="AE598" s="720"/>
      <c r="AF598" s="720"/>
      <c r="AG598" s="720"/>
      <c r="AH598" s="720"/>
    </row>
    <row r="599">
      <c r="A599" s="720"/>
      <c r="B599" s="720"/>
      <c r="C599" s="720"/>
      <c r="D599" s="720"/>
      <c r="E599" s="720"/>
      <c r="F599" s="720"/>
      <c r="G599" s="720"/>
      <c r="H599" s="720"/>
      <c r="I599" s="720"/>
      <c r="J599" s="720"/>
      <c r="K599" s="720"/>
      <c r="L599" s="720"/>
      <c r="M599" s="720"/>
      <c r="N599" s="720"/>
      <c r="O599" s="720"/>
      <c r="P599" s="720"/>
      <c r="Q599" s="720"/>
      <c r="R599" s="720"/>
      <c r="S599" s="720"/>
      <c r="T599" s="720"/>
      <c r="U599" s="720"/>
      <c r="V599" s="720"/>
      <c r="W599" s="720"/>
      <c r="X599" s="720"/>
      <c r="Y599" s="720"/>
      <c r="Z599" s="720"/>
      <c r="AA599" s="720"/>
      <c r="AB599" s="720"/>
      <c r="AC599" s="720"/>
      <c r="AD599" s="720"/>
      <c r="AE599" s="720"/>
      <c r="AF599" s="720"/>
      <c r="AG599" s="720"/>
      <c r="AH599" s="720"/>
    </row>
    <row r="600">
      <c r="A600" s="720"/>
      <c r="B600" s="720"/>
      <c r="C600" s="720"/>
      <c r="D600" s="720"/>
      <c r="E600" s="720"/>
      <c r="F600" s="720"/>
      <c r="G600" s="720"/>
      <c r="H600" s="720"/>
      <c r="I600" s="720"/>
      <c r="J600" s="720"/>
      <c r="K600" s="720"/>
      <c r="L600" s="720"/>
      <c r="M600" s="720"/>
      <c r="N600" s="720"/>
      <c r="O600" s="720"/>
      <c r="P600" s="720"/>
      <c r="Q600" s="720"/>
      <c r="R600" s="720"/>
      <c r="S600" s="720"/>
      <c r="T600" s="720"/>
      <c r="U600" s="720"/>
      <c r="V600" s="720"/>
      <c r="W600" s="720"/>
      <c r="X600" s="720"/>
      <c r="Y600" s="720"/>
      <c r="Z600" s="720"/>
      <c r="AA600" s="720"/>
      <c r="AB600" s="720"/>
      <c r="AC600" s="720"/>
      <c r="AD600" s="720"/>
      <c r="AE600" s="720"/>
      <c r="AF600" s="720"/>
      <c r="AG600" s="720"/>
      <c r="AH600" s="720"/>
    </row>
    <row r="601">
      <c r="A601" s="720"/>
      <c r="B601" s="720"/>
      <c r="C601" s="720"/>
      <c r="D601" s="720"/>
      <c r="E601" s="720"/>
      <c r="F601" s="720"/>
      <c r="G601" s="720"/>
      <c r="H601" s="720"/>
      <c r="I601" s="720"/>
      <c r="J601" s="720"/>
      <c r="K601" s="720"/>
      <c r="L601" s="720"/>
      <c r="M601" s="720"/>
      <c r="N601" s="720"/>
      <c r="O601" s="720"/>
      <c r="P601" s="720"/>
      <c r="Q601" s="720"/>
      <c r="R601" s="720"/>
      <c r="S601" s="720"/>
      <c r="T601" s="720"/>
      <c r="U601" s="720"/>
      <c r="V601" s="720"/>
      <c r="W601" s="720"/>
      <c r="X601" s="720"/>
      <c r="Y601" s="720"/>
      <c r="Z601" s="720"/>
      <c r="AA601" s="720"/>
      <c r="AB601" s="720"/>
      <c r="AC601" s="720"/>
      <c r="AD601" s="720"/>
      <c r="AE601" s="720"/>
      <c r="AF601" s="720"/>
      <c r="AG601" s="720"/>
      <c r="AH601" s="720"/>
    </row>
    <row r="602">
      <c r="A602" s="720"/>
      <c r="B602" s="720"/>
      <c r="C602" s="720"/>
      <c r="D602" s="720"/>
      <c r="E602" s="720"/>
      <c r="F602" s="720"/>
      <c r="G602" s="720"/>
      <c r="H602" s="720"/>
      <c r="I602" s="720"/>
      <c r="J602" s="720"/>
      <c r="K602" s="720"/>
      <c r="L602" s="720"/>
      <c r="M602" s="720"/>
      <c r="N602" s="720"/>
      <c r="O602" s="720"/>
      <c r="P602" s="720"/>
      <c r="Q602" s="720"/>
      <c r="R602" s="720"/>
      <c r="S602" s="720"/>
      <c r="T602" s="720"/>
      <c r="U602" s="720"/>
      <c r="V602" s="720"/>
      <c r="W602" s="720"/>
      <c r="X602" s="720"/>
      <c r="Y602" s="720"/>
      <c r="Z602" s="720"/>
      <c r="AA602" s="720"/>
      <c r="AB602" s="720"/>
      <c r="AC602" s="720"/>
      <c r="AD602" s="720"/>
      <c r="AE602" s="720"/>
      <c r="AF602" s="720"/>
      <c r="AG602" s="720"/>
      <c r="AH602" s="720"/>
    </row>
    <row r="603">
      <c r="A603" s="720"/>
      <c r="B603" s="720"/>
      <c r="C603" s="720"/>
      <c r="D603" s="720"/>
      <c r="E603" s="720"/>
      <c r="F603" s="720"/>
      <c r="G603" s="720"/>
      <c r="H603" s="720"/>
      <c r="I603" s="720"/>
      <c r="J603" s="720"/>
      <c r="K603" s="720"/>
      <c r="L603" s="720"/>
      <c r="M603" s="720"/>
      <c r="N603" s="720"/>
      <c r="O603" s="720"/>
      <c r="P603" s="720"/>
      <c r="Q603" s="720"/>
      <c r="R603" s="720"/>
      <c r="S603" s="720"/>
      <c r="T603" s="720"/>
      <c r="U603" s="720"/>
      <c r="V603" s="720"/>
      <c r="W603" s="720"/>
      <c r="X603" s="720"/>
      <c r="Y603" s="720"/>
      <c r="Z603" s="720"/>
      <c r="AA603" s="720"/>
      <c r="AB603" s="720"/>
      <c r="AC603" s="720"/>
      <c r="AD603" s="720"/>
      <c r="AE603" s="720"/>
      <c r="AF603" s="720"/>
      <c r="AG603" s="720"/>
      <c r="AH603" s="720"/>
    </row>
    <row r="604">
      <c r="A604" s="720"/>
      <c r="B604" s="720"/>
      <c r="C604" s="720"/>
      <c r="D604" s="720"/>
      <c r="E604" s="720"/>
      <c r="F604" s="720"/>
      <c r="G604" s="720"/>
      <c r="H604" s="720"/>
      <c r="I604" s="720"/>
      <c r="J604" s="720"/>
      <c r="K604" s="720"/>
      <c r="L604" s="720"/>
      <c r="M604" s="720"/>
      <c r="N604" s="720"/>
      <c r="O604" s="720"/>
      <c r="P604" s="720"/>
      <c r="Q604" s="720"/>
      <c r="R604" s="720"/>
      <c r="S604" s="720"/>
      <c r="T604" s="720"/>
      <c r="U604" s="720"/>
      <c r="V604" s="720"/>
      <c r="W604" s="720"/>
      <c r="X604" s="720"/>
      <c r="Y604" s="720"/>
      <c r="Z604" s="720"/>
      <c r="AA604" s="720"/>
      <c r="AB604" s="720"/>
      <c r="AC604" s="720"/>
      <c r="AD604" s="720"/>
      <c r="AE604" s="720"/>
      <c r="AF604" s="720"/>
      <c r="AG604" s="720"/>
      <c r="AH604" s="720"/>
    </row>
    <row r="605">
      <c r="A605" s="720"/>
      <c r="B605" s="720"/>
      <c r="C605" s="720"/>
      <c r="D605" s="720"/>
      <c r="E605" s="720"/>
      <c r="F605" s="720"/>
      <c r="G605" s="720"/>
      <c r="H605" s="720"/>
      <c r="I605" s="720"/>
      <c r="J605" s="720"/>
      <c r="K605" s="720"/>
      <c r="L605" s="720"/>
      <c r="M605" s="720"/>
      <c r="N605" s="720"/>
      <c r="O605" s="720"/>
      <c r="P605" s="720"/>
      <c r="Q605" s="720"/>
      <c r="R605" s="720"/>
      <c r="S605" s="720"/>
      <c r="T605" s="720"/>
      <c r="U605" s="720"/>
      <c r="V605" s="720"/>
      <c r="W605" s="720"/>
      <c r="X605" s="720"/>
      <c r="Y605" s="720"/>
      <c r="Z605" s="720"/>
      <c r="AA605" s="720"/>
      <c r="AB605" s="720"/>
      <c r="AC605" s="720"/>
      <c r="AD605" s="720"/>
      <c r="AE605" s="720"/>
      <c r="AF605" s="720"/>
      <c r="AG605" s="720"/>
      <c r="AH605" s="720"/>
    </row>
    <row r="606">
      <c r="A606" s="720"/>
      <c r="B606" s="720"/>
      <c r="C606" s="720"/>
      <c r="D606" s="720"/>
      <c r="E606" s="720"/>
      <c r="F606" s="720"/>
      <c r="G606" s="720"/>
      <c r="H606" s="720"/>
      <c r="I606" s="720"/>
      <c r="J606" s="720"/>
      <c r="K606" s="720"/>
      <c r="L606" s="720"/>
      <c r="M606" s="720"/>
      <c r="N606" s="720"/>
      <c r="O606" s="720"/>
      <c r="P606" s="720"/>
      <c r="Q606" s="720"/>
      <c r="R606" s="720"/>
      <c r="S606" s="720"/>
      <c r="T606" s="720"/>
      <c r="U606" s="720"/>
      <c r="V606" s="720"/>
      <c r="W606" s="720"/>
      <c r="X606" s="720"/>
      <c r="Y606" s="720"/>
      <c r="Z606" s="720"/>
      <c r="AA606" s="720"/>
      <c r="AB606" s="720"/>
      <c r="AC606" s="720"/>
      <c r="AD606" s="720"/>
      <c r="AE606" s="720"/>
      <c r="AF606" s="720"/>
      <c r="AG606" s="720"/>
      <c r="AH606" s="720"/>
    </row>
    <row r="607">
      <c r="A607" s="720"/>
      <c r="B607" s="720"/>
      <c r="C607" s="720"/>
      <c r="D607" s="720"/>
      <c r="E607" s="720"/>
      <c r="F607" s="720"/>
      <c r="G607" s="720"/>
      <c r="H607" s="720"/>
      <c r="I607" s="720"/>
      <c r="J607" s="720"/>
      <c r="K607" s="720"/>
      <c r="L607" s="720"/>
      <c r="M607" s="720"/>
      <c r="N607" s="720"/>
      <c r="O607" s="720"/>
      <c r="P607" s="720"/>
      <c r="Q607" s="720"/>
      <c r="R607" s="720"/>
      <c r="S607" s="720"/>
      <c r="T607" s="720"/>
      <c r="U607" s="720"/>
      <c r="V607" s="720"/>
      <c r="W607" s="720"/>
      <c r="X607" s="720"/>
      <c r="Y607" s="720"/>
      <c r="Z607" s="720"/>
      <c r="AA607" s="720"/>
      <c r="AB607" s="720"/>
      <c r="AC607" s="720"/>
      <c r="AD607" s="720"/>
      <c r="AE607" s="720"/>
      <c r="AF607" s="720"/>
      <c r="AG607" s="720"/>
      <c r="AH607" s="720"/>
    </row>
    <row r="608">
      <c r="A608" s="720"/>
      <c r="B608" s="720"/>
      <c r="C608" s="720"/>
      <c r="D608" s="720"/>
      <c r="E608" s="720"/>
      <c r="F608" s="720"/>
      <c r="G608" s="720"/>
      <c r="H608" s="720"/>
      <c r="I608" s="720"/>
      <c r="J608" s="720"/>
      <c r="K608" s="720"/>
      <c r="L608" s="720"/>
      <c r="M608" s="720"/>
      <c r="N608" s="720"/>
      <c r="O608" s="720"/>
      <c r="P608" s="720"/>
      <c r="Q608" s="720"/>
      <c r="R608" s="720"/>
      <c r="S608" s="720"/>
      <c r="T608" s="720"/>
      <c r="U608" s="720"/>
      <c r="V608" s="720"/>
      <c r="W608" s="720"/>
      <c r="X608" s="720"/>
      <c r="Y608" s="720"/>
      <c r="Z608" s="720"/>
      <c r="AA608" s="720"/>
      <c r="AB608" s="720"/>
      <c r="AC608" s="720"/>
      <c r="AD608" s="720"/>
      <c r="AE608" s="720"/>
      <c r="AF608" s="720"/>
      <c r="AG608" s="720"/>
      <c r="AH608" s="720"/>
    </row>
    <row r="609">
      <c r="A609" s="720"/>
      <c r="B609" s="720"/>
      <c r="C609" s="720"/>
      <c r="D609" s="720"/>
      <c r="E609" s="720"/>
      <c r="F609" s="720"/>
      <c r="G609" s="720"/>
      <c r="H609" s="720"/>
      <c r="I609" s="720"/>
      <c r="J609" s="720"/>
      <c r="K609" s="720"/>
      <c r="L609" s="720"/>
      <c r="M609" s="720"/>
      <c r="N609" s="720"/>
      <c r="O609" s="720"/>
      <c r="P609" s="720"/>
      <c r="Q609" s="720"/>
      <c r="R609" s="720"/>
      <c r="S609" s="720"/>
      <c r="T609" s="720"/>
      <c r="U609" s="720"/>
      <c r="V609" s="720"/>
      <c r="W609" s="720"/>
      <c r="X609" s="720"/>
      <c r="Y609" s="720"/>
      <c r="Z609" s="720"/>
      <c r="AA609" s="720"/>
      <c r="AB609" s="720"/>
      <c r="AC609" s="720"/>
      <c r="AD609" s="720"/>
      <c r="AE609" s="720"/>
      <c r="AF609" s="720"/>
      <c r="AG609" s="720"/>
      <c r="AH609" s="720"/>
    </row>
    <row r="610">
      <c r="A610" s="720"/>
      <c r="B610" s="720"/>
      <c r="C610" s="720"/>
      <c r="D610" s="720"/>
      <c r="E610" s="720"/>
      <c r="F610" s="720"/>
      <c r="G610" s="720"/>
      <c r="H610" s="720"/>
      <c r="I610" s="720"/>
      <c r="J610" s="720"/>
      <c r="K610" s="720"/>
      <c r="L610" s="720"/>
      <c r="M610" s="720"/>
      <c r="N610" s="720"/>
      <c r="O610" s="720"/>
      <c r="P610" s="720"/>
      <c r="Q610" s="720"/>
      <c r="R610" s="720"/>
      <c r="S610" s="720"/>
      <c r="T610" s="720"/>
      <c r="U610" s="720"/>
      <c r="V610" s="720"/>
      <c r="W610" s="720"/>
      <c r="X610" s="720"/>
      <c r="Y610" s="720"/>
      <c r="Z610" s="720"/>
      <c r="AA610" s="720"/>
      <c r="AB610" s="720"/>
      <c r="AC610" s="720"/>
      <c r="AD610" s="720"/>
      <c r="AE610" s="720"/>
      <c r="AF610" s="720"/>
      <c r="AG610" s="720"/>
      <c r="AH610" s="720"/>
    </row>
    <row r="611">
      <c r="A611" s="720"/>
      <c r="B611" s="720"/>
      <c r="C611" s="720"/>
      <c r="D611" s="720"/>
      <c r="E611" s="720"/>
      <c r="F611" s="720"/>
      <c r="G611" s="720"/>
      <c r="H611" s="720"/>
      <c r="I611" s="720"/>
      <c r="J611" s="720"/>
      <c r="K611" s="720"/>
      <c r="L611" s="720"/>
      <c r="M611" s="720"/>
      <c r="N611" s="720"/>
      <c r="O611" s="720"/>
      <c r="P611" s="720"/>
      <c r="Q611" s="720"/>
      <c r="R611" s="720"/>
      <c r="S611" s="720"/>
      <c r="T611" s="720"/>
      <c r="U611" s="720"/>
      <c r="V611" s="720"/>
      <c r="W611" s="720"/>
      <c r="X611" s="720"/>
      <c r="Y611" s="720"/>
      <c r="Z611" s="720"/>
      <c r="AA611" s="720"/>
      <c r="AB611" s="720"/>
      <c r="AC611" s="720"/>
      <c r="AD611" s="720"/>
      <c r="AE611" s="720"/>
      <c r="AF611" s="720"/>
      <c r="AG611" s="720"/>
      <c r="AH611" s="720"/>
    </row>
    <row r="612">
      <c r="A612" s="720"/>
      <c r="B612" s="720"/>
      <c r="C612" s="720"/>
      <c r="D612" s="720"/>
      <c r="E612" s="720"/>
      <c r="F612" s="720"/>
      <c r="G612" s="720"/>
      <c r="H612" s="720"/>
      <c r="I612" s="720"/>
      <c r="J612" s="720"/>
      <c r="K612" s="720"/>
      <c r="L612" s="720"/>
      <c r="M612" s="720"/>
      <c r="N612" s="720"/>
      <c r="O612" s="720"/>
      <c r="P612" s="720"/>
      <c r="Q612" s="720"/>
      <c r="R612" s="720"/>
      <c r="S612" s="720"/>
      <c r="T612" s="720"/>
      <c r="U612" s="720"/>
      <c r="V612" s="720"/>
      <c r="W612" s="720"/>
      <c r="X612" s="720"/>
      <c r="Y612" s="720"/>
      <c r="Z612" s="720"/>
      <c r="AA612" s="720"/>
      <c r="AB612" s="720"/>
      <c r="AC612" s="720"/>
      <c r="AD612" s="720"/>
      <c r="AE612" s="720"/>
      <c r="AF612" s="720"/>
      <c r="AG612" s="720"/>
      <c r="AH612" s="720"/>
    </row>
    <row r="613">
      <c r="A613" s="720"/>
      <c r="B613" s="720"/>
      <c r="C613" s="720"/>
      <c r="D613" s="720"/>
      <c r="E613" s="720"/>
      <c r="F613" s="720"/>
      <c r="G613" s="720"/>
      <c r="H613" s="720"/>
      <c r="I613" s="720"/>
      <c r="J613" s="720"/>
      <c r="K613" s="720"/>
      <c r="L613" s="720"/>
      <c r="M613" s="720"/>
      <c r="N613" s="720"/>
      <c r="O613" s="720"/>
      <c r="P613" s="720"/>
      <c r="Q613" s="720"/>
      <c r="R613" s="720"/>
      <c r="S613" s="720"/>
      <c r="T613" s="720"/>
      <c r="U613" s="720"/>
      <c r="V613" s="720"/>
      <c r="W613" s="720"/>
      <c r="X613" s="720"/>
      <c r="Y613" s="720"/>
      <c r="Z613" s="720"/>
      <c r="AA613" s="720"/>
      <c r="AB613" s="720"/>
      <c r="AC613" s="720"/>
      <c r="AD613" s="720"/>
      <c r="AE613" s="720"/>
      <c r="AF613" s="720"/>
      <c r="AG613" s="720"/>
      <c r="AH613" s="720"/>
    </row>
    <row r="614">
      <c r="A614" s="720"/>
      <c r="B614" s="720"/>
      <c r="C614" s="720"/>
      <c r="D614" s="720"/>
      <c r="E614" s="720"/>
      <c r="F614" s="720"/>
      <c r="G614" s="720"/>
      <c r="H614" s="720"/>
      <c r="I614" s="720"/>
      <c r="J614" s="720"/>
      <c r="K614" s="720"/>
      <c r="L614" s="720"/>
      <c r="M614" s="720"/>
      <c r="N614" s="720"/>
      <c r="O614" s="720"/>
      <c r="P614" s="720"/>
      <c r="Q614" s="720"/>
      <c r="R614" s="720"/>
      <c r="S614" s="720"/>
      <c r="T614" s="720"/>
      <c r="U614" s="720"/>
      <c r="V614" s="720"/>
      <c r="W614" s="720"/>
      <c r="X614" s="720"/>
      <c r="Y614" s="720"/>
      <c r="Z614" s="720"/>
      <c r="AA614" s="720"/>
      <c r="AB614" s="720"/>
      <c r="AC614" s="720"/>
      <c r="AD614" s="720"/>
      <c r="AE614" s="720"/>
      <c r="AF614" s="720"/>
      <c r="AG614" s="720"/>
      <c r="AH614" s="720"/>
    </row>
    <row r="615">
      <c r="A615" s="720"/>
      <c r="B615" s="720"/>
      <c r="C615" s="720"/>
      <c r="D615" s="720"/>
      <c r="E615" s="720"/>
      <c r="F615" s="720"/>
      <c r="G615" s="720"/>
      <c r="H615" s="720"/>
      <c r="I615" s="720"/>
      <c r="J615" s="720"/>
      <c r="K615" s="720"/>
      <c r="L615" s="720"/>
      <c r="M615" s="720"/>
      <c r="N615" s="720"/>
      <c r="O615" s="720"/>
      <c r="P615" s="720"/>
      <c r="Q615" s="720"/>
      <c r="R615" s="720"/>
      <c r="S615" s="720"/>
      <c r="T615" s="720"/>
      <c r="U615" s="720"/>
      <c r="V615" s="720"/>
      <c r="W615" s="720"/>
      <c r="X615" s="720"/>
      <c r="Y615" s="720"/>
      <c r="Z615" s="720"/>
      <c r="AA615" s="720"/>
      <c r="AB615" s="720"/>
      <c r="AC615" s="720"/>
      <c r="AD615" s="720"/>
      <c r="AE615" s="720"/>
      <c r="AF615" s="720"/>
      <c r="AG615" s="720"/>
      <c r="AH615" s="720"/>
    </row>
    <row r="616">
      <c r="A616" s="720"/>
      <c r="B616" s="720"/>
      <c r="C616" s="720"/>
      <c r="D616" s="720"/>
      <c r="E616" s="720"/>
      <c r="F616" s="720"/>
      <c r="G616" s="720"/>
      <c r="H616" s="720"/>
      <c r="I616" s="720"/>
      <c r="J616" s="720"/>
      <c r="K616" s="720"/>
      <c r="L616" s="720"/>
      <c r="M616" s="720"/>
      <c r="N616" s="720"/>
      <c r="O616" s="720"/>
      <c r="P616" s="720"/>
      <c r="Q616" s="720"/>
      <c r="R616" s="720"/>
      <c r="S616" s="720"/>
      <c r="T616" s="720"/>
      <c r="U616" s="720"/>
      <c r="V616" s="720"/>
      <c r="W616" s="720"/>
      <c r="X616" s="720"/>
      <c r="Y616" s="720"/>
      <c r="Z616" s="720"/>
      <c r="AA616" s="720"/>
      <c r="AB616" s="720"/>
      <c r="AC616" s="720"/>
      <c r="AD616" s="720"/>
      <c r="AE616" s="720"/>
      <c r="AF616" s="720"/>
      <c r="AG616" s="720"/>
      <c r="AH616" s="720"/>
    </row>
    <row r="617">
      <c r="A617" s="720"/>
      <c r="B617" s="720"/>
      <c r="C617" s="720"/>
      <c r="D617" s="720"/>
      <c r="E617" s="720"/>
      <c r="F617" s="720"/>
      <c r="G617" s="720"/>
      <c r="H617" s="720"/>
      <c r="I617" s="720"/>
      <c r="J617" s="720"/>
      <c r="K617" s="720"/>
      <c r="L617" s="720"/>
      <c r="M617" s="720"/>
      <c r="N617" s="720"/>
      <c r="O617" s="720"/>
      <c r="P617" s="720"/>
      <c r="Q617" s="720"/>
      <c r="R617" s="720"/>
      <c r="S617" s="720"/>
      <c r="T617" s="720"/>
      <c r="U617" s="720"/>
      <c r="V617" s="720"/>
      <c r="W617" s="720"/>
      <c r="X617" s="720"/>
      <c r="Y617" s="720"/>
      <c r="Z617" s="720"/>
      <c r="AA617" s="720"/>
      <c r="AB617" s="720"/>
      <c r="AC617" s="720"/>
      <c r="AD617" s="720"/>
      <c r="AE617" s="720"/>
      <c r="AF617" s="720"/>
      <c r="AG617" s="720"/>
      <c r="AH617" s="720"/>
    </row>
    <row r="618">
      <c r="A618" s="720"/>
      <c r="B618" s="720"/>
      <c r="C618" s="720"/>
      <c r="D618" s="720"/>
      <c r="E618" s="720"/>
      <c r="F618" s="720"/>
      <c r="G618" s="720"/>
      <c r="H618" s="720"/>
      <c r="I618" s="720"/>
      <c r="J618" s="720"/>
      <c r="K618" s="720"/>
      <c r="L618" s="720"/>
      <c r="M618" s="720"/>
      <c r="N618" s="720"/>
      <c r="O618" s="720"/>
      <c r="P618" s="720"/>
      <c r="Q618" s="720"/>
      <c r="R618" s="720"/>
      <c r="S618" s="720"/>
      <c r="T618" s="720"/>
      <c r="U618" s="720"/>
      <c r="V618" s="720"/>
      <c r="W618" s="720"/>
      <c r="X618" s="720"/>
      <c r="Y618" s="720"/>
      <c r="Z618" s="720"/>
      <c r="AA618" s="720"/>
      <c r="AB618" s="720"/>
      <c r="AC618" s="720"/>
      <c r="AD618" s="720"/>
      <c r="AE618" s="720"/>
      <c r="AF618" s="720"/>
      <c r="AG618" s="720"/>
      <c r="AH618" s="720"/>
    </row>
    <row r="619">
      <c r="A619" s="720"/>
      <c r="B619" s="720"/>
      <c r="C619" s="720"/>
      <c r="D619" s="720"/>
      <c r="E619" s="720"/>
      <c r="F619" s="720"/>
      <c r="G619" s="720"/>
      <c r="H619" s="720"/>
      <c r="I619" s="720"/>
      <c r="J619" s="720"/>
      <c r="K619" s="720"/>
      <c r="L619" s="720"/>
      <c r="M619" s="720"/>
      <c r="N619" s="720"/>
      <c r="O619" s="720"/>
      <c r="P619" s="720"/>
      <c r="Q619" s="720"/>
      <c r="R619" s="720"/>
      <c r="S619" s="720"/>
      <c r="T619" s="720"/>
      <c r="U619" s="720"/>
      <c r="V619" s="720"/>
      <c r="W619" s="720"/>
      <c r="X619" s="720"/>
      <c r="Y619" s="720"/>
      <c r="Z619" s="720"/>
      <c r="AA619" s="720"/>
      <c r="AB619" s="720"/>
      <c r="AC619" s="720"/>
      <c r="AD619" s="720"/>
      <c r="AE619" s="720"/>
      <c r="AF619" s="720"/>
      <c r="AG619" s="720"/>
      <c r="AH619" s="720"/>
    </row>
    <row r="620">
      <c r="A620" s="720"/>
      <c r="B620" s="720"/>
      <c r="C620" s="720"/>
      <c r="D620" s="720"/>
      <c r="E620" s="720"/>
      <c r="F620" s="720"/>
      <c r="G620" s="720"/>
      <c r="H620" s="720"/>
      <c r="I620" s="720"/>
      <c r="J620" s="720"/>
      <c r="K620" s="720"/>
      <c r="L620" s="720"/>
      <c r="M620" s="720"/>
      <c r="N620" s="720"/>
      <c r="O620" s="720"/>
      <c r="P620" s="720"/>
      <c r="Q620" s="720"/>
      <c r="R620" s="720"/>
      <c r="S620" s="720"/>
      <c r="T620" s="720"/>
      <c r="U620" s="720"/>
      <c r="V620" s="720"/>
      <c r="W620" s="720"/>
      <c r="X620" s="720"/>
      <c r="Y620" s="720"/>
      <c r="Z620" s="720"/>
      <c r="AA620" s="720"/>
      <c r="AB620" s="720"/>
      <c r="AC620" s="720"/>
      <c r="AD620" s="720"/>
      <c r="AE620" s="720"/>
      <c r="AF620" s="720"/>
      <c r="AG620" s="720"/>
      <c r="AH620" s="720"/>
    </row>
    <row r="621">
      <c r="A621" s="720"/>
      <c r="B621" s="720"/>
      <c r="C621" s="720"/>
      <c r="D621" s="720"/>
      <c r="E621" s="720"/>
      <c r="F621" s="720"/>
      <c r="G621" s="720"/>
      <c r="H621" s="720"/>
      <c r="I621" s="720"/>
      <c r="J621" s="720"/>
      <c r="K621" s="720"/>
      <c r="L621" s="720"/>
      <c r="M621" s="720"/>
      <c r="N621" s="720"/>
      <c r="O621" s="720"/>
      <c r="P621" s="720"/>
      <c r="Q621" s="720"/>
      <c r="R621" s="720"/>
      <c r="S621" s="720"/>
      <c r="T621" s="720"/>
      <c r="U621" s="720"/>
      <c r="V621" s="720"/>
      <c r="W621" s="720"/>
      <c r="X621" s="720"/>
      <c r="Y621" s="720"/>
      <c r="Z621" s="720"/>
      <c r="AA621" s="720"/>
      <c r="AB621" s="720"/>
      <c r="AC621" s="720"/>
      <c r="AD621" s="720"/>
      <c r="AE621" s="720"/>
      <c r="AF621" s="720"/>
      <c r="AG621" s="720"/>
      <c r="AH621" s="720"/>
    </row>
    <row r="622">
      <c r="A622" s="720"/>
      <c r="B622" s="720"/>
      <c r="C622" s="720"/>
      <c r="D622" s="720"/>
      <c r="E622" s="720"/>
      <c r="F622" s="720"/>
      <c r="G622" s="720"/>
      <c r="H622" s="720"/>
      <c r="I622" s="720"/>
      <c r="J622" s="720"/>
      <c r="K622" s="720"/>
      <c r="L622" s="720"/>
      <c r="M622" s="720"/>
      <c r="N622" s="720"/>
      <c r="O622" s="720"/>
      <c r="P622" s="720"/>
      <c r="Q622" s="720"/>
      <c r="R622" s="720"/>
      <c r="S622" s="720"/>
      <c r="T622" s="720"/>
      <c r="U622" s="720"/>
      <c r="V622" s="720"/>
      <c r="W622" s="720"/>
      <c r="X622" s="720"/>
      <c r="Y622" s="720"/>
      <c r="Z622" s="720"/>
      <c r="AA622" s="720"/>
      <c r="AB622" s="720"/>
      <c r="AC622" s="720"/>
      <c r="AD622" s="720"/>
      <c r="AE622" s="720"/>
      <c r="AF622" s="720"/>
      <c r="AG622" s="720"/>
      <c r="AH622" s="720"/>
    </row>
    <row r="623">
      <c r="A623" s="720"/>
      <c r="B623" s="720"/>
      <c r="C623" s="720"/>
      <c r="D623" s="720"/>
      <c r="E623" s="720"/>
      <c r="F623" s="720"/>
      <c r="G623" s="720"/>
      <c r="H623" s="720"/>
      <c r="I623" s="720"/>
      <c r="J623" s="720"/>
      <c r="K623" s="720"/>
      <c r="L623" s="720"/>
      <c r="M623" s="720"/>
      <c r="N623" s="720"/>
      <c r="O623" s="720"/>
      <c r="P623" s="720"/>
      <c r="Q623" s="720"/>
      <c r="R623" s="720"/>
      <c r="S623" s="720"/>
      <c r="T623" s="720"/>
      <c r="U623" s="720"/>
      <c r="V623" s="720"/>
      <c r="W623" s="720"/>
      <c r="X623" s="720"/>
      <c r="Y623" s="720"/>
      <c r="Z623" s="720"/>
      <c r="AA623" s="720"/>
      <c r="AB623" s="720"/>
      <c r="AC623" s="720"/>
      <c r="AD623" s="720"/>
      <c r="AE623" s="720"/>
      <c r="AF623" s="720"/>
      <c r="AG623" s="720"/>
      <c r="AH623" s="720"/>
    </row>
    <row r="624">
      <c r="A624" s="720"/>
      <c r="B624" s="720"/>
      <c r="C624" s="720"/>
      <c r="D624" s="720"/>
      <c r="E624" s="720"/>
      <c r="F624" s="720"/>
      <c r="G624" s="720"/>
      <c r="H624" s="720"/>
      <c r="I624" s="720"/>
      <c r="J624" s="720"/>
      <c r="K624" s="720"/>
      <c r="L624" s="720"/>
      <c r="M624" s="720"/>
      <c r="N624" s="720"/>
      <c r="O624" s="720"/>
      <c r="P624" s="720"/>
      <c r="Q624" s="720"/>
      <c r="R624" s="720"/>
      <c r="S624" s="720"/>
      <c r="T624" s="720"/>
      <c r="U624" s="720"/>
      <c r="V624" s="720"/>
      <c r="W624" s="720"/>
      <c r="X624" s="720"/>
      <c r="Y624" s="720"/>
      <c r="Z624" s="720"/>
      <c r="AA624" s="720"/>
      <c r="AB624" s="720"/>
      <c r="AC624" s="720"/>
      <c r="AD624" s="720"/>
      <c r="AE624" s="720"/>
      <c r="AF624" s="720"/>
      <c r="AG624" s="720"/>
      <c r="AH624" s="720"/>
    </row>
    <row r="625">
      <c r="A625" s="720"/>
      <c r="B625" s="720"/>
      <c r="C625" s="720"/>
      <c r="D625" s="720"/>
      <c r="E625" s="720"/>
      <c r="F625" s="720"/>
      <c r="G625" s="720"/>
      <c r="H625" s="720"/>
      <c r="I625" s="720"/>
      <c r="J625" s="720"/>
      <c r="K625" s="720"/>
      <c r="L625" s="720"/>
      <c r="M625" s="720"/>
      <c r="N625" s="720"/>
      <c r="O625" s="720"/>
      <c r="P625" s="720"/>
      <c r="Q625" s="720"/>
      <c r="R625" s="720"/>
      <c r="S625" s="720"/>
      <c r="T625" s="720"/>
      <c r="U625" s="720"/>
      <c r="V625" s="720"/>
      <c r="W625" s="720"/>
      <c r="X625" s="720"/>
      <c r="Y625" s="720"/>
      <c r="Z625" s="720"/>
      <c r="AA625" s="720"/>
      <c r="AB625" s="720"/>
      <c r="AC625" s="720"/>
      <c r="AD625" s="720"/>
      <c r="AE625" s="720"/>
      <c r="AF625" s="720"/>
      <c r="AG625" s="720"/>
      <c r="AH625" s="720"/>
    </row>
    <row r="626">
      <c r="A626" s="720"/>
      <c r="B626" s="720"/>
      <c r="C626" s="720"/>
      <c r="D626" s="720"/>
      <c r="E626" s="720"/>
      <c r="F626" s="720"/>
      <c r="G626" s="720"/>
      <c r="H626" s="720"/>
      <c r="I626" s="720"/>
      <c r="J626" s="720"/>
      <c r="K626" s="720"/>
      <c r="L626" s="720"/>
      <c r="M626" s="720"/>
      <c r="N626" s="720"/>
      <c r="O626" s="720"/>
      <c r="P626" s="720"/>
      <c r="Q626" s="720"/>
      <c r="R626" s="720"/>
      <c r="S626" s="720"/>
      <c r="T626" s="720"/>
      <c r="U626" s="720"/>
      <c r="V626" s="720"/>
      <c r="W626" s="720"/>
      <c r="X626" s="720"/>
      <c r="Y626" s="720"/>
      <c r="Z626" s="720"/>
      <c r="AA626" s="720"/>
      <c r="AB626" s="720"/>
      <c r="AC626" s="720"/>
      <c r="AD626" s="720"/>
      <c r="AE626" s="720"/>
      <c r="AF626" s="720"/>
      <c r="AG626" s="720"/>
      <c r="AH626" s="720"/>
    </row>
    <row r="627">
      <c r="A627" s="720"/>
      <c r="B627" s="720"/>
      <c r="C627" s="720"/>
      <c r="D627" s="720"/>
      <c r="E627" s="720"/>
      <c r="F627" s="720"/>
      <c r="G627" s="720"/>
      <c r="H627" s="720"/>
      <c r="I627" s="720"/>
      <c r="J627" s="720"/>
      <c r="K627" s="720"/>
      <c r="L627" s="720"/>
      <c r="M627" s="720"/>
      <c r="N627" s="720"/>
      <c r="O627" s="720"/>
      <c r="P627" s="720"/>
      <c r="Q627" s="720"/>
      <c r="R627" s="720"/>
      <c r="S627" s="720"/>
      <c r="T627" s="720"/>
      <c r="U627" s="720"/>
      <c r="V627" s="720"/>
      <c r="W627" s="720"/>
      <c r="X627" s="720"/>
      <c r="Y627" s="720"/>
      <c r="Z627" s="720"/>
      <c r="AA627" s="720"/>
      <c r="AB627" s="720"/>
      <c r="AC627" s="720"/>
      <c r="AD627" s="720"/>
      <c r="AE627" s="720"/>
      <c r="AF627" s="720"/>
      <c r="AG627" s="720"/>
      <c r="AH627" s="720"/>
    </row>
    <row r="628">
      <c r="A628" s="720"/>
      <c r="B628" s="720"/>
      <c r="C628" s="720"/>
      <c r="D628" s="720"/>
      <c r="E628" s="720"/>
      <c r="F628" s="720"/>
      <c r="G628" s="720"/>
      <c r="H628" s="720"/>
      <c r="I628" s="720"/>
      <c r="J628" s="720"/>
      <c r="K628" s="720"/>
      <c r="L628" s="720"/>
      <c r="M628" s="720"/>
      <c r="N628" s="720"/>
      <c r="O628" s="720"/>
      <c r="P628" s="720"/>
      <c r="Q628" s="720"/>
      <c r="R628" s="720"/>
      <c r="S628" s="720"/>
      <c r="T628" s="720"/>
      <c r="U628" s="720"/>
      <c r="V628" s="720"/>
      <c r="W628" s="720"/>
      <c r="X628" s="720"/>
      <c r="Y628" s="720"/>
      <c r="Z628" s="720"/>
      <c r="AA628" s="720"/>
      <c r="AB628" s="720"/>
      <c r="AC628" s="720"/>
      <c r="AD628" s="720"/>
      <c r="AE628" s="720"/>
      <c r="AF628" s="720"/>
      <c r="AG628" s="720"/>
      <c r="AH628" s="720"/>
    </row>
    <row r="629">
      <c r="A629" s="720"/>
      <c r="B629" s="720"/>
      <c r="C629" s="720"/>
      <c r="D629" s="720"/>
      <c r="E629" s="720"/>
      <c r="F629" s="720"/>
      <c r="G629" s="720"/>
      <c r="H629" s="720"/>
      <c r="I629" s="720"/>
      <c r="J629" s="720"/>
      <c r="K629" s="720"/>
      <c r="L629" s="720"/>
      <c r="M629" s="720"/>
      <c r="N629" s="720"/>
      <c r="O629" s="720"/>
      <c r="P629" s="720"/>
      <c r="Q629" s="720"/>
      <c r="R629" s="720"/>
      <c r="S629" s="720"/>
      <c r="T629" s="720"/>
      <c r="U629" s="720"/>
      <c r="V629" s="720"/>
      <c r="W629" s="720"/>
      <c r="X629" s="720"/>
      <c r="Y629" s="720"/>
      <c r="Z629" s="720"/>
      <c r="AA629" s="720"/>
      <c r="AB629" s="720"/>
      <c r="AC629" s="720"/>
      <c r="AD629" s="720"/>
      <c r="AE629" s="720"/>
      <c r="AF629" s="720"/>
      <c r="AG629" s="720"/>
      <c r="AH629" s="720"/>
    </row>
    <row r="630">
      <c r="A630" s="720"/>
      <c r="B630" s="720"/>
      <c r="C630" s="720"/>
      <c r="D630" s="720"/>
      <c r="E630" s="720"/>
      <c r="F630" s="720"/>
      <c r="G630" s="720"/>
      <c r="H630" s="720"/>
      <c r="I630" s="720"/>
      <c r="J630" s="720"/>
      <c r="K630" s="720"/>
      <c r="L630" s="720"/>
      <c r="M630" s="720"/>
      <c r="N630" s="720"/>
      <c r="O630" s="720"/>
      <c r="P630" s="720"/>
      <c r="Q630" s="720"/>
      <c r="R630" s="720"/>
      <c r="S630" s="720"/>
      <c r="T630" s="720"/>
      <c r="U630" s="720"/>
      <c r="V630" s="720"/>
      <c r="W630" s="720"/>
      <c r="X630" s="720"/>
      <c r="Y630" s="720"/>
      <c r="Z630" s="720"/>
      <c r="AA630" s="720"/>
      <c r="AB630" s="720"/>
      <c r="AC630" s="720"/>
      <c r="AD630" s="720"/>
      <c r="AE630" s="720"/>
      <c r="AF630" s="720"/>
      <c r="AG630" s="720"/>
      <c r="AH630" s="720"/>
    </row>
    <row r="631">
      <c r="A631" s="720"/>
      <c r="B631" s="720"/>
      <c r="C631" s="720"/>
      <c r="D631" s="720"/>
      <c r="E631" s="720"/>
      <c r="F631" s="720"/>
      <c r="G631" s="720"/>
      <c r="H631" s="720"/>
      <c r="I631" s="720"/>
      <c r="J631" s="720"/>
      <c r="K631" s="720"/>
      <c r="L631" s="720"/>
      <c r="M631" s="720"/>
      <c r="N631" s="720"/>
      <c r="O631" s="720"/>
      <c r="P631" s="720"/>
      <c r="Q631" s="720"/>
      <c r="R631" s="720"/>
      <c r="S631" s="720"/>
      <c r="T631" s="720"/>
      <c r="U631" s="720"/>
      <c r="V631" s="720"/>
      <c r="W631" s="720"/>
      <c r="X631" s="720"/>
      <c r="Y631" s="720"/>
      <c r="Z631" s="720"/>
      <c r="AA631" s="720"/>
      <c r="AB631" s="720"/>
      <c r="AC631" s="720"/>
      <c r="AD631" s="720"/>
      <c r="AE631" s="720"/>
      <c r="AF631" s="720"/>
      <c r="AG631" s="720"/>
      <c r="AH631" s="720"/>
    </row>
    <row r="632">
      <c r="A632" s="720"/>
      <c r="B632" s="720"/>
      <c r="C632" s="720"/>
      <c r="D632" s="720"/>
      <c r="E632" s="720"/>
      <c r="F632" s="720"/>
      <c r="G632" s="720"/>
      <c r="H632" s="720"/>
      <c r="I632" s="720"/>
      <c r="J632" s="720"/>
      <c r="K632" s="720"/>
      <c r="L632" s="720"/>
      <c r="M632" s="720"/>
      <c r="N632" s="720"/>
      <c r="O632" s="720"/>
      <c r="P632" s="720"/>
      <c r="Q632" s="720"/>
      <c r="R632" s="720"/>
      <c r="S632" s="720"/>
      <c r="T632" s="720"/>
      <c r="U632" s="720"/>
      <c r="V632" s="720"/>
      <c r="W632" s="720"/>
      <c r="X632" s="720"/>
      <c r="Y632" s="720"/>
      <c r="Z632" s="720"/>
      <c r="AA632" s="720"/>
      <c r="AB632" s="720"/>
      <c r="AC632" s="720"/>
      <c r="AD632" s="720"/>
      <c r="AE632" s="720"/>
      <c r="AF632" s="720"/>
      <c r="AG632" s="720"/>
      <c r="AH632" s="720"/>
    </row>
    <row r="633">
      <c r="A633" s="720"/>
      <c r="B633" s="720"/>
      <c r="C633" s="720"/>
      <c r="D633" s="720"/>
      <c r="E633" s="720"/>
      <c r="F633" s="720"/>
      <c r="G633" s="720"/>
      <c r="H633" s="720"/>
      <c r="I633" s="720"/>
      <c r="J633" s="720"/>
      <c r="K633" s="720"/>
      <c r="L633" s="720"/>
      <c r="M633" s="720"/>
      <c r="N633" s="720"/>
      <c r="O633" s="720"/>
      <c r="P633" s="720"/>
      <c r="Q633" s="720"/>
      <c r="R633" s="720"/>
      <c r="S633" s="720"/>
      <c r="T633" s="720"/>
      <c r="U633" s="720"/>
      <c r="V633" s="720"/>
      <c r="W633" s="720"/>
      <c r="X633" s="720"/>
      <c r="Y633" s="720"/>
      <c r="Z633" s="720"/>
      <c r="AA633" s="720"/>
      <c r="AB633" s="720"/>
      <c r="AC633" s="720"/>
      <c r="AD633" s="720"/>
      <c r="AE633" s="720"/>
      <c r="AF633" s="720"/>
      <c r="AG633" s="720"/>
      <c r="AH633" s="720"/>
    </row>
    <row r="634">
      <c r="A634" s="720"/>
      <c r="B634" s="720"/>
      <c r="C634" s="720"/>
      <c r="D634" s="720"/>
      <c r="E634" s="720"/>
      <c r="F634" s="720"/>
      <c r="G634" s="720"/>
      <c r="H634" s="720"/>
      <c r="I634" s="720"/>
      <c r="J634" s="720"/>
      <c r="K634" s="720"/>
      <c r="L634" s="720"/>
      <c r="M634" s="720"/>
      <c r="N634" s="720"/>
      <c r="O634" s="720"/>
      <c r="P634" s="720"/>
      <c r="Q634" s="720"/>
      <c r="R634" s="720"/>
      <c r="S634" s="720"/>
      <c r="T634" s="720"/>
      <c r="U634" s="720"/>
      <c r="V634" s="720"/>
      <c r="W634" s="720"/>
      <c r="X634" s="720"/>
      <c r="Y634" s="720"/>
      <c r="Z634" s="720"/>
      <c r="AA634" s="720"/>
      <c r="AB634" s="720"/>
      <c r="AC634" s="720"/>
      <c r="AD634" s="720"/>
      <c r="AE634" s="720"/>
      <c r="AF634" s="720"/>
      <c r="AG634" s="720"/>
      <c r="AH634" s="720"/>
    </row>
    <row r="635">
      <c r="A635" s="720"/>
      <c r="B635" s="720"/>
      <c r="C635" s="720"/>
      <c r="D635" s="720"/>
      <c r="E635" s="720"/>
      <c r="F635" s="720"/>
      <c r="G635" s="720"/>
      <c r="H635" s="720"/>
      <c r="I635" s="720"/>
      <c r="J635" s="720"/>
      <c r="K635" s="720"/>
      <c r="L635" s="720"/>
      <c r="M635" s="720"/>
      <c r="N635" s="720"/>
      <c r="O635" s="720"/>
      <c r="P635" s="720"/>
      <c r="Q635" s="720"/>
      <c r="R635" s="720"/>
      <c r="S635" s="720"/>
      <c r="T635" s="720"/>
      <c r="U635" s="720"/>
      <c r="V635" s="720"/>
      <c r="W635" s="720"/>
      <c r="X635" s="720"/>
      <c r="Y635" s="720"/>
      <c r="Z635" s="720"/>
      <c r="AA635" s="720"/>
      <c r="AB635" s="720"/>
      <c r="AC635" s="720"/>
      <c r="AD635" s="720"/>
      <c r="AE635" s="720"/>
      <c r="AF635" s="720"/>
      <c r="AG635" s="720"/>
      <c r="AH635" s="720"/>
    </row>
    <row r="636">
      <c r="A636" s="720"/>
      <c r="B636" s="720"/>
      <c r="C636" s="720"/>
      <c r="D636" s="720"/>
      <c r="E636" s="720"/>
      <c r="F636" s="720"/>
      <c r="G636" s="720"/>
      <c r="H636" s="720"/>
      <c r="I636" s="720"/>
      <c r="J636" s="720"/>
      <c r="K636" s="720"/>
      <c r="L636" s="720"/>
      <c r="M636" s="720"/>
      <c r="N636" s="720"/>
      <c r="O636" s="720"/>
      <c r="P636" s="720"/>
      <c r="Q636" s="720"/>
      <c r="R636" s="720"/>
      <c r="S636" s="720"/>
      <c r="T636" s="720"/>
      <c r="U636" s="720"/>
      <c r="V636" s="720"/>
      <c r="W636" s="720"/>
      <c r="X636" s="720"/>
      <c r="Y636" s="720"/>
      <c r="Z636" s="720"/>
      <c r="AA636" s="720"/>
      <c r="AB636" s="720"/>
      <c r="AC636" s="720"/>
      <c r="AD636" s="720"/>
      <c r="AE636" s="720"/>
      <c r="AF636" s="720"/>
      <c r="AG636" s="720"/>
      <c r="AH636" s="720"/>
    </row>
    <row r="637">
      <c r="A637" s="720"/>
      <c r="B637" s="720"/>
      <c r="C637" s="720"/>
      <c r="D637" s="720"/>
      <c r="E637" s="720"/>
      <c r="F637" s="720"/>
      <c r="G637" s="720"/>
      <c r="H637" s="720"/>
      <c r="I637" s="720"/>
      <c r="J637" s="720"/>
      <c r="K637" s="720"/>
      <c r="L637" s="720"/>
      <c r="M637" s="720"/>
      <c r="N637" s="720"/>
      <c r="O637" s="720"/>
      <c r="P637" s="720"/>
      <c r="Q637" s="720"/>
      <c r="R637" s="720"/>
      <c r="S637" s="720"/>
      <c r="T637" s="720"/>
      <c r="U637" s="720"/>
      <c r="V637" s="720"/>
      <c r="W637" s="720"/>
      <c r="X637" s="720"/>
      <c r="Y637" s="720"/>
      <c r="Z637" s="720"/>
      <c r="AA637" s="720"/>
      <c r="AB637" s="720"/>
      <c r="AC637" s="720"/>
      <c r="AD637" s="720"/>
      <c r="AE637" s="720"/>
      <c r="AF637" s="720"/>
      <c r="AG637" s="720"/>
      <c r="AH637" s="720"/>
    </row>
    <row r="638">
      <c r="A638" s="720"/>
      <c r="B638" s="720"/>
      <c r="C638" s="720"/>
      <c r="D638" s="720"/>
      <c r="E638" s="720"/>
      <c r="F638" s="720"/>
      <c r="G638" s="720"/>
      <c r="H638" s="720"/>
      <c r="I638" s="720"/>
      <c r="J638" s="720"/>
      <c r="K638" s="720"/>
      <c r="L638" s="720"/>
      <c r="M638" s="720"/>
      <c r="N638" s="720"/>
      <c r="O638" s="720"/>
      <c r="P638" s="720"/>
      <c r="Q638" s="720"/>
      <c r="R638" s="720"/>
      <c r="S638" s="720"/>
      <c r="T638" s="720"/>
      <c r="U638" s="720"/>
      <c r="V638" s="720"/>
      <c r="W638" s="720"/>
      <c r="X638" s="720"/>
      <c r="Y638" s="720"/>
      <c r="Z638" s="720"/>
      <c r="AA638" s="720"/>
      <c r="AB638" s="720"/>
      <c r="AC638" s="720"/>
      <c r="AD638" s="720"/>
      <c r="AE638" s="720"/>
      <c r="AF638" s="720"/>
      <c r="AG638" s="720"/>
      <c r="AH638" s="720"/>
    </row>
    <row r="639">
      <c r="A639" s="720"/>
      <c r="B639" s="720"/>
      <c r="C639" s="720"/>
      <c r="D639" s="720"/>
      <c r="E639" s="720"/>
      <c r="F639" s="720"/>
      <c r="G639" s="720"/>
      <c r="H639" s="720"/>
      <c r="I639" s="720"/>
      <c r="J639" s="720"/>
      <c r="K639" s="720"/>
      <c r="L639" s="720"/>
      <c r="M639" s="720"/>
      <c r="N639" s="720"/>
      <c r="O639" s="720"/>
      <c r="P639" s="720"/>
      <c r="Q639" s="720"/>
      <c r="R639" s="720"/>
      <c r="S639" s="720"/>
      <c r="T639" s="720"/>
      <c r="U639" s="720"/>
      <c r="V639" s="720"/>
      <c r="W639" s="720"/>
      <c r="X639" s="720"/>
      <c r="Y639" s="720"/>
      <c r="Z639" s="720"/>
      <c r="AA639" s="720"/>
      <c r="AB639" s="720"/>
      <c r="AC639" s="720"/>
      <c r="AD639" s="720"/>
      <c r="AE639" s="720"/>
      <c r="AF639" s="720"/>
      <c r="AG639" s="720"/>
      <c r="AH639" s="720"/>
    </row>
    <row r="640">
      <c r="A640" s="720"/>
      <c r="B640" s="720"/>
      <c r="C640" s="720"/>
      <c r="D640" s="720"/>
      <c r="E640" s="720"/>
      <c r="F640" s="720"/>
      <c r="G640" s="720"/>
      <c r="H640" s="720"/>
      <c r="I640" s="720"/>
      <c r="J640" s="720"/>
      <c r="K640" s="720"/>
      <c r="L640" s="720"/>
      <c r="M640" s="720"/>
      <c r="N640" s="720"/>
      <c r="O640" s="720"/>
      <c r="P640" s="720"/>
      <c r="Q640" s="720"/>
      <c r="R640" s="720"/>
      <c r="S640" s="720"/>
      <c r="T640" s="720"/>
      <c r="U640" s="720"/>
      <c r="V640" s="720"/>
      <c r="W640" s="720"/>
      <c r="X640" s="720"/>
      <c r="Y640" s="720"/>
      <c r="Z640" s="720"/>
      <c r="AA640" s="720"/>
      <c r="AB640" s="720"/>
      <c r="AC640" s="720"/>
      <c r="AD640" s="720"/>
      <c r="AE640" s="720"/>
      <c r="AF640" s="720"/>
      <c r="AG640" s="720"/>
      <c r="AH640" s="720"/>
    </row>
    <row r="641">
      <c r="A641" s="720"/>
      <c r="B641" s="720"/>
      <c r="C641" s="720"/>
      <c r="D641" s="720"/>
      <c r="E641" s="720"/>
      <c r="F641" s="720"/>
      <c r="G641" s="720"/>
      <c r="H641" s="720"/>
      <c r="I641" s="720"/>
      <c r="J641" s="720"/>
      <c r="K641" s="720"/>
      <c r="L641" s="720"/>
      <c r="M641" s="720"/>
      <c r="N641" s="720"/>
      <c r="O641" s="720"/>
      <c r="P641" s="720"/>
      <c r="Q641" s="720"/>
      <c r="R641" s="720"/>
      <c r="S641" s="720"/>
      <c r="T641" s="720"/>
      <c r="U641" s="720"/>
      <c r="V641" s="720"/>
      <c r="W641" s="720"/>
      <c r="X641" s="720"/>
      <c r="Y641" s="720"/>
      <c r="Z641" s="720"/>
      <c r="AA641" s="720"/>
      <c r="AB641" s="720"/>
      <c r="AC641" s="720"/>
      <c r="AD641" s="720"/>
      <c r="AE641" s="720"/>
      <c r="AF641" s="720"/>
      <c r="AG641" s="720"/>
      <c r="AH641" s="720"/>
    </row>
    <row r="642">
      <c r="A642" s="720"/>
      <c r="B642" s="720"/>
      <c r="C642" s="720"/>
      <c r="D642" s="720"/>
      <c r="E642" s="720"/>
      <c r="F642" s="720"/>
      <c r="G642" s="720"/>
      <c r="H642" s="720"/>
      <c r="I642" s="720"/>
      <c r="J642" s="720"/>
      <c r="K642" s="720"/>
      <c r="L642" s="720"/>
      <c r="M642" s="720"/>
      <c r="N642" s="720"/>
      <c r="O642" s="720"/>
      <c r="P642" s="720"/>
      <c r="Q642" s="720"/>
      <c r="R642" s="720"/>
      <c r="S642" s="720"/>
      <c r="T642" s="720"/>
      <c r="U642" s="720"/>
      <c r="V642" s="720"/>
      <c r="W642" s="720"/>
      <c r="X642" s="720"/>
      <c r="Y642" s="720"/>
      <c r="Z642" s="720"/>
      <c r="AA642" s="720"/>
      <c r="AB642" s="720"/>
      <c r="AC642" s="720"/>
      <c r="AD642" s="720"/>
      <c r="AE642" s="720"/>
      <c r="AF642" s="720"/>
      <c r="AG642" s="720"/>
      <c r="AH642" s="720"/>
    </row>
    <row r="643">
      <c r="A643" s="720"/>
      <c r="B643" s="720"/>
      <c r="C643" s="720"/>
      <c r="D643" s="720"/>
      <c r="E643" s="720"/>
      <c r="F643" s="720"/>
      <c r="G643" s="720"/>
      <c r="H643" s="720"/>
      <c r="I643" s="720"/>
      <c r="J643" s="720"/>
      <c r="K643" s="720"/>
      <c r="L643" s="720"/>
      <c r="M643" s="720"/>
      <c r="N643" s="720"/>
      <c r="O643" s="720"/>
      <c r="P643" s="720"/>
      <c r="Q643" s="720"/>
      <c r="R643" s="720"/>
      <c r="S643" s="720"/>
      <c r="T643" s="720"/>
      <c r="U643" s="720"/>
      <c r="V643" s="720"/>
      <c r="W643" s="720"/>
      <c r="X643" s="720"/>
      <c r="Y643" s="720"/>
      <c r="Z643" s="720"/>
      <c r="AA643" s="720"/>
      <c r="AB643" s="720"/>
      <c r="AC643" s="720"/>
      <c r="AD643" s="720"/>
      <c r="AE643" s="720"/>
      <c r="AF643" s="720"/>
      <c r="AG643" s="720"/>
      <c r="AH643" s="720"/>
    </row>
    <row r="644">
      <c r="A644" s="720"/>
      <c r="B644" s="720"/>
      <c r="C644" s="720"/>
      <c r="D644" s="720"/>
      <c r="E644" s="720"/>
      <c r="F644" s="720"/>
      <c r="G644" s="720"/>
      <c r="H644" s="720"/>
      <c r="I644" s="720"/>
      <c r="J644" s="720"/>
      <c r="K644" s="720"/>
      <c r="L644" s="720"/>
      <c r="M644" s="720"/>
      <c r="N644" s="720"/>
      <c r="O644" s="720"/>
      <c r="P644" s="720"/>
      <c r="Q644" s="720"/>
      <c r="R644" s="720"/>
      <c r="S644" s="720"/>
      <c r="T644" s="720"/>
      <c r="U644" s="720"/>
      <c r="V644" s="720"/>
      <c r="W644" s="720"/>
      <c r="X644" s="720"/>
      <c r="Y644" s="720"/>
      <c r="Z644" s="720"/>
      <c r="AA644" s="720"/>
      <c r="AB644" s="720"/>
      <c r="AC644" s="720"/>
      <c r="AD644" s="720"/>
      <c r="AE644" s="720"/>
      <c r="AF644" s="720"/>
      <c r="AG644" s="720"/>
      <c r="AH644" s="720"/>
    </row>
    <row r="645">
      <c r="A645" s="720"/>
      <c r="B645" s="720"/>
      <c r="C645" s="720"/>
      <c r="D645" s="720"/>
      <c r="E645" s="720"/>
      <c r="F645" s="720"/>
      <c r="G645" s="720"/>
      <c r="H645" s="720"/>
      <c r="I645" s="720"/>
      <c r="J645" s="720"/>
      <c r="K645" s="720"/>
      <c r="L645" s="720"/>
      <c r="M645" s="720"/>
      <c r="N645" s="720"/>
      <c r="O645" s="720"/>
      <c r="P645" s="720"/>
      <c r="Q645" s="720"/>
      <c r="R645" s="720"/>
      <c r="S645" s="720"/>
      <c r="T645" s="720"/>
      <c r="U645" s="720"/>
      <c r="V645" s="720"/>
      <c r="W645" s="720"/>
      <c r="X645" s="720"/>
      <c r="Y645" s="720"/>
      <c r="Z645" s="720"/>
      <c r="AA645" s="720"/>
      <c r="AB645" s="720"/>
      <c r="AC645" s="720"/>
      <c r="AD645" s="720"/>
      <c r="AE645" s="720"/>
      <c r="AF645" s="720"/>
      <c r="AG645" s="720"/>
      <c r="AH645" s="720"/>
    </row>
    <row r="646">
      <c r="A646" s="720"/>
      <c r="B646" s="720"/>
      <c r="C646" s="720"/>
      <c r="D646" s="720"/>
      <c r="E646" s="720"/>
      <c r="F646" s="720"/>
      <c r="G646" s="720"/>
      <c r="H646" s="720"/>
      <c r="I646" s="720"/>
      <c r="J646" s="720"/>
      <c r="K646" s="720"/>
      <c r="L646" s="720"/>
      <c r="M646" s="720"/>
      <c r="N646" s="720"/>
      <c r="O646" s="720"/>
      <c r="P646" s="720"/>
      <c r="Q646" s="720"/>
      <c r="R646" s="720"/>
      <c r="S646" s="720"/>
      <c r="T646" s="720"/>
      <c r="U646" s="720"/>
      <c r="V646" s="720"/>
      <c r="W646" s="720"/>
      <c r="X646" s="720"/>
      <c r="Y646" s="720"/>
      <c r="Z646" s="720"/>
      <c r="AA646" s="720"/>
      <c r="AB646" s="720"/>
      <c r="AC646" s="720"/>
      <c r="AD646" s="720"/>
      <c r="AE646" s="720"/>
      <c r="AF646" s="720"/>
      <c r="AG646" s="720"/>
      <c r="AH646" s="720"/>
    </row>
    <row r="647">
      <c r="A647" s="720"/>
      <c r="B647" s="720"/>
      <c r="C647" s="720"/>
      <c r="D647" s="720"/>
      <c r="E647" s="720"/>
      <c r="F647" s="720"/>
      <c r="G647" s="720"/>
      <c r="H647" s="720"/>
      <c r="I647" s="720"/>
      <c r="J647" s="720"/>
      <c r="K647" s="720"/>
      <c r="L647" s="720"/>
      <c r="M647" s="720"/>
      <c r="N647" s="720"/>
      <c r="O647" s="720"/>
      <c r="P647" s="720"/>
      <c r="Q647" s="720"/>
      <c r="R647" s="720"/>
      <c r="S647" s="720"/>
      <c r="T647" s="720"/>
      <c r="U647" s="720"/>
      <c r="V647" s="720"/>
      <c r="W647" s="720"/>
      <c r="X647" s="720"/>
      <c r="Y647" s="720"/>
      <c r="Z647" s="720"/>
      <c r="AA647" s="720"/>
      <c r="AB647" s="720"/>
      <c r="AC647" s="720"/>
      <c r="AD647" s="720"/>
      <c r="AE647" s="720"/>
      <c r="AF647" s="720"/>
      <c r="AG647" s="720"/>
      <c r="AH647" s="720"/>
    </row>
    <row r="648">
      <c r="A648" s="720"/>
      <c r="B648" s="720"/>
      <c r="C648" s="720"/>
      <c r="D648" s="720"/>
      <c r="E648" s="720"/>
      <c r="F648" s="720"/>
      <c r="G648" s="720"/>
      <c r="H648" s="720"/>
      <c r="I648" s="720"/>
      <c r="J648" s="720"/>
      <c r="K648" s="720"/>
      <c r="L648" s="720"/>
      <c r="M648" s="720"/>
      <c r="N648" s="720"/>
      <c r="O648" s="720"/>
      <c r="P648" s="720"/>
      <c r="Q648" s="720"/>
      <c r="R648" s="720"/>
      <c r="S648" s="720"/>
      <c r="T648" s="720"/>
      <c r="U648" s="720"/>
      <c r="V648" s="720"/>
      <c r="W648" s="720"/>
      <c r="X648" s="720"/>
      <c r="Y648" s="720"/>
      <c r="Z648" s="720"/>
      <c r="AA648" s="720"/>
      <c r="AB648" s="720"/>
      <c r="AC648" s="720"/>
      <c r="AD648" s="720"/>
      <c r="AE648" s="720"/>
      <c r="AF648" s="720"/>
      <c r="AG648" s="720"/>
      <c r="AH648" s="720"/>
    </row>
    <row r="649">
      <c r="A649" s="720"/>
      <c r="B649" s="720"/>
      <c r="C649" s="720"/>
      <c r="D649" s="720"/>
      <c r="E649" s="720"/>
      <c r="F649" s="720"/>
      <c r="G649" s="720"/>
      <c r="H649" s="720"/>
      <c r="I649" s="720"/>
      <c r="J649" s="720"/>
      <c r="K649" s="720"/>
      <c r="L649" s="720"/>
      <c r="M649" s="720"/>
      <c r="N649" s="720"/>
      <c r="O649" s="720"/>
      <c r="P649" s="720"/>
      <c r="Q649" s="720"/>
      <c r="R649" s="720"/>
      <c r="S649" s="720"/>
      <c r="T649" s="720"/>
      <c r="U649" s="720"/>
      <c r="V649" s="720"/>
      <c r="W649" s="720"/>
      <c r="X649" s="720"/>
      <c r="Y649" s="720"/>
      <c r="Z649" s="720"/>
      <c r="AA649" s="720"/>
      <c r="AB649" s="720"/>
      <c r="AC649" s="720"/>
      <c r="AD649" s="720"/>
      <c r="AE649" s="720"/>
      <c r="AF649" s="720"/>
      <c r="AG649" s="720"/>
      <c r="AH649" s="720"/>
    </row>
    <row r="650">
      <c r="A650" s="720"/>
      <c r="B650" s="720"/>
      <c r="C650" s="720"/>
      <c r="D650" s="720"/>
      <c r="E650" s="720"/>
      <c r="F650" s="720"/>
      <c r="G650" s="720"/>
      <c r="H650" s="720"/>
      <c r="I650" s="720"/>
      <c r="J650" s="720"/>
      <c r="K650" s="720"/>
      <c r="L650" s="720"/>
      <c r="M650" s="720"/>
      <c r="N650" s="720"/>
      <c r="O650" s="720"/>
      <c r="P650" s="720"/>
      <c r="Q650" s="720"/>
      <c r="R650" s="720"/>
      <c r="S650" s="720"/>
      <c r="T650" s="720"/>
      <c r="U650" s="720"/>
      <c r="V650" s="720"/>
      <c r="W650" s="720"/>
      <c r="X650" s="720"/>
      <c r="Y650" s="720"/>
      <c r="Z650" s="720"/>
      <c r="AA650" s="720"/>
      <c r="AB650" s="720"/>
      <c r="AC650" s="720"/>
      <c r="AD650" s="720"/>
      <c r="AE650" s="720"/>
      <c r="AF650" s="720"/>
      <c r="AG650" s="720"/>
      <c r="AH650" s="720"/>
    </row>
    <row r="651">
      <c r="A651" s="720"/>
      <c r="B651" s="720"/>
      <c r="C651" s="720"/>
      <c r="D651" s="720"/>
      <c r="E651" s="720"/>
      <c r="F651" s="720"/>
      <c r="G651" s="720"/>
      <c r="H651" s="720"/>
      <c r="I651" s="720"/>
      <c r="J651" s="720"/>
      <c r="K651" s="720"/>
      <c r="L651" s="720"/>
      <c r="M651" s="720"/>
      <c r="N651" s="720"/>
      <c r="O651" s="720"/>
      <c r="P651" s="720"/>
      <c r="Q651" s="720"/>
      <c r="R651" s="720"/>
      <c r="S651" s="720"/>
      <c r="T651" s="720"/>
      <c r="U651" s="720"/>
      <c r="V651" s="720"/>
      <c r="W651" s="720"/>
      <c r="X651" s="720"/>
      <c r="Y651" s="720"/>
      <c r="Z651" s="720"/>
      <c r="AA651" s="720"/>
      <c r="AB651" s="720"/>
      <c r="AC651" s="720"/>
      <c r="AD651" s="720"/>
      <c r="AE651" s="720"/>
      <c r="AF651" s="720"/>
      <c r="AG651" s="720"/>
      <c r="AH651" s="720"/>
    </row>
    <row r="652">
      <c r="A652" s="720"/>
      <c r="B652" s="720"/>
      <c r="C652" s="720"/>
      <c r="D652" s="720"/>
      <c r="E652" s="720"/>
      <c r="F652" s="720"/>
      <c r="G652" s="720"/>
      <c r="H652" s="720"/>
      <c r="I652" s="720"/>
      <c r="J652" s="720"/>
      <c r="K652" s="720"/>
      <c r="L652" s="720"/>
      <c r="M652" s="720"/>
      <c r="N652" s="720"/>
      <c r="O652" s="720"/>
      <c r="P652" s="720"/>
      <c r="Q652" s="720"/>
      <c r="R652" s="720"/>
      <c r="S652" s="720"/>
      <c r="T652" s="720"/>
      <c r="U652" s="720"/>
      <c r="V652" s="720"/>
      <c r="W652" s="720"/>
      <c r="X652" s="720"/>
      <c r="Y652" s="720"/>
      <c r="Z652" s="720"/>
      <c r="AA652" s="720"/>
      <c r="AB652" s="720"/>
      <c r="AC652" s="720"/>
      <c r="AD652" s="720"/>
      <c r="AE652" s="720"/>
      <c r="AF652" s="720"/>
      <c r="AG652" s="720"/>
      <c r="AH652" s="720"/>
    </row>
    <row r="653">
      <c r="A653" s="720"/>
      <c r="B653" s="720"/>
      <c r="C653" s="720"/>
      <c r="D653" s="720"/>
      <c r="E653" s="720"/>
      <c r="F653" s="720"/>
      <c r="G653" s="720"/>
      <c r="H653" s="720"/>
      <c r="I653" s="720"/>
      <c r="J653" s="720"/>
      <c r="K653" s="720"/>
      <c r="L653" s="720"/>
      <c r="M653" s="720"/>
      <c r="N653" s="720"/>
      <c r="O653" s="720"/>
      <c r="P653" s="720"/>
      <c r="Q653" s="720"/>
      <c r="R653" s="720"/>
      <c r="S653" s="720"/>
      <c r="T653" s="720"/>
      <c r="U653" s="720"/>
      <c r="V653" s="720"/>
      <c r="W653" s="720"/>
      <c r="X653" s="720"/>
      <c r="Y653" s="720"/>
      <c r="Z653" s="720"/>
      <c r="AA653" s="720"/>
      <c r="AB653" s="720"/>
      <c r="AC653" s="720"/>
      <c r="AD653" s="720"/>
      <c r="AE653" s="720"/>
      <c r="AF653" s="720"/>
      <c r="AG653" s="720"/>
      <c r="AH653" s="720"/>
    </row>
    <row r="654">
      <c r="A654" s="720"/>
      <c r="B654" s="720"/>
      <c r="C654" s="720"/>
      <c r="D654" s="720"/>
      <c r="E654" s="720"/>
      <c r="F654" s="720"/>
      <c r="G654" s="720"/>
      <c r="H654" s="720"/>
      <c r="I654" s="720"/>
      <c r="J654" s="720"/>
      <c r="K654" s="720"/>
      <c r="L654" s="720"/>
      <c r="M654" s="720"/>
      <c r="N654" s="720"/>
      <c r="O654" s="720"/>
      <c r="P654" s="720"/>
      <c r="Q654" s="720"/>
      <c r="R654" s="720"/>
      <c r="S654" s="720"/>
      <c r="T654" s="720"/>
      <c r="U654" s="720"/>
      <c r="V654" s="720"/>
      <c r="W654" s="720"/>
      <c r="X654" s="720"/>
      <c r="Y654" s="720"/>
      <c r="Z654" s="720"/>
      <c r="AA654" s="720"/>
      <c r="AB654" s="720"/>
      <c r="AC654" s="720"/>
      <c r="AD654" s="720"/>
      <c r="AE654" s="720"/>
      <c r="AF654" s="720"/>
      <c r="AG654" s="720"/>
      <c r="AH654" s="720"/>
    </row>
    <row r="655">
      <c r="A655" s="720"/>
      <c r="B655" s="720"/>
      <c r="C655" s="720"/>
      <c r="D655" s="720"/>
      <c r="E655" s="720"/>
      <c r="F655" s="720"/>
      <c r="G655" s="720"/>
      <c r="H655" s="720"/>
      <c r="I655" s="720"/>
      <c r="J655" s="720"/>
      <c r="K655" s="720"/>
      <c r="L655" s="720"/>
      <c r="M655" s="720"/>
      <c r="N655" s="720"/>
      <c r="O655" s="720"/>
      <c r="P655" s="720"/>
      <c r="Q655" s="720"/>
      <c r="R655" s="720"/>
      <c r="S655" s="720"/>
      <c r="T655" s="720"/>
      <c r="U655" s="720"/>
      <c r="V655" s="720"/>
      <c r="W655" s="720"/>
      <c r="X655" s="720"/>
      <c r="Y655" s="720"/>
      <c r="Z655" s="720"/>
      <c r="AA655" s="720"/>
      <c r="AB655" s="720"/>
      <c r="AC655" s="720"/>
      <c r="AD655" s="720"/>
      <c r="AE655" s="720"/>
      <c r="AF655" s="720"/>
      <c r="AG655" s="720"/>
      <c r="AH655" s="720"/>
    </row>
    <row r="656">
      <c r="A656" s="720"/>
      <c r="B656" s="720"/>
      <c r="C656" s="720"/>
      <c r="D656" s="720"/>
      <c r="E656" s="720"/>
      <c r="F656" s="720"/>
      <c r="G656" s="720"/>
      <c r="H656" s="720"/>
      <c r="I656" s="720"/>
      <c r="J656" s="720"/>
      <c r="K656" s="720"/>
      <c r="L656" s="720"/>
      <c r="M656" s="720"/>
      <c r="N656" s="720"/>
      <c r="O656" s="720"/>
      <c r="P656" s="720"/>
      <c r="Q656" s="720"/>
      <c r="R656" s="720"/>
      <c r="S656" s="720"/>
      <c r="T656" s="720"/>
      <c r="U656" s="720"/>
      <c r="V656" s="720"/>
      <c r="W656" s="720"/>
      <c r="X656" s="720"/>
      <c r="Y656" s="720"/>
      <c r="Z656" s="720"/>
      <c r="AA656" s="720"/>
      <c r="AB656" s="720"/>
      <c r="AC656" s="720"/>
      <c r="AD656" s="720"/>
      <c r="AE656" s="720"/>
      <c r="AF656" s="720"/>
      <c r="AG656" s="720"/>
      <c r="AH656" s="720"/>
    </row>
    <row r="657">
      <c r="A657" s="720"/>
      <c r="B657" s="720"/>
      <c r="C657" s="720"/>
      <c r="D657" s="720"/>
      <c r="E657" s="720"/>
      <c r="F657" s="720"/>
      <c r="G657" s="720"/>
      <c r="H657" s="720"/>
      <c r="I657" s="720"/>
      <c r="J657" s="720"/>
      <c r="K657" s="720"/>
      <c r="L657" s="720"/>
      <c r="M657" s="720"/>
      <c r="N657" s="720"/>
      <c r="O657" s="720"/>
      <c r="P657" s="720"/>
      <c r="Q657" s="720"/>
      <c r="R657" s="720"/>
      <c r="S657" s="720"/>
      <c r="T657" s="720"/>
      <c r="U657" s="720"/>
      <c r="V657" s="720"/>
      <c r="W657" s="720"/>
      <c r="X657" s="720"/>
      <c r="Y657" s="720"/>
      <c r="Z657" s="720"/>
      <c r="AA657" s="720"/>
      <c r="AB657" s="720"/>
      <c r="AC657" s="720"/>
      <c r="AD657" s="720"/>
      <c r="AE657" s="720"/>
      <c r="AF657" s="720"/>
      <c r="AG657" s="720"/>
      <c r="AH657" s="720"/>
    </row>
    <row r="658">
      <c r="A658" s="720"/>
      <c r="B658" s="720"/>
      <c r="C658" s="720"/>
      <c r="D658" s="720"/>
      <c r="E658" s="720"/>
      <c r="F658" s="720"/>
      <c r="G658" s="720"/>
      <c r="H658" s="720"/>
      <c r="I658" s="720"/>
      <c r="J658" s="720"/>
      <c r="K658" s="720"/>
      <c r="L658" s="720"/>
      <c r="M658" s="720"/>
      <c r="N658" s="720"/>
      <c r="O658" s="720"/>
      <c r="P658" s="720"/>
      <c r="Q658" s="720"/>
      <c r="R658" s="720"/>
      <c r="S658" s="720"/>
      <c r="T658" s="720"/>
      <c r="U658" s="720"/>
      <c r="V658" s="720"/>
      <c r="W658" s="720"/>
      <c r="X658" s="720"/>
      <c r="Y658" s="720"/>
      <c r="Z658" s="720"/>
      <c r="AA658" s="720"/>
      <c r="AB658" s="720"/>
      <c r="AC658" s="720"/>
      <c r="AD658" s="720"/>
      <c r="AE658" s="720"/>
      <c r="AF658" s="720"/>
      <c r="AG658" s="720"/>
      <c r="AH658" s="720"/>
    </row>
    <row r="659">
      <c r="A659" s="720"/>
      <c r="B659" s="720"/>
      <c r="C659" s="720"/>
      <c r="D659" s="720"/>
      <c r="E659" s="720"/>
      <c r="F659" s="720"/>
      <c r="G659" s="720"/>
      <c r="H659" s="720"/>
      <c r="I659" s="720"/>
      <c r="J659" s="720"/>
      <c r="K659" s="720"/>
      <c r="L659" s="720"/>
      <c r="M659" s="720"/>
      <c r="N659" s="720"/>
      <c r="O659" s="720"/>
      <c r="P659" s="720"/>
      <c r="Q659" s="720"/>
      <c r="R659" s="720"/>
      <c r="S659" s="720"/>
      <c r="T659" s="720"/>
      <c r="U659" s="720"/>
      <c r="V659" s="720"/>
      <c r="W659" s="720"/>
      <c r="X659" s="720"/>
      <c r="Y659" s="720"/>
      <c r="Z659" s="720"/>
      <c r="AA659" s="720"/>
      <c r="AB659" s="720"/>
      <c r="AC659" s="720"/>
      <c r="AD659" s="720"/>
      <c r="AE659" s="720"/>
      <c r="AF659" s="720"/>
      <c r="AG659" s="720"/>
      <c r="AH659" s="720"/>
    </row>
    <row r="660">
      <c r="A660" s="720"/>
      <c r="B660" s="720"/>
      <c r="C660" s="720"/>
      <c r="D660" s="720"/>
      <c r="E660" s="720"/>
      <c r="F660" s="720"/>
      <c r="G660" s="720"/>
      <c r="H660" s="720"/>
      <c r="I660" s="720"/>
      <c r="J660" s="720"/>
      <c r="K660" s="720"/>
      <c r="L660" s="720"/>
      <c r="M660" s="720"/>
      <c r="N660" s="720"/>
      <c r="O660" s="720"/>
      <c r="P660" s="720"/>
      <c r="Q660" s="720"/>
      <c r="R660" s="720"/>
      <c r="S660" s="720"/>
      <c r="T660" s="720"/>
      <c r="U660" s="720"/>
      <c r="V660" s="720"/>
      <c r="W660" s="720"/>
      <c r="X660" s="720"/>
      <c r="Y660" s="720"/>
      <c r="Z660" s="720"/>
      <c r="AA660" s="720"/>
      <c r="AB660" s="720"/>
      <c r="AC660" s="720"/>
      <c r="AD660" s="720"/>
      <c r="AE660" s="720"/>
      <c r="AF660" s="720"/>
      <c r="AG660" s="720"/>
      <c r="AH660" s="720"/>
    </row>
    <row r="661">
      <c r="A661" s="720"/>
      <c r="B661" s="720"/>
      <c r="C661" s="720"/>
      <c r="D661" s="720"/>
      <c r="E661" s="720"/>
      <c r="F661" s="720"/>
      <c r="G661" s="720"/>
      <c r="H661" s="720"/>
      <c r="I661" s="720"/>
      <c r="J661" s="720"/>
      <c r="K661" s="720"/>
      <c r="L661" s="720"/>
      <c r="M661" s="720"/>
      <c r="N661" s="720"/>
      <c r="O661" s="720"/>
      <c r="P661" s="720"/>
      <c r="Q661" s="720"/>
      <c r="R661" s="720"/>
      <c r="S661" s="720"/>
      <c r="T661" s="720"/>
      <c r="U661" s="720"/>
      <c r="V661" s="720"/>
      <c r="W661" s="720"/>
      <c r="X661" s="720"/>
      <c r="Y661" s="720"/>
      <c r="Z661" s="720"/>
      <c r="AA661" s="720"/>
      <c r="AB661" s="720"/>
      <c r="AC661" s="720"/>
      <c r="AD661" s="720"/>
      <c r="AE661" s="720"/>
      <c r="AF661" s="720"/>
      <c r="AG661" s="720"/>
      <c r="AH661" s="720"/>
    </row>
    <row r="662">
      <c r="A662" s="720"/>
      <c r="B662" s="720"/>
      <c r="C662" s="720"/>
      <c r="D662" s="720"/>
      <c r="E662" s="720"/>
      <c r="F662" s="720"/>
      <c r="G662" s="720"/>
      <c r="H662" s="720"/>
      <c r="I662" s="720"/>
      <c r="J662" s="720"/>
      <c r="K662" s="720"/>
      <c r="L662" s="720"/>
      <c r="M662" s="720"/>
      <c r="N662" s="720"/>
      <c r="O662" s="720"/>
      <c r="P662" s="720"/>
      <c r="Q662" s="720"/>
      <c r="R662" s="720"/>
      <c r="S662" s="720"/>
      <c r="T662" s="720"/>
      <c r="U662" s="720"/>
      <c r="V662" s="720"/>
      <c r="W662" s="720"/>
      <c r="X662" s="720"/>
      <c r="Y662" s="720"/>
      <c r="Z662" s="720"/>
      <c r="AA662" s="720"/>
      <c r="AB662" s="720"/>
      <c r="AC662" s="720"/>
      <c r="AD662" s="720"/>
      <c r="AE662" s="720"/>
      <c r="AF662" s="720"/>
      <c r="AG662" s="720"/>
      <c r="AH662" s="720"/>
    </row>
    <row r="663">
      <c r="A663" s="720"/>
      <c r="B663" s="720"/>
      <c r="C663" s="720"/>
      <c r="D663" s="720"/>
      <c r="E663" s="720"/>
      <c r="F663" s="720"/>
      <c r="G663" s="720"/>
      <c r="H663" s="720"/>
      <c r="I663" s="720"/>
      <c r="J663" s="720"/>
      <c r="K663" s="720"/>
      <c r="L663" s="720"/>
      <c r="M663" s="720"/>
      <c r="N663" s="720"/>
      <c r="O663" s="720"/>
      <c r="P663" s="720"/>
      <c r="Q663" s="720"/>
      <c r="R663" s="720"/>
      <c r="S663" s="720"/>
      <c r="T663" s="720"/>
      <c r="U663" s="720"/>
      <c r="V663" s="720"/>
      <c r="W663" s="720"/>
      <c r="X663" s="720"/>
      <c r="Y663" s="720"/>
      <c r="Z663" s="720"/>
      <c r="AA663" s="720"/>
      <c r="AB663" s="720"/>
      <c r="AC663" s="720"/>
      <c r="AD663" s="720"/>
      <c r="AE663" s="720"/>
      <c r="AF663" s="720"/>
      <c r="AG663" s="720"/>
      <c r="AH663" s="720"/>
    </row>
    <row r="664">
      <c r="A664" s="720"/>
      <c r="B664" s="720"/>
      <c r="C664" s="720"/>
      <c r="D664" s="720"/>
      <c r="E664" s="720"/>
      <c r="F664" s="720"/>
      <c r="G664" s="720"/>
      <c r="H664" s="720"/>
      <c r="I664" s="720"/>
      <c r="J664" s="720"/>
      <c r="K664" s="720"/>
      <c r="L664" s="720"/>
      <c r="M664" s="720"/>
      <c r="N664" s="720"/>
      <c r="O664" s="720"/>
      <c r="P664" s="720"/>
      <c r="Q664" s="720"/>
      <c r="R664" s="720"/>
      <c r="S664" s="720"/>
      <c r="T664" s="720"/>
      <c r="U664" s="720"/>
      <c r="V664" s="720"/>
      <c r="W664" s="720"/>
      <c r="X664" s="720"/>
      <c r="Y664" s="720"/>
      <c r="Z664" s="720"/>
      <c r="AA664" s="720"/>
      <c r="AB664" s="720"/>
      <c r="AC664" s="720"/>
      <c r="AD664" s="720"/>
      <c r="AE664" s="720"/>
      <c r="AF664" s="720"/>
      <c r="AG664" s="720"/>
      <c r="AH664" s="720"/>
    </row>
    <row r="665">
      <c r="A665" s="720"/>
      <c r="B665" s="720"/>
      <c r="C665" s="720"/>
      <c r="D665" s="720"/>
      <c r="E665" s="720"/>
      <c r="F665" s="720"/>
      <c r="G665" s="720"/>
      <c r="H665" s="720"/>
      <c r="I665" s="720"/>
      <c r="J665" s="720"/>
      <c r="K665" s="720"/>
      <c r="L665" s="720"/>
      <c r="M665" s="720"/>
      <c r="N665" s="720"/>
      <c r="O665" s="720"/>
      <c r="P665" s="720"/>
      <c r="Q665" s="720"/>
      <c r="R665" s="720"/>
      <c r="S665" s="720"/>
      <c r="T665" s="720"/>
      <c r="U665" s="720"/>
      <c r="V665" s="720"/>
      <c r="W665" s="720"/>
      <c r="X665" s="720"/>
      <c r="Y665" s="720"/>
      <c r="Z665" s="720"/>
      <c r="AA665" s="720"/>
      <c r="AB665" s="720"/>
      <c r="AC665" s="720"/>
      <c r="AD665" s="720"/>
      <c r="AE665" s="720"/>
      <c r="AF665" s="720"/>
      <c r="AG665" s="720"/>
      <c r="AH665" s="720"/>
    </row>
    <row r="666">
      <c r="A666" s="720"/>
      <c r="B666" s="720"/>
      <c r="C666" s="720"/>
      <c r="D666" s="720"/>
      <c r="E666" s="720"/>
      <c r="F666" s="720"/>
      <c r="G666" s="720"/>
      <c r="H666" s="720"/>
      <c r="I666" s="720"/>
      <c r="J666" s="720"/>
      <c r="K666" s="720"/>
      <c r="L666" s="720"/>
      <c r="M666" s="720"/>
      <c r="N666" s="720"/>
      <c r="O666" s="720"/>
      <c r="P666" s="720"/>
      <c r="Q666" s="720"/>
      <c r="R666" s="720"/>
      <c r="S666" s="720"/>
      <c r="T666" s="720"/>
      <c r="U666" s="720"/>
      <c r="V666" s="720"/>
      <c r="W666" s="720"/>
      <c r="X666" s="720"/>
      <c r="Y666" s="720"/>
      <c r="Z666" s="720"/>
      <c r="AA666" s="720"/>
      <c r="AB666" s="720"/>
      <c r="AC666" s="720"/>
      <c r="AD666" s="720"/>
      <c r="AE666" s="720"/>
      <c r="AF666" s="720"/>
      <c r="AG666" s="720"/>
      <c r="AH666" s="720"/>
    </row>
    <row r="667">
      <c r="A667" s="720"/>
      <c r="B667" s="720"/>
      <c r="C667" s="720"/>
      <c r="D667" s="720"/>
      <c r="E667" s="720"/>
      <c r="F667" s="720"/>
      <c r="G667" s="720"/>
      <c r="H667" s="720"/>
      <c r="I667" s="720"/>
      <c r="J667" s="720"/>
      <c r="K667" s="720"/>
      <c r="L667" s="720"/>
      <c r="M667" s="720"/>
      <c r="N667" s="720"/>
      <c r="O667" s="720"/>
      <c r="P667" s="720"/>
      <c r="Q667" s="720"/>
      <c r="R667" s="720"/>
      <c r="S667" s="720"/>
      <c r="T667" s="720"/>
      <c r="U667" s="720"/>
      <c r="V667" s="720"/>
      <c r="W667" s="720"/>
      <c r="X667" s="720"/>
      <c r="Y667" s="720"/>
      <c r="Z667" s="720"/>
      <c r="AA667" s="720"/>
      <c r="AB667" s="720"/>
      <c r="AC667" s="720"/>
      <c r="AD667" s="720"/>
      <c r="AE667" s="720"/>
      <c r="AF667" s="720"/>
      <c r="AG667" s="720"/>
      <c r="AH667" s="720"/>
    </row>
    <row r="668">
      <c r="A668" s="720"/>
      <c r="B668" s="720"/>
      <c r="C668" s="720"/>
      <c r="D668" s="720"/>
      <c r="E668" s="720"/>
      <c r="F668" s="720"/>
      <c r="G668" s="720"/>
      <c r="H668" s="720"/>
      <c r="I668" s="720"/>
      <c r="J668" s="720"/>
      <c r="K668" s="720"/>
      <c r="L668" s="720"/>
      <c r="M668" s="720"/>
      <c r="N668" s="720"/>
      <c r="O668" s="720"/>
      <c r="P668" s="720"/>
      <c r="Q668" s="720"/>
      <c r="R668" s="720"/>
      <c r="S668" s="720"/>
      <c r="T668" s="720"/>
      <c r="U668" s="720"/>
      <c r="V668" s="720"/>
      <c r="W668" s="720"/>
      <c r="X668" s="720"/>
      <c r="Y668" s="720"/>
      <c r="Z668" s="720"/>
      <c r="AA668" s="720"/>
      <c r="AB668" s="720"/>
      <c r="AC668" s="720"/>
      <c r="AD668" s="720"/>
      <c r="AE668" s="720"/>
      <c r="AF668" s="720"/>
      <c r="AG668" s="720"/>
      <c r="AH668" s="720"/>
    </row>
    <row r="669">
      <c r="A669" s="720"/>
      <c r="B669" s="720"/>
      <c r="C669" s="720"/>
      <c r="D669" s="720"/>
      <c r="E669" s="720"/>
      <c r="F669" s="720"/>
      <c r="G669" s="720"/>
      <c r="H669" s="720"/>
      <c r="I669" s="720"/>
      <c r="J669" s="720"/>
      <c r="K669" s="720"/>
      <c r="L669" s="720"/>
      <c r="M669" s="720"/>
      <c r="N669" s="720"/>
      <c r="O669" s="720"/>
      <c r="P669" s="720"/>
      <c r="Q669" s="720"/>
      <c r="R669" s="720"/>
      <c r="S669" s="720"/>
      <c r="T669" s="720"/>
      <c r="U669" s="720"/>
      <c r="V669" s="720"/>
      <c r="W669" s="720"/>
      <c r="X669" s="720"/>
      <c r="Y669" s="720"/>
      <c r="Z669" s="720"/>
      <c r="AA669" s="720"/>
      <c r="AB669" s="720"/>
      <c r="AC669" s="720"/>
      <c r="AD669" s="720"/>
      <c r="AE669" s="720"/>
      <c r="AF669" s="720"/>
      <c r="AG669" s="720"/>
      <c r="AH669" s="720"/>
    </row>
    <row r="670">
      <c r="A670" s="720"/>
      <c r="B670" s="720"/>
      <c r="C670" s="720"/>
      <c r="D670" s="720"/>
      <c r="E670" s="720"/>
      <c r="F670" s="720"/>
      <c r="G670" s="720"/>
      <c r="H670" s="720"/>
      <c r="I670" s="720"/>
      <c r="J670" s="720"/>
      <c r="K670" s="720"/>
      <c r="L670" s="720"/>
      <c r="M670" s="720"/>
      <c r="N670" s="720"/>
      <c r="O670" s="720"/>
      <c r="P670" s="720"/>
      <c r="Q670" s="720"/>
      <c r="R670" s="720"/>
      <c r="S670" s="720"/>
      <c r="T670" s="720"/>
      <c r="U670" s="720"/>
      <c r="V670" s="720"/>
      <c r="W670" s="720"/>
      <c r="X670" s="720"/>
      <c r="Y670" s="720"/>
      <c r="Z670" s="720"/>
      <c r="AA670" s="720"/>
      <c r="AB670" s="720"/>
      <c r="AC670" s="720"/>
      <c r="AD670" s="720"/>
      <c r="AE670" s="720"/>
      <c r="AF670" s="720"/>
      <c r="AG670" s="720"/>
      <c r="AH670" s="720"/>
    </row>
    <row r="671">
      <c r="A671" s="720"/>
      <c r="B671" s="720"/>
      <c r="C671" s="720"/>
      <c r="D671" s="720"/>
      <c r="E671" s="720"/>
      <c r="F671" s="720"/>
      <c r="G671" s="720"/>
      <c r="H671" s="720"/>
      <c r="I671" s="720"/>
      <c r="J671" s="720"/>
      <c r="K671" s="720"/>
      <c r="L671" s="720"/>
      <c r="M671" s="720"/>
      <c r="N671" s="720"/>
      <c r="O671" s="720"/>
      <c r="P671" s="720"/>
      <c r="Q671" s="720"/>
      <c r="R671" s="720"/>
      <c r="S671" s="720"/>
      <c r="T671" s="720"/>
      <c r="U671" s="720"/>
      <c r="V671" s="720"/>
      <c r="W671" s="720"/>
      <c r="X671" s="720"/>
      <c r="Y671" s="720"/>
      <c r="Z671" s="720"/>
      <c r="AA671" s="720"/>
      <c r="AB671" s="720"/>
      <c r="AC671" s="720"/>
      <c r="AD671" s="720"/>
      <c r="AE671" s="720"/>
      <c r="AF671" s="720"/>
      <c r="AG671" s="720"/>
      <c r="AH671" s="720"/>
    </row>
    <row r="672">
      <c r="A672" s="720"/>
      <c r="B672" s="720"/>
      <c r="C672" s="720"/>
      <c r="D672" s="720"/>
      <c r="E672" s="720"/>
      <c r="F672" s="720"/>
      <c r="G672" s="720"/>
      <c r="H672" s="720"/>
      <c r="I672" s="720"/>
      <c r="J672" s="720"/>
      <c r="K672" s="720"/>
      <c r="L672" s="720"/>
      <c r="M672" s="720"/>
      <c r="N672" s="720"/>
      <c r="O672" s="720"/>
      <c r="P672" s="720"/>
      <c r="Q672" s="720"/>
      <c r="R672" s="720"/>
      <c r="S672" s="720"/>
      <c r="T672" s="720"/>
      <c r="U672" s="720"/>
      <c r="V672" s="720"/>
      <c r="W672" s="720"/>
      <c r="X672" s="720"/>
      <c r="Y672" s="720"/>
      <c r="Z672" s="720"/>
      <c r="AA672" s="720"/>
      <c r="AB672" s="720"/>
      <c r="AC672" s="720"/>
      <c r="AD672" s="720"/>
      <c r="AE672" s="720"/>
      <c r="AF672" s="720"/>
      <c r="AG672" s="720"/>
      <c r="AH672" s="720"/>
    </row>
    <row r="673">
      <c r="A673" s="720"/>
      <c r="B673" s="720"/>
      <c r="C673" s="720"/>
      <c r="D673" s="720"/>
      <c r="E673" s="720"/>
      <c r="F673" s="720"/>
      <c r="G673" s="720"/>
      <c r="H673" s="720"/>
      <c r="I673" s="720"/>
      <c r="J673" s="720"/>
      <c r="K673" s="720"/>
      <c r="L673" s="720"/>
      <c r="M673" s="720"/>
      <c r="N673" s="720"/>
      <c r="O673" s="720"/>
      <c r="P673" s="720"/>
      <c r="Q673" s="720"/>
      <c r="R673" s="720"/>
      <c r="S673" s="720"/>
      <c r="T673" s="720"/>
      <c r="U673" s="720"/>
      <c r="V673" s="720"/>
      <c r="W673" s="720"/>
      <c r="X673" s="720"/>
      <c r="Y673" s="720"/>
      <c r="Z673" s="720"/>
      <c r="AA673" s="720"/>
      <c r="AB673" s="720"/>
      <c r="AC673" s="720"/>
      <c r="AD673" s="720"/>
      <c r="AE673" s="720"/>
      <c r="AF673" s="720"/>
      <c r="AG673" s="720"/>
      <c r="AH673" s="720"/>
    </row>
    <row r="674">
      <c r="A674" s="720"/>
      <c r="B674" s="720"/>
      <c r="C674" s="720"/>
      <c r="D674" s="720"/>
      <c r="E674" s="720"/>
      <c r="F674" s="720"/>
      <c r="G674" s="720"/>
      <c r="H674" s="720"/>
      <c r="I674" s="720"/>
      <c r="J674" s="720"/>
      <c r="K674" s="720"/>
      <c r="L674" s="720"/>
      <c r="M674" s="720"/>
      <c r="N674" s="720"/>
      <c r="O674" s="720"/>
      <c r="P674" s="720"/>
      <c r="Q674" s="720"/>
      <c r="R674" s="720"/>
      <c r="S674" s="720"/>
      <c r="T674" s="720"/>
      <c r="U674" s="720"/>
      <c r="V674" s="720"/>
      <c r="W674" s="720"/>
      <c r="X674" s="720"/>
      <c r="Y674" s="720"/>
      <c r="Z674" s="720"/>
      <c r="AA674" s="720"/>
      <c r="AB674" s="720"/>
      <c r="AC674" s="720"/>
      <c r="AD674" s="720"/>
      <c r="AE674" s="720"/>
      <c r="AF674" s="720"/>
      <c r="AG674" s="720"/>
      <c r="AH674" s="720"/>
    </row>
    <row r="675">
      <c r="A675" s="720"/>
      <c r="B675" s="720"/>
      <c r="C675" s="720"/>
      <c r="D675" s="720"/>
      <c r="E675" s="720"/>
      <c r="F675" s="720"/>
      <c r="G675" s="720"/>
      <c r="H675" s="720"/>
      <c r="I675" s="720"/>
      <c r="J675" s="720"/>
      <c r="K675" s="720"/>
      <c r="L675" s="720"/>
      <c r="M675" s="720"/>
      <c r="N675" s="720"/>
      <c r="O675" s="720"/>
      <c r="P675" s="720"/>
      <c r="Q675" s="720"/>
      <c r="R675" s="720"/>
      <c r="S675" s="720"/>
      <c r="T675" s="720"/>
      <c r="U675" s="720"/>
      <c r="V675" s="720"/>
      <c r="W675" s="720"/>
      <c r="X675" s="720"/>
      <c r="Y675" s="720"/>
      <c r="Z675" s="720"/>
      <c r="AA675" s="720"/>
      <c r="AB675" s="720"/>
      <c r="AC675" s="720"/>
      <c r="AD675" s="720"/>
      <c r="AE675" s="720"/>
      <c r="AF675" s="720"/>
      <c r="AG675" s="720"/>
      <c r="AH675" s="720"/>
    </row>
    <row r="676">
      <c r="A676" s="720"/>
      <c r="B676" s="720"/>
      <c r="C676" s="720"/>
      <c r="D676" s="720"/>
      <c r="E676" s="720"/>
      <c r="F676" s="720"/>
      <c r="G676" s="720"/>
      <c r="H676" s="720"/>
      <c r="I676" s="720"/>
      <c r="J676" s="720"/>
      <c r="K676" s="720"/>
      <c r="L676" s="720"/>
      <c r="M676" s="720"/>
      <c r="N676" s="720"/>
      <c r="O676" s="720"/>
      <c r="P676" s="720"/>
      <c r="Q676" s="720"/>
      <c r="R676" s="720"/>
      <c r="S676" s="720"/>
      <c r="T676" s="720"/>
      <c r="U676" s="720"/>
      <c r="V676" s="720"/>
      <c r="W676" s="720"/>
      <c r="X676" s="720"/>
      <c r="Y676" s="720"/>
      <c r="Z676" s="720"/>
      <c r="AA676" s="720"/>
      <c r="AB676" s="720"/>
      <c r="AC676" s="720"/>
      <c r="AD676" s="720"/>
      <c r="AE676" s="720"/>
      <c r="AF676" s="720"/>
      <c r="AG676" s="720"/>
      <c r="AH676" s="720"/>
    </row>
    <row r="677">
      <c r="A677" s="720"/>
      <c r="B677" s="720"/>
      <c r="C677" s="720"/>
      <c r="D677" s="720"/>
      <c r="E677" s="720"/>
      <c r="F677" s="720"/>
      <c r="G677" s="720"/>
      <c r="H677" s="720"/>
      <c r="I677" s="720"/>
      <c r="J677" s="720"/>
      <c r="K677" s="720"/>
      <c r="L677" s="720"/>
      <c r="M677" s="720"/>
      <c r="N677" s="720"/>
      <c r="O677" s="720"/>
      <c r="P677" s="720"/>
      <c r="Q677" s="720"/>
      <c r="R677" s="720"/>
      <c r="S677" s="720"/>
      <c r="T677" s="720"/>
      <c r="U677" s="720"/>
      <c r="V677" s="720"/>
      <c r="W677" s="720"/>
      <c r="X677" s="720"/>
      <c r="Y677" s="720"/>
      <c r="Z677" s="720"/>
      <c r="AA677" s="720"/>
      <c r="AB677" s="720"/>
      <c r="AC677" s="720"/>
      <c r="AD677" s="720"/>
      <c r="AE677" s="720"/>
      <c r="AF677" s="720"/>
      <c r="AG677" s="720"/>
      <c r="AH677" s="720"/>
    </row>
    <row r="678">
      <c r="A678" s="720"/>
      <c r="B678" s="720"/>
      <c r="C678" s="720"/>
      <c r="D678" s="720"/>
      <c r="E678" s="720"/>
      <c r="F678" s="720"/>
      <c r="G678" s="720"/>
      <c r="H678" s="720"/>
      <c r="I678" s="720"/>
      <c r="J678" s="720"/>
      <c r="K678" s="720"/>
      <c r="L678" s="720"/>
      <c r="M678" s="720"/>
      <c r="N678" s="720"/>
      <c r="O678" s="720"/>
      <c r="P678" s="720"/>
      <c r="Q678" s="720"/>
      <c r="R678" s="720"/>
      <c r="S678" s="720"/>
      <c r="T678" s="720"/>
      <c r="U678" s="720"/>
      <c r="V678" s="720"/>
      <c r="W678" s="720"/>
      <c r="X678" s="720"/>
      <c r="Y678" s="720"/>
      <c r="Z678" s="720"/>
      <c r="AA678" s="720"/>
      <c r="AB678" s="720"/>
      <c r="AC678" s="720"/>
      <c r="AD678" s="720"/>
      <c r="AE678" s="720"/>
      <c r="AF678" s="720"/>
      <c r="AG678" s="720"/>
      <c r="AH678" s="720"/>
    </row>
    <row r="679">
      <c r="A679" s="720"/>
      <c r="B679" s="720"/>
      <c r="C679" s="720"/>
      <c r="D679" s="720"/>
      <c r="E679" s="720"/>
      <c r="F679" s="720"/>
      <c r="G679" s="720"/>
      <c r="H679" s="720"/>
      <c r="I679" s="720"/>
      <c r="J679" s="720"/>
      <c r="K679" s="720"/>
      <c r="L679" s="720"/>
      <c r="M679" s="720"/>
      <c r="N679" s="720"/>
      <c r="O679" s="720"/>
      <c r="P679" s="720"/>
      <c r="Q679" s="720"/>
      <c r="R679" s="720"/>
      <c r="S679" s="720"/>
      <c r="T679" s="720"/>
      <c r="U679" s="720"/>
      <c r="V679" s="720"/>
      <c r="W679" s="720"/>
      <c r="X679" s="720"/>
      <c r="Y679" s="720"/>
      <c r="Z679" s="720"/>
      <c r="AA679" s="720"/>
      <c r="AB679" s="720"/>
      <c r="AC679" s="720"/>
      <c r="AD679" s="720"/>
      <c r="AE679" s="720"/>
      <c r="AF679" s="720"/>
      <c r="AG679" s="720"/>
      <c r="AH679" s="720"/>
    </row>
    <row r="680">
      <c r="A680" s="720"/>
      <c r="B680" s="720"/>
      <c r="C680" s="720"/>
      <c r="D680" s="720"/>
      <c r="E680" s="720"/>
      <c r="F680" s="720"/>
      <c r="G680" s="720"/>
      <c r="H680" s="720"/>
      <c r="I680" s="720"/>
      <c r="J680" s="720"/>
      <c r="K680" s="720"/>
      <c r="L680" s="720"/>
      <c r="M680" s="720"/>
      <c r="N680" s="720"/>
      <c r="O680" s="720"/>
      <c r="P680" s="720"/>
      <c r="Q680" s="720"/>
      <c r="R680" s="720"/>
      <c r="S680" s="720"/>
      <c r="T680" s="720"/>
      <c r="U680" s="720"/>
      <c r="V680" s="720"/>
      <c r="W680" s="720"/>
      <c r="X680" s="720"/>
      <c r="Y680" s="720"/>
      <c r="Z680" s="720"/>
      <c r="AA680" s="720"/>
      <c r="AB680" s="720"/>
      <c r="AC680" s="720"/>
      <c r="AD680" s="720"/>
      <c r="AE680" s="720"/>
      <c r="AF680" s="720"/>
      <c r="AG680" s="720"/>
      <c r="AH680" s="720"/>
    </row>
    <row r="681">
      <c r="A681" s="720"/>
      <c r="B681" s="720"/>
      <c r="C681" s="720"/>
      <c r="D681" s="720"/>
      <c r="E681" s="720"/>
      <c r="F681" s="720"/>
      <c r="G681" s="720"/>
      <c r="H681" s="720"/>
      <c r="I681" s="720"/>
      <c r="J681" s="720"/>
      <c r="K681" s="720"/>
      <c r="L681" s="720"/>
      <c r="M681" s="720"/>
      <c r="N681" s="720"/>
      <c r="O681" s="720"/>
      <c r="P681" s="720"/>
      <c r="Q681" s="720"/>
      <c r="R681" s="720"/>
      <c r="S681" s="720"/>
      <c r="T681" s="720"/>
      <c r="U681" s="720"/>
      <c r="V681" s="720"/>
      <c r="W681" s="720"/>
      <c r="X681" s="720"/>
      <c r="Y681" s="720"/>
      <c r="Z681" s="720"/>
      <c r="AA681" s="720"/>
      <c r="AB681" s="720"/>
      <c r="AC681" s="720"/>
      <c r="AD681" s="720"/>
      <c r="AE681" s="720"/>
      <c r="AF681" s="720"/>
      <c r="AG681" s="720"/>
      <c r="AH681" s="720"/>
    </row>
    <row r="682">
      <c r="A682" s="720"/>
      <c r="B682" s="720"/>
      <c r="C682" s="720"/>
      <c r="D682" s="720"/>
      <c r="E682" s="720"/>
      <c r="F682" s="720"/>
      <c r="G682" s="720"/>
      <c r="H682" s="720"/>
      <c r="I682" s="720"/>
      <c r="J682" s="720"/>
      <c r="K682" s="720"/>
      <c r="L682" s="720"/>
      <c r="M682" s="720"/>
      <c r="N682" s="720"/>
      <c r="O682" s="720"/>
      <c r="P682" s="720"/>
      <c r="Q682" s="720"/>
      <c r="R682" s="720"/>
      <c r="S682" s="720"/>
      <c r="T682" s="720"/>
      <c r="U682" s="720"/>
      <c r="V682" s="720"/>
      <c r="W682" s="720"/>
      <c r="X682" s="720"/>
      <c r="Y682" s="720"/>
      <c r="Z682" s="720"/>
      <c r="AA682" s="720"/>
      <c r="AB682" s="720"/>
      <c r="AC682" s="720"/>
      <c r="AD682" s="720"/>
      <c r="AE682" s="720"/>
      <c r="AF682" s="720"/>
      <c r="AG682" s="720"/>
      <c r="AH682" s="720"/>
    </row>
    <row r="683">
      <c r="A683" s="720"/>
      <c r="B683" s="720"/>
      <c r="C683" s="720"/>
      <c r="D683" s="720"/>
      <c r="E683" s="720"/>
      <c r="F683" s="720"/>
      <c r="G683" s="720"/>
      <c r="H683" s="720"/>
      <c r="I683" s="720"/>
      <c r="J683" s="720"/>
      <c r="K683" s="720"/>
      <c r="L683" s="720"/>
      <c r="M683" s="720"/>
      <c r="N683" s="720"/>
      <c r="O683" s="720"/>
      <c r="P683" s="720"/>
      <c r="Q683" s="720"/>
      <c r="R683" s="720"/>
      <c r="S683" s="720"/>
      <c r="T683" s="720"/>
      <c r="U683" s="720"/>
      <c r="V683" s="720"/>
      <c r="W683" s="720"/>
      <c r="X683" s="720"/>
      <c r="Y683" s="720"/>
      <c r="Z683" s="720"/>
      <c r="AA683" s="720"/>
      <c r="AB683" s="720"/>
      <c r="AC683" s="720"/>
      <c r="AD683" s="720"/>
      <c r="AE683" s="720"/>
      <c r="AF683" s="720"/>
      <c r="AG683" s="720"/>
      <c r="AH683" s="720"/>
    </row>
    <row r="684">
      <c r="A684" s="720"/>
      <c r="B684" s="720"/>
      <c r="C684" s="720"/>
      <c r="D684" s="720"/>
      <c r="E684" s="720"/>
      <c r="F684" s="720"/>
      <c r="G684" s="720"/>
      <c r="H684" s="720"/>
      <c r="I684" s="720"/>
      <c r="J684" s="720"/>
      <c r="K684" s="720"/>
      <c r="L684" s="720"/>
      <c r="M684" s="720"/>
      <c r="N684" s="720"/>
      <c r="O684" s="720"/>
      <c r="P684" s="720"/>
      <c r="Q684" s="720"/>
      <c r="R684" s="720"/>
      <c r="S684" s="720"/>
      <c r="T684" s="720"/>
      <c r="U684" s="720"/>
      <c r="V684" s="720"/>
      <c r="W684" s="720"/>
      <c r="X684" s="720"/>
      <c r="Y684" s="720"/>
      <c r="Z684" s="720"/>
      <c r="AA684" s="720"/>
      <c r="AB684" s="720"/>
      <c r="AC684" s="720"/>
      <c r="AD684" s="720"/>
      <c r="AE684" s="720"/>
      <c r="AF684" s="720"/>
      <c r="AG684" s="720"/>
      <c r="AH684" s="720"/>
    </row>
    <row r="685">
      <c r="A685" s="720"/>
      <c r="B685" s="720"/>
      <c r="C685" s="720"/>
      <c r="D685" s="720"/>
      <c r="E685" s="720"/>
      <c r="F685" s="720"/>
      <c r="G685" s="720"/>
      <c r="H685" s="720"/>
      <c r="I685" s="720"/>
      <c r="J685" s="720"/>
      <c r="K685" s="720"/>
      <c r="L685" s="720"/>
      <c r="M685" s="720"/>
      <c r="N685" s="720"/>
      <c r="O685" s="720"/>
      <c r="P685" s="720"/>
      <c r="Q685" s="720"/>
      <c r="R685" s="720"/>
      <c r="S685" s="720"/>
      <c r="T685" s="720"/>
      <c r="U685" s="720"/>
      <c r="V685" s="720"/>
      <c r="W685" s="720"/>
      <c r="X685" s="720"/>
      <c r="Y685" s="720"/>
      <c r="Z685" s="720"/>
      <c r="AA685" s="720"/>
      <c r="AB685" s="720"/>
      <c r="AC685" s="720"/>
      <c r="AD685" s="720"/>
      <c r="AE685" s="720"/>
      <c r="AF685" s="720"/>
      <c r="AG685" s="720"/>
      <c r="AH685" s="720"/>
    </row>
    <row r="686">
      <c r="A686" s="720"/>
      <c r="B686" s="720"/>
      <c r="C686" s="720"/>
      <c r="D686" s="720"/>
      <c r="E686" s="720"/>
      <c r="F686" s="720"/>
      <c r="G686" s="720"/>
      <c r="H686" s="720"/>
      <c r="I686" s="720"/>
      <c r="J686" s="720"/>
      <c r="K686" s="720"/>
      <c r="L686" s="720"/>
      <c r="M686" s="720"/>
      <c r="N686" s="720"/>
      <c r="O686" s="720"/>
      <c r="P686" s="720"/>
      <c r="Q686" s="720"/>
      <c r="R686" s="720"/>
      <c r="S686" s="720"/>
      <c r="T686" s="720"/>
      <c r="U686" s="720"/>
      <c r="V686" s="720"/>
      <c r="W686" s="720"/>
      <c r="X686" s="720"/>
      <c r="Y686" s="720"/>
      <c r="Z686" s="720"/>
      <c r="AA686" s="720"/>
      <c r="AB686" s="720"/>
      <c r="AC686" s="720"/>
      <c r="AD686" s="720"/>
      <c r="AE686" s="720"/>
      <c r="AF686" s="720"/>
      <c r="AG686" s="720"/>
      <c r="AH686" s="720"/>
    </row>
    <row r="687">
      <c r="A687" s="720"/>
      <c r="B687" s="720"/>
      <c r="C687" s="720"/>
      <c r="D687" s="720"/>
      <c r="E687" s="720"/>
      <c r="F687" s="720"/>
      <c r="G687" s="720"/>
      <c r="H687" s="720"/>
      <c r="I687" s="720"/>
      <c r="J687" s="720"/>
      <c r="K687" s="720"/>
      <c r="L687" s="720"/>
      <c r="M687" s="720"/>
      <c r="N687" s="720"/>
      <c r="O687" s="720"/>
      <c r="P687" s="720"/>
      <c r="Q687" s="720"/>
      <c r="R687" s="720"/>
      <c r="S687" s="720"/>
      <c r="T687" s="720"/>
      <c r="U687" s="720"/>
      <c r="V687" s="720"/>
      <c r="W687" s="720"/>
      <c r="X687" s="720"/>
      <c r="Y687" s="720"/>
      <c r="Z687" s="720"/>
      <c r="AA687" s="720"/>
      <c r="AB687" s="720"/>
      <c r="AC687" s="720"/>
      <c r="AD687" s="720"/>
      <c r="AE687" s="720"/>
      <c r="AF687" s="720"/>
      <c r="AG687" s="720"/>
      <c r="AH687" s="720"/>
    </row>
    <row r="688">
      <c r="A688" s="720"/>
      <c r="B688" s="720"/>
      <c r="C688" s="720"/>
      <c r="D688" s="720"/>
      <c r="E688" s="720"/>
      <c r="F688" s="720"/>
      <c r="G688" s="720"/>
      <c r="H688" s="720"/>
      <c r="I688" s="720"/>
      <c r="J688" s="720"/>
      <c r="K688" s="720"/>
      <c r="L688" s="720"/>
      <c r="M688" s="720"/>
      <c r="N688" s="720"/>
      <c r="O688" s="720"/>
      <c r="P688" s="720"/>
      <c r="Q688" s="720"/>
      <c r="R688" s="720"/>
      <c r="S688" s="720"/>
      <c r="T688" s="720"/>
      <c r="U688" s="720"/>
      <c r="V688" s="720"/>
      <c r="W688" s="720"/>
      <c r="X688" s="720"/>
      <c r="Y688" s="720"/>
      <c r="Z688" s="720"/>
      <c r="AA688" s="720"/>
      <c r="AB688" s="720"/>
      <c r="AC688" s="720"/>
      <c r="AD688" s="720"/>
      <c r="AE688" s="720"/>
      <c r="AF688" s="720"/>
      <c r="AG688" s="720"/>
      <c r="AH688" s="720"/>
    </row>
    <row r="689">
      <c r="A689" s="720"/>
      <c r="B689" s="720"/>
      <c r="C689" s="720"/>
      <c r="D689" s="720"/>
      <c r="E689" s="720"/>
      <c r="F689" s="720"/>
      <c r="G689" s="720"/>
      <c r="H689" s="720"/>
      <c r="I689" s="720"/>
      <c r="J689" s="720"/>
      <c r="K689" s="720"/>
      <c r="L689" s="720"/>
      <c r="M689" s="720"/>
      <c r="N689" s="720"/>
      <c r="O689" s="720"/>
      <c r="P689" s="720"/>
      <c r="Q689" s="720"/>
      <c r="R689" s="720"/>
      <c r="S689" s="720"/>
      <c r="T689" s="720"/>
      <c r="U689" s="720"/>
      <c r="V689" s="720"/>
      <c r="W689" s="720"/>
      <c r="X689" s="720"/>
      <c r="Y689" s="720"/>
      <c r="Z689" s="720"/>
      <c r="AA689" s="720"/>
      <c r="AB689" s="720"/>
      <c r="AC689" s="720"/>
      <c r="AD689" s="720"/>
      <c r="AE689" s="720"/>
      <c r="AF689" s="720"/>
      <c r="AG689" s="720"/>
      <c r="AH689" s="720"/>
    </row>
    <row r="690">
      <c r="A690" s="720"/>
      <c r="B690" s="720"/>
      <c r="C690" s="720"/>
      <c r="D690" s="720"/>
      <c r="E690" s="720"/>
      <c r="F690" s="720"/>
      <c r="G690" s="720"/>
      <c r="H690" s="720"/>
      <c r="I690" s="720"/>
      <c r="J690" s="720"/>
      <c r="K690" s="720"/>
      <c r="L690" s="720"/>
      <c r="M690" s="720"/>
      <c r="N690" s="720"/>
      <c r="O690" s="720"/>
      <c r="P690" s="720"/>
      <c r="Q690" s="720"/>
      <c r="R690" s="720"/>
      <c r="S690" s="720"/>
      <c r="T690" s="720"/>
      <c r="U690" s="720"/>
      <c r="V690" s="720"/>
      <c r="W690" s="720"/>
      <c r="X690" s="720"/>
      <c r="Y690" s="720"/>
      <c r="Z690" s="720"/>
      <c r="AA690" s="720"/>
      <c r="AB690" s="720"/>
      <c r="AC690" s="720"/>
      <c r="AD690" s="720"/>
      <c r="AE690" s="720"/>
      <c r="AF690" s="720"/>
      <c r="AG690" s="720"/>
      <c r="AH690" s="720"/>
    </row>
    <row r="691">
      <c r="A691" s="720"/>
      <c r="B691" s="720"/>
      <c r="C691" s="720"/>
      <c r="D691" s="720"/>
      <c r="E691" s="720"/>
      <c r="F691" s="720"/>
      <c r="G691" s="720"/>
      <c r="H691" s="720"/>
      <c r="I691" s="720"/>
      <c r="J691" s="720"/>
      <c r="K691" s="720"/>
      <c r="L691" s="720"/>
      <c r="M691" s="720"/>
      <c r="N691" s="720"/>
      <c r="O691" s="720"/>
      <c r="P691" s="720"/>
      <c r="Q691" s="720"/>
      <c r="R691" s="720"/>
      <c r="S691" s="720"/>
      <c r="T691" s="720"/>
      <c r="U691" s="720"/>
      <c r="V691" s="720"/>
      <c r="W691" s="720"/>
      <c r="X691" s="720"/>
      <c r="Y691" s="720"/>
      <c r="Z691" s="720"/>
      <c r="AA691" s="720"/>
      <c r="AB691" s="720"/>
      <c r="AC691" s="720"/>
      <c r="AD691" s="720"/>
      <c r="AE691" s="720"/>
      <c r="AF691" s="720"/>
      <c r="AG691" s="720"/>
      <c r="AH691" s="720"/>
    </row>
    <row r="692">
      <c r="A692" s="720"/>
      <c r="B692" s="720"/>
      <c r="C692" s="720"/>
      <c r="D692" s="720"/>
      <c r="E692" s="720"/>
      <c r="F692" s="720"/>
      <c r="G692" s="720"/>
      <c r="H692" s="720"/>
      <c r="I692" s="720"/>
      <c r="J692" s="720"/>
      <c r="K692" s="720"/>
      <c r="L692" s="720"/>
      <c r="M692" s="720"/>
      <c r="N692" s="720"/>
      <c r="O692" s="720"/>
      <c r="P692" s="720"/>
      <c r="Q692" s="720"/>
      <c r="R692" s="720"/>
      <c r="S692" s="720"/>
      <c r="T692" s="720"/>
      <c r="U692" s="720"/>
      <c r="V692" s="720"/>
      <c r="W692" s="720"/>
      <c r="X692" s="720"/>
      <c r="Y692" s="720"/>
      <c r="Z692" s="720"/>
      <c r="AA692" s="720"/>
      <c r="AB692" s="720"/>
      <c r="AC692" s="720"/>
      <c r="AD692" s="720"/>
      <c r="AE692" s="720"/>
      <c r="AF692" s="720"/>
      <c r="AG692" s="720"/>
      <c r="AH692" s="720"/>
    </row>
    <row r="693">
      <c r="A693" s="720"/>
      <c r="B693" s="720"/>
      <c r="C693" s="720"/>
      <c r="D693" s="720"/>
      <c r="E693" s="720"/>
      <c r="F693" s="720"/>
      <c r="G693" s="720"/>
      <c r="H693" s="720"/>
      <c r="I693" s="720"/>
      <c r="J693" s="720"/>
      <c r="K693" s="720"/>
      <c r="L693" s="720"/>
      <c r="M693" s="720"/>
      <c r="N693" s="720"/>
      <c r="O693" s="720"/>
      <c r="P693" s="720"/>
      <c r="Q693" s="720"/>
      <c r="R693" s="720"/>
      <c r="S693" s="720"/>
      <c r="T693" s="720"/>
      <c r="U693" s="720"/>
      <c r="V693" s="720"/>
      <c r="W693" s="720"/>
      <c r="X693" s="720"/>
      <c r="Y693" s="720"/>
      <c r="Z693" s="720"/>
      <c r="AA693" s="720"/>
      <c r="AB693" s="720"/>
      <c r="AC693" s="720"/>
      <c r="AD693" s="720"/>
      <c r="AE693" s="720"/>
      <c r="AF693" s="720"/>
      <c r="AG693" s="720"/>
      <c r="AH693" s="720"/>
    </row>
    <row r="694">
      <c r="A694" s="720"/>
      <c r="B694" s="720"/>
      <c r="C694" s="720"/>
      <c r="D694" s="720"/>
      <c r="E694" s="720"/>
      <c r="F694" s="720"/>
      <c r="G694" s="720"/>
      <c r="H694" s="720"/>
      <c r="I694" s="720"/>
      <c r="J694" s="720"/>
      <c r="K694" s="720"/>
      <c r="L694" s="720"/>
      <c r="M694" s="720"/>
      <c r="N694" s="720"/>
      <c r="O694" s="720"/>
      <c r="P694" s="720"/>
      <c r="Q694" s="720"/>
      <c r="R694" s="720"/>
      <c r="S694" s="720"/>
      <c r="T694" s="720"/>
      <c r="U694" s="720"/>
      <c r="V694" s="720"/>
      <c r="W694" s="720"/>
      <c r="X694" s="720"/>
      <c r="Y694" s="720"/>
      <c r="Z694" s="720"/>
      <c r="AA694" s="720"/>
      <c r="AB694" s="720"/>
      <c r="AC694" s="720"/>
      <c r="AD694" s="720"/>
      <c r="AE694" s="720"/>
      <c r="AF694" s="720"/>
      <c r="AG694" s="720"/>
      <c r="AH694" s="720"/>
    </row>
    <row r="695">
      <c r="A695" s="720"/>
      <c r="B695" s="720"/>
      <c r="C695" s="720"/>
      <c r="D695" s="720"/>
      <c r="E695" s="720"/>
      <c r="F695" s="720"/>
      <c r="G695" s="720"/>
      <c r="H695" s="720"/>
      <c r="I695" s="720"/>
      <c r="J695" s="720"/>
      <c r="K695" s="720"/>
      <c r="L695" s="720"/>
      <c r="M695" s="720"/>
      <c r="N695" s="720"/>
      <c r="O695" s="720"/>
      <c r="P695" s="720"/>
      <c r="Q695" s="720"/>
      <c r="R695" s="720"/>
      <c r="S695" s="720"/>
      <c r="T695" s="720"/>
      <c r="U695" s="720"/>
      <c r="V695" s="720"/>
      <c r="W695" s="720"/>
      <c r="X695" s="720"/>
      <c r="Y695" s="720"/>
      <c r="Z695" s="720"/>
      <c r="AA695" s="720"/>
      <c r="AB695" s="720"/>
      <c r="AC695" s="720"/>
      <c r="AD695" s="720"/>
      <c r="AE695" s="720"/>
      <c r="AF695" s="720"/>
      <c r="AG695" s="720"/>
      <c r="AH695" s="720"/>
    </row>
    <row r="696">
      <c r="A696" s="720"/>
      <c r="B696" s="720"/>
      <c r="C696" s="720"/>
      <c r="D696" s="720"/>
      <c r="E696" s="720"/>
      <c r="F696" s="720"/>
      <c r="G696" s="720"/>
      <c r="H696" s="720"/>
      <c r="I696" s="720"/>
      <c r="J696" s="720"/>
      <c r="K696" s="720"/>
      <c r="L696" s="720"/>
      <c r="M696" s="720"/>
      <c r="N696" s="720"/>
      <c r="O696" s="720"/>
      <c r="P696" s="720"/>
      <c r="Q696" s="720"/>
      <c r="R696" s="720"/>
      <c r="S696" s="720"/>
      <c r="T696" s="720"/>
      <c r="U696" s="720"/>
      <c r="V696" s="720"/>
      <c r="W696" s="720"/>
      <c r="X696" s="720"/>
      <c r="Y696" s="720"/>
      <c r="Z696" s="720"/>
      <c r="AA696" s="720"/>
      <c r="AB696" s="720"/>
      <c r="AC696" s="720"/>
      <c r="AD696" s="720"/>
      <c r="AE696" s="720"/>
      <c r="AF696" s="720"/>
      <c r="AG696" s="720"/>
      <c r="AH696" s="720"/>
    </row>
    <row r="697">
      <c r="A697" s="720"/>
      <c r="B697" s="720"/>
      <c r="C697" s="720"/>
      <c r="D697" s="720"/>
      <c r="E697" s="720"/>
      <c r="F697" s="720"/>
      <c r="G697" s="720"/>
      <c r="H697" s="720"/>
      <c r="I697" s="720"/>
      <c r="J697" s="720"/>
      <c r="K697" s="720"/>
      <c r="L697" s="720"/>
      <c r="M697" s="720"/>
      <c r="N697" s="720"/>
      <c r="O697" s="720"/>
      <c r="P697" s="720"/>
      <c r="Q697" s="720"/>
      <c r="R697" s="720"/>
      <c r="S697" s="720"/>
      <c r="T697" s="720"/>
      <c r="U697" s="720"/>
      <c r="V697" s="720"/>
      <c r="W697" s="720"/>
      <c r="X697" s="720"/>
      <c r="Y697" s="720"/>
      <c r="Z697" s="720"/>
      <c r="AA697" s="720"/>
      <c r="AB697" s="720"/>
      <c r="AC697" s="720"/>
      <c r="AD697" s="720"/>
      <c r="AE697" s="720"/>
      <c r="AF697" s="720"/>
      <c r="AG697" s="720"/>
      <c r="AH697" s="720"/>
    </row>
    <row r="698">
      <c r="A698" s="720"/>
      <c r="B698" s="720"/>
      <c r="C698" s="720"/>
      <c r="D698" s="720"/>
      <c r="E698" s="720"/>
      <c r="F698" s="720"/>
      <c r="G698" s="720"/>
      <c r="H698" s="720"/>
      <c r="I698" s="720"/>
      <c r="J698" s="720"/>
      <c r="K698" s="720"/>
      <c r="L698" s="720"/>
      <c r="M698" s="720"/>
      <c r="N698" s="720"/>
      <c r="O698" s="720"/>
      <c r="P698" s="720"/>
      <c r="Q698" s="720"/>
      <c r="R698" s="720"/>
      <c r="S698" s="720"/>
      <c r="T698" s="720"/>
      <c r="U698" s="720"/>
      <c r="V698" s="720"/>
      <c r="W698" s="720"/>
      <c r="X698" s="720"/>
      <c r="Y698" s="720"/>
      <c r="Z698" s="720"/>
      <c r="AA698" s="720"/>
      <c r="AB698" s="720"/>
      <c r="AC698" s="720"/>
      <c r="AD698" s="720"/>
      <c r="AE698" s="720"/>
      <c r="AF698" s="720"/>
      <c r="AG698" s="720"/>
      <c r="AH698" s="720"/>
    </row>
    <row r="699">
      <c r="A699" s="720"/>
      <c r="B699" s="720"/>
      <c r="C699" s="720"/>
      <c r="D699" s="720"/>
      <c r="E699" s="720"/>
      <c r="F699" s="720"/>
      <c r="G699" s="720"/>
      <c r="H699" s="720"/>
      <c r="I699" s="720"/>
      <c r="J699" s="720"/>
      <c r="K699" s="720"/>
      <c r="L699" s="720"/>
      <c r="M699" s="720"/>
      <c r="N699" s="720"/>
      <c r="O699" s="720"/>
      <c r="P699" s="720"/>
      <c r="Q699" s="720"/>
      <c r="R699" s="720"/>
      <c r="S699" s="720"/>
      <c r="T699" s="720"/>
      <c r="U699" s="720"/>
      <c r="V699" s="720"/>
      <c r="W699" s="720"/>
      <c r="X699" s="720"/>
      <c r="Y699" s="720"/>
      <c r="Z699" s="720"/>
      <c r="AA699" s="720"/>
      <c r="AB699" s="720"/>
      <c r="AC699" s="720"/>
      <c r="AD699" s="720"/>
      <c r="AE699" s="720"/>
      <c r="AF699" s="720"/>
      <c r="AG699" s="720"/>
      <c r="AH699" s="720"/>
    </row>
    <row r="700">
      <c r="A700" s="720"/>
      <c r="B700" s="720"/>
      <c r="C700" s="720"/>
      <c r="D700" s="720"/>
      <c r="E700" s="720"/>
      <c r="F700" s="720"/>
      <c r="G700" s="720"/>
      <c r="H700" s="720"/>
      <c r="I700" s="720"/>
      <c r="J700" s="720"/>
      <c r="K700" s="720"/>
      <c r="L700" s="720"/>
      <c r="M700" s="720"/>
      <c r="N700" s="720"/>
      <c r="O700" s="720"/>
      <c r="P700" s="720"/>
      <c r="Q700" s="720"/>
      <c r="R700" s="720"/>
      <c r="S700" s="720"/>
      <c r="T700" s="720"/>
      <c r="U700" s="720"/>
      <c r="V700" s="720"/>
      <c r="W700" s="720"/>
      <c r="X700" s="720"/>
      <c r="Y700" s="720"/>
      <c r="Z700" s="720"/>
      <c r="AA700" s="720"/>
      <c r="AB700" s="720"/>
      <c r="AC700" s="720"/>
      <c r="AD700" s="720"/>
      <c r="AE700" s="720"/>
      <c r="AF700" s="720"/>
      <c r="AG700" s="720"/>
      <c r="AH700" s="720"/>
    </row>
    <row r="701">
      <c r="A701" s="720"/>
      <c r="B701" s="720"/>
      <c r="C701" s="720"/>
      <c r="D701" s="720"/>
      <c r="E701" s="720"/>
      <c r="F701" s="720"/>
      <c r="G701" s="720"/>
      <c r="H701" s="720"/>
      <c r="I701" s="720"/>
      <c r="J701" s="720"/>
      <c r="K701" s="720"/>
      <c r="L701" s="720"/>
      <c r="M701" s="720"/>
      <c r="N701" s="720"/>
      <c r="O701" s="720"/>
      <c r="P701" s="720"/>
      <c r="Q701" s="720"/>
      <c r="R701" s="720"/>
      <c r="S701" s="720"/>
      <c r="T701" s="720"/>
      <c r="U701" s="720"/>
      <c r="V701" s="720"/>
      <c r="W701" s="720"/>
      <c r="X701" s="720"/>
      <c r="Y701" s="720"/>
      <c r="Z701" s="720"/>
      <c r="AA701" s="720"/>
      <c r="AB701" s="720"/>
      <c r="AC701" s="720"/>
      <c r="AD701" s="720"/>
      <c r="AE701" s="720"/>
      <c r="AF701" s="720"/>
      <c r="AG701" s="720"/>
      <c r="AH701" s="720"/>
    </row>
    <row r="702">
      <c r="A702" s="720"/>
      <c r="B702" s="720"/>
      <c r="C702" s="720"/>
      <c r="D702" s="720"/>
      <c r="E702" s="720"/>
      <c r="F702" s="720"/>
      <c r="G702" s="720"/>
      <c r="H702" s="720"/>
      <c r="I702" s="720"/>
      <c r="J702" s="720"/>
      <c r="K702" s="720"/>
      <c r="L702" s="720"/>
      <c r="M702" s="720"/>
      <c r="N702" s="720"/>
      <c r="O702" s="720"/>
      <c r="P702" s="720"/>
      <c r="Q702" s="720"/>
      <c r="R702" s="720"/>
      <c r="S702" s="720"/>
      <c r="T702" s="720"/>
      <c r="U702" s="720"/>
      <c r="V702" s="720"/>
      <c r="W702" s="720"/>
      <c r="X702" s="720"/>
      <c r="Y702" s="720"/>
      <c r="Z702" s="720"/>
      <c r="AA702" s="720"/>
      <c r="AB702" s="720"/>
      <c r="AC702" s="720"/>
      <c r="AD702" s="720"/>
      <c r="AE702" s="720"/>
      <c r="AF702" s="720"/>
      <c r="AG702" s="720"/>
      <c r="AH702" s="720"/>
    </row>
    <row r="703">
      <c r="A703" s="720"/>
      <c r="B703" s="720"/>
      <c r="C703" s="720"/>
      <c r="D703" s="720"/>
      <c r="E703" s="720"/>
      <c r="F703" s="720"/>
      <c r="G703" s="720"/>
      <c r="H703" s="720"/>
      <c r="I703" s="720"/>
      <c r="J703" s="720"/>
      <c r="K703" s="720"/>
      <c r="L703" s="720"/>
      <c r="M703" s="720"/>
      <c r="N703" s="720"/>
      <c r="O703" s="720"/>
      <c r="P703" s="720"/>
      <c r="Q703" s="720"/>
      <c r="R703" s="720"/>
      <c r="S703" s="720"/>
      <c r="T703" s="720"/>
      <c r="U703" s="720"/>
      <c r="V703" s="720"/>
      <c r="W703" s="720"/>
      <c r="X703" s="720"/>
      <c r="Y703" s="720"/>
      <c r="Z703" s="720"/>
      <c r="AA703" s="720"/>
      <c r="AB703" s="720"/>
      <c r="AC703" s="720"/>
      <c r="AD703" s="720"/>
      <c r="AE703" s="720"/>
      <c r="AF703" s="720"/>
      <c r="AG703" s="720"/>
      <c r="AH703" s="720"/>
    </row>
    <row r="704">
      <c r="A704" s="720"/>
      <c r="B704" s="720"/>
      <c r="C704" s="720"/>
      <c r="D704" s="720"/>
      <c r="E704" s="720"/>
      <c r="F704" s="720"/>
      <c r="G704" s="720"/>
      <c r="H704" s="720"/>
      <c r="I704" s="720"/>
      <c r="J704" s="720"/>
      <c r="K704" s="720"/>
      <c r="L704" s="720"/>
      <c r="M704" s="720"/>
      <c r="N704" s="720"/>
      <c r="O704" s="720"/>
      <c r="P704" s="720"/>
      <c r="Q704" s="720"/>
      <c r="R704" s="720"/>
      <c r="S704" s="720"/>
      <c r="T704" s="720"/>
      <c r="U704" s="720"/>
      <c r="V704" s="720"/>
      <c r="W704" s="720"/>
      <c r="X704" s="720"/>
      <c r="Y704" s="720"/>
      <c r="Z704" s="720"/>
      <c r="AA704" s="720"/>
      <c r="AB704" s="720"/>
      <c r="AC704" s="720"/>
      <c r="AD704" s="720"/>
      <c r="AE704" s="720"/>
      <c r="AF704" s="720"/>
      <c r="AG704" s="720"/>
      <c r="AH704" s="720"/>
    </row>
    <row r="705">
      <c r="A705" s="720"/>
      <c r="B705" s="720"/>
      <c r="C705" s="720"/>
      <c r="D705" s="720"/>
      <c r="E705" s="720"/>
      <c r="F705" s="720"/>
      <c r="G705" s="720"/>
      <c r="H705" s="720"/>
      <c r="I705" s="720"/>
      <c r="J705" s="720"/>
      <c r="K705" s="720"/>
      <c r="L705" s="720"/>
      <c r="M705" s="720"/>
      <c r="N705" s="720"/>
      <c r="O705" s="720"/>
      <c r="P705" s="720"/>
      <c r="Q705" s="720"/>
      <c r="R705" s="720"/>
      <c r="S705" s="720"/>
      <c r="T705" s="720"/>
      <c r="U705" s="720"/>
      <c r="V705" s="720"/>
      <c r="W705" s="720"/>
      <c r="X705" s="720"/>
      <c r="Y705" s="720"/>
      <c r="Z705" s="720"/>
      <c r="AA705" s="720"/>
      <c r="AB705" s="720"/>
      <c r="AC705" s="720"/>
      <c r="AD705" s="720"/>
      <c r="AE705" s="720"/>
      <c r="AF705" s="720"/>
      <c r="AG705" s="720"/>
      <c r="AH705" s="720"/>
    </row>
    <row r="706">
      <c r="A706" s="720"/>
      <c r="B706" s="720"/>
      <c r="C706" s="720"/>
      <c r="D706" s="720"/>
      <c r="E706" s="720"/>
      <c r="F706" s="720"/>
      <c r="G706" s="720"/>
      <c r="H706" s="720"/>
      <c r="I706" s="720"/>
      <c r="J706" s="720"/>
      <c r="K706" s="720"/>
      <c r="L706" s="720"/>
      <c r="M706" s="720"/>
      <c r="N706" s="720"/>
      <c r="O706" s="720"/>
      <c r="P706" s="720"/>
      <c r="Q706" s="720"/>
      <c r="R706" s="720"/>
      <c r="S706" s="720"/>
      <c r="T706" s="720"/>
      <c r="U706" s="720"/>
      <c r="V706" s="720"/>
      <c r="W706" s="720"/>
      <c r="X706" s="720"/>
      <c r="Y706" s="720"/>
      <c r="Z706" s="720"/>
      <c r="AA706" s="720"/>
      <c r="AB706" s="720"/>
      <c r="AC706" s="720"/>
      <c r="AD706" s="720"/>
      <c r="AE706" s="720"/>
      <c r="AF706" s="720"/>
      <c r="AG706" s="720"/>
      <c r="AH706" s="720"/>
    </row>
    <row r="707">
      <c r="A707" s="720"/>
      <c r="B707" s="720"/>
      <c r="C707" s="720"/>
      <c r="D707" s="720"/>
      <c r="E707" s="720"/>
      <c r="F707" s="720"/>
      <c r="G707" s="720"/>
      <c r="H707" s="720"/>
      <c r="I707" s="720"/>
      <c r="J707" s="720"/>
      <c r="K707" s="720"/>
      <c r="L707" s="720"/>
      <c r="M707" s="720"/>
      <c r="N707" s="720"/>
      <c r="O707" s="720"/>
      <c r="P707" s="720"/>
      <c r="Q707" s="720"/>
      <c r="R707" s="720"/>
      <c r="S707" s="720"/>
      <c r="T707" s="720"/>
      <c r="U707" s="720"/>
      <c r="V707" s="720"/>
      <c r="W707" s="720"/>
      <c r="X707" s="720"/>
      <c r="Y707" s="720"/>
      <c r="Z707" s="720"/>
      <c r="AA707" s="720"/>
      <c r="AB707" s="720"/>
      <c r="AC707" s="720"/>
      <c r="AD707" s="720"/>
      <c r="AE707" s="720"/>
      <c r="AF707" s="720"/>
      <c r="AG707" s="720"/>
      <c r="AH707" s="720"/>
    </row>
    <row r="708">
      <c r="A708" s="720"/>
      <c r="B708" s="720"/>
      <c r="C708" s="720"/>
      <c r="D708" s="720"/>
      <c r="E708" s="720"/>
      <c r="F708" s="720"/>
      <c r="G708" s="720"/>
      <c r="H708" s="720"/>
      <c r="I708" s="720"/>
      <c r="J708" s="720"/>
      <c r="K708" s="720"/>
      <c r="L708" s="720"/>
      <c r="M708" s="720"/>
      <c r="N708" s="720"/>
      <c r="O708" s="720"/>
      <c r="P708" s="720"/>
      <c r="Q708" s="720"/>
      <c r="R708" s="720"/>
      <c r="S708" s="720"/>
      <c r="T708" s="720"/>
      <c r="U708" s="720"/>
      <c r="V708" s="720"/>
      <c r="W708" s="720"/>
      <c r="X708" s="720"/>
      <c r="Y708" s="720"/>
      <c r="Z708" s="720"/>
      <c r="AA708" s="720"/>
      <c r="AB708" s="720"/>
      <c r="AC708" s="720"/>
      <c r="AD708" s="720"/>
      <c r="AE708" s="720"/>
      <c r="AF708" s="720"/>
      <c r="AG708" s="720"/>
      <c r="AH708" s="720"/>
    </row>
    <row r="709">
      <c r="A709" s="720"/>
      <c r="B709" s="720"/>
      <c r="C709" s="720"/>
      <c r="D709" s="720"/>
      <c r="E709" s="720"/>
      <c r="F709" s="720"/>
      <c r="G709" s="720"/>
      <c r="H709" s="720"/>
      <c r="I709" s="720"/>
      <c r="J709" s="720"/>
      <c r="K709" s="720"/>
      <c r="L709" s="720"/>
      <c r="M709" s="720"/>
      <c r="N709" s="720"/>
      <c r="O709" s="720"/>
      <c r="P709" s="720"/>
      <c r="Q709" s="720"/>
      <c r="R709" s="720"/>
      <c r="S709" s="720"/>
      <c r="T709" s="720"/>
      <c r="U709" s="720"/>
      <c r="V709" s="720"/>
      <c r="W709" s="720"/>
      <c r="X709" s="720"/>
      <c r="Y709" s="720"/>
      <c r="Z709" s="720"/>
      <c r="AA709" s="720"/>
      <c r="AB709" s="720"/>
      <c r="AC709" s="720"/>
      <c r="AD709" s="720"/>
      <c r="AE709" s="720"/>
      <c r="AF709" s="720"/>
      <c r="AG709" s="720"/>
      <c r="AH709" s="720"/>
    </row>
    <row r="710">
      <c r="A710" s="720"/>
      <c r="B710" s="720"/>
      <c r="C710" s="720"/>
      <c r="D710" s="720"/>
      <c r="E710" s="720"/>
      <c r="F710" s="720"/>
      <c r="G710" s="720"/>
      <c r="H710" s="720"/>
      <c r="I710" s="720"/>
      <c r="J710" s="720"/>
      <c r="K710" s="720"/>
      <c r="L710" s="720"/>
      <c r="M710" s="720"/>
      <c r="N710" s="720"/>
      <c r="O710" s="720"/>
      <c r="P710" s="720"/>
      <c r="Q710" s="720"/>
      <c r="R710" s="720"/>
      <c r="S710" s="720"/>
      <c r="T710" s="720"/>
      <c r="U710" s="720"/>
      <c r="V710" s="720"/>
      <c r="W710" s="720"/>
      <c r="X710" s="720"/>
      <c r="Y710" s="720"/>
      <c r="Z710" s="720"/>
      <c r="AA710" s="720"/>
      <c r="AB710" s="720"/>
      <c r="AC710" s="720"/>
      <c r="AD710" s="720"/>
      <c r="AE710" s="720"/>
      <c r="AF710" s="720"/>
      <c r="AG710" s="720"/>
      <c r="AH710" s="720"/>
    </row>
    <row r="711">
      <c r="A711" s="720"/>
      <c r="B711" s="720"/>
      <c r="C711" s="720"/>
      <c r="D711" s="720"/>
      <c r="E711" s="720"/>
      <c r="F711" s="720"/>
      <c r="G711" s="720"/>
      <c r="H711" s="720"/>
      <c r="I711" s="720"/>
      <c r="J711" s="720"/>
      <c r="K711" s="720"/>
      <c r="L711" s="720"/>
      <c r="M711" s="720"/>
      <c r="N711" s="720"/>
      <c r="O711" s="720"/>
      <c r="P711" s="720"/>
      <c r="Q711" s="720"/>
      <c r="R711" s="720"/>
      <c r="S711" s="720"/>
      <c r="T711" s="720"/>
      <c r="U711" s="720"/>
      <c r="V711" s="720"/>
      <c r="W711" s="720"/>
      <c r="X711" s="720"/>
      <c r="Y711" s="720"/>
      <c r="Z711" s="720"/>
      <c r="AA711" s="720"/>
      <c r="AB711" s="720"/>
      <c r="AC711" s="720"/>
      <c r="AD711" s="720"/>
      <c r="AE711" s="720"/>
      <c r="AF711" s="720"/>
      <c r="AG711" s="720"/>
      <c r="AH711" s="720"/>
    </row>
    <row r="712">
      <c r="A712" s="720"/>
      <c r="B712" s="720"/>
      <c r="C712" s="720"/>
      <c r="D712" s="720"/>
      <c r="E712" s="720"/>
      <c r="F712" s="720"/>
      <c r="G712" s="720"/>
      <c r="H712" s="720"/>
      <c r="I712" s="720"/>
      <c r="J712" s="720"/>
      <c r="K712" s="720"/>
      <c r="L712" s="720"/>
      <c r="M712" s="720"/>
      <c r="N712" s="720"/>
      <c r="O712" s="720"/>
      <c r="P712" s="720"/>
      <c r="Q712" s="720"/>
      <c r="R712" s="720"/>
      <c r="S712" s="720"/>
      <c r="T712" s="720"/>
      <c r="U712" s="720"/>
      <c r="V712" s="720"/>
      <c r="W712" s="720"/>
      <c r="X712" s="720"/>
      <c r="Y712" s="720"/>
      <c r="Z712" s="720"/>
      <c r="AA712" s="720"/>
      <c r="AB712" s="720"/>
      <c r="AC712" s="720"/>
      <c r="AD712" s="720"/>
      <c r="AE712" s="720"/>
      <c r="AF712" s="720"/>
      <c r="AG712" s="720"/>
      <c r="AH712" s="720"/>
    </row>
    <row r="713">
      <c r="A713" s="720"/>
      <c r="B713" s="720"/>
      <c r="C713" s="720"/>
      <c r="D713" s="720"/>
      <c r="E713" s="720"/>
      <c r="F713" s="720"/>
      <c r="G713" s="720"/>
      <c r="H713" s="720"/>
      <c r="I713" s="720"/>
      <c r="J713" s="720"/>
      <c r="K713" s="720"/>
      <c r="L713" s="720"/>
      <c r="M713" s="720"/>
      <c r="N713" s="720"/>
      <c r="O713" s="720"/>
      <c r="P713" s="720"/>
      <c r="Q713" s="720"/>
      <c r="R713" s="720"/>
      <c r="S713" s="720"/>
      <c r="T713" s="720"/>
      <c r="U713" s="720"/>
      <c r="V713" s="720"/>
      <c r="W713" s="720"/>
      <c r="X713" s="720"/>
      <c r="Y713" s="720"/>
      <c r="Z713" s="720"/>
      <c r="AA713" s="720"/>
      <c r="AB713" s="720"/>
      <c r="AC713" s="720"/>
      <c r="AD713" s="720"/>
      <c r="AE713" s="720"/>
      <c r="AF713" s="720"/>
      <c r="AG713" s="720"/>
      <c r="AH713" s="720"/>
    </row>
    <row r="714">
      <c r="A714" s="720"/>
      <c r="B714" s="720"/>
      <c r="C714" s="720"/>
      <c r="D714" s="720"/>
      <c r="E714" s="720"/>
      <c r="F714" s="720"/>
      <c r="G714" s="720"/>
      <c r="H714" s="720"/>
      <c r="I714" s="720"/>
      <c r="J714" s="720"/>
      <c r="K714" s="720"/>
      <c r="L714" s="720"/>
      <c r="M714" s="720"/>
      <c r="N714" s="720"/>
      <c r="O714" s="720"/>
      <c r="P714" s="720"/>
      <c r="Q714" s="720"/>
      <c r="R714" s="720"/>
      <c r="S714" s="720"/>
      <c r="T714" s="720"/>
      <c r="U714" s="720"/>
      <c r="V714" s="720"/>
      <c r="W714" s="720"/>
      <c r="X714" s="720"/>
      <c r="Y714" s="720"/>
      <c r="Z714" s="720"/>
      <c r="AA714" s="720"/>
      <c r="AB714" s="720"/>
      <c r="AC714" s="720"/>
      <c r="AD714" s="720"/>
      <c r="AE714" s="720"/>
      <c r="AF714" s="720"/>
      <c r="AG714" s="720"/>
      <c r="AH714" s="720"/>
    </row>
    <row r="715">
      <c r="A715" s="720"/>
      <c r="B715" s="720"/>
      <c r="C715" s="720"/>
      <c r="D715" s="720"/>
      <c r="E715" s="720"/>
      <c r="F715" s="720"/>
      <c r="G715" s="720"/>
      <c r="H715" s="720"/>
      <c r="I715" s="720"/>
      <c r="J715" s="720"/>
      <c r="K715" s="720"/>
      <c r="L715" s="720"/>
      <c r="M715" s="720"/>
      <c r="N715" s="720"/>
      <c r="O715" s="720"/>
      <c r="P715" s="720"/>
      <c r="Q715" s="720"/>
      <c r="R715" s="720"/>
      <c r="S715" s="720"/>
      <c r="T715" s="720"/>
      <c r="U715" s="720"/>
      <c r="V715" s="720"/>
      <c r="W715" s="720"/>
      <c r="X715" s="720"/>
      <c r="Y715" s="720"/>
      <c r="Z715" s="720"/>
      <c r="AA715" s="720"/>
      <c r="AB715" s="720"/>
      <c r="AC715" s="720"/>
      <c r="AD715" s="720"/>
      <c r="AE715" s="720"/>
      <c r="AF715" s="720"/>
      <c r="AG715" s="720"/>
      <c r="AH715" s="720"/>
    </row>
    <row r="716">
      <c r="A716" s="720"/>
      <c r="B716" s="720"/>
      <c r="C716" s="720"/>
      <c r="D716" s="720"/>
      <c r="E716" s="720"/>
      <c r="F716" s="720"/>
      <c r="G716" s="720"/>
      <c r="H716" s="720"/>
      <c r="I716" s="720"/>
      <c r="J716" s="720"/>
      <c r="K716" s="720"/>
      <c r="L716" s="720"/>
      <c r="M716" s="720"/>
      <c r="N716" s="720"/>
      <c r="O716" s="720"/>
      <c r="P716" s="720"/>
      <c r="Q716" s="720"/>
      <c r="R716" s="720"/>
      <c r="S716" s="720"/>
      <c r="T716" s="720"/>
      <c r="U716" s="720"/>
      <c r="V716" s="720"/>
      <c r="W716" s="720"/>
      <c r="X716" s="720"/>
      <c r="Y716" s="720"/>
      <c r="Z716" s="720"/>
      <c r="AA716" s="720"/>
      <c r="AB716" s="720"/>
      <c r="AC716" s="720"/>
      <c r="AD716" s="720"/>
      <c r="AE716" s="720"/>
      <c r="AF716" s="720"/>
      <c r="AG716" s="720"/>
      <c r="AH716" s="720"/>
    </row>
    <row r="717">
      <c r="A717" s="720"/>
      <c r="B717" s="720"/>
      <c r="C717" s="720"/>
      <c r="D717" s="720"/>
      <c r="E717" s="720"/>
      <c r="F717" s="720"/>
      <c r="G717" s="720"/>
      <c r="H717" s="720"/>
      <c r="I717" s="720"/>
      <c r="J717" s="720"/>
      <c r="K717" s="720"/>
      <c r="L717" s="720"/>
      <c r="M717" s="720"/>
      <c r="N717" s="720"/>
      <c r="O717" s="720"/>
      <c r="P717" s="720"/>
      <c r="Q717" s="720"/>
      <c r="R717" s="720"/>
      <c r="S717" s="720"/>
      <c r="T717" s="720"/>
      <c r="U717" s="720"/>
      <c r="V717" s="720"/>
      <c r="W717" s="720"/>
      <c r="X717" s="720"/>
      <c r="Y717" s="720"/>
      <c r="Z717" s="720"/>
      <c r="AA717" s="720"/>
      <c r="AB717" s="720"/>
      <c r="AC717" s="720"/>
      <c r="AD717" s="720"/>
      <c r="AE717" s="720"/>
      <c r="AF717" s="720"/>
      <c r="AG717" s="720"/>
      <c r="AH717" s="720"/>
    </row>
    <row r="718">
      <c r="A718" s="720"/>
      <c r="B718" s="720"/>
      <c r="C718" s="720"/>
      <c r="D718" s="720"/>
      <c r="E718" s="720"/>
      <c r="F718" s="720"/>
      <c r="G718" s="720"/>
      <c r="H718" s="720"/>
      <c r="I718" s="720"/>
      <c r="J718" s="720"/>
      <c r="K718" s="720"/>
      <c r="L718" s="720"/>
      <c r="M718" s="720"/>
      <c r="N718" s="720"/>
      <c r="O718" s="720"/>
      <c r="P718" s="720"/>
      <c r="Q718" s="720"/>
      <c r="R718" s="720"/>
      <c r="S718" s="720"/>
      <c r="T718" s="720"/>
      <c r="U718" s="720"/>
      <c r="V718" s="720"/>
      <c r="W718" s="720"/>
      <c r="X718" s="720"/>
      <c r="Y718" s="720"/>
      <c r="Z718" s="720"/>
      <c r="AA718" s="720"/>
      <c r="AB718" s="720"/>
      <c r="AC718" s="720"/>
      <c r="AD718" s="720"/>
      <c r="AE718" s="720"/>
      <c r="AF718" s="720"/>
      <c r="AG718" s="720"/>
      <c r="AH718" s="720"/>
    </row>
    <row r="719">
      <c r="A719" s="720"/>
      <c r="B719" s="720"/>
      <c r="C719" s="720"/>
      <c r="D719" s="720"/>
      <c r="E719" s="720"/>
      <c r="F719" s="720"/>
      <c r="G719" s="720"/>
      <c r="H719" s="720"/>
      <c r="I719" s="720"/>
      <c r="J719" s="720"/>
      <c r="K719" s="720"/>
      <c r="L719" s="720"/>
      <c r="M719" s="720"/>
      <c r="N719" s="720"/>
      <c r="O719" s="720"/>
      <c r="P719" s="720"/>
      <c r="Q719" s="720"/>
      <c r="R719" s="720"/>
      <c r="S719" s="720"/>
      <c r="T719" s="720"/>
      <c r="U719" s="720"/>
      <c r="V719" s="720"/>
      <c r="W719" s="720"/>
      <c r="X719" s="720"/>
      <c r="Y719" s="720"/>
      <c r="Z719" s="720"/>
      <c r="AA719" s="720"/>
      <c r="AB719" s="720"/>
      <c r="AC719" s="720"/>
      <c r="AD719" s="720"/>
      <c r="AE719" s="720"/>
      <c r="AF719" s="720"/>
      <c r="AG719" s="720"/>
      <c r="AH719" s="720"/>
    </row>
    <row r="720">
      <c r="A720" s="720"/>
      <c r="B720" s="720"/>
      <c r="C720" s="720"/>
      <c r="D720" s="720"/>
      <c r="E720" s="720"/>
      <c r="F720" s="720"/>
      <c r="G720" s="720"/>
      <c r="H720" s="720"/>
      <c r="I720" s="720"/>
      <c r="J720" s="720"/>
      <c r="K720" s="720"/>
      <c r="L720" s="720"/>
      <c r="M720" s="720"/>
      <c r="N720" s="720"/>
      <c r="O720" s="720"/>
      <c r="P720" s="720"/>
      <c r="Q720" s="720"/>
      <c r="R720" s="720"/>
      <c r="S720" s="720"/>
      <c r="T720" s="720"/>
      <c r="U720" s="720"/>
      <c r="V720" s="720"/>
      <c r="W720" s="720"/>
      <c r="X720" s="720"/>
      <c r="Y720" s="720"/>
      <c r="Z720" s="720"/>
      <c r="AA720" s="720"/>
      <c r="AB720" s="720"/>
      <c r="AC720" s="720"/>
      <c r="AD720" s="720"/>
      <c r="AE720" s="720"/>
      <c r="AF720" s="720"/>
      <c r="AG720" s="720"/>
      <c r="AH720" s="720"/>
    </row>
    <row r="721">
      <c r="A721" s="720"/>
      <c r="B721" s="720"/>
      <c r="C721" s="720"/>
      <c r="D721" s="720"/>
      <c r="E721" s="720"/>
      <c r="F721" s="720"/>
      <c r="G721" s="720"/>
      <c r="H721" s="720"/>
      <c r="I721" s="720"/>
      <c r="J721" s="720"/>
      <c r="K721" s="720"/>
      <c r="L721" s="720"/>
      <c r="M721" s="720"/>
      <c r="N721" s="720"/>
      <c r="O721" s="720"/>
      <c r="P721" s="720"/>
      <c r="Q721" s="720"/>
      <c r="R721" s="720"/>
      <c r="S721" s="720"/>
      <c r="T721" s="720"/>
      <c r="U721" s="720"/>
      <c r="V721" s="720"/>
      <c r="W721" s="720"/>
      <c r="X721" s="720"/>
      <c r="Y721" s="720"/>
      <c r="Z721" s="720"/>
      <c r="AA721" s="720"/>
      <c r="AB721" s="720"/>
      <c r="AC721" s="720"/>
      <c r="AD721" s="720"/>
      <c r="AE721" s="720"/>
      <c r="AF721" s="720"/>
      <c r="AG721" s="720"/>
      <c r="AH721" s="720"/>
    </row>
    <row r="722">
      <c r="A722" s="720"/>
      <c r="B722" s="720"/>
      <c r="C722" s="720"/>
      <c r="D722" s="720"/>
      <c r="E722" s="720"/>
      <c r="F722" s="720"/>
      <c r="G722" s="720"/>
      <c r="H722" s="720"/>
      <c r="I722" s="720"/>
      <c r="J722" s="720"/>
      <c r="K722" s="720"/>
      <c r="L722" s="720"/>
      <c r="M722" s="720"/>
      <c r="N722" s="720"/>
      <c r="O722" s="720"/>
      <c r="P722" s="720"/>
      <c r="Q722" s="720"/>
      <c r="R722" s="720"/>
      <c r="S722" s="720"/>
      <c r="T722" s="720"/>
      <c r="U722" s="720"/>
      <c r="V722" s="720"/>
      <c r="W722" s="720"/>
      <c r="X722" s="720"/>
      <c r="Y722" s="720"/>
      <c r="Z722" s="720"/>
      <c r="AA722" s="720"/>
      <c r="AB722" s="720"/>
      <c r="AC722" s="720"/>
      <c r="AD722" s="720"/>
      <c r="AE722" s="720"/>
      <c r="AF722" s="720"/>
      <c r="AG722" s="720"/>
      <c r="AH722" s="720"/>
    </row>
    <row r="723">
      <c r="A723" s="720"/>
      <c r="B723" s="720"/>
      <c r="C723" s="720"/>
      <c r="D723" s="720"/>
      <c r="E723" s="720"/>
      <c r="F723" s="720"/>
      <c r="G723" s="720"/>
      <c r="H723" s="720"/>
      <c r="I723" s="720"/>
      <c r="J723" s="720"/>
      <c r="K723" s="720"/>
      <c r="L723" s="720"/>
      <c r="M723" s="720"/>
      <c r="N723" s="720"/>
      <c r="O723" s="720"/>
      <c r="P723" s="720"/>
      <c r="Q723" s="720"/>
      <c r="R723" s="720"/>
      <c r="S723" s="720"/>
      <c r="T723" s="720"/>
      <c r="U723" s="720"/>
      <c r="V723" s="720"/>
      <c r="W723" s="720"/>
      <c r="X723" s="720"/>
      <c r="Y723" s="720"/>
      <c r="Z723" s="720"/>
      <c r="AA723" s="720"/>
      <c r="AB723" s="720"/>
      <c r="AC723" s="720"/>
      <c r="AD723" s="720"/>
      <c r="AE723" s="720"/>
      <c r="AF723" s="720"/>
      <c r="AG723" s="720"/>
      <c r="AH723" s="720"/>
    </row>
    <row r="724">
      <c r="A724" s="720"/>
      <c r="B724" s="720"/>
      <c r="C724" s="720"/>
      <c r="D724" s="720"/>
      <c r="E724" s="720"/>
      <c r="F724" s="720"/>
      <c r="G724" s="720"/>
      <c r="H724" s="720"/>
      <c r="I724" s="720"/>
      <c r="J724" s="720"/>
      <c r="K724" s="720"/>
      <c r="L724" s="720"/>
      <c r="M724" s="720"/>
      <c r="N724" s="720"/>
      <c r="O724" s="720"/>
      <c r="P724" s="720"/>
      <c r="Q724" s="720"/>
      <c r="R724" s="720"/>
      <c r="S724" s="720"/>
      <c r="T724" s="720"/>
      <c r="U724" s="720"/>
      <c r="V724" s="720"/>
      <c r="W724" s="720"/>
      <c r="X724" s="720"/>
      <c r="Y724" s="720"/>
      <c r="Z724" s="720"/>
      <c r="AA724" s="720"/>
      <c r="AB724" s="720"/>
      <c r="AC724" s="720"/>
      <c r="AD724" s="720"/>
      <c r="AE724" s="720"/>
      <c r="AF724" s="720"/>
      <c r="AG724" s="720"/>
      <c r="AH724" s="720"/>
    </row>
    <row r="725">
      <c r="A725" s="720"/>
      <c r="B725" s="720"/>
      <c r="C725" s="720"/>
      <c r="D725" s="720"/>
      <c r="E725" s="720"/>
      <c r="F725" s="720"/>
      <c r="G725" s="720"/>
      <c r="H725" s="720"/>
      <c r="I725" s="720"/>
      <c r="J725" s="720"/>
      <c r="K725" s="720"/>
      <c r="L725" s="720"/>
      <c r="M725" s="720"/>
      <c r="N725" s="720"/>
      <c r="O725" s="720"/>
      <c r="P725" s="720"/>
      <c r="Q725" s="720"/>
      <c r="R725" s="720"/>
      <c r="S725" s="720"/>
      <c r="T725" s="720"/>
      <c r="U725" s="720"/>
      <c r="V725" s="720"/>
      <c r="W725" s="720"/>
      <c r="X725" s="720"/>
      <c r="Y725" s="720"/>
      <c r="Z725" s="720"/>
      <c r="AA725" s="720"/>
      <c r="AB725" s="720"/>
      <c r="AC725" s="720"/>
      <c r="AD725" s="720"/>
      <c r="AE725" s="720"/>
      <c r="AF725" s="720"/>
      <c r="AG725" s="720"/>
      <c r="AH725" s="720"/>
    </row>
    <row r="726">
      <c r="A726" s="720"/>
      <c r="B726" s="720"/>
      <c r="C726" s="720"/>
      <c r="D726" s="720"/>
      <c r="E726" s="720"/>
      <c r="F726" s="720"/>
      <c r="G726" s="720"/>
      <c r="H726" s="720"/>
      <c r="I726" s="720"/>
      <c r="J726" s="720"/>
      <c r="K726" s="720"/>
      <c r="L726" s="720"/>
      <c r="M726" s="720"/>
      <c r="N726" s="720"/>
      <c r="O726" s="720"/>
      <c r="P726" s="720"/>
      <c r="Q726" s="720"/>
      <c r="R726" s="720"/>
      <c r="S726" s="720"/>
      <c r="T726" s="720"/>
      <c r="U726" s="720"/>
      <c r="V726" s="720"/>
      <c r="W726" s="720"/>
      <c r="X726" s="720"/>
      <c r="Y726" s="720"/>
      <c r="Z726" s="720"/>
      <c r="AA726" s="720"/>
      <c r="AB726" s="720"/>
      <c r="AC726" s="720"/>
      <c r="AD726" s="720"/>
      <c r="AE726" s="720"/>
      <c r="AF726" s="720"/>
      <c r="AG726" s="720"/>
      <c r="AH726" s="720"/>
    </row>
    <row r="727">
      <c r="A727" s="720"/>
      <c r="B727" s="720"/>
      <c r="C727" s="720"/>
      <c r="D727" s="720"/>
      <c r="E727" s="720"/>
      <c r="F727" s="720"/>
      <c r="G727" s="720"/>
      <c r="H727" s="720"/>
      <c r="I727" s="720"/>
      <c r="J727" s="720"/>
      <c r="K727" s="720"/>
      <c r="L727" s="720"/>
      <c r="M727" s="720"/>
      <c r="N727" s="720"/>
      <c r="O727" s="720"/>
      <c r="P727" s="720"/>
      <c r="Q727" s="720"/>
      <c r="R727" s="720"/>
      <c r="S727" s="720"/>
      <c r="T727" s="720"/>
      <c r="U727" s="720"/>
      <c r="V727" s="720"/>
      <c r="W727" s="720"/>
      <c r="X727" s="720"/>
      <c r="Y727" s="720"/>
      <c r="Z727" s="720"/>
      <c r="AA727" s="720"/>
      <c r="AB727" s="720"/>
      <c r="AC727" s="720"/>
      <c r="AD727" s="720"/>
      <c r="AE727" s="720"/>
      <c r="AF727" s="720"/>
      <c r="AG727" s="720"/>
      <c r="AH727" s="720"/>
    </row>
    <row r="728">
      <c r="A728" s="720"/>
      <c r="B728" s="720"/>
      <c r="C728" s="720"/>
      <c r="D728" s="720"/>
      <c r="E728" s="720"/>
      <c r="F728" s="720"/>
      <c r="G728" s="720"/>
      <c r="H728" s="720"/>
      <c r="I728" s="720"/>
      <c r="J728" s="720"/>
      <c r="K728" s="720"/>
      <c r="L728" s="720"/>
      <c r="M728" s="720"/>
      <c r="N728" s="720"/>
      <c r="O728" s="720"/>
      <c r="P728" s="720"/>
      <c r="Q728" s="720"/>
      <c r="R728" s="720"/>
      <c r="S728" s="720"/>
      <c r="T728" s="720"/>
      <c r="U728" s="720"/>
      <c r="V728" s="720"/>
      <c r="W728" s="720"/>
      <c r="X728" s="720"/>
      <c r="Y728" s="720"/>
      <c r="Z728" s="720"/>
      <c r="AA728" s="720"/>
      <c r="AB728" s="720"/>
      <c r="AC728" s="720"/>
      <c r="AD728" s="720"/>
      <c r="AE728" s="720"/>
      <c r="AF728" s="720"/>
      <c r="AG728" s="720"/>
      <c r="AH728" s="720"/>
    </row>
    <row r="729">
      <c r="A729" s="720"/>
      <c r="B729" s="720"/>
      <c r="C729" s="720"/>
      <c r="D729" s="720"/>
      <c r="E729" s="720"/>
      <c r="F729" s="720"/>
      <c r="G729" s="720"/>
      <c r="H729" s="720"/>
      <c r="I729" s="720"/>
      <c r="J729" s="720"/>
      <c r="K729" s="720"/>
      <c r="L729" s="720"/>
      <c r="M729" s="720"/>
      <c r="N729" s="720"/>
      <c r="O729" s="720"/>
      <c r="P729" s="720"/>
      <c r="Q729" s="720"/>
      <c r="R729" s="720"/>
      <c r="S729" s="720"/>
      <c r="T729" s="720"/>
      <c r="U729" s="720"/>
      <c r="V729" s="720"/>
      <c r="W729" s="720"/>
      <c r="X729" s="720"/>
      <c r="Y729" s="720"/>
      <c r="Z729" s="720"/>
      <c r="AA729" s="720"/>
      <c r="AB729" s="720"/>
      <c r="AC729" s="720"/>
      <c r="AD729" s="720"/>
      <c r="AE729" s="720"/>
      <c r="AF729" s="720"/>
      <c r="AG729" s="720"/>
      <c r="AH729" s="720"/>
    </row>
    <row r="730">
      <c r="A730" s="720"/>
      <c r="B730" s="720"/>
      <c r="C730" s="720"/>
      <c r="D730" s="720"/>
      <c r="E730" s="720"/>
      <c r="F730" s="720"/>
      <c r="G730" s="720"/>
      <c r="H730" s="720"/>
      <c r="I730" s="720"/>
      <c r="J730" s="720"/>
      <c r="K730" s="720"/>
      <c r="L730" s="720"/>
      <c r="M730" s="720"/>
      <c r="N730" s="720"/>
      <c r="O730" s="720"/>
      <c r="P730" s="720"/>
      <c r="Q730" s="720"/>
      <c r="R730" s="720"/>
      <c r="S730" s="720"/>
      <c r="T730" s="720"/>
      <c r="U730" s="720"/>
      <c r="V730" s="720"/>
      <c r="W730" s="720"/>
      <c r="X730" s="720"/>
      <c r="Y730" s="720"/>
      <c r="Z730" s="720"/>
      <c r="AA730" s="720"/>
      <c r="AB730" s="720"/>
      <c r="AC730" s="720"/>
      <c r="AD730" s="720"/>
      <c r="AE730" s="720"/>
      <c r="AF730" s="720"/>
      <c r="AG730" s="720"/>
      <c r="AH730" s="720"/>
    </row>
    <row r="731">
      <c r="A731" s="720"/>
      <c r="B731" s="720"/>
      <c r="C731" s="720"/>
      <c r="D731" s="720"/>
      <c r="E731" s="720"/>
      <c r="F731" s="720"/>
      <c r="G731" s="720"/>
      <c r="H731" s="720"/>
      <c r="I731" s="720"/>
      <c r="J731" s="720"/>
      <c r="K731" s="720"/>
      <c r="L731" s="720"/>
      <c r="M731" s="720"/>
      <c r="N731" s="720"/>
      <c r="O731" s="720"/>
      <c r="P731" s="720"/>
      <c r="Q731" s="720"/>
      <c r="R731" s="720"/>
      <c r="S731" s="720"/>
      <c r="T731" s="720"/>
      <c r="U731" s="720"/>
      <c r="V731" s="720"/>
      <c r="W731" s="720"/>
      <c r="X731" s="720"/>
      <c r="Y731" s="720"/>
      <c r="Z731" s="720"/>
      <c r="AA731" s="720"/>
      <c r="AB731" s="720"/>
      <c r="AC731" s="720"/>
      <c r="AD731" s="720"/>
      <c r="AE731" s="720"/>
      <c r="AF731" s="720"/>
      <c r="AG731" s="720"/>
      <c r="AH731" s="720"/>
    </row>
    <row r="732">
      <c r="A732" s="720"/>
      <c r="B732" s="720"/>
      <c r="C732" s="720"/>
      <c r="D732" s="720"/>
      <c r="E732" s="720"/>
      <c r="F732" s="720"/>
      <c r="G732" s="720"/>
      <c r="H732" s="720"/>
      <c r="I732" s="720"/>
      <c r="J732" s="720"/>
      <c r="K732" s="720"/>
      <c r="L732" s="720"/>
      <c r="M732" s="720"/>
      <c r="N732" s="720"/>
      <c r="O732" s="720"/>
      <c r="P732" s="720"/>
      <c r="Q732" s="720"/>
      <c r="R732" s="720"/>
      <c r="S732" s="720"/>
      <c r="T732" s="720"/>
      <c r="U732" s="720"/>
      <c r="V732" s="720"/>
      <c r="W732" s="720"/>
      <c r="X732" s="720"/>
      <c r="Y732" s="720"/>
      <c r="Z732" s="720"/>
      <c r="AA732" s="720"/>
      <c r="AB732" s="720"/>
      <c r="AC732" s="720"/>
      <c r="AD732" s="720"/>
      <c r="AE732" s="720"/>
      <c r="AF732" s="720"/>
      <c r="AG732" s="720"/>
      <c r="AH732" s="720"/>
    </row>
    <row r="733">
      <c r="A733" s="720"/>
      <c r="B733" s="720"/>
      <c r="C733" s="720"/>
      <c r="D733" s="720"/>
      <c r="E733" s="720"/>
      <c r="F733" s="720"/>
      <c r="G733" s="720"/>
      <c r="H733" s="720"/>
      <c r="I733" s="720"/>
      <c r="J733" s="720"/>
      <c r="K733" s="720"/>
      <c r="L733" s="720"/>
      <c r="M733" s="720"/>
      <c r="N733" s="720"/>
      <c r="O733" s="720"/>
      <c r="P733" s="720"/>
      <c r="Q733" s="720"/>
      <c r="R733" s="720"/>
      <c r="S733" s="720"/>
      <c r="T733" s="720"/>
      <c r="U733" s="720"/>
      <c r="V733" s="720"/>
      <c r="W733" s="720"/>
      <c r="X733" s="720"/>
      <c r="Y733" s="720"/>
      <c r="Z733" s="720"/>
      <c r="AA733" s="720"/>
      <c r="AB733" s="720"/>
      <c r="AC733" s="720"/>
      <c r="AD733" s="720"/>
      <c r="AE733" s="720"/>
      <c r="AF733" s="720"/>
      <c r="AG733" s="720"/>
      <c r="AH733" s="720"/>
    </row>
    <row r="734">
      <c r="A734" s="720"/>
      <c r="B734" s="720"/>
      <c r="C734" s="720"/>
      <c r="D734" s="720"/>
      <c r="E734" s="720"/>
      <c r="F734" s="720"/>
      <c r="G734" s="720"/>
      <c r="H734" s="720"/>
      <c r="I734" s="720"/>
      <c r="J734" s="720"/>
      <c r="K734" s="720"/>
      <c r="L734" s="720"/>
      <c r="M734" s="720"/>
      <c r="N734" s="720"/>
      <c r="O734" s="720"/>
      <c r="P734" s="720"/>
      <c r="Q734" s="720"/>
      <c r="R734" s="720"/>
      <c r="S734" s="720"/>
      <c r="T734" s="720"/>
      <c r="U734" s="720"/>
      <c r="V734" s="720"/>
      <c r="W734" s="720"/>
      <c r="X734" s="720"/>
      <c r="Y734" s="720"/>
      <c r="Z734" s="720"/>
      <c r="AA734" s="720"/>
      <c r="AB734" s="720"/>
      <c r="AC734" s="720"/>
      <c r="AD734" s="720"/>
      <c r="AE734" s="720"/>
      <c r="AF734" s="720"/>
      <c r="AG734" s="720"/>
      <c r="AH734" s="720"/>
    </row>
    <row r="735">
      <c r="A735" s="720"/>
      <c r="B735" s="720"/>
      <c r="C735" s="720"/>
      <c r="D735" s="720"/>
      <c r="E735" s="720"/>
      <c r="F735" s="720"/>
      <c r="G735" s="720"/>
      <c r="H735" s="720"/>
      <c r="I735" s="720"/>
      <c r="J735" s="720"/>
      <c r="K735" s="720"/>
      <c r="L735" s="720"/>
      <c r="M735" s="720"/>
      <c r="N735" s="720"/>
      <c r="O735" s="720"/>
      <c r="P735" s="720"/>
      <c r="Q735" s="720"/>
      <c r="R735" s="720"/>
      <c r="S735" s="720"/>
      <c r="T735" s="720"/>
      <c r="U735" s="720"/>
      <c r="V735" s="720"/>
      <c r="W735" s="720"/>
      <c r="X735" s="720"/>
      <c r="Y735" s="720"/>
      <c r="Z735" s="720"/>
      <c r="AA735" s="720"/>
      <c r="AB735" s="720"/>
      <c r="AC735" s="720"/>
      <c r="AD735" s="720"/>
      <c r="AE735" s="720"/>
      <c r="AF735" s="720"/>
      <c r="AG735" s="720"/>
      <c r="AH735" s="720"/>
    </row>
    <row r="736">
      <c r="A736" s="720"/>
      <c r="B736" s="720"/>
      <c r="C736" s="720"/>
      <c r="D736" s="720"/>
      <c r="E736" s="720"/>
      <c r="F736" s="720"/>
      <c r="G736" s="720"/>
      <c r="H736" s="720"/>
      <c r="I736" s="720"/>
      <c r="J736" s="720"/>
      <c r="K736" s="720"/>
      <c r="L736" s="720"/>
      <c r="M736" s="720"/>
      <c r="N736" s="720"/>
      <c r="O736" s="720"/>
      <c r="P736" s="720"/>
      <c r="Q736" s="720"/>
      <c r="R736" s="720"/>
      <c r="S736" s="720"/>
      <c r="T736" s="720"/>
      <c r="U736" s="720"/>
      <c r="V736" s="720"/>
      <c r="W736" s="720"/>
      <c r="X736" s="720"/>
      <c r="Y736" s="720"/>
      <c r="Z736" s="720"/>
      <c r="AA736" s="720"/>
      <c r="AB736" s="720"/>
      <c r="AC736" s="720"/>
      <c r="AD736" s="720"/>
      <c r="AE736" s="720"/>
      <c r="AF736" s="720"/>
      <c r="AG736" s="720"/>
      <c r="AH736" s="720"/>
    </row>
    <row r="737">
      <c r="A737" s="720"/>
      <c r="B737" s="720"/>
      <c r="C737" s="720"/>
      <c r="D737" s="720"/>
      <c r="E737" s="720"/>
      <c r="F737" s="720"/>
      <c r="G737" s="720"/>
      <c r="H737" s="720"/>
      <c r="I737" s="720"/>
      <c r="J737" s="720"/>
      <c r="K737" s="720"/>
      <c r="L737" s="720"/>
      <c r="M737" s="720"/>
      <c r="N737" s="720"/>
      <c r="O737" s="720"/>
      <c r="P737" s="720"/>
      <c r="Q737" s="720"/>
      <c r="R737" s="720"/>
      <c r="S737" s="720"/>
      <c r="T737" s="720"/>
      <c r="U737" s="720"/>
      <c r="V737" s="720"/>
      <c r="W737" s="720"/>
      <c r="X737" s="720"/>
      <c r="Y737" s="720"/>
      <c r="Z737" s="720"/>
      <c r="AA737" s="720"/>
      <c r="AB737" s="720"/>
      <c r="AC737" s="720"/>
      <c r="AD737" s="720"/>
      <c r="AE737" s="720"/>
      <c r="AF737" s="720"/>
      <c r="AG737" s="720"/>
      <c r="AH737" s="720"/>
    </row>
    <row r="738">
      <c r="A738" s="720"/>
      <c r="B738" s="720"/>
      <c r="C738" s="720"/>
      <c r="D738" s="720"/>
      <c r="E738" s="720"/>
      <c r="F738" s="720"/>
      <c r="G738" s="720"/>
      <c r="H738" s="720"/>
      <c r="I738" s="720"/>
      <c r="J738" s="720"/>
      <c r="K738" s="720"/>
      <c r="L738" s="720"/>
      <c r="M738" s="720"/>
      <c r="N738" s="720"/>
      <c r="O738" s="720"/>
      <c r="P738" s="720"/>
      <c r="Q738" s="720"/>
      <c r="R738" s="720"/>
      <c r="S738" s="720"/>
      <c r="T738" s="720"/>
      <c r="U738" s="720"/>
      <c r="V738" s="720"/>
      <c r="W738" s="720"/>
      <c r="X738" s="720"/>
      <c r="Y738" s="720"/>
      <c r="Z738" s="720"/>
      <c r="AA738" s="720"/>
      <c r="AB738" s="720"/>
      <c r="AC738" s="720"/>
      <c r="AD738" s="720"/>
      <c r="AE738" s="720"/>
      <c r="AF738" s="720"/>
      <c r="AG738" s="720"/>
      <c r="AH738" s="720"/>
    </row>
    <row r="739">
      <c r="A739" s="720"/>
      <c r="B739" s="720"/>
      <c r="C739" s="720"/>
      <c r="D739" s="720"/>
      <c r="E739" s="720"/>
      <c r="F739" s="720"/>
      <c r="G739" s="720"/>
      <c r="H739" s="720"/>
      <c r="I739" s="720"/>
      <c r="J739" s="720"/>
      <c r="K739" s="720"/>
      <c r="L739" s="720"/>
      <c r="M739" s="720"/>
      <c r="N739" s="720"/>
      <c r="O739" s="720"/>
      <c r="P739" s="720"/>
      <c r="Q739" s="720"/>
      <c r="R739" s="720"/>
      <c r="S739" s="720"/>
      <c r="T739" s="720"/>
      <c r="U739" s="720"/>
      <c r="V739" s="720"/>
      <c r="W739" s="720"/>
      <c r="X739" s="720"/>
      <c r="Y739" s="720"/>
      <c r="Z739" s="720"/>
      <c r="AA739" s="720"/>
      <c r="AB739" s="720"/>
      <c r="AC739" s="720"/>
      <c r="AD739" s="720"/>
      <c r="AE739" s="720"/>
      <c r="AF739" s="720"/>
      <c r="AG739" s="720"/>
      <c r="AH739" s="720"/>
    </row>
    <row r="740">
      <c r="A740" s="720"/>
      <c r="B740" s="720"/>
      <c r="C740" s="720"/>
      <c r="D740" s="720"/>
      <c r="E740" s="720"/>
      <c r="F740" s="720"/>
      <c r="G740" s="720"/>
      <c r="H740" s="720"/>
      <c r="I740" s="720"/>
      <c r="J740" s="720"/>
      <c r="K740" s="720"/>
      <c r="L740" s="720"/>
      <c r="M740" s="720"/>
      <c r="N740" s="720"/>
      <c r="O740" s="720"/>
      <c r="P740" s="720"/>
      <c r="Q740" s="720"/>
      <c r="R740" s="720"/>
      <c r="S740" s="720"/>
      <c r="T740" s="720"/>
      <c r="U740" s="720"/>
      <c r="V740" s="720"/>
      <c r="W740" s="720"/>
      <c r="X740" s="720"/>
      <c r="Y740" s="720"/>
      <c r="Z740" s="720"/>
      <c r="AA740" s="720"/>
      <c r="AB740" s="720"/>
      <c r="AC740" s="720"/>
      <c r="AD740" s="720"/>
      <c r="AE740" s="720"/>
      <c r="AF740" s="720"/>
      <c r="AG740" s="720"/>
      <c r="AH740" s="720"/>
    </row>
    <row r="741">
      <c r="A741" s="720"/>
      <c r="B741" s="720"/>
      <c r="C741" s="720"/>
      <c r="D741" s="720"/>
      <c r="E741" s="720"/>
      <c r="F741" s="720"/>
      <c r="G741" s="720"/>
      <c r="H741" s="720"/>
      <c r="I741" s="720"/>
      <c r="J741" s="720"/>
      <c r="K741" s="720"/>
      <c r="L741" s="720"/>
      <c r="M741" s="720"/>
      <c r="N741" s="720"/>
      <c r="O741" s="720"/>
      <c r="P741" s="720"/>
      <c r="Q741" s="720"/>
      <c r="R741" s="720"/>
      <c r="S741" s="720"/>
      <c r="T741" s="720"/>
      <c r="U741" s="720"/>
      <c r="V741" s="720"/>
      <c r="W741" s="720"/>
      <c r="X741" s="720"/>
      <c r="Y741" s="720"/>
      <c r="Z741" s="720"/>
      <c r="AA741" s="720"/>
      <c r="AB741" s="720"/>
      <c r="AC741" s="720"/>
      <c r="AD741" s="720"/>
      <c r="AE741" s="720"/>
      <c r="AF741" s="720"/>
      <c r="AG741" s="720"/>
      <c r="AH741" s="720"/>
    </row>
    <row r="742">
      <c r="A742" s="720"/>
      <c r="B742" s="720"/>
      <c r="C742" s="720"/>
      <c r="D742" s="720"/>
      <c r="E742" s="720"/>
      <c r="F742" s="720"/>
      <c r="G742" s="720"/>
      <c r="H742" s="720"/>
      <c r="I742" s="720"/>
      <c r="J742" s="720"/>
      <c r="K742" s="720"/>
      <c r="L742" s="720"/>
      <c r="M742" s="720"/>
      <c r="N742" s="720"/>
      <c r="O742" s="720"/>
      <c r="P742" s="720"/>
      <c r="Q742" s="720"/>
      <c r="R742" s="720"/>
      <c r="S742" s="720"/>
      <c r="T742" s="720"/>
      <c r="U742" s="720"/>
      <c r="V742" s="720"/>
      <c r="W742" s="720"/>
      <c r="X742" s="720"/>
      <c r="Y742" s="720"/>
      <c r="Z742" s="720"/>
      <c r="AA742" s="720"/>
      <c r="AB742" s="720"/>
      <c r="AC742" s="720"/>
      <c r="AD742" s="720"/>
      <c r="AE742" s="720"/>
      <c r="AF742" s="720"/>
      <c r="AG742" s="720"/>
      <c r="AH742" s="720"/>
    </row>
    <row r="743">
      <c r="A743" s="720"/>
      <c r="B743" s="720"/>
      <c r="C743" s="720"/>
      <c r="D743" s="720"/>
      <c r="E743" s="720"/>
      <c r="F743" s="720"/>
      <c r="G743" s="720"/>
      <c r="H743" s="720"/>
      <c r="I743" s="720"/>
      <c r="J743" s="720"/>
      <c r="K743" s="720"/>
      <c r="L743" s="720"/>
      <c r="M743" s="720"/>
      <c r="N743" s="720"/>
      <c r="O743" s="720"/>
      <c r="P743" s="720"/>
      <c r="Q743" s="720"/>
      <c r="R743" s="720"/>
      <c r="S743" s="720"/>
      <c r="T743" s="720"/>
      <c r="U743" s="720"/>
      <c r="V743" s="720"/>
      <c r="W743" s="720"/>
      <c r="X743" s="720"/>
      <c r="Y743" s="720"/>
      <c r="Z743" s="720"/>
      <c r="AA743" s="720"/>
      <c r="AB743" s="720"/>
      <c r="AC743" s="720"/>
      <c r="AD743" s="720"/>
      <c r="AE743" s="720"/>
      <c r="AF743" s="720"/>
      <c r="AG743" s="720"/>
      <c r="AH743" s="720"/>
    </row>
    <row r="744">
      <c r="A744" s="720"/>
      <c r="B744" s="720"/>
      <c r="C744" s="720"/>
      <c r="D744" s="720"/>
      <c r="E744" s="720"/>
      <c r="F744" s="720"/>
      <c r="G744" s="720"/>
      <c r="H744" s="720"/>
      <c r="I744" s="720"/>
      <c r="J744" s="720"/>
      <c r="K744" s="720"/>
      <c r="L744" s="720"/>
      <c r="M744" s="720"/>
      <c r="N744" s="720"/>
      <c r="O744" s="720"/>
      <c r="P744" s="720"/>
      <c r="Q744" s="720"/>
      <c r="R744" s="720"/>
      <c r="S744" s="720"/>
      <c r="T744" s="720"/>
      <c r="U744" s="720"/>
      <c r="V744" s="720"/>
      <c r="W744" s="720"/>
      <c r="X744" s="720"/>
      <c r="Y744" s="720"/>
      <c r="Z744" s="720"/>
      <c r="AA744" s="720"/>
      <c r="AB744" s="720"/>
      <c r="AC744" s="720"/>
      <c r="AD744" s="720"/>
      <c r="AE744" s="720"/>
      <c r="AF744" s="720"/>
      <c r="AG744" s="720"/>
      <c r="AH744" s="720"/>
    </row>
    <row r="745">
      <c r="A745" s="720"/>
      <c r="B745" s="720"/>
      <c r="C745" s="720"/>
      <c r="D745" s="720"/>
      <c r="E745" s="720"/>
      <c r="F745" s="720"/>
      <c r="G745" s="720"/>
      <c r="H745" s="720"/>
      <c r="I745" s="720"/>
      <c r="J745" s="720"/>
      <c r="K745" s="720"/>
      <c r="L745" s="720"/>
      <c r="M745" s="720"/>
      <c r="N745" s="720"/>
      <c r="O745" s="720"/>
      <c r="P745" s="720"/>
      <c r="Q745" s="720"/>
      <c r="R745" s="720"/>
      <c r="S745" s="720"/>
      <c r="T745" s="720"/>
      <c r="U745" s="720"/>
      <c r="V745" s="720"/>
      <c r="W745" s="720"/>
      <c r="X745" s="720"/>
      <c r="Y745" s="720"/>
      <c r="Z745" s="720"/>
      <c r="AA745" s="720"/>
      <c r="AB745" s="720"/>
      <c r="AC745" s="720"/>
      <c r="AD745" s="720"/>
      <c r="AE745" s="720"/>
      <c r="AF745" s="720"/>
      <c r="AG745" s="720"/>
      <c r="AH745" s="720"/>
    </row>
    <row r="746">
      <c r="A746" s="720"/>
      <c r="B746" s="720"/>
      <c r="C746" s="720"/>
      <c r="D746" s="720"/>
      <c r="E746" s="720"/>
      <c r="F746" s="720"/>
      <c r="G746" s="720"/>
      <c r="H746" s="720"/>
      <c r="I746" s="720"/>
      <c r="J746" s="720"/>
      <c r="K746" s="720"/>
      <c r="L746" s="720"/>
      <c r="M746" s="720"/>
      <c r="N746" s="720"/>
      <c r="O746" s="720"/>
      <c r="P746" s="720"/>
      <c r="Q746" s="720"/>
      <c r="R746" s="720"/>
      <c r="S746" s="720"/>
      <c r="T746" s="720"/>
      <c r="U746" s="720"/>
      <c r="V746" s="720"/>
      <c r="W746" s="720"/>
      <c r="X746" s="720"/>
      <c r="Y746" s="720"/>
      <c r="Z746" s="720"/>
      <c r="AA746" s="720"/>
      <c r="AB746" s="720"/>
      <c r="AC746" s="720"/>
      <c r="AD746" s="720"/>
      <c r="AE746" s="720"/>
      <c r="AF746" s="720"/>
      <c r="AG746" s="720"/>
      <c r="AH746" s="720"/>
    </row>
    <row r="747">
      <c r="A747" s="720"/>
      <c r="B747" s="720"/>
      <c r="C747" s="720"/>
      <c r="D747" s="720"/>
      <c r="E747" s="720"/>
      <c r="F747" s="720"/>
      <c r="G747" s="720"/>
      <c r="H747" s="720"/>
      <c r="I747" s="720"/>
      <c r="J747" s="720"/>
      <c r="K747" s="720"/>
      <c r="L747" s="720"/>
      <c r="M747" s="720"/>
      <c r="N747" s="720"/>
      <c r="O747" s="720"/>
      <c r="P747" s="720"/>
      <c r="Q747" s="720"/>
      <c r="R747" s="720"/>
      <c r="S747" s="720"/>
      <c r="T747" s="720"/>
      <c r="U747" s="720"/>
      <c r="V747" s="720"/>
      <c r="W747" s="720"/>
      <c r="X747" s="720"/>
      <c r="Y747" s="720"/>
      <c r="Z747" s="720"/>
      <c r="AA747" s="720"/>
      <c r="AB747" s="720"/>
      <c r="AC747" s="720"/>
      <c r="AD747" s="720"/>
      <c r="AE747" s="720"/>
      <c r="AF747" s="720"/>
      <c r="AG747" s="720"/>
      <c r="AH747" s="720"/>
    </row>
    <row r="748">
      <c r="A748" s="720"/>
      <c r="B748" s="720"/>
      <c r="C748" s="720"/>
      <c r="D748" s="720"/>
      <c r="E748" s="720"/>
      <c r="F748" s="720"/>
      <c r="G748" s="720"/>
      <c r="H748" s="720"/>
      <c r="I748" s="720"/>
      <c r="J748" s="720"/>
      <c r="K748" s="720"/>
      <c r="L748" s="720"/>
      <c r="M748" s="720"/>
      <c r="N748" s="720"/>
      <c r="O748" s="720"/>
      <c r="P748" s="720"/>
      <c r="Q748" s="720"/>
      <c r="R748" s="720"/>
      <c r="S748" s="720"/>
      <c r="T748" s="720"/>
      <c r="U748" s="720"/>
      <c r="V748" s="720"/>
      <c r="W748" s="720"/>
      <c r="X748" s="720"/>
      <c r="Y748" s="720"/>
      <c r="Z748" s="720"/>
      <c r="AA748" s="720"/>
      <c r="AB748" s="720"/>
      <c r="AC748" s="720"/>
      <c r="AD748" s="720"/>
      <c r="AE748" s="720"/>
      <c r="AF748" s="720"/>
      <c r="AG748" s="720"/>
      <c r="AH748" s="720"/>
    </row>
    <row r="749">
      <c r="A749" s="720"/>
      <c r="B749" s="720"/>
      <c r="C749" s="720"/>
      <c r="D749" s="720"/>
      <c r="E749" s="720"/>
      <c r="F749" s="720"/>
      <c r="G749" s="720"/>
      <c r="H749" s="720"/>
      <c r="I749" s="720"/>
      <c r="J749" s="720"/>
      <c r="K749" s="720"/>
      <c r="L749" s="720"/>
      <c r="M749" s="720"/>
      <c r="N749" s="720"/>
      <c r="O749" s="720"/>
      <c r="P749" s="720"/>
      <c r="Q749" s="720"/>
      <c r="R749" s="720"/>
      <c r="S749" s="720"/>
      <c r="T749" s="720"/>
      <c r="U749" s="720"/>
      <c r="V749" s="720"/>
      <c r="W749" s="720"/>
      <c r="X749" s="720"/>
      <c r="Y749" s="720"/>
      <c r="Z749" s="720"/>
      <c r="AA749" s="720"/>
      <c r="AB749" s="720"/>
      <c r="AC749" s="720"/>
      <c r="AD749" s="720"/>
      <c r="AE749" s="720"/>
      <c r="AF749" s="720"/>
      <c r="AG749" s="720"/>
      <c r="AH749" s="720"/>
    </row>
    <row r="750">
      <c r="A750" s="720"/>
      <c r="B750" s="720"/>
      <c r="C750" s="720"/>
      <c r="D750" s="720"/>
      <c r="E750" s="720"/>
      <c r="F750" s="720"/>
      <c r="G750" s="720"/>
      <c r="H750" s="720"/>
      <c r="I750" s="720"/>
      <c r="J750" s="720"/>
      <c r="K750" s="720"/>
      <c r="L750" s="720"/>
      <c r="M750" s="720"/>
      <c r="N750" s="720"/>
      <c r="O750" s="720"/>
      <c r="P750" s="720"/>
      <c r="Q750" s="720"/>
      <c r="R750" s="720"/>
      <c r="S750" s="720"/>
      <c r="T750" s="720"/>
      <c r="U750" s="720"/>
      <c r="V750" s="720"/>
      <c r="W750" s="720"/>
      <c r="X750" s="720"/>
      <c r="Y750" s="720"/>
      <c r="Z750" s="720"/>
      <c r="AA750" s="720"/>
      <c r="AB750" s="720"/>
      <c r="AC750" s="720"/>
      <c r="AD750" s="720"/>
      <c r="AE750" s="720"/>
      <c r="AF750" s="720"/>
      <c r="AG750" s="720"/>
      <c r="AH750" s="720"/>
    </row>
    <row r="751">
      <c r="A751" s="720"/>
      <c r="B751" s="720"/>
      <c r="C751" s="720"/>
      <c r="D751" s="720"/>
      <c r="E751" s="720"/>
      <c r="F751" s="720"/>
      <c r="G751" s="720"/>
      <c r="H751" s="720"/>
      <c r="I751" s="720"/>
      <c r="J751" s="720"/>
      <c r="K751" s="720"/>
      <c r="L751" s="720"/>
      <c r="M751" s="720"/>
      <c r="N751" s="720"/>
      <c r="O751" s="720"/>
      <c r="P751" s="720"/>
      <c r="Q751" s="720"/>
      <c r="R751" s="720"/>
      <c r="S751" s="720"/>
      <c r="T751" s="720"/>
      <c r="U751" s="720"/>
      <c r="V751" s="720"/>
      <c r="W751" s="720"/>
      <c r="X751" s="720"/>
      <c r="Y751" s="720"/>
      <c r="Z751" s="720"/>
      <c r="AA751" s="720"/>
      <c r="AB751" s="720"/>
      <c r="AC751" s="720"/>
      <c r="AD751" s="720"/>
      <c r="AE751" s="720"/>
      <c r="AF751" s="720"/>
      <c r="AG751" s="720"/>
      <c r="AH751" s="720"/>
    </row>
    <row r="752">
      <c r="A752" s="720"/>
      <c r="B752" s="720"/>
      <c r="C752" s="720"/>
      <c r="D752" s="720"/>
      <c r="E752" s="720"/>
      <c r="F752" s="720"/>
      <c r="G752" s="720"/>
      <c r="H752" s="720"/>
      <c r="I752" s="720"/>
      <c r="J752" s="720"/>
      <c r="K752" s="720"/>
      <c r="L752" s="720"/>
      <c r="M752" s="720"/>
      <c r="N752" s="720"/>
      <c r="O752" s="720"/>
      <c r="P752" s="720"/>
      <c r="Q752" s="720"/>
      <c r="R752" s="720"/>
      <c r="S752" s="720"/>
      <c r="T752" s="720"/>
      <c r="U752" s="720"/>
      <c r="V752" s="720"/>
      <c r="W752" s="720"/>
      <c r="X752" s="720"/>
      <c r="Y752" s="720"/>
      <c r="Z752" s="720"/>
      <c r="AA752" s="720"/>
      <c r="AB752" s="720"/>
      <c r="AC752" s="720"/>
      <c r="AD752" s="720"/>
      <c r="AE752" s="720"/>
      <c r="AF752" s="720"/>
      <c r="AG752" s="720"/>
      <c r="AH752" s="720"/>
    </row>
    <row r="753">
      <c r="A753" s="720"/>
      <c r="B753" s="720"/>
      <c r="C753" s="720"/>
      <c r="D753" s="720"/>
      <c r="E753" s="720"/>
      <c r="F753" s="720"/>
      <c r="G753" s="720"/>
      <c r="H753" s="720"/>
      <c r="I753" s="720"/>
      <c r="J753" s="720"/>
      <c r="K753" s="720"/>
      <c r="L753" s="720"/>
      <c r="M753" s="720"/>
      <c r="N753" s="720"/>
      <c r="O753" s="720"/>
      <c r="P753" s="720"/>
      <c r="Q753" s="720"/>
      <c r="R753" s="720"/>
      <c r="S753" s="720"/>
      <c r="T753" s="720"/>
      <c r="U753" s="720"/>
      <c r="V753" s="720"/>
      <c r="W753" s="720"/>
      <c r="X753" s="720"/>
      <c r="Y753" s="720"/>
      <c r="Z753" s="720"/>
      <c r="AA753" s="720"/>
      <c r="AB753" s="720"/>
      <c r="AC753" s="720"/>
      <c r="AD753" s="720"/>
      <c r="AE753" s="720"/>
      <c r="AF753" s="720"/>
      <c r="AG753" s="720"/>
      <c r="AH753" s="720"/>
    </row>
    <row r="754">
      <c r="A754" s="720"/>
      <c r="B754" s="720"/>
      <c r="C754" s="720"/>
      <c r="D754" s="720"/>
      <c r="E754" s="720"/>
      <c r="F754" s="720"/>
      <c r="G754" s="720"/>
      <c r="H754" s="720"/>
      <c r="I754" s="720"/>
      <c r="J754" s="720"/>
      <c r="K754" s="720"/>
      <c r="L754" s="720"/>
      <c r="M754" s="720"/>
      <c r="N754" s="720"/>
      <c r="O754" s="720"/>
      <c r="P754" s="720"/>
      <c r="Q754" s="720"/>
      <c r="R754" s="720"/>
      <c r="S754" s="720"/>
      <c r="T754" s="720"/>
      <c r="U754" s="720"/>
      <c r="V754" s="720"/>
      <c r="W754" s="720"/>
      <c r="X754" s="720"/>
      <c r="Y754" s="720"/>
      <c r="Z754" s="720"/>
      <c r="AA754" s="720"/>
      <c r="AB754" s="720"/>
      <c r="AC754" s="720"/>
      <c r="AD754" s="720"/>
      <c r="AE754" s="720"/>
      <c r="AF754" s="720"/>
      <c r="AG754" s="720"/>
      <c r="AH754" s="720"/>
    </row>
    <row r="755">
      <c r="A755" s="720"/>
      <c r="B755" s="720"/>
      <c r="C755" s="720"/>
      <c r="D755" s="720"/>
      <c r="E755" s="720"/>
      <c r="F755" s="720"/>
      <c r="G755" s="720"/>
      <c r="H755" s="720"/>
      <c r="I755" s="720"/>
      <c r="J755" s="720"/>
      <c r="K755" s="720"/>
      <c r="L755" s="720"/>
      <c r="M755" s="720"/>
      <c r="N755" s="720"/>
      <c r="O755" s="720"/>
      <c r="P755" s="720"/>
      <c r="Q755" s="720"/>
      <c r="R755" s="720"/>
      <c r="S755" s="720"/>
      <c r="T755" s="720"/>
      <c r="U755" s="720"/>
      <c r="V755" s="720"/>
      <c r="W755" s="720"/>
      <c r="X755" s="720"/>
      <c r="Y755" s="720"/>
      <c r="Z755" s="720"/>
      <c r="AA755" s="720"/>
      <c r="AB755" s="720"/>
      <c r="AC755" s="720"/>
      <c r="AD755" s="720"/>
      <c r="AE755" s="720"/>
      <c r="AF755" s="720"/>
      <c r="AG755" s="720"/>
      <c r="AH755" s="720"/>
    </row>
    <row r="756">
      <c r="A756" s="720"/>
      <c r="B756" s="720"/>
      <c r="C756" s="720"/>
      <c r="D756" s="720"/>
      <c r="E756" s="720"/>
      <c r="F756" s="720"/>
      <c r="G756" s="720"/>
      <c r="H756" s="720"/>
      <c r="I756" s="720"/>
      <c r="J756" s="720"/>
      <c r="K756" s="720"/>
      <c r="L756" s="720"/>
      <c r="M756" s="720"/>
      <c r="N756" s="720"/>
      <c r="O756" s="720"/>
      <c r="P756" s="720"/>
      <c r="Q756" s="720"/>
      <c r="R756" s="720"/>
      <c r="S756" s="720"/>
      <c r="T756" s="720"/>
      <c r="U756" s="720"/>
      <c r="V756" s="720"/>
      <c r="W756" s="720"/>
      <c r="X756" s="720"/>
      <c r="Y756" s="720"/>
      <c r="Z756" s="720"/>
      <c r="AA756" s="720"/>
      <c r="AB756" s="720"/>
      <c r="AC756" s="720"/>
      <c r="AD756" s="720"/>
      <c r="AE756" s="720"/>
      <c r="AF756" s="720"/>
      <c r="AG756" s="720"/>
      <c r="AH756" s="720"/>
    </row>
    <row r="757">
      <c r="A757" s="720"/>
      <c r="B757" s="720"/>
      <c r="C757" s="720"/>
      <c r="D757" s="720"/>
      <c r="E757" s="720"/>
      <c r="F757" s="720"/>
      <c r="G757" s="720"/>
      <c r="H757" s="720"/>
      <c r="I757" s="720"/>
      <c r="J757" s="720"/>
      <c r="K757" s="720"/>
      <c r="L757" s="720"/>
      <c r="M757" s="720"/>
      <c r="N757" s="720"/>
      <c r="O757" s="720"/>
      <c r="P757" s="720"/>
      <c r="Q757" s="720"/>
      <c r="R757" s="720"/>
      <c r="S757" s="720"/>
      <c r="T757" s="720"/>
      <c r="U757" s="720"/>
      <c r="V757" s="720"/>
      <c r="W757" s="720"/>
      <c r="X757" s="720"/>
      <c r="Y757" s="720"/>
      <c r="Z757" s="720"/>
      <c r="AA757" s="720"/>
      <c r="AB757" s="720"/>
      <c r="AC757" s="720"/>
      <c r="AD757" s="720"/>
      <c r="AE757" s="720"/>
      <c r="AF757" s="720"/>
      <c r="AG757" s="720"/>
      <c r="AH757" s="720"/>
    </row>
    <row r="758">
      <c r="A758" s="720"/>
      <c r="B758" s="720"/>
      <c r="C758" s="720"/>
      <c r="D758" s="720"/>
      <c r="E758" s="720"/>
      <c r="F758" s="720"/>
      <c r="G758" s="720"/>
      <c r="H758" s="720"/>
      <c r="I758" s="720"/>
      <c r="J758" s="720"/>
      <c r="K758" s="720"/>
      <c r="L758" s="720"/>
      <c r="M758" s="720"/>
      <c r="N758" s="720"/>
      <c r="O758" s="720"/>
      <c r="P758" s="720"/>
      <c r="Q758" s="720"/>
      <c r="R758" s="720"/>
      <c r="S758" s="720"/>
      <c r="T758" s="720"/>
      <c r="U758" s="720"/>
      <c r="V758" s="720"/>
      <c r="W758" s="720"/>
      <c r="X758" s="720"/>
      <c r="Y758" s="720"/>
      <c r="Z758" s="720"/>
      <c r="AA758" s="720"/>
      <c r="AB758" s="720"/>
      <c r="AC758" s="720"/>
      <c r="AD758" s="720"/>
      <c r="AE758" s="720"/>
      <c r="AF758" s="720"/>
      <c r="AG758" s="720"/>
      <c r="AH758" s="720"/>
    </row>
    <row r="759">
      <c r="A759" s="720"/>
      <c r="B759" s="720"/>
      <c r="C759" s="720"/>
      <c r="D759" s="720"/>
      <c r="E759" s="720"/>
      <c r="F759" s="720"/>
      <c r="G759" s="720"/>
      <c r="H759" s="720"/>
      <c r="I759" s="720"/>
      <c r="J759" s="720"/>
      <c r="K759" s="720"/>
      <c r="L759" s="720"/>
      <c r="M759" s="720"/>
      <c r="N759" s="720"/>
      <c r="O759" s="720"/>
      <c r="P759" s="720"/>
      <c r="Q759" s="720"/>
      <c r="R759" s="720"/>
      <c r="S759" s="720"/>
      <c r="T759" s="720"/>
      <c r="U759" s="720"/>
      <c r="V759" s="720"/>
      <c r="W759" s="720"/>
      <c r="X759" s="720"/>
      <c r="Y759" s="720"/>
      <c r="Z759" s="720"/>
      <c r="AA759" s="720"/>
      <c r="AB759" s="720"/>
      <c r="AC759" s="720"/>
      <c r="AD759" s="720"/>
      <c r="AE759" s="720"/>
      <c r="AF759" s="720"/>
      <c r="AG759" s="720"/>
      <c r="AH759" s="720"/>
    </row>
    <row r="760">
      <c r="A760" s="720"/>
      <c r="B760" s="720"/>
      <c r="C760" s="720"/>
      <c r="D760" s="720"/>
      <c r="E760" s="720"/>
      <c r="F760" s="720"/>
      <c r="G760" s="720"/>
      <c r="H760" s="720"/>
      <c r="I760" s="720"/>
      <c r="J760" s="720"/>
      <c r="K760" s="720"/>
      <c r="L760" s="720"/>
      <c r="M760" s="720"/>
      <c r="N760" s="720"/>
      <c r="O760" s="720"/>
      <c r="P760" s="720"/>
      <c r="Q760" s="720"/>
      <c r="R760" s="720"/>
      <c r="S760" s="720"/>
      <c r="T760" s="720"/>
      <c r="U760" s="720"/>
      <c r="V760" s="720"/>
      <c r="W760" s="720"/>
      <c r="X760" s="720"/>
      <c r="Y760" s="720"/>
      <c r="Z760" s="720"/>
      <c r="AA760" s="720"/>
      <c r="AB760" s="720"/>
      <c r="AC760" s="720"/>
      <c r="AD760" s="720"/>
      <c r="AE760" s="720"/>
      <c r="AF760" s="720"/>
      <c r="AG760" s="720"/>
      <c r="AH760" s="720"/>
    </row>
    <row r="761">
      <c r="A761" s="720"/>
      <c r="B761" s="720"/>
      <c r="C761" s="720"/>
      <c r="D761" s="720"/>
      <c r="E761" s="720"/>
      <c r="F761" s="720"/>
      <c r="G761" s="720"/>
      <c r="H761" s="720"/>
      <c r="I761" s="720"/>
      <c r="J761" s="720"/>
      <c r="K761" s="720"/>
      <c r="L761" s="720"/>
      <c r="M761" s="720"/>
      <c r="N761" s="720"/>
      <c r="O761" s="720"/>
      <c r="P761" s="720"/>
      <c r="Q761" s="720"/>
      <c r="R761" s="720"/>
      <c r="S761" s="720"/>
      <c r="T761" s="720"/>
      <c r="U761" s="720"/>
      <c r="V761" s="720"/>
      <c r="W761" s="720"/>
      <c r="X761" s="720"/>
      <c r="Y761" s="720"/>
      <c r="Z761" s="720"/>
      <c r="AA761" s="720"/>
      <c r="AB761" s="720"/>
      <c r="AC761" s="720"/>
      <c r="AD761" s="720"/>
      <c r="AE761" s="720"/>
      <c r="AF761" s="720"/>
      <c r="AG761" s="720"/>
      <c r="AH761" s="720"/>
    </row>
    <row r="762">
      <c r="A762" s="720"/>
      <c r="B762" s="720"/>
      <c r="C762" s="720"/>
      <c r="D762" s="720"/>
      <c r="E762" s="720"/>
      <c r="F762" s="720"/>
      <c r="G762" s="720"/>
      <c r="H762" s="720"/>
      <c r="I762" s="720"/>
      <c r="J762" s="720"/>
      <c r="K762" s="720"/>
      <c r="L762" s="720"/>
      <c r="M762" s="720"/>
      <c r="N762" s="720"/>
      <c r="O762" s="720"/>
      <c r="P762" s="720"/>
      <c r="Q762" s="720"/>
      <c r="R762" s="720"/>
      <c r="S762" s="720"/>
      <c r="T762" s="720"/>
      <c r="U762" s="720"/>
      <c r="V762" s="720"/>
      <c r="W762" s="720"/>
      <c r="X762" s="720"/>
      <c r="Y762" s="720"/>
      <c r="Z762" s="720"/>
      <c r="AA762" s="720"/>
      <c r="AB762" s="720"/>
      <c r="AC762" s="720"/>
      <c r="AD762" s="720"/>
      <c r="AE762" s="720"/>
      <c r="AF762" s="720"/>
      <c r="AG762" s="720"/>
      <c r="AH762" s="720"/>
    </row>
    <row r="763">
      <c r="A763" s="720"/>
      <c r="B763" s="720"/>
      <c r="C763" s="720"/>
      <c r="D763" s="720"/>
      <c r="E763" s="720"/>
      <c r="F763" s="720"/>
      <c r="G763" s="720"/>
      <c r="H763" s="720"/>
      <c r="I763" s="720"/>
      <c r="J763" s="720"/>
      <c r="K763" s="720"/>
      <c r="L763" s="720"/>
      <c r="M763" s="720"/>
      <c r="N763" s="720"/>
      <c r="O763" s="720"/>
      <c r="P763" s="720"/>
      <c r="Q763" s="720"/>
      <c r="R763" s="720"/>
      <c r="S763" s="720"/>
      <c r="T763" s="720"/>
      <c r="U763" s="720"/>
      <c r="V763" s="720"/>
      <c r="W763" s="720"/>
      <c r="X763" s="720"/>
      <c r="Y763" s="720"/>
      <c r="Z763" s="720"/>
      <c r="AA763" s="720"/>
      <c r="AB763" s="720"/>
      <c r="AC763" s="720"/>
      <c r="AD763" s="720"/>
      <c r="AE763" s="720"/>
      <c r="AF763" s="720"/>
      <c r="AG763" s="720"/>
      <c r="AH763" s="720"/>
    </row>
    <row r="764">
      <c r="A764" s="720"/>
      <c r="B764" s="720"/>
      <c r="C764" s="720"/>
      <c r="D764" s="720"/>
      <c r="E764" s="720"/>
      <c r="F764" s="720"/>
      <c r="G764" s="720"/>
      <c r="H764" s="720"/>
      <c r="I764" s="720"/>
      <c r="J764" s="720"/>
      <c r="K764" s="720"/>
      <c r="L764" s="720"/>
      <c r="M764" s="720"/>
      <c r="N764" s="720"/>
      <c r="O764" s="720"/>
      <c r="P764" s="720"/>
      <c r="Q764" s="720"/>
      <c r="R764" s="720"/>
      <c r="S764" s="720"/>
      <c r="T764" s="720"/>
      <c r="U764" s="720"/>
      <c r="V764" s="720"/>
      <c r="W764" s="720"/>
      <c r="X764" s="720"/>
      <c r="Y764" s="720"/>
      <c r="Z764" s="720"/>
      <c r="AA764" s="720"/>
      <c r="AB764" s="720"/>
      <c r="AC764" s="720"/>
      <c r="AD764" s="720"/>
      <c r="AE764" s="720"/>
      <c r="AF764" s="720"/>
      <c r="AG764" s="720"/>
      <c r="AH764" s="720"/>
    </row>
    <row r="765">
      <c r="A765" s="720"/>
      <c r="B765" s="720"/>
      <c r="C765" s="720"/>
      <c r="D765" s="720"/>
      <c r="E765" s="720"/>
      <c r="F765" s="720"/>
      <c r="G765" s="720"/>
      <c r="H765" s="720"/>
      <c r="I765" s="720"/>
      <c r="J765" s="720"/>
      <c r="K765" s="720"/>
      <c r="L765" s="720"/>
      <c r="M765" s="720"/>
      <c r="N765" s="720"/>
      <c r="O765" s="720"/>
      <c r="P765" s="720"/>
      <c r="Q765" s="720"/>
      <c r="R765" s="720"/>
      <c r="S765" s="720"/>
      <c r="T765" s="720"/>
      <c r="U765" s="720"/>
      <c r="V765" s="720"/>
      <c r="W765" s="720"/>
      <c r="X765" s="720"/>
      <c r="Y765" s="720"/>
      <c r="Z765" s="720"/>
      <c r="AA765" s="720"/>
      <c r="AB765" s="720"/>
      <c r="AC765" s="720"/>
      <c r="AD765" s="720"/>
      <c r="AE765" s="720"/>
      <c r="AF765" s="720"/>
      <c r="AG765" s="720"/>
      <c r="AH765" s="720"/>
    </row>
    <row r="766">
      <c r="A766" s="720"/>
      <c r="B766" s="720"/>
      <c r="C766" s="720"/>
      <c r="D766" s="720"/>
      <c r="E766" s="720"/>
      <c r="F766" s="720"/>
      <c r="G766" s="720"/>
      <c r="H766" s="720"/>
      <c r="I766" s="720"/>
      <c r="J766" s="720"/>
      <c r="K766" s="720"/>
      <c r="L766" s="720"/>
      <c r="M766" s="720"/>
      <c r="N766" s="720"/>
      <c r="O766" s="720"/>
      <c r="P766" s="720"/>
      <c r="Q766" s="720"/>
      <c r="R766" s="720"/>
      <c r="S766" s="720"/>
      <c r="T766" s="720"/>
      <c r="U766" s="720"/>
      <c r="V766" s="720"/>
      <c r="W766" s="720"/>
      <c r="X766" s="720"/>
      <c r="Y766" s="720"/>
      <c r="Z766" s="720"/>
      <c r="AA766" s="720"/>
      <c r="AB766" s="720"/>
      <c r="AC766" s="720"/>
      <c r="AD766" s="720"/>
      <c r="AE766" s="720"/>
      <c r="AF766" s="720"/>
      <c r="AG766" s="720"/>
      <c r="AH766" s="720"/>
    </row>
    <row r="767">
      <c r="A767" s="720"/>
      <c r="B767" s="720"/>
      <c r="C767" s="720"/>
      <c r="D767" s="720"/>
      <c r="E767" s="720"/>
      <c r="F767" s="720"/>
      <c r="G767" s="720"/>
      <c r="H767" s="720"/>
      <c r="I767" s="720"/>
      <c r="J767" s="720"/>
      <c r="K767" s="720"/>
      <c r="L767" s="720"/>
      <c r="M767" s="720"/>
      <c r="N767" s="720"/>
      <c r="O767" s="720"/>
      <c r="P767" s="720"/>
      <c r="Q767" s="720"/>
      <c r="R767" s="720"/>
      <c r="S767" s="720"/>
      <c r="T767" s="720"/>
      <c r="U767" s="720"/>
      <c r="V767" s="720"/>
      <c r="W767" s="720"/>
      <c r="X767" s="720"/>
      <c r="Y767" s="720"/>
      <c r="Z767" s="720"/>
      <c r="AA767" s="720"/>
      <c r="AB767" s="720"/>
      <c r="AC767" s="720"/>
      <c r="AD767" s="720"/>
      <c r="AE767" s="720"/>
      <c r="AF767" s="720"/>
      <c r="AG767" s="720"/>
      <c r="AH767" s="720"/>
    </row>
    <row r="768">
      <c r="A768" s="720"/>
      <c r="B768" s="720"/>
      <c r="C768" s="720"/>
      <c r="D768" s="720"/>
      <c r="E768" s="720"/>
      <c r="F768" s="720"/>
      <c r="G768" s="720"/>
      <c r="H768" s="720"/>
      <c r="I768" s="720"/>
      <c r="J768" s="720"/>
      <c r="K768" s="720"/>
      <c r="L768" s="720"/>
      <c r="M768" s="720"/>
      <c r="N768" s="720"/>
      <c r="O768" s="720"/>
      <c r="P768" s="720"/>
      <c r="Q768" s="720"/>
      <c r="R768" s="720"/>
      <c r="S768" s="720"/>
      <c r="T768" s="720"/>
      <c r="U768" s="720"/>
      <c r="V768" s="720"/>
      <c r="W768" s="720"/>
      <c r="X768" s="720"/>
      <c r="Y768" s="720"/>
      <c r="Z768" s="720"/>
      <c r="AA768" s="720"/>
      <c r="AB768" s="720"/>
      <c r="AC768" s="720"/>
      <c r="AD768" s="720"/>
      <c r="AE768" s="720"/>
      <c r="AF768" s="720"/>
      <c r="AG768" s="720"/>
      <c r="AH768" s="720"/>
    </row>
    <row r="769">
      <c r="A769" s="720"/>
      <c r="B769" s="720"/>
      <c r="C769" s="720"/>
      <c r="D769" s="720"/>
      <c r="E769" s="720"/>
      <c r="F769" s="720"/>
      <c r="G769" s="720"/>
      <c r="H769" s="720"/>
      <c r="I769" s="720"/>
      <c r="J769" s="720"/>
      <c r="K769" s="720"/>
      <c r="L769" s="720"/>
      <c r="M769" s="720"/>
      <c r="N769" s="720"/>
      <c r="O769" s="720"/>
      <c r="P769" s="720"/>
      <c r="Q769" s="720"/>
      <c r="R769" s="720"/>
      <c r="S769" s="720"/>
      <c r="T769" s="720"/>
      <c r="U769" s="720"/>
      <c r="V769" s="720"/>
      <c r="W769" s="720"/>
      <c r="X769" s="720"/>
      <c r="Y769" s="720"/>
      <c r="Z769" s="720"/>
      <c r="AA769" s="720"/>
      <c r="AB769" s="720"/>
      <c r="AC769" s="720"/>
      <c r="AD769" s="720"/>
      <c r="AE769" s="720"/>
      <c r="AF769" s="720"/>
      <c r="AG769" s="720"/>
      <c r="AH769" s="720"/>
    </row>
    <row r="770">
      <c r="A770" s="720"/>
      <c r="B770" s="720"/>
      <c r="C770" s="720"/>
      <c r="D770" s="720"/>
      <c r="E770" s="720"/>
      <c r="F770" s="720"/>
      <c r="G770" s="720"/>
      <c r="H770" s="720"/>
      <c r="I770" s="720"/>
      <c r="J770" s="720"/>
      <c r="K770" s="720"/>
      <c r="L770" s="720"/>
      <c r="M770" s="720"/>
      <c r="N770" s="720"/>
      <c r="O770" s="720"/>
      <c r="P770" s="720"/>
      <c r="Q770" s="720"/>
      <c r="R770" s="720"/>
      <c r="S770" s="720"/>
      <c r="T770" s="720"/>
      <c r="U770" s="720"/>
      <c r="V770" s="720"/>
      <c r="W770" s="720"/>
      <c r="X770" s="720"/>
      <c r="Y770" s="720"/>
      <c r="Z770" s="720"/>
      <c r="AA770" s="720"/>
      <c r="AB770" s="720"/>
      <c r="AC770" s="720"/>
      <c r="AD770" s="720"/>
      <c r="AE770" s="720"/>
      <c r="AF770" s="720"/>
      <c r="AG770" s="720"/>
      <c r="AH770" s="720"/>
    </row>
    <row r="771">
      <c r="A771" s="720"/>
      <c r="B771" s="720"/>
      <c r="C771" s="720"/>
      <c r="D771" s="720"/>
      <c r="E771" s="720"/>
      <c r="F771" s="720"/>
      <c r="G771" s="720"/>
      <c r="H771" s="720"/>
      <c r="I771" s="720"/>
      <c r="J771" s="720"/>
      <c r="K771" s="720"/>
      <c r="L771" s="720"/>
      <c r="M771" s="720"/>
      <c r="N771" s="720"/>
      <c r="O771" s="720"/>
      <c r="P771" s="720"/>
      <c r="Q771" s="720"/>
      <c r="R771" s="720"/>
      <c r="S771" s="720"/>
      <c r="T771" s="720"/>
      <c r="U771" s="720"/>
      <c r="V771" s="720"/>
      <c r="W771" s="720"/>
      <c r="X771" s="720"/>
      <c r="Y771" s="720"/>
      <c r="Z771" s="720"/>
      <c r="AA771" s="720"/>
      <c r="AB771" s="720"/>
      <c r="AC771" s="720"/>
      <c r="AD771" s="720"/>
      <c r="AE771" s="720"/>
      <c r="AF771" s="720"/>
      <c r="AG771" s="720"/>
      <c r="AH771" s="720"/>
    </row>
    <row r="772">
      <c r="A772" s="720"/>
      <c r="B772" s="720"/>
      <c r="C772" s="720"/>
      <c r="D772" s="720"/>
      <c r="E772" s="720"/>
      <c r="F772" s="720"/>
      <c r="G772" s="720"/>
      <c r="H772" s="720"/>
      <c r="I772" s="720"/>
      <c r="J772" s="720"/>
      <c r="K772" s="720"/>
      <c r="L772" s="720"/>
      <c r="M772" s="720"/>
      <c r="N772" s="720"/>
      <c r="O772" s="720"/>
      <c r="P772" s="720"/>
      <c r="Q772" s="720"/>
      <c r="R772" s="720"/>
      <c r="S772" s="720"/>
      <c r="T772" s="720"/>
      <c r="U772" s="720"/>
      <c r="V772" s="720"/>
      <c r="W772" s="720"/>
      <c r="X772" s="720"/>
      <c r="Y772" s="720"/>
      <c r="Z772" s="720"/>
      <c r="AA772" s="720"/>
      <c r="AB772" s="720"/>
      <c r="AC772" s="720"/>
      <c r="AD772" s="720"/>
      <c r="AE772" s="720"/>
      <c r="AF772" s="720"/>
      <c r="AG772" s="720"/>
      <c r="AH772" s="720"/>
    </row>
    <row r="773">
      <c r="A773" s="720"/>
      <c r="B773" s="720"/>
      <c r="C773" s="720"/>
      <c r="D773" s="720"/>
      <c r="E773" s="720"/>
      <c r="F773" s="720"/>
      <c r="G773" s="720"/>
      <c r="H773" s="720"/>
      <c r="I773" s="720"/>
      <c r="J773" s="720"/>
      <c r="K773" s="720"/>
      <c r="L773" s="720"/>
      <c r="M773" s="720"/>
      <c r="N773" s="720"/>
      <c r="O773" s="720"/>
      <c r="P773" s="720"/>
      <c r="Q773" s="720"/>
      <c r="R773" s="720"/>
      <c r="S773" s="720"/>
      <c r="T773" s="720"/>
      <c r="U773" s="720"/>
      <c r="V773" s="720"/>
      <c r="W773" s="720"/>
      <c r="X773" s="720"/>
      <c r="Y773" s="720"/>
      <c r="Z773" s="720"/>
      <c r="AA773" s="720"/>
      <c r="AB773" s="720"/>
      <c r="AC773" s="720"/>
      <c r="AD773" s="720"/>
      <c r="AE773" s="720"/>
      <c r="AF773" s="720"/>
      <c r="AG773" s="720"/>
      <c r="AH773" s="720"/>
    </row>
    <row r="774">
      <c r="A774" s="720"/>
      <c r="B774" s="720"/>
      <c r="C774" s="720"/>
      <c r="D774" s="720"/>
      <c r="E774" s="720"/>
      <c r="F774" s="720"/>
      <c r="G774" s="720"/>
      <c r="H774" s="720"/>
      <c r="I774" s="720"/>
      <c r="J774" s="720"/>
      <c r="K774" s="720"/>
      <c r="L774" s="720"/>
      <c r="M774" s="720"/>
      <c r="N774" s="720"/>
      <c r="O774" s="720"/>
      <c r="P774" s="720"/>
      <c r="Q774" s="720"/>
      <c r="R774" s="720"/>
      <c r="S774" s="720"/>
      <c r="T774" s="720"/>
      <c r="U774" s="720"/>
      <c r="V774" s="720"/>
      <c r="W774" s="720"/>
      <c r="X774" s="720"/>
      <c r="Y774" s="720"/>
      <c r="Z774" s="720"/>
      <c r="AA774" s="720"/>
      <c r="AB774" s="720"/>
      <c r="AC774" s="720"/>
      <c r="AD774" s="720"/>
      <c r="AE774" s="720"/>
      <c r="AF774" s="720"/>
      <c r="AG774" s="720"/>
      <c r="AH774" s="720"/>
    </row>
    <row r="775">
      <c r="A775" s="720"/>
      <c r="B775" s="720"/>
      <c r="C775" s="720"/>
      <c r="D775" s="720"/>
      <c r="E775" s="720"/>
      <c r="F775" s="720"/>
      <c r="G775" s="720"/>
      <c r="H775" s="720"/>
      <c r="I775" s="720"/>
      <c r="J775" s="720"/>
      <c r="K775" s="720"/>
      <c r="L775" s="720"/>
      <c r="M775" s="720"/>
      <c r="N775" s="720"/>
      <c r="O775" s="720"/>
      <c r="P775" s="720"/>
      <c r="Q775" s="720"/>
      <c r="R775" s="720"/>
      <c r="S775" s="720"/>
      <c r="T775" s="720"/>
      <c r="U775" s="720"/>
      <c r="V775" s="720"/>
      <c r="W775" s="720"/>
      <c r="X775" s="720"/>
      <c r="Y775" s="720"/>
      <c r="Z775" s="720"/>
      <c r="AA775" s="720"/>
      <c r="AB775" s="720"/>
      <c r="AC775" s="720"/>
      <c r="AD775" s="720"/>
      <c r="AE775" s="720"/>
      <c r="AF775" s="720"/>
      <c r="AG775" s="720"/>
      <c r="AH775" s="720"/>
    </row>
    <row r="776">
      <c r="A776" s="720"/>
      <c r="B776" s="720"/>
      <c r="C776" s="720"/>
      <c r="D776" s="720"/>
      <c r="E776" s="720"/>
      <c r="F776" s="720"/>
      <c r="G776" s="720"/>
      <c r="H776" s="720"/>
      <c r="I776" s="720"/>
      <c r="J776" s="720"/>
      <c r="K776" s="720"/>
      <c r="L776" s="720"/>
      <c r="M776" s="720"/>
      <c r="N776" s="720"/>
      <c r="O776" s="720"/>
      <c r="P776" s="720"/>
      <c r="Q776" s="720"/>
      <c r="R776" s="720"/>
      <c r="S776" s="720"/>
      <c r="T776" s="720"/>
      <c r="U776" s="720"/>
      <c r="V776" s="720"/>
      <c r="W776" s="720"/>
      <c r="X776" s="720"/>
      <c r="Y776" s="720"/>
      <c r="Z776" s="720"/>
      <c r="AA776" s="720"/>
      <c r="AB776" s="720"/>
      <c r="AC776" s="720"/>
      <c r="AD776" s="720"/>
      <c r="AE776" s="720"/>
      <c r="AF776" s="720"/>
      <c r="AG776" s="720"/>
      <c r="AH776" s="720"/>
    </row>
    <row r="777">
      <c r="A777" s="720"/>
      <c r="B777" s="720"/>
      <c r="C777" s="720"/>
      <c r="D777" s="720"/>
      <c r="E777" s="720"/>
      <c r="F777" s="720"/>
      <c r="G777" s="720"/>
      <c r="H777" s="720"/>
      <c r="I777" s="720"/>
      <c r="J777" s="720"/>
      <c r="K777" s="720"/>
      <c r="L777" s="720"/>
      <c r="M777" s="720"/>
      <c r="N777" s="720"/>
      <c r="O777" s="720"/>
      <c r="P777" s="720"/>
      <c r="Q777" s="720"/>
      <c r="R777" s="720"/>
      <c r="S777" s="720"/>
      <c r="T777" s="720"/>
      <c r="U777" s="720"/>
      <c r="V777" s="720"/>
      <c r="W777" s="720"/>
      <c r="X777" s="720"/>
      <c r="Y777" s="720"/>
      <c r="Z777" s="720"/>
      <c r="AA777" s="720"/>
      <c r="AB777" s="720"/>
      <c r="AC777" s="720"/>
      <c r="AD777" s="720"/>
      <c r="AE777" s="720"/>
      <c r="AF777" s="720"/>
      <c r="AG777" s="720"/>
      <c r="AH777" s="720"/>
    </row>
    <row r="778">
      <c r="A778" s="720"/>
      <c r="B778" s="720"/>
      <c r="C778" s="720"/>
      <c r="D778" s="720"/>
      <c r="E778" s="720"/>
      <c r="F778" s="720"/>
      <c r="G778" s="720"/>
      <c r="H778" s="720"/>
      <c r="I778" s="720"/>
      <c r="J778" s="720"/>
      <c r="K778" s="720"/>
      <c r="L778" s="720"/>
      <c r="M778" s="720"/>
      <c r="N778" s="720"/>
      <c r="O778" s="720"/>
      <c r="P778" s="720"/>
      <c r="Q778" s="720"/>
      <c r="R778" s="720"/>
      <c r="S778" s="720"/>
      <c r="T778" s="720"/>
      <c r="U778" s="720"/>
      <c r="V778" s="720"/>
      <c r="W778" s="720"/>
      <c r="X778" s="720"/>
      <c r="Y778" s="720"/>
      <c r="Z778" s="720"/>
      <c r="AA778" s="720"/>
      <c r="AB778" s="720"/>
      <c r="AC778" s="720"/>
      <c r="AD778" s="720"/>
      <c r="AE778" s="720"/>
      <c r="AF778" s="720"/>
      <c r="AG778" s="720"/>
      <c r="AH778" s="720"/>
    </row>
    <row r="779">
      <c r="A779" s="720"/>
      <c r="B779" s="720"/>
      <c r="C779" s="720"/>
      <c r="D779" s="720"/>
      <c r="E779" s="720"/>
      <c r="F779" s="720"/>
      <c r="G779" s="720"/>
      <c r="H779" s="720"/>
      <c r="I779" s="720"/>
      <c r="J779" s="720"/>
      <c r="K779" s="720"/>
      <c r="L779" s="720"/>
      <c r="M779" s="720"/>
      <c r="N779" s="720"/>
      <c r="O779" s="720"/>
      <c r="P779" s="720"/>
      <c r="Q779" s="720"/>
      <c r="R779" s="720"/>
      <c r="S779" s="720"/>
      <c r="T779" s="720"/>
      <c r="U779" s="720"/>
      <c r="V779" s="720"/>
      <c r="W779" s="720"/>
      <c r="X779" s="720"/>
      <c r="Y779" s="720"/>
      <c r="Z779" s="720"/>
      <c r="AA779" s="720"/>
      <c r="AB779" s="720"/>
      <c r="AC779" s="720"/>
      <c r="AD779" s="720"/>
      <c r="AE779" s="720"/>
      <c r="AF779" s="720"/>
      <c r="AG779" s="720"/>
      <c r="AH779" s="720"/>
    </row>
    <row r="780">
      <c r="A780" s="720"/>
      <c r="B780" s="720"/>
      <c r="C780" s="720"/>
      <c r="D780" s="720"/>
      <c r="E780" s="720"/>
      <c r="F780" s="720"/>
      <c r="G780" s="720"/>
      <c r="H780" s="720"/>
      <c r="I780" s="720"/>
      <c r="J780" s="720"/>
      <c r="K780" s="720"/>
      <c r="L780" s="720"/>
      <c r="M780" s="720"/>
      <c r="N780" s="720"/>
      <c r="O780" s="720"/>
      <c r="P780" s="720"/>
      <c r="Q780" s="720"/>
      <c r="R780" s="720"/>
      <c r="S780" s="720"/>
      <c r="T780" s="720"/>
      <c r="U780" s="720"/>
      <c r="V780" s="720"/>
      <c r="W780" s="720"/>
      <c r="X780" s="720"/>
      <c r="Y780" s="720"/>
      <c r="Z780" s="720"/>
      <c r="AA780" s="720"/>
      <c r="AB780" s="720"/>
      <c r="AC780" s="720"/>
      <c r="AD780" s="720"/>
      <c r="AE780" s="720"/>
      <c r="AF780" s="720"/>
      <c r="AG780" s="720"/>
      <c r="AH780" s="720"/>
    </row>
    <row r="781">
      <c r="A781" s="720"/>
      <c r="B781" s="720"/>
      <c r="C781" s="720"/>
      <c r="D781" s="720"/>
      <c r="E781" s="720"/>
      <c r="F781" s="720"/>
      <c r="G781" s="720"/>
      <c r="H781" s="720"/>
      <c r="I781" s="720"/>
      <c r="J781" s="720"/>
      <c r="K781" s="720"/>
      <c r="L781" s="720"/>
      <c r="M781" s="720"/>
      <c r="N781" s="720"/>
      <c r="O781" s="720"/>
      <c r="P781" s="720"/>
      <c r="Q781" s="720"/>
      <c r="R781" s="720"/>
      <c r="S781" s="720"/>
      <c r="T781" s="720"/>
      <c r="U781" s="720"/>
      <c r="V781" s="720"/>
      <c r="W781" s="720"/>
      <c r="X781" s="720"/>
      <c r="Y781" s="720"/>
      <c r="Z781" s="720"/>
      <c r="AA781" s="720"/>
      <c r="AB781" s="720"/>
      <c r="AC781" s="720"/>
      <c r="AD781" s="720"/>
      <c r="AE781" s="720"/>
      <c r="AF781" s="720"/>
      <c r="AG781" s="720"/>
      <c r="AH781" s="720"/>
    </row>
    <row r="782">
      <c r="A782" s="720"/>
      <c r="B782" s="720"/>
      <c r="C782" s="720"/>
      <c r="D782" s="720"/>
      <c r="E782" s="720"/>
      <c r="F782" s="720"/>
      <c r="G782" s="720"/>
      <c r="H782" s="720"/>
      <c r="I782" s="720"/>
      <c r="J782" s="720"/>
      <c r="K782" s="720"/>
      <c r="L782" s="720"/>
      <c r="M782" s="720"/>
      <c r="N782" s="720"/>
      <c r="O782" s="720"/>
      <c r="P782" s="720"/>
      <c r="Q782" s="720"/>
      <c r="R782" s="720"/>
      <c r="S782" s="720"/>
      <c r="T782" s="720"/>
      <c r="U782" s="720"/>
      <c r="V782" s="720"/>
      <c r="W782" s="720"/>
      <c r="X782" s="720"/>
      <c r="Y782" s="720"/>
      <c r="Z782" s="720"/>
      <c r="AA782" s="720"/>
      <c r="AB782" s="720"/>
      <c r="AC782" s="720"/>
      <c r="AD782" s="720"/>
      <c r="AE782" s="720"/>
      <c r="AF782" s="720"/>
      <c r="AG782" s="720"/>
      <c r="AH782" s="720"/>
    </row>
    <row r="783">
      <c r="A783" s="720"/>
      <c r="B783" s="720"/>
      <c r="C783" s="720"/>
      <c r="D783" s="720"/>
      <c r="E783" s="720"/>
      <c r="F783" s="720"/>
      <c r="G783" s="720"/>
      <c r="H783" s="720"/>
      <c r="I783" s="720"/>
      <c r="J783" s="720"/>
      <c r="K783" s="720"/>
      <c r="L783" s="720"/>
      <c r="M783" s="720"/>
      <c r="N783" s="720"/>
      <c r="O783" s="720"/>
      <c r="P783" s="720"/>
      <c r="Q783" s="720"/>
      <c r="R783" s="720"/>
      <c r="S783" s="720"/>
      <c r="T783" s="720"/>
      <c r="U783" s="720"/>
      <c r="V783" s="720"/>
      <c r="W783" s="720"/>
      <c r="X783" s="720"/>
      <c r="Y783" s="720"/>
      <c r="Z783" s="720"/>
      <c r="AA783" s="720"/>
      <c r="AB783" s="720"/>
      <c r="AC783" s="720"/>
      <c r="AD783" s="720"/>
      <c r="AE783" s="720"/>
      <c r="AF783" s="720"/>
      <c r="AG783" s="720"/>
      <c r="AH783" s="720"/>
    </row>
    <row r="784">
      <c r="A784" s="720"/>
      <c r="B784" s="720"/>
      <c r="C784" s="720"/>
      <c r="D784" s="720"/>
      <c r="E784" s="720"/>
      <c r="F784" s="720"/>
      <c r="G784" s="720"/>
      <c r="H784" s="720"/>
      <c r="I784" s="720"/>
      <c r="J784" s="720"/>
      <c r="K784" s="720"/>
      <c r="L784" s="720"/>
      <c r="M784" s="720"/>
      <c r="N784" s="720"/>
      <c r="O784" s="720"/>
      <c r="P784" s="720"/>
      <c r="Q784" s="720"/>
      <c r="R784" s="720"/>
      <c r="S784" s="720"/>
      <c r="T784" s="720"/>
      <c r="U784" s="720"/>
      <c r="V784" s="720"/>
      <c r="W784" s="720"/>
      <c r="X784" s="720"/>
      <c r="Y784" s="720"/>
      <c r="Z784" s="720"/>
      <c r="AA784" s="720"/>
      <c r="AB784" s="720"/>
      <c r="AC784" s="720"/>
      <c r="AD784" s="720"/>
      <c r="AE784" s="720"/>
      <c r="AF784" s="720"/>
      <c r="AG784" s="720"/>
      <c r="AH784" s="720"/>
    </row>
    <row r="785">
      <c r="A785" s="720"/>
      <c r="B785" s="720"/>
      <c r="C785" s="720"/>
      <c r="D785" s="720"/>
      <c r="E785" s="720"/>
      <c r="F785" s="720"/>
      <c r="G785" s="720"/>
      <c r="H785" s="720"/>
      <c r="I785" s="720"/>
      <c r="J785" s="720"/>
      <c r="K785" s="720"/>
      <c r="L785" s="720"/>
      <c r="M785" s="720"/>
      <c r="N785" s="720"/>
      <c r="O785" s="720"/>
      <c r="P785" s="720"/>
      <c r="Q785" s="720"/>
      <c r="R785" s="720"/>
      <c r="S785" s="720"/>
      <c r="T785" s="720"/>
      <c r="U785" s="720"/>
      <c r="V785" s="720"/>
      <c r="W785" s="720"/>
      <c r="X785" s="720"/>
      <c r="Y785" s="720"/>
      <c r="Z785" s="720"/>
      <c r="AA785" s="720"/>
      <c r="AB785" s="720"/>
      <c r="AC785" s="720"/>
      <c r="AD785" s="720"/>
      <c r="AE785" s="720"/>
      <c r="AF785" s="720"/>
      <c r="AG785" s="720"/>
      <c r="AH785" s="720"/>
    </row>
    <row r="786">
      <c r="A786" s="720"/>
      <c r="B786" s="720"/>
      <c r="C786" s="720"/>
      <c r="D786" s="720"/>
      <c r="E786" s="720"/>
      <c r="F786" s="720"/>
      <c r="G786" s="720"/>
      <c r="H786" s="720"/>
      <c r="I786" s="720"/>
      <c r="J786" s="720"/>
      <c r="K786" s="720"/>
      <c r="L786" s="720"/>
      <c r="M786" s="720"/>
      <c r="N786" s="720"/>
      <c r="O786" s="720"/>
      <c r="P786" s="720"/>
      <c r="Q786" s="720"/>
      <c r="R786" s="720"/>
      <c r="S786" s="720"/>
      <c r="T786" s="720"/>
      <c r="U786" s="720"/>
      <c r="V786" s="720"/>
      <c r="W786" s="720"/>
      <c r="X786" s="720"/>
      <c r="Y786" s="720"/>
      <c r="Z786" s="720"/>
      <c r="AA786" s="720"/>
      <c r="AB786" s="720"/>
      <c r="AC786" s="720"/>
      <c r="AD786" s="720"/>
      <c r="AE786" s="720"/>
      <c r="AF786" s="720"/>
      <c r="AG786" s="720"/>
      <c r="AH786" s="720"/>
    </row>
    <row r="787">
      <c r="A787" s="720"/>
      <c r="B787" s="720"/>
      <c r="C787" s="720"/>
      <c r="D787" s="720"/>
      <c r="E787" s="720"/>
      <c r="F787" s="720"/>
      <c r="G787" s="720"/>
      <c r="H787" s="720"/>
      <c r="I787" s="720"/>
      <c r="J787" s="720"/>
      <c r="K787" s="720"/>
      <c r="L787" s="720"/>
      <c r="M787" s="720"/>
      <c r="N787" s="720"/>
      <c r="O787" s="720"/>
      <c r="P787" s="720"/>
      <c r="Q787" s="720"/>
      <c r="R787" s="720"/>
      <c r="S787" s="720"/>
      <c r="T787" s="720"/>
      <c r="U787" s="720"/>
      <c r="V787" s="720"/>
      <c r="W787" s="720"/>
      <c r="X787" s="720"/>
      <c r="Y787" s="720"/>
      <c r="Z787" s="720"/>
      <c r="AA787" s="720"/>
      <c r="AB787" s="720"/>
      <c r="AC787" s="720"/>
      <c r="AD787" s="720"/>
      <c r="AE787" s="720"/>
      <c r="AF787" s="720"/>
      <c r="AG787" s="720"/>
      <c r="AH787" s="720"/>
    </row>
    <row r="788">
      <c r="A788" s="720"/>
      <c r="B788" s="720"/>
      <c r="C788" s="720"/>
      <c r="D788" s="720"/>
      <c r="E788" s="720"/>
      <c r="F788" s="720"/>
      <c r="G788" s="720"/>
      <c r="H788" s="720"/>
      <c r="I788" s="720"/>
      <c r="J788" s="720"/>
      <c r="K788" s="720"/>
      <c r="L788" s="720"/>
      <c r="M788" s="720"/>
      <c r="N788" s="720"/>
      <c r="O788" s="720"/>
      <c r="P788" s="720"/>
      <c r="Q788" s="720"/>
      <c r="R788" s="720"/>
      <c r="S788" s="720"/>
      <c r="T788" s="720"/>
      <c r="U788" s="720"/>
      <c r="V788" s="720"/>
      <c r="W788" s="720"/>
      <c r="X788" s="720"/>
      <c r="Y788" s="720"/>
      <c r="Z788" s="720"/>
      <c r="AA788" s="720"/>
      <c r="AB788" s="720"/>
      <c r="AC788" s="720"/>
      <c r="AD788" s="720"/>
      <c r="AE788" s="720"/>
      <c r="AF788" s="720"/>
      <c r="AG788" s="720"/>
      <c r="AH788" s="720"/>
    </row>
    <row r="789">
      <c r="A789" s="720"/>
      <c r="B789" s="720"/>
      <c r="C789" s="720"/>
      <c r="D789" s="720"/>
      <c r="E789" s="720"/>
      <c r="F789" s="720"/>
      <c r="G789" s="720"/>
      <c r="H789" s="720"/>
      <c r="I789" s="720"/>
      <c r="J789" s="720"/>
      <c r="K789" s="720"/>
      <c r="L789" s="720"/>
      <c r="M789" s="720"/>
      <c r="N789" s="720"/>
      <c r="O789" s="720"/>
      <c r="P789" s="720"/>
      <c r="Q789" s="720"/>
      <c r="R789" s="720"/>
      <c r="S789" s="720"/>
      <c r="T789" s="720"/>
      <c r="U789" s="720"/>
      <c r="V789" s="720"/>
      <c r="W789" s="720"/>
      <c r="X789" s="720"/>
      <c r="Y789" s="720"/>
      <c r="Z789" s="720"/>
      <c r="AA789" s="720"/>
      <c r="AB789" s="720"/>
      <c r="AC789" s="720"/>
      <c r="AD789" s="720"/>
      <c r="AE789" s="720"/>
      <c r="AF789" s="720"/>
      <c r="AG789" s="720"/>
      <c r="AH789" s="720"/>
    </row>
    <row r="790">
      <c r="A790" s="720"/>
      <c r="B790" s="720"/>
      <c r="C790" s="720"/>
      <c r="D790" s="720"/>
      <c r="E790" s="720"/>
      <c r="F790" s="720"/>
      <c r="G790" s="720"/>
      <c r="H790" s="720"/>
      <c r="I790" s="720"/>
      <c r="J790" s="720"/>
      <c r="K790" s="720"/>
      <c r="L790" s="720"/>
      <c r="M790" s="720"/>
      <c r="N790" s="720"/>
      <c r="O790" s="720"/>
      <c r="P790" s="720"/>
      <c r="Q790" s="720"/>
      <c r="R790" s="720"/>
      <c r="S790" s="720"/>
      <c r="T790" s="720"/>
      <c r="U790" s="720"/>
      <c r="V790" s="720"/>
      <c r="W790" s="720"/>
      <c r="X790" s="720"/>
      <c r="Y790" s="720"/>
      <c r="Z790" s="720"/>
      <c r="AA790" s="720"/>
      <c r="AB790" s="720"/>
      <c r="AC790" s="720"/>
      <c r="AD790" s="720"/>
      <c r="AE790" s="720"/>
      <c r="AF790" s="720"/>
      <c r="AG790" s="720"/>
      <c r="AH790" s="720"/>
    </row>
    <row r="791">
      <c r="A791" s="720"/>
      <c r="B791" s="720"/>
      <c r="C791" s="720"/>
      <c r="D791" s="720"/>
      <c r="E791" s="720"/>
      <c r="F791" s="720"/>
      <c r="G791" s="720"/>
      <c r="H791" s="720"/>
      <c r="I791" s="720"/>
      <c r="J791" s="720"/>
      <c r="K791" s="720"/>
      <c r="L791" s="720"/>
      <c r="M791" s="720"/>
      <c r="N791" s="720"/>
      <c r="O791" s="720"/>
      <c r="P791" s="720"/>
      <c r="Q791" s="720"/>
      <c r="R791" s="720"/>
      <c r="S791" s="720"/>
      <c r="T791" s="720"/>
      <c r="U791" s="720"/>
      <c r="V791" s="720"/>
      <c r="W791" s="720"/>
      <c r="X791" s="720"/>
      <c r="Y791" s="720"/>
      <c r="Z791" s="720"/>
      <c r="AA791" s="720"/>
      <c r="AB791" s="720"/>
      <c r="AC791" s="720"/>
      <c r="AD791" s="720"/>
      <c r="AE791" s="720"/>
      <c r="AF791" s="720"/>
      <c r="AG791" s="720"/>
      <c r="AH791" s="720"/>
    </row>
    <row r="792">
      <c r="A792" s="720"/>
      <c r="B792" s="720"/>
      <c r="C792" s="720"/>
      <c r="D792" s="720"/>
      <c r="E792" s="720"/>
      <c r="F792" s="720"/>
      <c r="G792" s="720"/>
      <c r="H792" s="720"/>
      <c r="I792" s="720"/>
      <c r="J792" s="720"/>
      <c r="K792" s="720"/>
      <c r="L792" s="720"/>
      <c r="M792" s="720"/>
      <c r="N792" s="720"/>
      <c r="O792" s="720"/>
      <c r="P792" s="720"/>
      <c r="Q792" s="720"/>
      <c r="R792" s="720"/>
      <c r="S792" s="720"/>
      <c r="T792" s="720"/>
      <c r="U792" s="720"/>
      <c r="V792" s="720"/>
      <c r="W792" s="720"/>
      <c r="X792" s="720"/>
      <c r="Y792" s="720"/>
      <c r="Z792" s="720"/>
      <c r="AA792" s="720"/>
      <c r="AB792" s="720"/>
      <c r="AC792" s="720"/>
      <c r="AD792" s="720"/>
      <c r="AE792" s="720"/>
      <c r="AF792" s="720"/>
      <c r="AG792" s="720"/>
      <c r="AH792" s="720"/>
    </row>
    <row r="793">
      <c r="A793" s="720"/>
      <c r="B793" s="720"/>
      <c r="C793" s="720"/>
      <c r="D793" s="720"/>
      <c r="E793" s="720"/>
      <c r="F793" s="720"/>
      <c r="G793" s="720"/>
      <c r="H793" s="720"/>
      <c r="I793" s="720"/>
      <c r="J793" s="720"/>
      <c r="K793" s="720"/>
      <c r="L793" s="720"/>
      <c r="M793" s="720"/>
      <c r="N793" s="720"/>
      <c r="O793" s="720"/>
      <c r="P793" s="720"/>
      <c r="Q793" s="720"/>
      <c r="R793" s="720"/>
      <c r="S793" s="720"/>
      <c r="T793" s="720"/>
      <c r="U793" s="720"/>
      <c r="V793" s="720"/>
      <c r="W793" s="720"/>
      <c r="X793" s="720"/>
      <c r="Y793" s="720"/>
      <c r="Z793" s="720"/>
      <c r="AA793" s="720"/>
      <c r="AB793" s="720"/>
      <c r="AC793" s="720"/>
      <c r="AD793" s="720"/>
      <c r="AE793" s="720"/>
      <c r="AF793" s="720"/>
      <c r="AG793" s="720"/>
      <c r="AH793" s="720"/>
    </row>
    <row r="794">
      <c r="A794" s="720"/>
      <c r="B794" s="720"/>
      <c r="C794" s="720"/>
      <c r="D794" s="720"/>
      <c r="E794" s="720"/>
      <c r="F794" s="720"/>
      <c r="G794" s="720"/>
      <c r="H794" s="720"/>
      <c r="I794" s="720"/>
      <c r="J794" s="720"/>
      <c r="K794" s="720"/>
      <c r="L794" s="720"/>
      <c r="M794" s="720"/>
      <c r="N794" s="720"/>
      <c r="O794" s="720"/>
      <c r="P794" s="720"/>
      <c r="Q794" s="720"/>
      <c r="R794" s="720"/>
      <c r="S794" s="720"/>
      <c r="T794" s="720"/>
      <c r="U794" s="720"/>
      <c r="V794" s="720"/>
      <c r="W794" s="720"/>
      <c r="X794" s="720"/>
      <c r="Y794" s="720"/>
      <c r="Z794" s="720"/>
      <c r="AA794" s="720"/>
      <c r="AB794" s="720"/>
      <c r="AC794" s="720"/>
      <c r="AD794" s="720"/>
      <c r="AE794" s="720"/>
      <c r="AF794" s="720"/>
      <c r="AG794" s="720"/>
      <c r="AH794" s="720"/>
    </row>
    <row r="795">
      <c r="A795" s="720"/>
      <c r="B795" s="720"/>
      <c r="C795" s="720"/>
      <c r="D795" s="720"/>
      <c r="E795" s="720"/>
      <c r="F795" s="720"/>
      <c r="G795" s="720"/>
      <c r="H795" s="720"/>
      <c r="I795" s="720"/>
      <c r="J795" s="720"/>
      <c r="K795" s="720"/>
      <c r="L795" s="720"/>
      <c r="M795" s="720"/>
      <c r="N795" s="720"/>
      <c r="O795" s="720"/>
      <c r="P795" s="720"/>
      <c r="Q795" s="720"/>
      <c r="R795" s="720"/>
      <c r="S795" s="720"/>
      <c r="T795" s="720"/>
      <c r="U795" s="720"/>
      <c r="V795" s="720"/>
      <c r="W795" s="720"/>
      <c r="X795" s="720"/>
      <c r="Y795" s="720"/>
      <c r="Z795" s="720"/>
      <c r="AA795" s="720"/>
      <c r="AB795" s="720"/>
      <c r="AC795" s="720"/>
      <c r="AD795" s="720"/>
      <c r="AE795" s="720"/>
      <c r="AF795" s="720"/>
      <c r="AG795" s="720"/>
      <c r="AH795" s="720"/>
    </row>
    <row r="796">
      <c r="A796" s="720"/>
      <c r="B796" s="720"/>
      <c r="C796" s="720"/>
      <c r="D796" s="720"/>
      <c r="E796" s="720"/>
      <c r="F796" s="720"/>
      <c r="G796" s="720"/>
      <c r="H796" s="720"/>
      <c r="I796" s="720"/>
      <c r="J796" s="720"/>
      <c r="K796" s="720"/>
      <c r="L796" s="720"/>
      <c r="M796" s="720"/>
      <c r="N796" s="720"/>
      <c r="O796" s="720"/>
      <c r="P796" s="720"/>
      <c r="Q796" s="720"/>
      <c r="R796" s="720"/>
      <c r="S796" s="720"/>
      <c r="T796" s="720"/>
      <c r="U796" s="720"/>
      <c r="V796" s="720"/>
      <c r="W796" s="720"/>
      <c r="X796" s="720"/>
      <c r="Y796" s="720"/>
      <c r="Z796" s="720"/>
      <c r="AA796" s="720"/>
      <c r="AB796" s="720"/>
      <c r="AC796" s="720"/>
      <c r="AD796" s="720"/>
      <c r="AE796" s="720"/>
      <c r="AF796" s="720"/>
      <c r="AG796" s="720"/>
      <c r="AH796" s="720"/>
    </row>
    <row r="797">
      <c r="A797" s="720"/>
      <c r="B797" s="720"/>
      <c r="C797" s="720"/>
      <c r="D797" s="720"/>
      <c r="E797" s="720"/>
      <c r="F797" s="720"/>
      <c r="G797" s="720"/>
      <c r="H797" s="720"/>
      <c r="I797" s="720"/>
      <c r="J797" s="720"/>
      <c r="K797" s="720"/>
      <c r="L797" s="720"/>
      <c r="M797" s="720"/>
      <c r="N797" s="720"/>
      <c r="O797" s="720"/>
      <c r="P797" s="720"/>
      <c r="Q797" s="720"/>
      <c r="R797" s="720"/>
      <c r="S797" s="720"/>
      <c r="T797" s="720"/>
      <c r="U797" s="720"/>
      <c r="V797" s="720"/>
      <c r="W797" s="720"/>
      <c r="X797" s="720"/>
      <c r="Y797" s="720"/>
      <c r="Z797" s="720"/>
      <c r="AA797" s="720"/>
      <c r="AB797" s="720"/>
      <c r="AC797" s="720"/>
      <c r="AD797" s="720"/>
      <c r="AE797" s="720"/>
      <c r="AF797" s="720"/>
      <c r="AG797" s="720"/>
      <c r="AH797" s="720"/>
    </row>
    <row r="798">
      <c r="A798" s="720"/>
      <c r="B798" s="720"/>
      <c r="C798" s="720"/>
      <c r="D798" s="720"/>
      <c r="E798" s="720"/>
      <c r="F798" s="720"/>
      <c r="G798" s="720"/>
      <c r="H798" s="720"/>
      <c r="I798" s="720"/>
      <c r="J798" s="720"/>
      <c r="K798" s="720"/>
      <c r="L798" s="720"/>
      <c r="M798" s="720"/>
      <c r="N798" s="720"/>
      <c r="O798" s="720"/>
      <c r="P798" s="720"/>
      <c r="Q798" s="720"/>
      <c r="R798" s="720"/>
      <c r="S798" s="720"/>
      <c r="T798" s="720"/>
      <c r="U798" s="720"/>
      <c r="V798" s="720"/>
      <c r="W798" s="720"/>
      <c r="X798" s="720"/>
      <c r="Y798" s="720"/>
      <c r="Z798" s="720"/>
      <c r="AA798" s="720"/>
      <c r="AB798" s="720"/>
      <c r="AC798" s="720"/>
      <c r="AD798" s="720"/>
      <c r="AE798" s="720"/>
      <c r="AF798" s="720"/>
      <c r="AG798" s="720"/>
      <c r="AH798" s="720"/>
    </row>
    <row r="799">
      <c r="A799" s="720"/>
      <c r="B799" s="720"/>
      <c r="C799" s="720"/>
      <c r="D799" s="720"/>
      <c r="E799" s="720"/>
      <c r="F799" s="720"/>
      <c r="G799" s="720"/>
      <c r="H799" s="720"/>
      <c r="I799" s="720"/>
      <c r="J799" s="720"/>
      <c r="K799" s="720"/>
      <c r="L799" s="720"/>
      <c r="M799" s="720"/>
      <c r="N799" s="720"/>
      <c r="O799" s="720"/>
      <c r="P799" s="720"/>
      <c r="Q799" s="720"/>
      <c r="R799" s="720"/>
      <c r="S799" s="720"/>
      <c r="T799" s="720"/>
      <c r="U799" s="720"/>
      <c r="V799" s="720"/>
      <c r="W799" s="720"/>
      <c r="X799" s="720"/>
      <c r="Y799" s="720"/>
      <c r="Z799" s="720"/>
      <c r="AA799" s="720"/>
      <c r="AB799" s="720"/>
      <c r="AC799" s="720"/>
      <c r="AD799" s="720"/>
      <c r="AE799" s="720"/>
      <c r="AF799" s="720"/>
      <c r="AG799" s="720"/>
      <c r="AH799" s="720"/>
    </row>
    <row r="800">
      <c r="A800" s="720"/>
      <c r="B800" s="720"/>
      <c r="C800" s="720"/>
      <c r="D800" s="720"/>
      <c r="E800" s="720"/>
      <c r="F800" s="720"/>
      <c r="G800" s="720"/>
      <c r="H800" s="720"/>
      <c r="I800" s="720"/>
      <c r="J800" s="720"/>
      <c r="K800" s="720"/>
      <c r="L800" s="720"/>
      <c r="M800" s="720"/>
      <c r="N800" s="720"/>
      <c r="O800" s="720"/>
      <c r="P800" s="720"/>
      <c r="Q800" s="720"/>
      <c r="R800" s="720"/>
      <c r="S800" s="720"/>
      <c r="T800" s="720"/>
      <c r="U800" s="720"/>
      <c r="V800" s="720"/>
      <c r="W800" s="720"/>
      <c r="X800" s="720"/>
      <c r="Y800" s="720"/>
      <c r="Z800" s="720"/>
      <c r="AA800" s="720"/>
      <c r="AB800" s="720"/>
      <c r="AC800" s="720"/>
      <c r="AD800" s="720"/>
      <c r="AE800" s="720"/>
      <c r="AF800" s="720"/>
      <c r="AG800" s="720"/>
      <c r="AH800" s="720"/>
    </row>
    <row r="801">
      <c r="A801" s="720"/>
      <c r="B801" s="720"/>
      <c r="C801" s="720"/>
      <c r="D801" s="720"/>
      <c r="E801" s="720"/>
      <c r="F801" s="720"/>
      <c r="G801" s="720"/>
      <c r="H801" s="720"/>
      <c r="I801" s="720"/>
      <c r="J801" s="720"/>
      <c r="K801" s="720"/>
      <c r="L801" s="720"/>
      <c r="M801" s="720"/>
      <c r="N801" s="720"/>
      <c r="O801" s="720"/>
      <c r="P801" s="720"/>
      <c r="Q801" s="720"/>
      <c r="R801" s="720"/>
      <c r="S801" s="720"/>
      <c r="T801" s="720"/>
      <c r="U801" s="720"/>
      <c r="V801" s="720"/>
      <c r="W801" s="720"/>
      <c r="X801" s="720"/>
      <c r="Y801" s="720"/>
      <c r="Z801" s="720"/>
      <c r="AA801" s="720"/>
      <c r="AB801" s="720"/>
      <c r="AC801" s="720"/>
      <c r="AD801" s="720"/>
      <c r="AE801" s="720"/>
      <c r="AF801" s="720"/>
      <c r="AG801" s="720"/>
      <c r="AH801" s="720"/>
    </row>
    <row r="802">
      <c r="A802" s="720"/>
      <c r="B802" s="720"/>
      <c r="C802" s="720"/>
      <c r="D802" s="720"/>
      <c r="E802" s="720"/>
      <c r="F802" s="720"/>
      <c r="G802" s="720"/>
      <c r="H802" s="720"/>
      <c r="I802" s="720"/>
      <c r="J802" s="720"/>
      <c r="K802" s="720"/>
      <c r="L802" s="720"/>
      <c r="M802" s="720"/>
      <c r="N802" s="720"/>
      <c r="O802" s="720"/>
      <c r="P802" s="720"/>
      <c r="Q802" s="720"/>
      <c r="R802" s="720"/>
      <c r="S802" s="720"/>
      <c r="T802" s="720"/>
      <c r="U802" s="720"/>
      <c r="V802" s="720"/>
      <c r="W802" s="720"/>
      <c r="X802" s="720"/>
      <c r="Y802" s="720"/>
      <c r="Z802" s="720"/>
      <c r="AA802" s="720"/>
      <c r="AB802" s="720"/>
      <c r="AC802" s="720"/>
      <c r="AD802" s="720"/>
      <c r="AE802" s="720"/>
      <c r="AF802" s="720"/>
      <c r="AG802" s="720"/>
      <c r="AH802" s="720"/>
    </row>
    <row r="803">
      <c r="A803" s="720"/>
      <c r="B803" s="720"/>
      <c r="C803" s="720"/>
      <c r="D803" s="720"/>
      <c r="E803" s="720"/>
      <c r="F803" s="720"/>
      <c r="G803" s="720"/>
      <c r="H803" s="720"/>
      <c r="I803" s="720"/>
      <c r="J803" s="720"/>
      <c r="K803" s="720"/>
      <c r="L803" s="720"/>
      <c r="M803" s="720"/>
      <c r="N803" s="720"/>
      <c r="O803" s="720"/>
      <c r="P803" s="720"/>
      <c r="Q803" s="720"/>
      <c r="R803" s="720"/>
      <c r="S803" s="720"/>
      <c r="T803" s="720"/>
      <c r="U803" s="720"/>
      <c r="V803" s="720"/>
      <c r="W803" s="720"/>
      <c r="X803" s="720"/>
      <c r="Y803" s="720"/>
      <c r="Z803" s="720"/>
      <c r="AA803" s="720"/>
      <c r="AB803" s="720"/>
      <c r="AC803" s="720"/>
      <c r="AD803" s="720"/>
      <c r="AE803" s="720"/>
      <c r="AF803" s="720"/>
      <c r="AG803" s="720"/>
      <c r="AH803" s="720"/>
    </row>
    <row r="804">
      <c r="A804" s="720"/>
      <c r="B804" s="720"/>
      <c r="C804" s="720"/>
      <c r="D804" s="720"/>
      <c r="E804" s="720"/>
      <c r="F804" s="720"/>
      <c r="G804" s="720"/>
      <c r="H804" s="720"/>
      <c r="I804" s="720"/>
      <c r="J804" s="720"/>
      <c r="K804" s="720"/>
      <c r="L804" s="720"/>
      <c r="M804" s="720"/>
      <c r="N804" s="720"/>
      <c r="O804" s="720"/>
      <c r="P804" s="720"/>
      <c r="Q804" s="720"/>
      <c r="R804" s="720"/>
      <c r="S804" s="720"/>
      <c r="T804" s="720"/>
      <c r="U804" s="720"/>
      <c r="V804" s="720"/>
      <c r="W804" s="720"/>
      <c r="X804" s="720"/>
      <c r="Y804" s="720"/>
      <c r="Z804" s="720"/>
      <c r="AA804" s="720"/>
      <c r="AB804" s="720"/>
      <c r="AC804" s="720"/>
      <c r="AD804" s="720"/>
      <c r="AE804" s="720"/>
      <c r="AF804" s="720"/>
      <c r="AG804" s="720"/>
      <c r="AH804" s="720"/>
    </row>
    <row r="805">
      <c r="A805" s="720"/>
      <c r="B805" s="720"/>
      <c r="C805" s="720"/>
      <c r="D805" s="720"/>
      <c r="E805" s="720"/>
      <c r="F805" s="720"/>
      <c r="G805" s="720"/>
      <c r="H805" s="720"/>
      <c r="I805" s="720"/>
      <c r="J805" s="720"/>
      <c r="K805" s="720"/>
      <c r="L805" s="720"/>
      <c r="M805" s="720"/>
      <c r="N805" s="720"/>
      <c r="O805" s="720"/>
      <c r="P805" s="720"/>
      <c r="Q805" s="720"/>
      <c r="R805" s="720"/>
      <c r="S805" s="720"/>
      <c r="T805" s="720"/>
      <c r="U805" s="720"/>
      <c r="V805" s="720"/>
      <c r="W805" s="720"/>
      <c r="X805" s="720"/>
      <c r="Y805" s="720"/>
      <c r="Z805" s="720"/>
      <c r="AA805" s="720"/>
      <c r="AB805" s="720"/>
      <c r="AC805" s="720"/>
      <c r="AD805" s="720"/>
      <c r="AE805" s="720"/>
      <c r="AF805" s="720"/>
      <c r="AG805" s="720"/>
      <c r="AH805" s="720"/>
    </row>
    <row r="806">
      <c r="A806" s="720"/>
      <c r="B806" s="720"/>
      <c r="C806" s="720"/>
      <c r="D806" s="720"/>
      <c r="E806" s="720"/>
      <c r="F806" s="720"/>
      <c r="G806" s="720"/>
      <c r="H806" s="720"/>
      <c r="I806" s="720"/>
      <c r="J806" s="720"/>
      <c r="K806" s="720"/>
      <c r="L806" s="720"/>
      <c r="M806" s="720"/>
      <c r="N806" s="720"/>
      <c r="O806" s="720"/>
      <c r="P806" s="720"/>
      <c r="Q806" s="720"/>
      <c r="R806" s="720"/>
      <c r="S806" s="720"/>
      <c r="T806" s="720"/>
      <c r="U806" s="720"/>
      <c r="V806" s="720"/>
      <c r="W806" s="720"/>
      <c r="X806" s="720"/>
      <c r="Y806" s="720"/>
      <c r="Z806" s="720"/>
      <c r="AA806" s="720"/>
      <c r="AB806" s="720"/>
      <c r="AC806" s="720"/>
      <c r="AD806" s="720"/>
      <c r="AE806" s="720"/>
      <c r="AF806" s="720"/>
      <c r="AG806" s="720"/>
      <c r="AH806" s="720"/>
    </row>
    <row r="807">
      <c r="A807" s="720"/>
      <c r="B807" s="720"/>
      <c r="C807" s="720"/>
      <c r="D807" s="720"/>
      <c r="E807" s="720"/>
      <c r="F807" s="720"/>
      <c r="G807" s="720"/>
      <c r="H807" s="720"/>
      <c r="I807" s="720"/>
      <c r="J807" s="720"/>
      <c r="K807" s="720"/>
      <c r="L807" s="720"/>
      <c r="M807" s="720"/>
      <c r="N807" s="720"/>
      <c r="O807" s="720"/>
      <c r="P807" s="720"/>
      <c r="Q807" s="720"/>
      <c r="R807" s="720"/>
      <c r="S807" s="720"/>
      <c r="T807" s="720"/>
      <c r="U807" s="720"/>
      <c r="V807" s="720"/>
      <c r="W807" s="720"/>
      <c r="X807" s="720"/>
      <c r="Y807" s="720"/>
      <c r="Z807" s="720"/>
      <c r="AA807" s="720"/>
      <c r="AB807" s="720"/>
      <c r="AC807" s="720"/>
      <c r="AD807" s="720"/>
      <c r="AE807" s="720"/>
      <c r="AF807" s="720"/>
      <c r="AG807" s="720"/>
      <c r="AH807" s="720"/>
    </row>
    <row r="808">
      <c r="A808" s="720"/>
      <c r="B808" s="720"/>
      <c r="C808" s="720"/>
      <c r="D808" s="720"/>
      <c r="E808" s="720"/>
      <c r="F808" s="720"/>
      <c r="G808" s="720"/>
      <c r="H808" s="720"/>
      <c r="I808" s="720"/>
      <c r="J808" s="720"/>
      <c r="K808" s="720"/>
      <c r="L808" s="720"/>
      <c r="M808" s="720"/>
      <c r="N808" s="720"/>
      <c r="O808" s="720"/>
      <c r="P808" s="720"/>
      <c r="Q808" s="720"/>
      <c r="R808" s="720"/>
      <c r="S808" s="720"/>
      <c r="T808" s="720"/>
      <c r="U808" s="720"/>
      <c r="V808" s="720"/>
      <c r="W808" s="720"/>
      <c r="X808" s="720"/>
      <c r="Y808" s="720"/>
      <c r="Z808" s="720"/>
      <c r="AA808" s="720"/>
      <c r="AB808" s="720"/>
      <c r="AC808" s="720"/>
      <c r="AD808" s="720"/>
      <c r="AE808" s="720"/>
      <c r="AF808" s="720"/>
      <c r="AG808" s="720"/>
      <c r="AH808" s="720"/>
    </row>
    <row r="809">
      <c r="A809" s="720"/>
      <c r="B809" s="720"/>
      <c r="C809" s="720"/>
      <c r="D809" s="720"/>
      <c r="E809" s="720"/>
      <c r="F809" s="720"/>
      <c r="G809" s="720"/>
      <c r="H809" s="720"/>
      <c r="I809" s="720"/>
      <c r="J809" s="720"/>
      <c r="K809" s="720"/>
      <c r="L809" s="720"/>
      <c r="M809" s="720"/>
      <c r="N809" s="720"/>
      <c r="O809" s="720"/>
      <c r="P809" s="720"/>
      <c r="Q809" s="720"/>
      <c r="R809" s="720"/>
      <c r="S809" s="720"/>
      <c r="T809" s="720"/>
      <c r="U809" s="720"/>
      <c r="V809" s="720"/>
      <c r="W809" s="720"/>
      <c r="X809" s="720"/>
      <c r="Y809" s="720"/>
      <c r="Z809" s="720"/>
      <c r="AA809" s="720"/>
      <c r="AB809" s="720"/>
      <c r="AC809" s="720"/>
      <c r="AD809" s="720"/>
      <c r="AE809" s="720"/>
      <c r="AF809" s="720"/>
      <c r="AG809" s="720"/>
      <c r="AH809" s="720"/>
    </row>
    <row r="810">
      <c r="A810" s="720"/>
      <c r="B810" s="720"/>
      <c r="C810" s="720"/>
      <c r="D810" s="720"/>
      <c r="E810" s="720"/>
      <c r="F810" s="720"/>
      <c r="G810" s="720"/>
      <c r="H810" s="720"/>
      <c r="I810" s="720"/>
      <c r="J810" s="720"/>
      <c r="K810" s="720"/>
      <c r="L810" s="720"/>
      <c r="M810" s="720"/>
      <c r="N810" s="720"/>
      <c r="O810" s="720"/>
      <c r="P810" s="720"/>
      <c r="Q810" s="720"/>
      <c r="R810" s="720"/>
      <c r="S810" s="720"/>
      <c r="T810" s="720"/>
      <c r="U810" s="720"/>
      <c r="V810" s="720"/>
      <c r="W810" s="720"/>
      <c r="X810" s="720"/>
      <c r="Y810" s="720"/>
      <c r="Z810" s="720"/>
      <c r="AA810" s="720"/>
      <c r="AB810" s="720"/>
      <c r="AC810" s="720"/>
      <c r="AD810" s="720"/>
      <c r="AE810" s="720"/>
      <c r="AF810" s="720"/>
      <c r="AG810" s="720"/>
      <c r="AH810" s="720"/>
    </row>
    <row r="811">
      <c r="A811" s="720"/>
      <c r="B811" s="720"/>
      <c r="C811" s="720"/>
      <c r="D811" s="720"/>
      <c r="E811" s="720"/>
      <c r="F811" s="720"/>
      <c r="G811" s="720"/>
      <c r="H811" s="720"/>
      <c r="I811" s="720"/>
      <c r="J811" s="720"/>
      <c r="K811" s="720"/>
      <c r="L811" s="720"/>
      <c r="M811" s="720"/>
      <c r="N811" s="720"/>
      <c r="O811" s="720"/>
      <c r="P811" s="720"/>
      <c r="Q811" s="720"/>
      <c r="R811" s="720"/>
      <c r="S811" s="720"/>
      <c r="T811" s="720"/>
      <c r="U811" s="720"/>
      <c r="V811" s="720"/>
      <c r="W811" s="720"/>
      <c r="X811" s="720"/>
      <c r="Y811" s="720"/>
      <c r="Z811" s="720"/>
      <c r="AA811" s="720"/>
      <c r="AB811" s="720"/>
      <c r="AC811" s="720"/>
      <c r="AD811" s="720"/>
      <c r="AE811" s="720"/>
      <c r="AF811" s="720"/>
      <c r="AG811" s="720"/>
      <c r="AH811" s="720"/>
    </row>
    <row r="812">
      <c r="A812" s="720"/>
      <c r="B812" s="720"/>
      <c r="C812" s="720"/>
      <c r="D812" s="720"/>
      <c r="E812" s="720"/>
      <c r="F812" s="720"/>
      <c r="G812" s="720"/>
      <c r="H812" s="720"/>
      <c r="I812" s="720"/>
      <c r="J812" s="720"/>
      <c r="K812" s="720"/>
      <c r="L812" s="720"/>
      <c r="M812" s="720"/>
      <c r="N812" s="720"/>
      <c r="O812" s="720"/>
      <c r="P812" s="720"/>
      <c r="Q812" s="720"/>
      <c r="R812" s="720"/>
      <c r="S812" s="720"/>
      <c r="T812" s="720"/>
      <c r="U812" s="720"/>
      <c r="V812" s="720"/>
      <c r="W812" s="720"/>
      <c r="X812" s="720"/>
      <c r="Y812" s="720"/>
      <c r="Z812" s="720"/>
      <c r="AA812" s="720"/>
      <c r="AB812" s="720"/>
      <c r="AC812" s="720"/>
      <c r="AD812" s="720"/>
      <c r="AE812" s="720"/>
      <c r="AF812" s="720"/>
      <c r="AG812" s="720"/>
      <c r="AH812" s="720"/>
    </row>
    <row r="813">
      <c r="A813" s="720"/>
      <c r="B813" s="720"/>
      <c r="C813" s="720"/>
      <c r="D813" s="720"/>
      <c r="E813" s="720"/>
      <c r="F813" s="720"/>
      <c r="G813" s="720"/>
      <c r="H813" s="720"/>
      <c r="I813" s="720"/>
      <c r="J813" s="720"/>
      <c r="K813" s="720"/>
      <c r="L813" s="720"/>
      <c r="M813" s="720"/>
      <c r="N813" s="720"/>
      <c r="O813" s="720"/>
      <c r="P813" s="720"/>
      <c r="Q813" s="720"/>
      <c r="R813" s="720"/>
      <c r="S813" s="720"/>
      <c r="T813" s="720"/>
      <c r="U813" s="720"/>
      <c r="V813" s="720"/>
      <c r="W813" s="720"/>
      <c r="X813" s="720"/>
      <c r="Y813" s="720"/>
      <c r="Z813" s="720"/>
      <c r="AA813" s="720"/>
      <c r="AB813" s="720"/>
      <c r="AC813" s="720"/>
      <c r="AD813" s="720"/>
      <c r="AE813" s="720"/>
      <c r="AF813" s="720"/>
      <c r="AG813" s="720"/>
      <c r="AH813" s="720"/>
    </row>
    <row r="814">
      <c r="A814" s="720"/>
      <c r="B814" s="720"/>
      <c r="C814" s="720"/>
      <c r="D814" s="720"/>
      <c r="E814" s="720"/>
      <c r="F814" s="720"/>
      <c r="G814" s="720"/>
      <c r="H814" s="720"/>
      <c r="I814" s="720"/>
      <c r="J814" s="720"/>
      <c r="K814" s="720"/>
      <c r="L814" s="720"/>
      <c r="M814" s="720"/>
      <c r="N814" s="720"/>
      <c r="O814" s="720"/>
      <c r="P814" s="720"/>
      <c r="Q814" s="720"/>
      <c r="R814" s="720"/>
      <c r="S814" s="720"/>
      <c r="T814" s="720"/>
      <c r="U814" s="720"/>
      <c r="V814" s="720"/>
      <c r="W814" s="720"/>
      <c r="X814" s="720"/>
      <c r="Y814" s="720"/>
      <c r="Z814" s="720"/>
      <c r="AA814" s="720"/>
      <c r="AB814" s="720"/>
      <c r="AC814" s="720"/>
      <c r="AD814" s="720"/>
      <c r="AE814" s="720"/>
      <c r="AF814" s="720"/>
      <c r="AG814" s="720"/>
      <c r="AH814" s="720"/>
    </row>
    <row r="815">
      <c r="A815" s="720"/>
      <c r="B815" s="720"/>
      <c r="C815" s="720"/>
      <c r="D815" s="720"/>
      <c r="E815" s="720"/>
      <c r="F815" s="720"/>
      <c r="G815" s="720"/>
      <c r="H815" s="720"/>
      <c r="I815" s="720"/>
      <c r="J815" s="720"/>
      <c r="K815" s="720"/>
      <c r="L815" s="720"/>
      <c r="M815" s="720"/>
      <c r="N815" s="720"/>
      <c r="O815" s="720"/>
      <c r="P815" s="720"/>
      <c r="Q815" s="720"/>
      <c r="R815" s="720"/>
      <c r="S815" s="720"/>
      <c r="T815" s="720"/>
      <c r="U815" s="720"/>
      <c r="V815" s="720"/>
      <c r="W815" s="720"/>
      <c r="X815" s="720"/>
      <c r="Y815" s="720"/>
      <c r="Z815" s="720"/>
      <c r="AA815" s="720"/>
      <c r="AB815" s="720"/>
      <c r="AC815" s="720"/>
      <c r="AD815" s="720"/>
      <c r="AE815" s="720"/>
      <c r="AF815" s="720"/>
      <c r="AG815" s="720"/>
      <c r="AH815" s="720"/>
    </row>
    <row r="816">
      <c r="A816" s="720"/>
      <c r="B816" s="720"/>
      <c r="C816" s="720"/>
      <c r="D816" s="720"/>
      <c r="E816" s="720"/>
      <c r="F816" s="720"/>
      <c r="G816" s="720"/>
      <c r="H816" s="720"/>
      <c r="I816" s="720"/>
      <c r="J816" s="720"/>
      <c r="K816" s="720"/>
      <c r="L816" s="720"/>
      <c r="M816" s="720"/>
      <c r="N816" s="720"/>
      <c r="O816" s="720"/>
      <c r="P816" s="720"/>
      <c r="Q816" s="720"/>
      <c r="R816" s="720"/>
      <c r="S816" s="720"/>
      <c r="T816" s="720"/>
      <c r="U816" s="720"/>
      <c r="V816" s="720"/>
      <c r="W816" s="720"/>
      <c r="X816" s="720"/>
      <c r="Y816" s="720"/>
      <c r="Z816" s="720"/>
      <c r="AA816" s="720"/>
      <c r="AB816" s="720"/>
      <c r="AC816" s="720"/>
      <c r="AD816" s="720"/>
      <c r="AE816" s="720"/>
      <c r="AF816" s="720"/>
      <c r="AG816" s="720"/>
      <c r="AH816" s="720"/>
    </row>
    <row r="817">
      <c r="A817" s="720"/>
      <c r="B817" s="720"/>
      <c r="C817" s="720"/>
      <c r="D817" s="720"/>
      <c r="E817" s="720"/>
      <c r="F817" s="720"/>
      <c r="G817" s="720"/>
      <c r="H817" s="720"/>
      <c r="I817" s="720"/>
      <c r="J817" s="720"/>
      <c r="K817" s="720"/>
      <c r="L817" s="720"/>
      <c r="M817" s="720"/>
      <c r="N817" s="720"/>
      <c r="O817" s="720"/>
      <c r="P817" s="720"/>
      <c r="Q817" s="720"/>
      <c r="R817" s="720"/>
      <c r="S817" s="720"/>
      <c r="T817" s="720"/>
      <c r="U817" s="720"/>
      <c r="V817" s="720"/>
      <c r="W817" s="720"/>
      <c r="X817" s="720"/>
      <c r="Y817" s="720"/>
      <c r="Z817" s="720"/>
      <c r="AA817" s="720"/>
      <c r="AB817" s="720"/>
      <c r="AC817" s="720"/>
      <c r="AD817" s="720"/>
      <c r="AE817" s="720"/>
      <c r="AF817" s="720"/>
      <c r="AG817" s="720"/>
      <c r="AH817" s="720"/>
    </row>
    <row r="818">
      <c r="A818" s="720"/>
      <c r="B818" s="720"/>
      <c r="C818" s="720"/>
      <c r="D818" s="720"/>
      <c r="E818" s="720"/>
      <c r="F818" s="720"/>
      <c r="G818" s="720"/>
      <c r="H818" s="720"/>
      <c r="I818" s="720"/>
      <c r="J818" s="720"/>
      <c r="K818" s="720"/>
      <c r="L818" s="720"/>
      <c r="M818" s="720"/>
      <c r="N818" s="720"/>
      <c r="O818" s="720"/>
      <c r="P818" s="720"/>
      <c r="Q818" s="720"/>
      <c r="R818" s="720"/>
      <c r="S818" s="720"/>
      <c r="T818" s="720"/>
      <c r="U818" s="720"/>
      <c r="V818" s="720"/>
      <c r="W818" s="720"/>
      <c r="X818" s="720"/>
      <c r="Y818" s="720"/>
      <c r="Z818" s="720"/>
      <c r="AA818" s="720"/>
      <c r="AB818" s="720"/>
      <c r="AC818" s="720"/>
      <c r="AD818" s="720"/>
      <c r="AE818" s="720"/>
      <c r="AF818" s="720"/>
      <c r="AG818" s="720"/>
      <c r="AH818" s="720"/>
    </row>
    <row r="819">
      <c r="A819" s="720"/>
      <c r="B819" s="720"/>
      <c r="C819" s="720"/>
      <c r="D819" s="720"/>
      <c r="E819" s="720"/>
      <c r="F819" s="720"/>
      <c r="G819" s="720"/>
      <c r="H819" s="720"/>
      <c r="I819" s="720"/>
      <c r="J819" s="720"/>
      <c r="K819" s="720"/>
      <c r="L819" s="720"/>
      <c r="M819" s="720"/>
      <c r="N819" s="720"/>
      <c r="O819" s="720"/>
      <c r="P819" s="720"/>
      <c r="Q819" s="720"/>
      <c r="R819" s="720"/>
      <c r="S819" s="720"/>
      <c r="T819" s="720"/>
      <c r="U819" s="720"/>
      <c r="V819" s="720"/>
      <c r="W819" s="720"/>
      <c r="X819" s="720"/>
      <c r="Y819" s="720"/>
      <c r="Z819" s="720"/>
      <c r="AA819" s="720"/>
      <c r="AB819" s="720"/>
      <c r="AC819" s="720"/>
      <c r="AD819" s="720"/>
      <c r="AE819" s="720"/>
      <c r="AF819" s="720"/>
      <c r="AG819" s="720"/>
      <c r="AH819" s="720"/>
    </row>
    <row r="820">
      <c r="A820" s="720"/>
      <c r="B820" s="720"/>
      <c r="C820" s="720"/>
      <c r="D820" s="720"/>
      <c r="E820" s="720"/>
      <c r="F820" s="720"/>
      <c r="G820" s="720"/>
      <c r="H820" s="720"/>
      <c r="I820" s="720"/>
      <c r="J820" s="720"/>
      <c r="K820" s="720"/>
      <c r="L820" s="720"/>
      <c r="M820" s="720"/>
      <c r="N820" s="720"/>
      <c r="O820" s="720"/>
      <c r="P820" s="720"/>
      <c r="Q820" s="720"/>
      <c r="R820" s="720"/>
      <c r="S820" s="720"/>
      <c r="T820" s="720"/>
      <c r="U820" s="720"/>
      <c r="V820" s="720"/>
      <c r="W820" s="720"/>
      <c r="X820" s="720"/>
      <c r="Y820" s="720"/>
      <c r="Z820" s="720"/>
      <c r="AA820" s="720"/>
      <c r="AB820" s="720"/>
      <c r="AC820" s="720"/>
      <c r="AD820" s="720"/>
      <c r="AE820" s="720"/>
      <c r="AF820" s="720"/>
      <c r="AG820" s="720"/>
      <c r="AH820" s="720"/>
    </row>
    <row r="821">
      <c r="A821" s="720"/>
      <c r="B821" s="720"/>
      <c r="C821" s="720"/>
      <c r="D821" s="720"/>
      <c r="E821" s="720"/>
      <c r="F821" s="720"/>
      <c r="G821" s="720"/>
      <c r="H821" s="720"/>
      <c r="I821" s="720"/>
      <c r="J821" s="720"/>
      <c r="K821" s="720"/>
      <c r="L821" s="720"/>
      <c r="M821" s="720"/>
      <c r="N821" s="720"/>
      <c r="O821" s="720"/>
      <c r="P821" s="720"/>
      <c r="Q821" s="720"/>
      <c r="R821" s="720"/>
      <c r="S821" s="720"/>
      <c r="T821" s="720"/>
      <c r="U821" s="720"/>
      <c r="V821" s="720"/>
      <c r="W821" s="720"/>
      <c r="X821" s="720"/>
      <c r="Y821" s="720"/>
      <c r="Z821" s="720"/>
      <c r="AA821" s="720"/>
      <c r="AB821" s="720"/>
      <c r="AC821" s="720"/>
      <c r="AD821" s="720"/>
      <c r="AE821" s="720"/>
      <c r="AF821" s="720"/>
      <c r="AG821" s="720"/>
      <c r="AH821" s="720"/>
    </row>
    <row r="822">
      <c r="A822" s="720"/>
      <c r="B822" s="720"/>
      <c r="C822" s="720"/>
      <c r="D822" s="720"/>
      <c r="E822" s="720"/>
      <c r="F822" s="720"/>
      <c r="G822" s="720"/>
      <c r="H822" s="720"/>
      <c r="I822" s="720"/>
      <c r="J822" s="720"/>
      <c r="K822" s="720"/>
      <c r="L822" s="720"/>
      <c r="M822" s="720"/>
      <c r="N822" s="720"/>
      <c r="O822" s="720"/>
      <c r="P822" s="720"/>
      <c r="Q822" s="720"/>
      <c r="R822" s="720"/>
      <c r="S822" s="720"/>
      <c r="T822" s="720"/>
      <c r="U822" s="720"/>
      <c r="V822" s="720"/>
      <c r="W822" s="720"/>
      <c r="X822" s="720"/>
      <c r="Y822" s="720"/>
      <c r="Z822" s="720"/>
      <c r="AA822" s="720"/>
      <c r="AB822" s="720"/>
      <c r="AC822" s="720"/>
      <c r="AD822" s="720"/>
      <c r="AE822" s="720"/>
      <c r="AF822" s="720"/>
      <c r="AG822" s="720"/>
      <c r="AH822" s="720"/>
    </row>
    <row r="823">
      <c r="A823" s="720"/>
      <c r="B823" s="720"/>
      <c r="C823" s="720"/>
      <c r="D823" s="720"/>
      <c r="E823" s="720"/>
      <c r="F823" s="720"/>
      <c r="G823" s="720"/>
      <c r="H823" s="720"/>
      <c r="I823" s="720"/>
      <c r="J823" s="720"/>
      <c r="K823" s="720"/>
      <c r="L823" s="720"/>
      <c r="M823" s="720"/>
      <c r="N823" s="720"/>
      <c r="O823" s="720"/>
      <c r="P823" s="720"/>
      <c r="Q823" s="720"/>
      <c r="R823" s="720"/>
      <c r="S823" s="720"/>
      <c r="T823" s="720"/>
      <c r="U823" s="720"/>
      <c r="V823" s="720"/>
      <c r="W823" s="720"/>
      <c r="X823" s="720"/>
      <c r="Y823" s="720"/>
      <c r="Z823" s="720"/>
      <c r="AA823" s="720"/>
      <c r="AB823" s="720"/>
      <c r="AC823" s="720"/>
      <c r="AD823" s="720"/>
      <c r="AE823" s="720"/>
      <c r="AF823" s="720"/>
      <c r="AG823" s="720"/>
      <c r="AH823" s="720"/>
    </row>
    <row r="824">
      <c r="A824" s="720"/>
      <c r="B824" s="720"/>
      <c r="C824" s="720"/>
      <c r="D824" s="720"/>
      <c r="E824" s="720"/>
      <c r="F824" s="720"/>
      <c r="G824" s="720"/>
      <c r="H824" s="720"/>
      <c r="I824" s="720"/>
      <c r="J824" s="720"/>
      <c r="K824" s="720"/>
      <c r="L824" s="720"/>
      <c r="M824" s="720"/>
      <c r="N824" s="720"/>
      <c r="O824" s="720"/>
      <c r="P824" s="720"/>
      <c r="Q824" s="720"/>
      <c r="R824" s="720"/>
      <c r="S824" s="720"/>
      <c r="T824" s="720"/>
      <c r="U824" s="720"/>
      <c r="V824" s="720"/>
      <c r="W824" s="720"/>
      <c r="X824" s="720"/>
      <c r="Y824" s="720"/>
      <c r="Z824" s="720"/>
      <c r="AA824" s="720"/>
      <c r="AB824" s="720"/>
      <c r="AC824" s="720"/>
      <c r="AD824" s="720"/>
      <c r="AE824" s="720"/>
      <c r="AF824" s="720"/>
      <c r="AG824" s="720"/>
      <c r="AH824" s="720"/>
    </row>
    <row r="825">
      <c r="A825" s="720"/>
      <c r="B825" s="720"/>
      <c r="C825" s="720"/>
      <c r="D825" s="720"/>
      <c r="E825" s="720"/>
      <c r="F825" s="720"/>
      <c r="G825" s="720"/>
      <c r="H825" s="720"/>
      <c r="I825" s="720"/>
      <c r="J825" s="720"/>
      <c r="K825" s="720"/>
      <c r="L825" s="720"/>
      <c r="M825" s="720"/>
      <c r="N825" s="720"/>
      <c r="O825" s="720"/>
      <c r="P825" s="720"/>
      <c r="Q825" s="720"/>
      <c r="R825" s="720"/>
      <c r="S825" s="720"/>
      <c r="T825" s="720"/>
      <c r="U825" s="720"/>
      <c r="V825" s="720"/>
      <c r="W825" s="720"/>
      <c r="X825" s="720"/>
      <c r="Y825" s="720"/>
      <c r="Z825" s="720"/>
      <c r="AA825" s="720"/>
      <c r="AB825" s="720"/>
      <c r="AC825" s="720"/>
      <c r="AD825" s="720"/>
      <c r="AE825" s="720"/>
      <c r="AF825" s="720"/>
      <c r="AG825" s="720"/>
      <c r="AH825" s="720"/>
    </row>
    <row r="826">
      <c r="A826" s="720"/>
      <c r="B826" s="720"/>
      <c r="C826" s="720"/>
      <c r="D826" s="720"/>
      <c r="E826" s="720"/>
      <c r="F826" s="720"/>
      <c r="G826" s="720"/>
      <c r="H826" s="720"/>
      <c r="I826" s="720"/>
      <c r="J826" s="720"/>
      <c r="K826" s="720"/>
      <c r="L826" s="720"/>
      <c r="M826" s="720"/>
      <c r="N826" s="720"/>
      <c r="O826" s="720"/>
      <c r="P826" s="720"/>
      <c r="Q826" s="720"/>
      <c r="R826" s="720"/>
      <c r="S826" s="720"/>
      <c r="T826" s="720"/>
      <c r="U826" s="720"/>
      <c r="V826" s="720"/>
      <c r="W826" s="720"/>
      <c r="X826" s="720"/>
      <c r="Y826" s="720"/>
      <c r="Z826" s="720"/>
      <c r="AA826" s="720"/>
      <c r="AB826" s="720"/>
      <c r="AC826" s="720"/>
      <c r="AD826" s="720"/>
      <c r="AE826" s="720"/>
      <c r="AF826" s="720"/>
      <c r="AG826" s="720"/>
      <c r="AH826" s="720"/>
    </row>
    <row r="827">
      <c r="A827" s="720"/>
      <c r="B827" s="720"/>
      <c r="C827" s="720"/>
      <c r="D827" s="720"/>
      <c r="E827" s="720"/>
      <c r="F827" s="720"/>
      <c r="G827" s="720"/>
      <c r="H827" s="720"/>
      <c r="I827" s="720"/>
      <c r="J827" s="720"/>
      <c r="K827" s="720"/>
      <c r="L827" s="720"/>
      <c r="M827" s="720"/>
      <c r="N827" s="720"/>
      <c r="O827" s="720"/>
      <c r="P827" s="720"/>
      <c r="Q827" s="720"/>
      <c r="R827" s="720"/>
      <c r="S827" s="720"/>
      <c r="T827" s="720"/>
      <c r="U827" s="720"/>
      <c r="V827" s="720"/>
      <c r="W827" s="720"/>
      <c r="X827" s="720"/>
      <c r="Y827" s="720"/>
      <c r="Z827" s="720"/>
      <c r="AA827" s="720"/>
      <c r="AB827" s="720"/>
      <c r="AC827" s="720"/>
      <c r="AD827" s="720"/>
      <c r="AE827" s="720"/>
      <c r="AF827" s="720"/>
      <c r="AG827" s="720"/>
      <c r="AH827" s="720"/>
    </row>
    <row r="828">
      <c r="A828" s="720"/>
      <c r="B828" s="720"/>
      <c r="C828" s="720"/>
      <c r="D828" s="720"/>
      <c r="E828" s="720"/>
      <c r="F828" s="720"/>
      <c r="G828" s="720"/>
      <c r="H828" s="720"/>
      <c r="I828" s="720"/>
      <c r="J828" s="720"/>
      <c r="K828" s="720"/>
      <c r="L828" s="720"/>
      <c r="M828" s="720"/>
      <c r="N828" s="720"/>
      <c r="O828" s="720"/>
      <c r="P828" s="720"/>
      <c r="Q828" s="720"/>
      <c r="R828" s="720"/>
      <c r="S828" s="720"/>
      <c r="T828" s="720"/>
      <c r="U828" s="720"/>
      <c r="V828" s="720"/>
      <c r="W828" s="720"/>
      <c r="X828" s="720"/>
      <c r="Y828" s="720"/>
      <c r="Z828" s="720"/>
      <c r="AA828" s="720"/>
      <c r="AB828" s="720"/>
      <c r="AC828" s="720"/>
      <c r="AD828" s="720"/>
      <c r="AE828" s="720"/>
      <c r="AF828" s="720"/>
      <c r="AG828" s="720"/>
      <c r="AH828" s="720"/>
    </row>
    <row r="829">
      <c r="A829" s="720"/>
      <c r="B829" s="720"/>
      <c r="C829" s="720"/>
      <c r="D829" s="720"/>
      <c r="E829" s="720"/>
      <c r="F829" s="720"/>
      <c r="G829" s="720"/>
      <c r="H829" s="720"/>
      <c r="I829" s="720"/>
      <c r="J829" s="720"/>
      <c r="K829" s="720"/>
      <c r="L829" s="720"/>
      <c r="M829" s="720"/>
      <c r="N829" s="720"/>
      <c r="O829" s="720"/>
      <c r="P829" s="720"/>
      <c r="Q829" s="720"/>
      <c r="R829" s="720"/>
      <c r="S829" s="720"/>
      <c r="T829" s="720"/>
      <c r="U829" s="720"/>
      <c r="V829" s="720"/>
      <c r="W829" s="720"/>
      <c r="X829" s="720"/>
      <c r="Y829" s="720"/>
      <c r="Z829" s="720"/>
      <c r="AA829" s="720"/>
      <c r="AB829" s="720"/>
      <c r="AC829" s="720"/>
      <c r="AD829" s="720"/>
      <c r="AE829" s="720"/>
      <c r="AF829" s="720"/>
      <c r="AG829" s="720"/>
      <c r="AH829" s="720"/>
    </row>
    <row r="830">
      <c r="A830" s="720"/>
      <c r="B830" s="720"/>
      <c r="C830" s="720"/>
      <c r="D830" s="720"/>
      <c r="E830" s="720"/>
      <c r="F830" s="720"/>
      <c r="G830" s="720"/>
      <c r="H830" s="720"/>
      <c r="I830" s="720"/>
      <c r="J830" s="720"/>
      <c r="K830" s="720"/>
      <c r="L830" s="720"/>
      <c r="M830" s="720"/>
      <c r="N830" s="720"/>
      <c r="O830" s="720"/>
      <c r="P830" s="720"/>
      <c r="Q830" s="720"/>
      <c r="R830" s="720"/>
      <c r="S830" s="720"/>
      <c r="T830" s="720"/>
      <c r="U830" s="720"/>
      <c r="V830" s="720"/>
      <c r="W830" s="720"/>
      <c r="X830" s="720"/>
      <c r="Y830" s="720"/>
      <c r="Z830" s="720"/>
      <c r="AA830" s="720"/>
      <c r="AB830" s="720"/>
      <c r="AC830" s="720"/>
      <c r="AD830" s="720"/>
      <c r="AE830" s="720"/>
      <c r="AF830" s="720"/>
      <c r="AG830" s="720"/>
      <c r="AH830" s="720"/>
    </row>
    <row r="831">
      <c r="A831" s="720"/>
      <c r="B831" s="720"/>
      <c r="C831" s="720"/>
      <c r="D831" s="720"/>
      <c r="E831" s="720"/>
      <c r="F831" s="720"/>
      <c r="G831" s="720"/>
      <c r="H831" s="720"/>
      <c r="I831" s="720"/>
      <c r="J831" s="720"/>
      <c r="K831" s="720"/>
      <c r="L831" s="720"/>
      <c r="M831" s="720"/>
      <c r="N831" s="720"/>
      <c r="O831" s="720"/>
      <c r="P831" s="720"/>
      <c r="Q831" s="720"/>
      <c r="R831" s="720"/>
      <c r="S831" s="720"/>
      <c r="T831" s="720"/>
      <c r="U831" s="720"/>
      <c r="V831" s="720"/>
      <c r="W831" s="720"/>
      <c r="X831" s="720"/>
      <c r="Y831" s="720"/>
      <c r="Z831" s="720"/>
      <c r="AA831" s="720"/>
      <c r="AB831" s="720"/>
      <c r="AC831" s="720"/>
      <c r="AD831" s="720"/>
      <c r="AE831" s="720"/>
      <c r="AF831" s="720"/>
      <c r="AG831" s="720"/>
      <c r="AH831" s="720"/>
    </row>
    <row r="832">
      <c r="A832" s="720"/>
      <c r="B832" s="720"/>
      <c r="C832" s="720"/>
      <c r="D832" s="720"/>
      <c r="E832" s="720"/>
      <c r="F832" s="720"/>
      <c r="G832" s="720"/>
      <c r="H832" s="720"/>
      <c r="I832" s="720"/>
      <c r="J832" s="720"/>
      <c r="K832" s="720"/>
      <c r="L832" s="720"/>
      <c r="M832" s="720"/>
      <c r="N832" s="720"/>
      <c r="O832" s="720"/>
      <c r="P832" s="720"/>
      <c r="Q832" s="720"/>
      <c r="R832" s="720"/>
      <c r="S832" s="720"/>
      <c r="T832" s="720"/>
      <c r="U832" s="720"/>
      <c r="V832" s="720"/>
      <c r="W832" s="720"/>
      <c r="X832" s="720"/>
      <c r="Y832" s="720"/>
      <c r="Z832" s="720"/>
      <c r="AA832" s="720"/>
      <c r="AB832" s="720"/>
      <c r="AC832" s="720"/>
      <c r="AD832" s="720"/>
      <c r="AE832" s="720"/>
      <c r="AF832" s="720"/>
      <c r="AG832" s="720"/>
      <c r="AH832" s="720"/>
    </row>
    <row r="833">
      <c r="A833" s="720"/>
      <c r="B833" s="720"/>
      <c r="C833" s="720"/>
      <c r="D833" s="720"/>
      <c r="E833" s="720"/>
      <c r="F833" s="720"/>
      <c r="G833" s="720"/>
      <c r="H833" s="720"/>
      <c r="I833" s="720"/>
      <c r="J833" s="720"/>
      <c r="K833" s="720"/>
      <c r="L833" s="720"/>
      <c r="M833" s="720"/>
      <c r="N833" s="720"/>
      <c r="O833" s="720"/>
      <c r="P833" s="720"/>
      <c r="Q833" s="720"/>
      <c r="R833" s="720"/>
      <c r="S833" s="720"/>
      <c r="T833" s="720"/>
      <c r="U833" s="720"/>
      <c r="V833" s="720"/>
      <c r="W833" s="720"/>
      <c r="X833" s="720"/>
      <c r="Y833" s="720"/>
      <c r="Z833" s="720"/>
      <c r="AA833" s="720"/>
      <c r="AB833" s="720"/>
      <c r="AC833" s="720"/>
      <c r="AD833" s="720"/>
      <c r="AE833" s="720"/>
      <c r="AF833" s="720"/>
      <c r="AG833" s="720"/>
      <c r="AH833" s="720"/>
    </row>
    <row r="834">
      <c r="A834" s="720"/>
      <c r="B834" s="720"/>
      <c r="C834" s="720"/>
      <c r="D834" s="720"/>
      <c r="E834" s="720"/>
      <c r="F834" s="720"/>
      <c r="G834" s="720"/>
      <c r="H834" s="720"/>
      <c r="I834" s="720"/>
      <c r="J834" s="720"/>
      <c r="K834" s="720"/>
      <c r="L834" s="720"/>
      <c r="M834" s="720"/>
      <c r="N834" s="720"/>
      <c r="O834" s="720"/>
      <c r="P834" s="720"/>
      <c r="Q834" s="720"/>
      <c r="R834" s="720"/>
      <c r="S834" s="720"/>
      <c r="T834" s="720"/>
      <c r="U834" s="720"/>
      <c r="V834" s="720"/>
      <c r="W834" s="720"/>
      <c r="X834" s="720"/>
      <c r="Y834" s="720"/>
      <c r="Z834" s="720"/>
      <c r="AA834" s="720"/>
      <c r="AB834" s="720"/>
      <c r="AC834" s="720"/>
      <c r="AD834" s="720"/>
      <c r="AE834" s="720"/>
      <c r="AF834" s="720"/>
      <c r="AG834" s="720"/>
      <c r="AH834" s="720"/>
    </row>
    <row r="835">
      <c r="A835" s="720"/>
      <c r="B835" s="720"/>
      <c r="C835" s="720"/>
      <c r="D835" s="720"/>
      <c r="E835" s="720"/>
      <c r="F835" s="720"/>
      <c r="G835" s="720"/>
      <c r="H835" s="720"/>
      <c r="I835" s="720"/>
      <c r="J835" s="720"/>
      <c r="K835" s="720"/>
      <c r="L835" s="720"/>
      <c r="M835" s="720"/>
      <c r="N835" s="720"/>
      <c r="O835" s="720"/>
      <c r="P835" s="720"/>
      <c r="Q835" s="720"/>
      <c r="R835" s="720"/>
      <c r="S835" s="720"/>
      <c r="T835" s="720"/>
      <c r="U835" s="720"/>
      <c r="V835" s="720"/>
      <c r="W835" s="720"/>
      <c r="X835" s="720"/>
      <c r="Y835" s="720"/>
      <c r="Z835" s="720"/>
      <c r="AA835" s="720"/>
      <c r="AB835" s="720"/>
      <c r="AC835" s="720"/>
      <c r="AD835" s="720"/>
      <c r="AE835" s="720"/>
      <c r="AF835" s="720"/>
      <c r="AG835" s="720"/>
      <c r="AH835" s="720"/>
    </row>
    <row r="836">
      <c r="A836" s="720"/>
      <c r="B836" s="720"/>
      <c r="C836" s="720"/>
      <c r="D836" s="720"/>
      <c r="E836" s="720"/>
      <c r="F836" s="720"/>
      <c r="G836" s="720"/>
      <c r="H836" s="720"/>
      <c r="I836" s="720"/>
      <c r="J836" s="720"/>
      <c r="K836" s="720"/>
      <c r="L836" s="720"/>
      <c r="M836" s="720"/>
      <c r="N836" s="720"/>
      <c r="O836" s="720"/>
      <c r="P836" s="720"/>
      <c r="Q836" s="720"/>
      <c r="R836" s="720"/>
      <c r="S836" s="720"/>
      <c r="T836" s="720"/>
      <c r="U836" s="720"/>
      <c r="V836" s="720"/>
      <c r="W836" s="720"/>
      <c r="X836" s="720"/>
      <c r="Y836" s="720"/>
      <c r="Z836" s="720"/>
      <c r="AA836" s="720"/>
      <c r="AB836" s="720"/>
      <c r="AC836" s="720"/>
      <c r="AD836" s="720"/>
      <c r="AE836" s="720"/>
      <c r="AF836" s="720"/>
      <c r="AG836" s="720"/>
      <c r="AH836" s="720"/>
    </row>
    <row r="837">
      <c r="A837" s="720"/>
      <c r="B837" s="720"/>
      <c r="C837" s="720"/>
      <c r="D837" s="720"/>
      <c r="E837" s="720"/>
      <c r="F837" s="720"/>
      <c r="G837" s="720"/>
      <c r="H837" s="720"/>
      <c r="I837" s="720"/>
      <c r="J837" s="720"/>
      <c r="K837" s="720"/>
      <c r="L837" s="720"/>
      <c r="M837" s="720"/>
      <c r="N837" s="720"/>
      <c r="O837" s="720"/>
      <c r="P837" s="720"/>
      <c r="Q837" s="720"/>
      <c r="R837" s="720"/>
      <c r="S837" s="720"/>
      <c r="T837" s="720"/>
      <c r="U837" s="720"/>
      <c r="V837" s="720"/>
      <c r="W837" s="720"/>
      <c r="X837" s="720"/>
      <c r="Y837" s="720"/>
      <c r="Z837" s="720"/>
      <c r="AA837" s="720"/>
      <c r="AB837" s="720"/>
      <c r="AC837" s="720"/>
      <c r="AD837" s="720"/>
      <c r="AE837" s="720"/>
      <c r="AF837" s="720"/>
      <c r="AG837" s="720"/>
      <c r="AH837" s="720"/>
    </row>
    <row r="838">
      <c r="A838" s="720"/>
      <c r="B838" s="720"/>
      <c r="C838" s="720"/>
      <c r="D838" s="720"/>
      <c r="E838" s="720"/>
      <c r="F838" s="720"/>
      <c r="G838" s="720"/>
      <c r="H838" s="720"/>
      <c r="I838" s="720"/>
      <c r="J838" s="720"/>
      <c r="K838" s="720"/>
      <c r="L838" s="720"/>
      <c r="M838" s="720"/>
      <c r="N838" s="720"/>
      <c r="O838" s="720"/>
      <c r="P838" s="720"/>
      <c r="Q838" s="720"/>
      <c r="R838" s="720"/>
      <c r="S838" s="720"/>
      <c r="T838" s="720"/>
      <c r="U838" s="720"/>
      <c r="V838" s="720"/>
      <c r="W838" s="720"/>
      <c r="X838" s="720"/>
      <c r="Y838" s="720"/>
      <c r="Z838" s="720"/>
      <c r="AA838" s="720"/>
      <c r="AB838" s="720"/>
      <c r="AC838" s="720"/>
      <c r="AD838" s="720"/>
      <c r="AE838" s="720"/>
      <c r="AF838" s="720"/>
      <c r="AG838" s="720"/>
      <c r="AH838" s="720"/>
    </row>
    <row r="839">
      <c r="A839" s="720"/>
      <c r="B839" s="720"/>
      <c r="C839" s="720"/>
      <c r="D839" s="720"/>
      <c r="E839" s="720"/>
      <c r="F839" s="720"/>
      <c r="G839" s="720"/>
      <c r="H839" s="720"/>
      <c r="I839" s="720"/>
      <c r="J839" s="720"/>
      <c r="K839" s="720"/>
      <c r="L839" s="720"/>
      <c r="M839" s="720"/>
      <c r="N839" s="720"/>
      <c r="O839" s="720"/>
      <c r="P839" s="720"/>
      <c r="Q839" s="720"/>
      <c r="R839" s="720"/>
      <c r="S839" s="720"/>
      <c r="T839" s="720"/>
      <c r="U839" s="720"/>
      <c r="V839" s="720"/>
      <c r="W839" s="720"/>
      <c r="X839" s="720"/>
      <c r="Y839" s="720"/>
      <c r="Z839" s="720"/>
      <c r="AA839" s="720"/>
      <c r="AB839" s="720"/>
      <c r="AC839" s="720"/>
      <c r="AD839" s="720"/>
      <c r="AE839" s="720"/>
      <c r="AF839" s="720"/>
      <c r="AG839" s="720"/>
      <c r="AH839" s="720"/>
    </row>
    <row r="840">
      <c r="A840" s="720"/>
      <c r="B840" s="720"/>
      <c r="C840" s="720"/>
      <c r="D840" s="720"/>
      <c r="E840" s="720"/>
      <c r="F840" s="720"/>
      <c r="G840" s="720"/>
      <c r="H840" s="720"/>
      <c r="I840" s="720"/>
      <c r="J840" s="720"/>
      <c r="K840" s="720"/>
      <c r="L840" s="720"/>
      <c r="M840" s="720"/>
      <c r="N840" s="720"/>
      <c r="O840" s="720"/>
      <c r="P840" s="720"/>
      <c r="Q840" s="720"/>
      <c r="R840" s="720"/>
      <c r="S840" s="720"/>
      <c r="T840" s="720"/>
      <c r="U840" s="720"/>
      <c r="V840" s="720"/>
      <c r="W840" s="720"/>
      <c r="X840" s="720"/>
      <c r="Y840" s="720"/>
      <c r="Z840" s="720"/>
      <c r="AA840" s="720"/>
      <c r="AB840" s="720"/>
      <c r="AC840" s="720"/>
      <c r="AD840" s="720"/>
      <c r="AE840" s="720"/>
      <c r="AF840" s="720"/>
      <c r="AG840" s="720"/>
      <c r="AH840" s="720"/>
    </row>
    <row r="841">
      <c r="A841" s="720"/>
      <c r="B841" s="720"/>
      <c r="C841" s="720"/>
      <c r="D841" s="720"/>
      <c r="E841" s="720"/>
      <c r="F841" s="720"/>
      <c r="G841" s="720"/>
      <c r="H841" s="720"/>
      <c r="I841" s="720"/>
      <c r="J841" s="720"/>
      <c r="K841" s="720"/>
      <c r="L841" s="720"/>
      <c r="M841" s="720"/>
      <c r="N841" s="720"/>
      <c r="O841" s="720"/>
      <c r="P841" s="720"/>
      <c r="Q841" s="720"/>
      <c r="R841" s="720"/>
      <c r="S841" s="720"/>
      <c r="T841" s="720"/>
      <c r="U841" s="720"/>
      <c r="V841" s="720"/>
      <c r="W841" s="720"/>
      <c r="X841" s="720"/>
      <c r="Y841" s="720"/>
      <c r="Z841" s="720"/>
      <c r="AA841" s="720"/>
      <c r="AB841" s="720"/>
      <c r="AC841" s="720"/>
      <c r="AD841" s="720"/>
      <c r="AE841" s="720"/>
      <c r="AF841" s="720"/>
      <c r="AG841" s="720"/>
      <c r="AH841" s="720"/>
    </row>
    <row r="842">
      <c r="A842" s="720"/>
      <c r="B842" s="720"/>
      <c r="C842" s="720"/>
      <c r="D842" s="720"/>
      <c r="E842" s="720"/>
      <c r="F842" s="720"/>
      <c r="G842" s="720"/>
      <c r="H842" s="720"/>
      <c r="I842" s="720"/>
      <c r="J842" s="720"/>
      <c r="K842" s="720"/>
      <c r="L842" s="720"/>
      <c r="M842" s="720"/>
      <c r="N842" s="720"/>
      <c r="O842" s="720"/>
      <c r="P842" s="720"/>
      <c r="Q842" s="720"/>
      <c r="R842" s="720"/>
      <c r="S842" s="720"/>
      <c r="T842" s="720"/>
      <c r="U842" s="720"/>
      <c r="V842" s="720"/>
      <c r="W842" s="720"/>
      <c r="X842" s="720"/>
      <c r="Y842" s="720"/>
      <c r="Z842" s="720"/>
      <c r="AA842" s="720"/>
      <c r="AB842" s="720"/>
      <c r="AC842" s="720"/>
      <c r="AD842" s="720"/>
      <c r="AE842" s="720"/>
      <c r="AF842" s="720"/>
      <c r="AG842" s="720"/>
      <c r="AH842" s="720"/>
    </row>
    <row r="843">
      <c r="A843" s="720"/>
      <c r="B843" s="720"/>
      <c r="C843" s="720"/>
      <c r="D843" s="720"/>
      <c r="E843" s="720"/>
      <c r="F843" s="720"/>
      <c r="G843" s="720"/>
      <c r="H843" s="720"/>
      <c r="I843" s="720"/>
      <c r="J843" s="720"/>
      <c r="K843" s="720"/>
      <c r="L843" s="720"/>
      <c r="M843" s="720"/>
      <c r="N843" s="720"/>
      <c r="O843" s="720"/>
      <c r="P843" s="720"/>
      <c r="Q843" s="720"/>
      <c r="R843" s="720"/>
      <c r="S843" s="720"/>
      <c r="T843" s="720"/>
      <c r="U843" s="720"/>
      <c r="V843" s="720"/>
      <c r="W843" s="720"/>
      <c r="X843" s="720"/>
      <c r="Y843" s="720"/>
      <c r="Z843" s="720"/>
      <c r="AA843" s="720"/>
      <c r="AB843" s="720"/>
      <c r="AC843" s="720"/>
      <c r="AD843" s="720"/>
      <c r="AE843" s="720"/>
      <c r="AF843" s="720"/>
      <c r="AG843" s="720"/>
      <c r="AH843" s="720"/>
    </row>
    <row r="844">
      <c r="A844" s="720"/>
      <c r="B844" s="720"/>
      <c r="C844" s="720"/>
      <c r="D844" s="720"/>
      <c r="E844" s="720"/>
      <c r="F844" s="720"/>
      <c r="G844" s="720"/>
      <c r="H844" s="720"/>
      <c r="I844" s="720"/>
      <c r="J844" s="720"/>
      <c r="K844" s="720"/>
      <c r="L844" s="720"/>
      <c r="M844" s="720"/>
      <c r="N844" s="720"/>
      <c r="O844" s="720"/>
      <c r="P844" s="720"/>
      <c r="Q844" s="720"/>
      <c r="R844" s="720"/>
      <c r="S844" s="720"/>
      <c r="T844" s="720"/>
      <c r="U844" s="720"/>
      <c r="V844" s="720"/>
      <c r="W844" s="720"/>
      <c r="X844" s="720"/>
      <c r="Y844" s="720"/>
      <c r="Z844" s="720"/>
      <c r="AA844" s="720"/>
      <c r="AB844" s="720"/>
      <c r="AC844" s="720"/>
      <c r="AD844" s="720"/>
      <c r="AE844" s="720"/>
      <c r="AF844" s="720"/>
      <c r="AG844" s="720"/>
      <c r="AH844" s="720"/>
    </row>
    <row r="845">
      <c r="A845" s="720"/>
      <c r="B845" s="720"/>
      <c r="C845" s="720"/>
      <c r="D845" s="720"/>
      <c r="E845" s="720"/>
      <c r="F845" s="720"/>
      <c r="G845" s="720"/>
      <c r="H845" s="720"/>
      <c r="I845" s="720"/>
      <c r="J845" s="720"/>
      <c r="K845" s="720"/>
      <c r="L845" s="720"/>
      <c r="M845" s="720"/>
      <c r="N845" s="720"/>
      <c r="O845" s="720"/>
      <c r="P845" s="720"/>
      <c r="Q845" s="720"/>
      <c r="R845" s="720"/>
      <c r="S845" s="720"/>
      <c r="T845" s="720"/>
      <c r="U845" s="720"/>
      <c r="V845" s="720"/>
      <c r="W845" s="720"/>
      <c r="X845" s="720"/>
      <c r="Y845" s="720"/>
      <c r="Z845" s="720"/>
      <c r="AA845" s="720"/>
      <c r="AB845" s="720"/>
      <c r="AC845" s="720"/>
      <c r="AD845" s="720"/>
      <c r="AE845" s="720"/>
      <c r="AF845" s="720"/>
      <c r="AG845" s="720"/>
      <c r="AH845" s="720"/>
    </row>
    <row r="846">
      <c r="A846" s="720"/>
      <c r="B846" s="720"/>
      <c r="C846" s="720"/>
      <c r="D846" s="720"/>
      <c r="E846" s="720"/>
      <c r="F846" s="720"/>
      <c r="G846" s="720"/>
      <c r="H846" s="720"/>
      <c r="I846" s="720"/>
      <c r="J846" s="720"/>
      <c r="K846" s="720"/>
      <c r="L846" s="720"/>
      <c r="M846" s="720"/>
      <c r="N846" s="720"/>
      <c r="O846" s="720"/>
      <c r="P846" s="720"/>
      <c r="Q846" s="720"/>
      <c r="R846" s="720"/>
      <c r="S846" s="720"/>
      <c r="T846" s="720"/>
      <c r="U846" s="720"/>
      <c r="V846" s="720"/>
      <c r="W846" s="720"/>
      <c r="X846" s="720"/>
      <c r="Y846" s="720"/>
      <c r="Z846" s="720"/>
      <c r="AA846" s="720"/>
      <c r="AB846" s="720"/>
      <c r="AC846" s="720"/>
      <c r="AD846" s="720"/>
      <c r="AE846" s="720"/>
      <c r="AF846" s="720"/>
      <c r="AG846" s="720"/>
      <c r="AH846" s="720"/>
    </row>
    <row r="847">
      <c r="A847" s="720"/>
      <c r="B847" s="720"/>
      <c r="C847" s="720"/>
      <c r="D847" s="720"/>
      <c r="E847" s="720"/>
      <c r="F847" s="720"/>
      <c r="G847" s="720"/>
      <c r="H847" s="720"/>
      <c r="I847" s="720"/>
      <c r="J847" s="720"/>
      <c r="K847" s="720"/>
      <c r="L847" s="720"/>
      <c r="M847" s="720"/>
      <c r="N847" s="720"/>
      <c r="O847" s="720"/>
      <c r="P847" s="720"/>
      <c r="Q847" s="720"/>
      <c r="R847" s="720"/>
      <c r="S847" s="720"/>
      <c r="T847" s="720"/>
      <c r="U847" s="720"/>
      <c r="V847" s="720"/>
      <c r="W847" s="720"/>
      <c r="X847" s="720"/>
      <c r="Y847" s="720"/>
      <c r="Z847" s="720"/>
      <c r="AA847" s="720"/>
      <c r="AB847" s="720"/>
      <c r="AC847" s="720"/>
      <c r="AD847" s="720"/>
      <c r="AE847" s="720"/>
      <c r="AF847" s="720"/>
      <c r="AG847" s="720"/>
      <c r="AH847" s="720"/>
    </row>
    <row r="848">
      <c r="A848" s="720"/>
      <c r="B848" s="720"/>
      <c r="C848" s="720"/>
      <c r="D848" s="720"/>
      <c r="E848" s="720"/>
      <c r="F848" s="720"/>
      <c r="G848" s="720"/>
      <c r="H848" s="720"/>
      <c r="I848" s="720"/>
      <c r="J848" s="720"/>
      <c r="K848" s="720"/>
      <c r="L848" s="720"/>
      <c r="M848" s="720"/>
      <c r="N848" s="720"/>
      <c r="O848" s="720"/>
      <c r="P848" s="720"/>
      <c r="Q848" s="720"/>
      <c r="R848" s="720"/>
      <c r="S848" s="720"/>
      <c r="T848" s="720"/>
      <c r="U848" s="720"/>
      <c r="V848" s="720"/>
      <c r="W848" s="720"/>
      <c r="X848" s="720"/>
      <c r="Y848" s="720"/>
      <c r="Z848" s="720"/>
      <c r="AA848" s="720"/>
      <c r="AB848" s="720"/>
      <c r="AC848" s="720"/>
      <c r="AD848" s="720"/>
      <c r="AE848" s="720"/>
      <c r="AF848" s="720"/>
      <c r="AG848" s="720"/>
      <c r="AH848" s="720"/>
    </row>
    <row r="849">
      <c r="A849" s="720"/>
      <c r="B849" s="720"/>
      <c r="C849" s="720"/>
      <c r="D849" s="720"/>
      <c r="E849" s="720"/>
      <c r="F849" s="720"/>
      <c r="G849" s="720"/>
      <c r="H849" s="720"/>
      <c r="I849" s="720"/>
      <c r="J849" s="720"/>
      <c r="K849" s="720"/>
      <c r="L849" s="720"/>
      <c r="M849" s="720"/>
      <c r="N849" s="720"/>
      <c r="O849" s="720"/>
      <c r="P849" s="720"/>
      <c r="Q849" s="720"/>
      <c r="R849" s="720"/>
      <c r="S849" s="720"/>
      <c r="T849" s="720"/>
      <c r="U849" s="720"/>
      <c r="V849" s="720"/>
      <c r="W849" s="720"/>
      <c r="X849" s="720"/>
      <c r="Y849" s="720"/>
      <c r="Z849" s="720"/>
      <c r="AA849" s="720"/>
      <c r="AB849" s="720"/>
      <c r="AC849" s="720"/>
      <c r="AD849" s="720"/>
      <c r="AE849" s="720"/>
      <c r="AF849" s="720"/>
      <c r="AG849" s="720"/>
      <c r="AH849" s="720"/>
    </row>
    <row r="850">
      <c r="A850" s="720"/>
      <c r="B850" s="720"/>
      <c r="C850" s="720"/>
      <c r="D850" s="720"/>
      <c r="E850" s="720"/>
      <c r="F850" s="720"/>
      <c r="G850" s="720"/>
      <c r="H850" s="720"/>
      <c r="I850" s="720"/>
      <c r="J850" s="720"/>
      <c r="K850" s="720"/>
      <c r="L850" s="720"/>
      <c r="M850" s="720"/>
      <c r="N850" s="720"/>
      <c r="O850" s="720"/>
      <c r="P850" s="720"/>
      <c r="Q850" s="720"/>
      <c r="R850" s="720"/>
      <c r="S850" s="720"/>
      <c r="T850" s="720"/>
      <c r="U850" s="720"/>
      <c r="V850" s="720"/>
      <c r="W850" s="720"/>
      <c r="X850" s="720"/>
      <c r="Y850" s="720"/>
      <c r="Z850" s="720"/>
      <c r="AA850" s="720"/>
      <c r="AB850" s="720"/>
      <c r="AC850" s="720"/>
      <c r="AD850" s="720"/>
      <c r="AE850" s="720"/>
      <c r="AF850" s="720"/>
      <c r="AG850" s="720"/>
      <c r="AH850" s="720"/>
    </row>
    <row r="851">
      <c r="A851" s="720"/>
      <c r="B851" s="720"/>
      <c r="C851" s="720"/>
      <c r="D851" s="720"/>
      <c r="E851" s="720"/>
      <c r="F851" s="720"/>
      <c r="G851" s="720"/>
      <c r="H851" s="720"/>
      <c r="I851" s="720"/>
      <c r="J851" s="720"/>
      <c r="K851" s="720"/>
      <c r="L851" s="720"/>
      <c r="M851" s="720"/>
      <c r="N851" s="720"/>
      <c r="O851" s="720"/>
      <c r="P851" s="720"/>
      <c r="Q851" s="720"/>
      <c r="R851" s="720"/>
      <c r="S851" s="720"/>
      <c r="T851" s="720"/>
      <c r="U851" s="720"/>
      <c r="V851" s="720"/>
      <c r="W851" s="720"/>
      <c r="X851" s="720"/>
      <c r="Y851" s="720"/>
      <c r="Z851" s="720"/>
      <c r="AA851" s="720"/>
      <c r="AB851" s="720"/>
      <c r="AC851" s="720"/>
      <c r="AD851" s="720"/>
      <c r="AE851" s="720"/>
      <c r="AF851" s="720"/>
      <c r="AG851" s="720"/>
      <c r="AH851" s="720"/>
    </row>
    <row r="852">
      <c r="A852" s="720"/>
      <c r="B852" s="720"/>
      <c r="C852" s="720"/>
      <c r="D852" s="720"/>
      <c r="E852" s="720"/>
      <c r="F852" s="720"/>
      <c r="G852" s="720"/>
      <c r="H852" s="720"/>
      <c r="I852" s="720"/>
      <c r="J852" s="720"/>
      <c r="K852" s="720"/>
      <c r="L852" s="720"/>
      <c r="M852" s="720"/>
      <c r="N852" s="720"/>
      <c r="O852" s="720"/>
      <c r="P852" s="720"/>
      <c r="Q852" s="720"/>
      <c r="R852" s="720"/>
      <c r="S852" s="720"/>
      <c r="T852" s="720"/>
      <c r="U852" s="720"/>
      <c r="V852" s="720"/>
      <c r="W852" s="720"/>
      <c r="X852" s="720"/>
      <c r="Y852" s="720"/>
      <c r="Z852" s="720"/>
      <c r="AA852" s="720"/>
      <c r="AB852" s="720"/>
      <c r="AC852" s="720"/>
      <c r="AD852" s="720"/>
      <c r="AE852" s="720"/>
      <c r="AF852" s="720"/>
      <c r="AG852" s="720"/>
      <c r="AH852" s="720"/>
    </row>
    <row r="853">
      <c r="A853" s="720"/>
      <c r="B853" s="720"/>
      <c r="C853" s="720"/>
      <c r="D853" s="720"/>
      <c r="E853" s="720"/>
      <c r="F853" s="720"/>
      <c r="G853" s="720"/>
      <c r="H853" s="720"/>
      <c r="I853" s="720"/>
      <c r="J853" s="720"/>
      <c r="K853" s="720"/>
      <c r="L853" s="720"/>
      <c r="M853" s="720"/>
      <c r="N853" s="720"/>
      <c r="O853" s="720"/>
      <c r="P853" s="720"/>
      <c r="Q853" s="720"/>
      <c r="R853" s="720"/>
      <c r="S853" s="720"/>
      <c r="T853" s="720"/>
      <c r="U853" s="720"/>
      <c r="V853" s="720"/>
      <c r="W853" s="720"/>
      <c r="X853" s="720"/>
      <c r="Y853" s="720"/>
      <c r="Z853" s="720"/>
      <c r="AA853" s="720"/>
      <c r="AB853" s="720"/>
      <c r="AC853" s="720"/>
      <c r="AD853" s="720"/>
      <c r="AE853" s="720"/>
      <c r="AF853" s="720"/>
      <c r="AG853" s="720"/>
      <c r="AH853" s="720"/>
    </row>
    <row r="854">
      <c r="A854" s="720"/>
      <c r="B854" s="720"/>
      <c r="C854" s="720"/>
      <c r="D854" s="720"/>
      <c r="E854" s="720"/>
      <c r="F854" s="720"/>
      <c r="G854" s="720"/>
      <c r="H854" s="720"/>
      <c r="I854" s="720"/>
      <c r="J854" s="720"/>
      <c r="K854" s="720"/>
      <c r="L854" s="720"/>
      <c r="M854" s="720"/>
      <c r="N854" s="720"/>
      <c r="O854" s="720"/>
      <c r="P854" s="720"/>
      <c r="Q854" s="720"/>
      <c r="R854" s="720"/>
      <c r="S854" s="720"/>
      <c r="T854" s="720"/>
      <c r="U854" s="720"/>
      <c r="V854" s="720"/>
      <c r="W854" s="720"/>
      <c r="X854" s="720"/>
      <c r="Y854" s="720"/>
      <c r="Z854" s="720"/>
      <c r="AA854" s="720"/>
      <c r="AB854" s="720"/>
      <c r="AC854" s="720"/>
      <c r="AD854" s="720"/>
      <c r="AE854" s="720"/>
      <c r="AF854" s="720"/>
      <c r="AG854" s="720"/>
      <c r="AH854" s="720"/>
    </row>
    <row r="855">
      <c r="A855" s="720"/>
      <c r="B855" s="720"/>
      <c r="C855" s="720"/>
      <c r="D855" s="720"/>
      <c r="E855" s="720"/>
      <c r="F855" s="720"/>
      <c r="G855" s="720"/>
      <c r="H855" s="720"/>
      <c r="I855" s="720"/>
      <c r="J855" s="720"/>
      <c r="K855" s="720"/>
      <c r="L855" s="720"/>
      <c r="M855" s="720"/>
      <c r="N855" s="720"/>
      <c r="O855" s="720"/>
      <c r="P855" s="720"/>
      <c r="Q855" s="720"/>
      <c r="R855" s="720"/>
      <c r="S855" s="720"/>
      <c r="T855" s="720"/>
      <c r="U855" s="720"/>
      <c r="V855" s="720"/>
      <c r="W855" s="720"/>
      <c r="X855" s="720"/>
      <c r="Y855" s="720"/>
      <c r="Z855" s="720"/>
      <c r="AA855" s="720"/>
      <c r="AB855" s="720"/>
      <c r="AC855" s="720"/>
      <c r="AD855" s="720"/>
      <c r="AE855" s="720"/>
      <c r="AF855" s="720"/>
      <c r="AG855" s="720"/>
      <c r="AH855" s="720"/>
    </row>
    <row r="856">
      <c r="A856" s="720"/>
      <c r="B856" s="720"/>
      <c r="C856" s="720"/>
      <c r="D856" s="720"/>
      <c r="E856" s="720"/>
      <c r="F856" s="720"/>
      <c r="G856" s="720"/>
      <c r="H856" s="720"/>
      <c r="I856" s="720"/>
      <c r="J856" s="720"/>
      <c r="K856" s="720"/>
      <c r="L856" s="720"/>
      <c r="M856" s="720"/>
      <c r="N856" s="720"/>
      <c r="O856" s="720"/>
      <c r="P856" s="720"/>
      <c r="Q856" s="720"/>
      <c r="R856" s="720"/>
      <c r="S856" s="720"/>
      <c r="T856" s="720"/>
      <c r="U856" s="720"/>
      <c r="V856" s="720"/>
      <c r="W856" s="720"/>
      <c r="X856" s="720"/>
      <c r="Y856" s="720"/>
      <c r="Z856" s="720"/>
      <c r="AA856" s="720"/>
      <c r="AB856" s="720"/>
      <c r="AC856" s="720"/>
      <c r="AD856" s="720"/>
      <c r="AE856" s="720"/>
      <c r="AF856" s="720"/>
      <c r="AG856" s="720"/>
      <c r="AH856" s="720"/>
    </row>
    <row r="857">
      <c r="A857" s="720"/>
      <c r="B857" s="720"/>
      <c r="C857" s="720"/>
      <c r="D857" s="720"/>
      <c r="E857" s="720"/>
      <c r="F857" s="720"/>
      <c r="G857" s="720"/>
      <c r="H857" s="720"/>
      <c r="I857" s="720"/>
      <c r="J857" s="720"/>
      <c r="K857" s="720"/>
      <c r="L857" s="720"/>
      <c r="M857" s="720"/>
      <c r="N857" s="720"/>
      <c r="O857" s="720"/>
      <c r="P857" s="720"/>
      <c r="Q857" s="720"/>
      <c r="R857" s="720"/>
      <c r="S857" s="720"/>
      <c r="T857" s="720"/>
      <c r="U857" s="720"/>
      <c r="V857" s="720"/>
      <c r="W857" s="720"/>
      <c r="X857" s="720"/>
      <c r="Y857" s="720"/>
      <c r="Z857" s="720"/>
      <c r="AA857" s="720"/>
      <c r="AB857" s="720"/>
      <c r="AC857" s="720"/>
      <c r="AD857" s="720"/>
      <c r="AE857" s="720"/>
      <c r="AF857" s="720"/>
      <c r="AG857" s="720"/>
      <c r="AH857" s="720"/>
    </row>
    <row r="858">
      <c r="A858" s="720"/>
      <c r="B858" s="720"/>
      <c r="C858" s="720"/>
      <c r="D858" s="720"/>
      <c r="E858" s="720"/>
      <c r="F858" s="720"/>
      <c r="G858" s="720"/>
      <c r="H858" s="720"/>
      <c r="I858" s="720"/>
      <c r="J858" s="720"/>
      <c r="K858" s="720"/>
      <c r="L858" s="720"/>
      <c r="M858" s="720"/>
      <c r="N858" s="720"/>
      <c r="O858" s="720"/>
      <c r="P858" s="720"/>
      <c r="Q858" s="720"/>
      <c r="R858" s="720"/>
      <c r="S858" s="720"/>
      <c r="T858" s="720"/>
      <c r="U858" s="720"/>
      <c r="V858" s="720"/>
      <c r="W858" s="720"/>
      <c r="X858" s="720"/>
      <c r="Y858" s="720"/>
      <c r="Z858" s="720"/>
      <c r="AA858" s="720"/>
      <c r="AB858" s="720"/>
      <c r="AC858" s="720"/>
      <c r="AD858" s="720"/>
      <c r="AE858" s="720"/>
      <c r="AF858" s="720"/>
      <c r="AG858" s="720"/>
      <c r="AH858" s="720"/>
    </row>
    <row r="859">
      <c r="A859" s="720"/>
      <c r="B859" s="720"/>
      <c r="C859" s="720"/>
      <c r="D859" s="720"/>
      <c r="E859" s="720"/>
      <c r="F859" s="720"/>
      <c r="G859" s="720"/>
      <c r="H859" s="720"/>
      <c r="I859" s="720"/>
      <c r="J859" s="720"/>
      <c r="K859" s="720"/>
      <c r="L859" s="720"/>
      <c r="M859" s="720"/>
      <c r="N859" s="720"/>
      <c r="O859" s="720"/>
      <c r="P859" s="720"/>
      <c r="Q859" s="720"/>
      <c r="R859" s="720"/>
      <c r="S859" s="720"/>
      <c r="T859" s="720"/>
      <c r="U859" s="720"/>
      <c r="V859" s="720"/>
      <c r="W859" s="720"/>
      <c r="X859" s="720"/>
      <c r="Y859" s="720"/>
      <c r="Z859" s="720"/>
      <c r="AA859" s="720"/>
      <c r="AB859" s="720"/>
      <c r="AC859" s="720"/>
      <c r="AD859" s="720"/>
      <c r="AE859" s="720"/>
      <c r="AF859" s="720"/>
      <c r="AG859" s="720"/>
      <c r="AH859" s="720"/>
    </row>
    <row r="860">
      <c r="A860" s="720"/>
      <c r="B860" s="720"/>
      <c r="C860" s="720"/>
      <c r="D860" s="720"/>
      <c r="E860" s="720"/>
      <c r="F860" s="720"/>
      <c r="G860" s="720"/>
      <c r="H860" s="720"/>
      <c r="I860" s="720"/>
      <c r="J860" s="720"/>
      <c r="K860" s="720"/>
      <c r="L860" s="720"/>
      <c r="M860" s="720"/>
      <c r="N860" s="720"/>
      <c r="O860" s="720"/>
      <c r="P860" s="720"/>
      <c r="Q860" s="720"/>
      <c r="R860" s="720"/>
      <c r="S860" s="720"/>
      <c r="T860" s="720"/>
      <c r="U860" s="720"/>
      <c r="V860" s="720"/>
      <c r="W860" s="720"/>
      <c r="X860" s="720"/>
      <c r="Y860" s="720"/>
      <c r="Z860" s="720"/>
      <c r="AA860" s="720"/>
      <c r="AB860" s="720"/>
      <c r="AC860" s="720"/>
      <c r="AD860" s="720"/>
      <c r="AE860" s="720"/>
      <c r="AF860" s="720"/>
      <c r="AG860" s="720"/>
      <c r="AH860" s="720"/>
    </row>
    <row r="861">
      <c r="A861" s="720"/>
      <c r="B861" s="720"/>
      <c r="C861" s="720"/>
      <c r="D861" s="720"/>
      <c r="E861" s="720"/>
      <c r="F861" s="720"/>
      <c r="G861" s="720"/>
      <c r="H861" s="720"/>
      <c r="I861" s="720"/>
      <c r="J861" s="720"/>
      <c r="K861" s="720"/>
      <c r="L861" s="720"/>
      <c r="M861" s="720"/>
      <c r="N861" s="720"/>
      <c r="O861" s="720"/>
      <c r="P861" s="720"/>
      <c r="Q861" s="720"/>
      <c r="R861" s="720"/>
      <c r="S861" s="720"/>
      <c r="T861" s="720"/>
      <c r="U861" s="720"/>
      <c r="V861" s="720"/>
      <c r="W861" s="720"/>
      <c r="X861" s="720"/>
      <c r="Y861" s="720"/>
      <c r="Z861" s="720"/>
      <c r="AA861" s="720"/>
      <c r="AB861" s="720"/>
      <c r="AC861" s="720"/>
      <c r="AD861" s="720"/>
      <c r="AE861" s="720"/>
      <c r="AF861" s="720"/>
      <c r="AG861" s="720"/>
      <c r="AH861" s="720"/>
    </row>
    <row r="862">
      <c r="A862" s="720"/>
      <c r="B862" s="720"/>
      <c r="C862" s="720"/>
      <c r="D862" s="720"/>
      <c r="E862" s="720"/>
      <c r="F862" s="720"/>
      <c r="G862" s="720"/>
      <c r="H862" s="720"/>
      <c r="I862" s="720"/>
      <c r="J862" s="720"/>
      <c r="K862" s="720"/>
      <c r="L862" s="720"/>
      <c r="M862" s="720"/>
      <c r="N862" s="720"/>
      <c r="O862" s="720"/>
      <c r="P862" s="720"/>
      <c r="Q862" s="720"/>
      <c r="R862" s="720"/>
      <c r="S862" s="720"/>
      <c r="T862" s="720"/>
      <c r="U862" s="720"/>
      <c r="V862" s="720"/>
      <c r="W862" s="720"/>
      <c r="X862" s="720"/>
      <c r="Y862" s="720"/>
      <c r="Z862" s="720"/>
      <c r="AA862" s="720"/>
      <c r="AB862" s="720"/>
      <c r="AC862" s="720"/>
      <c r="AD862" s="720"/>
      <c r="AE862" s="720"/>
      <c r="AF862" s="720"/>
      <c r="AG862" s="720"/>
      <c r="AH862" s="720"/>
    </row>
    <row r="863">
      <c r="A863" s="720"/>
      <c r="B863" s="720"/>
      <c r="C863" s="720"/>
      <c r="D863" s="720"/>
      <c r="E863" s="720"/>
      <c r="F863" s="720"/>
      <c r="G863" s="720"/>
      <c r="H863" s="720"/>
      <c r="I863" s="720"/>
      <c r="J863" s="720"/>
      <c r="K863" s="720"/>
      <c r="L863" s="720"/>
      <c r="M863" s="720"/>
      <c r="N863" s="720"/>
      <c r="O863" s="720"/>
      <c r="P863" s="720"/>
      <c r="Q863" s="720"/>
      <c r="R863" s="720"/>
      <c r="S863" s="720"/>
      <c r="T863" s="720"/>
      <c r="U863" s="720"/>
      <c r="V863" s="720"/>
      <c r="W863" s="720"/>
      <c r="X863" s="720"/>
      <c r="Y863" s="720"/>
      <c r="Z863" s="720"/>
      <c r="AA863" s="720"/>
      <c r="AB863" s="720"/>
      <c r="AC863" s="720"/>
      <c r="AD863" s="720"/>
      <c r="AE863" s="720"/>
      <c r="AF863" s="720"/>
      <c r="AG863" s="720"/>
      <c r="AH863" s="720"/>
    </row>
    <row r="864">
      <c r="A864" s="720"/>
      <c r="B864" s="720"/>
      <c r="C864" s="720"/>
      <c r="D864" s="720"/>
      <c r="E864" s="720"/>
      <c r="F864" s="720"/>
      <c r="G864" s="720"/>
      <c r="H864" s="720"/>
      <c r="I864" s="720"/>
      <c r="J864" s="720"/>
      <c r="K864" s="720"/>
      <c r="L864" s="720"/>
      <c r="M864" s="720"/>
      <c r="N864" s="720"/>
      <c r="O864" s="720"/>
      <c r="P864" s="720"/>
      <c r="Q864" s="720"/>
      <c r="R864" s="720"/>
      <c r="S864" s="720"/>
      <c r="T864" s="720"/>
      <c r="U864" s="720"/>
      <c r="V864" s="720"/>
      <c r="W864" s="720"/>
      <c r="X864" s="720"/>
      <c r="Y864" s="720"/>
      <c r="Z864" s="720"/>
      <c r="AA864" s="720"/>
      <c r="AB864" s="720"/>
      <c r="AC864" s="720"/>
      <c r="AD864" s="720"/>
      <c r="AE864" s="720"/>
      <c r="AF864" s="720"/>
      <c r="AG864" s="720"/>
      <c r="AH864" s="720"/>
    </row>
    <row r="865">
      <c r="A865" s="720"/>
      <c r="B865" s="720"/>
      <c r="C865" s="720"/>
      <c r="D865" s="720"/>
      <c r="E865" s="720"/>
      <c r="F865" s="720"/>
      <c r="G865" s="720"/>
      <c r="H865" s="720"/>
      <c r="I865" s="720"/>
      <c r="J865" s="720"/>
      <c r="K865" s="720"/>
      <c r="L865" s="720"/>
      <c r="M865" s="720"/>
      <c r="N865" s="720"/>
      <c r="O865" s="720"/>
      <c r="P865" s="720"/>
      <c r="Q865" s="720"/>
      <c r="R865" s="720"/>
      <c r="S865" s="720"/>
      <c r="T865" s="720"/>
      <c r="U865" s="720"/>
      <c r="V865" s="720"/>
      <c r="W865" s="720"/>
      <c r="X865" s="720"/>
      <c r="Y865" s="720"/>
      <c r="Z865" s="720"/>
      <c r="AA865" s="720"/>
      <c r="AB865" s="720"/>
      <c r="AC865" s="720"/>
      <c r="AD865" s="720"/>
      <c r="AE865" s="720"/>
      <c r="AF865" s="720"/>
      <c r="AG865" s="720"/>
      <c r="AH865" s="720"/>
    </row>
    <row r="866">
      <c r="A866" s="720"/>
      <c r="B866" s="720"/>
      <c r="C866" s="720"/>
      <c r="D866" s="720"/>
      <c r="E866" s="720"/>
      <c r="F866" s="720"/>
      <c r="G866" s="720"/>
      <c r="H866" s="720"/>
      <c r="I866" s="720"/>
      <c r="J866" s="720"/>
      <c r="K866" s="720"/>
      <c r="L866" s="720"/>
      <c r="M866" s="720"/>
      <c r="N866" s="720"/>
      <c r="O866" s="720"/>
      <c r="P866" s="720"/>
      <c r="Q866" s="720"/>
      <c r="R866" s="720"/>
      <c r="S866" s="720"/>
      <c r="T866" s="720"/>
      <c r="U866" s="720"/>
      <c r="V866" s="720"/>
      <c r="W866" s="720"/>
      <c r="X866" s="720"/>
      <c r="Y866" s="720"/>
      <c r="Z866" s="720"/>
      <c r="AA866" s="720"/>
      <c r="AB866" s="720"/>
      <c r="AC866" s="720"/>
      <c r="AD866" s="720"/>
      <c r="AE866" s="720"/>
      <c r="AF866" s="720"/>
      <c r="AG866" s="720"/>
      <c r="AH866" s="720"/>
    </row>
    <row r="867">
      <c r="A867" s="720"/>
      <c r="B867" s="720"/>
      <c r="C867" s="720"/>
      <c r="D867" s="720"/>
      <c r="E867" s="720"/>
      <c r="F867" s="720"/>
      <c r="G867" s="720"/>
      <c r="H867" s="720"/>
      <c r="I867" s="720"/>
      <c r="J867" s="720"/>
      <c r="K867" s="720"/>
      <c r="L867" s="720"/>
      <c r="M867" s="720"/>
      <c r="N867" s="720"/>
      <c r="O867" s="720"/>
      <c r="P867" s="720"/>
      <c r="Q867" s="720"/>
      <c r="R867" s="720"/>
      <c r="S867" s="720"/>
      <c r="T867" s="720"/>
      <c r="U867" s="720"/>
      <c r="V867" s="720"/>
      <c r="W867" s="720"/>
      <c r="X867" s="720"/>
      <c r="Y867" s="720"/>
      <c r="Z867" s="720"/>
      <c r="AA867" s="720"/>
      <c r="AB867" s="720"/>
      <c r="AC867" s="720"/>
      <c r="AD867" s="720"/>
      <c r="AE867" s="720"/>
      <c r="AF867" s="720"/>
      <c r="AG867" s="720"/>
      <c r="AH867" s="720"/>
    </row>
    <row r="868">
      <c r="A868" s="720"/>
      <c r="B868" s="720"/>
      <c r="C868" s="720"/>
      <c r="D868" s="720"/>
      <c r="E868" s="720"/>
      <c r="F868" s="720"/>
      <c r="G868" s="720"/>
      <c r="H868" s="720"/>
      <c r="I868" s="720"/>
      <c r="J868" s="720"/>
      <c r="K868" s="720"/>
      <c r="L868" s="720"/>
      <c r="M868" s="720"/>
      <c r="N868" s="720"/>
      <c r="O868" s="720"/>
      <c r="P868" s="720"/>
      <c r="Q868" s="720"/>
      <c r="R868" s="720"/>
      <c r="S868" s="720"/>
      <c r="T868" s="720"/>
      <c r="U868" s="720"/>
      <c r="V868" s="720"/>
      <c r="W868" s="720"/>
      <c r="X868" s="720"/>
      <c r="Y868" s="720"/>
      <c r="Z868" s="720"/>
      <c r="AA868" s="720"/>
      <c r="AB868" s="720"/>
      <c r="AC868" s="720"/>
      <c r="AD868" s="720"/>
      <c r="AE868" s="720"/>
      <c r="AF868" s="720"/>
      <c r="AG868" s="720"/>
      <c r="AH868" s="720"/>
    </row>
    <row r="869">
      <c r="A869" s="720"/>
      <c r="B869" s="720"/>
      <c r="C869" s="720"/>
      <c r="D869" s="720"/>
      <c r="E869" s="720"/>
      <c r="F869" s="720"/>
      <c r="G869" s="720"/>
      <c r="H869" s="720"/>
      <c r="I869" s="720"/>
      <c r="J869" s="720"/>
      <c r="K869" s="720"/>
      <c r="L869" s="720"/>
      <c r="M869" s="720"/>
      <c r="N869" s="720"/>
      <c r="O869" s="720"/>
      <c r="P869" s="720"/>
      <c r="Q869" s="720"/>
      <c r="R869" s="720"/>
      <c r="S869" s="720"/>
      <c r="T869" s="720"/>
      <c r="U869" s="720"/>
      <c r="V869" s="720"/>
      <c r="W869" s="720"/>
      <c r="X869" s="720"/>
      <c r="Y869" s="720"/>
      <c r="Z869" s="720"/>
      <c r="AA869" s="720"/>
      <c r="AB869" s="720"/>
      <c r="AC869" s="720"/>
      <c r="AD869" s="720"/>
      <c r="AE869" s="720"/>
      <c r="AF869" s="720"/>
      <c r="AG869" s="720"/>
      <c r="AH869" s="720"/>
    </row>
    <row r="870">
      <c r="A870" s="720"/>
      <c r="B870" s="720"/>
      <c r="C870" s="720"/>
      <c r="D870" s="720"/>
      <c r="E870" s="720"/>
      <c r="F870" s="720"/>
      <c r="G870" s="720"/>
      <c r="H870" s="720"/>
      <c r="I870" s="720"/>
      <c r="J870" s="720"/>
      <c r="K870" s="720"/>
      <c r="L870" s="720"/>
      <c r="M870" s="720"/>
      <c r="N870" s="720"/>
      <c r="O870" s="720"/>
      <c r="P870" s="720"/>
      <c r="Q870" s="720"/>
      <c r="R870" s="720"/>
      <c r="S870" s="720"/>
      <c r="T870" s="720"/>
      <c r="U870" s="720"/>
      <c r="V870" s="720"/>
      <c r="W870" s="720"/>
      <c r="X870" s="720"/>
      <c r="Y870" s="720"/>
      <c r="Z870" s="720"/>
      <c r="AA870" s="720"/>
      <c r="AB870" s="720"/>
      <c r="AC870" s="720"/>
      <c r="AD870" s="720"/>
      <c r="AE870" s="720"/>
      <c r="AF870" s="720"/>
      <c r="AG870" s="720"/>
      <c r="AH870" s="720"/>
    </row>
    <row r="871">
      <c r="A871" s="720"/>
      <c r="B871" s="720"/>
      <c r="C871" s="720"/>
      <c r="D871" s="720"/>
      <c r="E871" s="720"/>
      <c r="F871" s="720"/>
      <c r="G871" s="720"/>
      <c r="H871" s="720"/>
      <c r="I871" s="720"/>
      <c r="J871" s="720"/>
      <c r="K871" s="720"/>
      <c r="L871" s="720"/>
      <c r="M871" s="720"/>
      <c r="N871" s="720"/>
      <c r="O871" s="720"/>
      <c r="P871" s="720"/>
      <c r="Q871" s="720"/>
      <c r="R871" s="720"/>
      <c r="S871" s="720"/>
      <c r="T871" s="720"/>
      <c r="U871" s="720"/>
      <c r="V871" s="720"/>
      <c r="W871" s="720"/>
      <c r="X871" s="720"/>
      <c r="Y871" s="720"/>
      <c r="Z871" s="720"/>
      <c r="AA871" s="720"/>
      <c r="AB871" s="720"/>
      <c r="AC871" s="720"/>
      <c r="AD871" s="720"/>
      <c r="AE871" s="720"/>
      <c r="AF871" s="720"/>
      <c r="AG871" s="720"/>
      <c r="AH871" s="720"/>
    </row>
    <row r="872">
      <c r="A872" s="720"/>
      <c r="B872" s="720"/>
      <c r="C872" s="720"/>
      <c r="D872" s="720"/>
      <c r="E872" s="720"/>
      <c r="F872" s="720"/>
      <c r="G872" s="720"/>
      <c r="H872" s="720"/>
      <c r="I872" s="720"/>
      <c r="J872" s="720"/>
      <c r="K872" s="720"/>
      <c r="L872" s="720"/>
      <c r="M872" s="720"/>
      <c r="N872" s="720"/>
      <c r="O872" s="720"/>
      <c r="P872" s="720"/>
      <c r="Q872" s="720"/>
      <c r="R872" s="720"/>
      <c r="S872" s="720"/>
      <c r="T872" s="720"/>
      <c r="U872" s="720"/>
      <c r="V872" s="720"/>
      <c r="W872" s="720"/>
      <c r="X872" s="720"/>
      <c r="Y872" s="720"/>
      <c r="Z872" s="720"/>
      <c r="AA872" s="720"/>
      <c r="AB872" s="720"/>
      <c r="AC872" s="720"/>
      <c r="AD872" s="720"/>
      <c r="AE872" s="720"/>
      <c r="AF872" s="720"/>
      <c r="AG872" s="720"/>
      <c r="AH872" s="720"/>
    </row>
    <row r="873">
      <c r="A873" s="720"/>
      <c r="B873" s="720"/>
      <c r="C873" s="720"/>
      <c r="D873" s="720"/>
      <c r="E873" s="720"/>
      <c r="F873" s="720"/>
      <c r="G873" s="720"/>
      <c r="H873" s="720"/>
      <c r="I873" s="720"/>
      <c r="J873" s="720"/>
      <c r="K873" s="720"/>
      <c r="L873" s="720"/>
      <c r="M873" s="720"/>
      <c r="N873" s="720"/>
      <c r="O873" s="720"/>
      <c r="P873" s="720"/>
      <c r="Q873" s="720"/>
      <c r="R873" s="720"/>
      <c r="S873" s="720"/>
      <c r="T873" s="720"/>
      <c r="U873" s="720"/>
      <c r="V873" s="720"/>
      <c r="W873" s="720"/>
      <c r="X873" s="720"/>
      <c r="Y873" s="720"/>
      <c r="Z873" s="720"/>
      <c r="AA873" s="720"/>
      <c r="AB873" s="720"/>
      <c r="AC873" s="720"/>
      <c r="AD873" s="720"/>
      <c r="AE873" s="720"/>
      <c r="AF873" s="720"/>
      <c r="AG873" s="720"/>
      <c r="AH873" s="720"/>
    </row>
    <row r="874">
      <c r="A874" s="720"/>
      <c r="B874" s="720"/>
      <c r="C874" s="720"/>
      <c r="D874" s="720"/>
      <c r="E874" s="720"/>
      <c r="F874" s="720"/>
      <c r="G874" s="720"/>
      <c r="H874" s="720"/>
      <c r="I874" s="720"/>
      <c r="J874" s="720"/>
      <c r="K874" s="720"/>
      <c r="L874" s="720"/>
      <c r="M874" s="720"/>
      <c r="N874" s="720"/>
      <c r="O874" s="720"/>
      <c r="P874" s="720"/>
      <c r="Q874" s="720"/>
      <c r="R874" s="720"/>
      <c r="S874" s="720"/>
      <c r="T874" s="720"/>
      <c r="U874" s="720"/>
      <c r="V874" s="720"/>
      <c r="W874" s="720"/>
      <c r="X874" s="720"/>
      <c r="Y874" s="720"/>
      <c r="Z874" s="720"/>
      <c r="AA874" s="720"/>
      <c r="AB874" s="720"/>
      <c r="AC874" s="720"/>
      <c r="AD874" s="720"/>
      <c r="AE874" s="720"/>
      <c r="AF874" s="720"/>
      <c r="AG874" s="720"/>
      <c r="AH874" s="720"/>
    </row>
    <row r="875">
      <c r="A875" s="720"/>
      <c r="B875" s="720"/>
      <c r="C875" s="720"/>
      <c r="D875" s="720"/>
      <c r="E875" s="720"/>
      <c r="F875" s="720"/>
      <c r="G875" s="720"/>
      <c r="H875" s="720"/>
      <c r="I875" s="720"/>
      <c r="J875" s="720"/>
      <c r="K875" s="720"/>
      <c r="L875" s="720"/>
      <c r="M875" s="720"/>
      <c r="N875" s="720"/>
      <c r="O875" s="720"/>
      <c r="P875" s="720"/>
      <c r="Q875" s="720"/>
      <c r="R875" s="720"/>
      <c r="S875" s="720"/>
      <c r="T875" s="720"/>
      <c r="U875" s="720"/>
      <c r="V875" s="720"/>
      <c r="W875" s="720"/>
      <c r="X875" s="720"/>
      <c r="Y875" s="720"/>
      <c r="Z875" s="720"/>
      <c r="AA875" s="720"/>
      <c r="AB875" s="720"/>
      <c r="AC875" s="720"/>
      <c r="AD875" s="720"/>
      <c r="AE875" s="720"/>
      <c r="AF875" s="720"/>
      <c r="AG875" s="720"/>
      <c r="AH875" s="720"/>
    </row>
    <row r="876">
      <c r="A876" s="720"/>
      <c r="B876" s="720"/>
      <c r="C876" s="720"/>
      <c r="D876" s="720"/>
      <c r="E876" s="720"/>
      <c r="F876" s="720"/>
      <c r="G876" s="720"/>
      <c r="H876" s="720"/>
      <c r="I876" s="720"/>
      <c r="J876" s="720"/>
      <c r="K876" s="720"/>
      <c r="L876" s="720"/>
      <c r="M876" s="720"/>
      <c r="N876" s="720"/>
      <c r="O876" s="720"/>
      <c r="P876" s="720"/>
      <c r="Q876" s="720"/>
      <c r="R876" s="720"/>
      <c r="S876" s="720"/>
      <c r="T876" s="720"/>
      <c r="U876" s="720"/>
      <c r="V876" s="720"/>
      <c r="W876" s="720"/>
      <c r="X876" s="720"/>
      <c r="Y876" s="720"/>
      <c r="Z876" s="720"/>
      <c r="AA876" s="720"/>
      <c r="AB876" s="720"/>
      <c r="AC876" s="720"/>
      <c r="AD876" s="720"/>
      <c r="AE876" s="720"/>
      <c r="AF876" s="720"/>
      <c r="AG876" s="720"/>
      <c r="AH876" s="720"/>
    </row>
    <row r="877">
      <c r="A877" s="720"/>
      <c r="B877" s="720"/>
      <c r="C877" s="720"/>
      <c r="D877" s="720"/>
      <c r="E877" s="720"/>
      <c r="F877" s="720"/>
      <c r="G877" s="720"/>
      <c r="H877" s="720"/>
      <c r="I877" s="720"/>
      <c r="J877" s="720"/>
      <c r="K877" s="720"/>
      <c r="L877" s="720"/>
      <c r="M877" s="720"/>
      <c r="N877" s="720"/>
      <c r="O877" s="720"/>
      <c r="P877" s="720"/>
      <c r="Q877" s="720"/>
      <c r="R877" s="720"/>
      <c r="S877" s="720"/>
      <c r="T877" s="720"/>
      <c r="U877" s="720"/>
      <c r="V877" s="720"/>
      <c r="W877" s="720"/>
      <c r="X877" s="720"/>
      <c r="Y877" s="720"/>
      <c r="Z877" s="720"/>
      <c r="AA877" s="720"/>
      <c r="AB877" s="720"/>
      <c r="AC877" s="720"/>
      <c r="AD877" s="720"/>
      <c r="AE877" s="720"/>
      <c r="AF877" s="720"/>
      <c r="AG877" s="720"/>
      <c r="AH877" s="720"/>
    </row>
    <row r="878">
      <c r="A878" s="720"/>
      <c r="B878" s="720"/>
      <c r="C878" s="720"/>
      <c r="D878" s="720"/>
      <c r="E878" s="720"/>
      <c r="F878" s="720"/>
      <c r="G878" s="720"/>
      <c r="H878" s="720"/>
      <c r="I878" s="720"/>
      <c r="J878" s="720"/>
      <c r="K878" s="720"/>
      <c r="L878" s="720"/>
      <c r="M878" s="720"/>
      <c r="N878" s="720"/>
      <c r="O878" s="720"/>
      <c r="P878" s="720"/>
      <c r="Q878" s="720"/>
      <c r="R878" s="720"/>
      <c r="S878" s="720"/>
      <c r="T878" s="720"/>
      <c r="U878" s="720"/>
      <c r="V878" s="720"/>
      <c r="W878" s="720"/>
      <c r="X878" s="720"/>
      <c r="Y878" s="720"/>
      <c r="Z878" s="720"/>
      <c r="AA878" s="720"/>
      <c r="AB878" s="720"/>
      <c r="AC878" s="720"/>
      <c r="AD878" s="720"/>
      <c r="AE878" s="720"/>
      <c r="AF878" s="720"/>
      <c r="AG878" s="720"/>
      <c r="AH878" s="720"/>
    </row>
    <row r="879">
      <c r="A879" s="720"/>
      <c r="B879" s="720"/>
      <c r="C879" s="720"/>
      <c r="D879" s="720"/>
      <c r="E879" s="720"/>
      <c r="F879" s="720"/>
      <c r="G879" s="720"/>
      <c r="H879" s="720"/>
      <c r="I879" s="720"/>
      <c r="J879" s="720"/>
      <c r="K879" s="720"/>
      <c r="L879" s="720"/>
      <c r="M879" s="720"/>
      <c r="N879" s="720"/>
      <c r="O879" s="720"/>
      <c r="P879" s="720"/>
      <c r="Q879" s="720"/>
      <c r="R879" s="720"/>
      <c r="S879" s="720"/>
      <c r="T879" s="720"/>
      <c r="U879" s="720"/>
      <c r="V879" s="720"/>
      <c r="W879" s="720"/>
      <c r="X879" s="720"/>
      <c r="Y879" s="720"/>
      <c r="Z879" s="720"/>
      <c r="AA879" s="720"/>
      <c r="AB879" s="720"/>
      <c r="AC879" s="720"/>
      <c r="AD879" s="720"/>
      <c r="AE879" s="720"/>
      <c r="AF879" s="720"/>
      <c r="AG879" s="720"/>
      <c r="AH879" s="720"/>
    </row>
    <row r="880">
      <c r="A880" s="720"/>
      <c r="B880" s="720"/>
      <c r="C880" s="720"/>
      <c r="D880" s="720"/>
      <c r="E880" s="720"/>
      <c r="F880" s="720"/>
      <c r="G880" s="720"/>
      <c r="H880" s="720"/>
      <c r="I880" s="720"/>
      <c r="J880" s="720"/>
      <c r="K880" s="720"/>
      <c r="L880" s="720"/>
      <c r="M880" s="720"/>
      <c r="N880" s="720"/>
      <c r="O880" s="720"/>
      <c r="P880" s="720"/>
      <c r="Q880" s="720"/>
      <c r="R880" s="720"/>
      <c r="S880" s="720"/>
      <c r="T880" s="720"/>
      <c r="U880" s="720"/>
      <c r="V880" s="720"/>
      <c r="W880" s="720"/>
      <c r="X880" s="720"/>
      <c r="Y880" s="720"/>
      <c r="Z880" s="720"/>
      <c r="AA880" s="720"/>
      <c r="AB880" s="720"/>
      <c r="AC880" s="720"/>
      <c r="AD880" s="720"/>
      <c r="AE880" s="720"/>
      <c r="AF880" s="720"/>
      <c r="AG880" s="720"/>
      <c r="AH880" s="720"/>
    </row>
    <row r="881">
      <c r="A881" s="720"/>
      <c r="B881" s="720"/>
      <c r="C881" s="720"/>
      <c r="D881" s="720"/>
      <c r="E881" s="720"/>
      <c r="F881" s="720"/>
      <c r="G881" s="720"/>
      <c r="H881" s="720"/>
      <c r="I881" s="720"/>
      <c r="J881" s="720"/>
      <c r="K881" s="720"/>
      <c r="L881" s="720"/>
      <c r="M881" s="720"/>
      <c r="N881" s="720"/>
      <c r="O881" s="720"/>
      <c r="P881" s="720"/>
      <c r="Q881" s="720"/>
      <c r="R881" s="720"/>
      <c r="S881" s="720"/>
      <c r="T881" s="720"/>
      <c r="U881" s="720"/>
      <c r="V881" s="720"/>
      <c r="W881" s="720"/>
      <c r="X881" s="720"/>
      <c r="Y881" s="720"/>
      <c r="Z881" s="720"/>
      <c r="AA881" s="720"/>
      <c r="AB881" s="720"/>
      <c r="AC881" s="720"/>
      <c r="AD881" s="720"/>
      <c r="AE881" s="720"/>
      <c r="AF881" s="720"/>
      <c r="AG881" s="720"/>
      <c r="AH881" s="720"/>
    </row>
    <row r="882">
      <c r="A882" s="720"/>
      <c r="B882" s="720"/>
      <c r="C882" s="720"/>
      <c r="D882" s="720"/>
      <c r="E882" s="720"/>
      <c r="F882" s="720"/>
      <c r="G882" s="720"/>
      <c r="H882" s="720"/>
      <c r="I882" s="720"/>
      <c r="J882" s="720"/>
      <c r="K882" s="720"/>
      <c r="L882" s="720"/>
      <c r="M882" s="720"/>
      <c r="N882" s="720"/>
      <c r="O882" s="720"/>
      <c r="P882" s="720"/>
      <c r="Q882" s="720"/>
      <c r="R882" s="720"/>
      <c r="S882" s="720"/>
      <c r="T882" s="720"/>
      <c r="U882" s="720"/>
      <c r="V882" s="720"/>
      <c r="W882" s="720"/>
      <c r="X882" s="720"/>
      <c r="Y882" s="720"/>
      <c r="Z882" s="720"/>
      <c r="AA882" s="720"/>
      <c r="AB882" s="720"/>
      <c r="AC882" s="720"/>
      <c r="AD882" s="720"/>
      <c r="AE882" s="720"/>
      <c r="AF882" s="720"/>
      <c r="AG882" s="720"/>
      <c r="AH882" s="720"/>
    </row>
    <row r="883">
      <c r="A883" s="720"/>
      <c r="B883" s="720"/>
      <c r="C883" s="720"/>
      <c r="D883" s="720"/>
      <c r="E883" s="720"/>
      <c r="F883" s="720"/>
      <c r="G883" s="720"/>
      <c r="H883" s="720"/>
      <c r="I883" s="720"/>
      <c r="J883" s="720"/>
      <c r="K883" s="720"/>
      <c r="L883" s="720"/>
      <c r="M883" s="720"/>
      <c r="N883" s="720"/>
      <c r="O883" s="720"/>
      <c r="P883" s="720"/>
      <c r="Q883" s="720"/>
      <c r="R883" s="720"/>
      <c r="S883" s="720"/>
      <c r="T883" s="720"/>
      <c r="U883" s="720"/>
      <c r="V883" s="720"/>
      <c r="W883" s="720"/>
      <c r="X883" s="720"/>
      <c r="Y883" s="720"/>
      <c r="Z883" s="720"/>
      <c r="AA883" s="720"/>
      <c r="AB883" s="720"/>
      <c r="AC883" s="720"/>
      <c r="AD883" s="720"/>
      <c r="AE883" s="720"/>
      <c r="AF883" s="720"/>
      <c r="AG883" s="720"/>
      <c r="AH883" s="720"/>
    </row>
    <row r="884">
      <c r="A884" s="720"/>
      <c r="B884" s="720"/>
      <c r="C884" s="720"/>
      <c r="D884" s="720"/>
      <c r="E884" s="720"/>
      <c r="F884" s="720"/>
      <c r="G884" s="720"/>
      <c r="H884" s="720"/>
      <c r="I884" s="720"/>
      <c r="J884" s="720"/>
      <c r="K884" s="720"/>
      <c r="L884" s="720"/>
      <c r="M884" s="720"/>
      <c r="N884" s="720"/>
      <c r="O884" s="720"/>
      <c r="P884" s="720"/>
      <c r="Q884" s="720"/>
      <c r="R884" s="720"/>
      <c r="S884" s="720"/>
      <c r="T884" s="720"/>
      <c r="U884" s="720"/>
      <c r="V884" s="720"/>
      <c r="W884" s="720"/>
      <c r="X884" s="720"/>
      <c r="Y884" s="720"/>
      <c r="Z884" s="720"/>
      <c r="AA884" s="720"/>
      <c r="AB884" s="720"/>
      <c r="AC884" s="720"/>
      <c r="AD884" s="720"/>
      <c r="AE884" s="720"/>
      <c r="AF884" s="720"/>
      <c r="AG884" s="720"/>
      <c r="AH884" s="720"/>
    </row>
    <row r="885">
      <c r="A885" s="720"/>
      <c r="B885" s="720"/>
      <c r="C885" s="720"/>
      <c r="D885" s="720"/>
      <c r="E885" s="720"/>
      <c r="F885" s="720"/>
      <c r="G885" s="720"/>
      <c r="H885" s="720"/>
      <c r="I885" s="720"/>
      <c r="J885" s="720"/>
      <c r="K885" s="720"/>
      <c r="L885" s="720"/>
      <c r="M885" s="720"/>
      <c r="N885" s="720"/>
      <c r="O885" s="720"/>
      <c r="P885" s="720"/>
      <c r="Q885" s="720"/>
      <c r="R885" s="720"/>
      <c r="S885" s="720"/>
      <c r="T885" s="720"/>
      <c r="U885" s="720"/>
      <c r="V885" s="720"/>
      <c r="W885" s="720"/>
      <c r="X885" s="720"/>
      <c r="Y885" s="720"/>
      <c r="Z885" s="720"/>
      <c r="AA885" s="720"/>
      <c r="AB885" s="720"/>
      <c r="AC885" s="720"/>
      <c r="AD885" s="720"/>
      <c r="AE885" s="720"/>
      <c r="AF885" s="720"/>
      <c r="AG885" s="720"/>
      <c r="AH885" s="720"/>
    </row>
    <row r="886">
      <c r="A886" s="720"/>
      <c r="B886" s="720"/>
      <c r="C886" s="720"/>
      <c r="D886" s="720"/>
      <c r="E886" s="720"/>
      <c r="F886" s="720"/>
      <c r="G886" s="720"/>
      <c r="H886" s="720"/>
      <c r="I886" s="720"/>
      <c r="J886" s="720"/>
      <c r="K886" s="720"/>
      <c r="L886" s="720"/>
      <c r="M886" s="720"/>
      <c r="N886" s="720"/>
      <c r="O886" s="720"/>
      <c r="P886" s="720"/>
      <c r="Q886" s="720"/>
      <c r="R886" s="720"/>
      <c r="S886" s="720"/>
      <c r="T886" s="720"/>
      <c r="U886" s="720"/>
      <c r="V886" s="720"/>
      <c r="W886" s="720"/>
      <c r="X886" s="720"/>
      <c r="Y886" s="720"/>
      <c r="Z886" s="720"/>
      <c r="AA886" s="720"/>
      <c r="AB886" s="720"/>
      <c r="AC886" s="720"/>
      <c r="AD886" s="720"/>
      <c r="AE886" s="720"/>
      <c r="AF886" s="720"/>
      <c r="AG886" s="720"/>
      <c r="AH886" s="720"/>
    </row>
    <row r="887">
      <c r="A887" s="720"/>
      <c r="B887" s="720"/>
      <c r="C887" s="720"/>
      <c r="D887" s="720"/>
      <c r="E887" s="720"/>
      <c r="F887" s="720"/>
      <c r="G887" s="720"/>
      <c r="H887" s="720"/>
      <c r="I887" s="720"/>
      <c r="J887" s="720"/>
      <c r="K887" s="720"/>
      <c r="L887" s="720"/>
      <c r="M887" s="720"/>
      <c r="N887" s="720"/>
      <c r="O887" s="720"/>
      <c r="P887" s="720"/>
      <c r="Q887" s="720"/>
      <c r="R887" s="720"/>
      <c r="S887" s="720"/>
      <c r="T887" s="720"/>
      <c r="U887" s="720"/>
      <c r="V887" s="720"/>
      <c r="W887" s="720"/>
      <c r="X887" s="720"/>
      <c r="Y887" s="720"/>
      <c r="Z887" s="720"/>
      <c r="AA887" s="720"/>
      <c r="AB887" s="720"/>
      <c r="AC887" s="720"/>
      <c r="AD887" s="720"/>
      <c r="AE887" s="720"/>
      <c r="AF887" s="720"/>
      <c r="AG887" s="720"/>
      <c r="AH887" s="720"/>
    </row>
    <row r="888">
      <c r="A888" s="720"/>
      <c r="B888" s="720"/>
      <c r="C888" s="720"/>
      <c r="D888" s="720"/>
      <c r="E888" s="720"/>
      <c r="F888" s="720"/>
      <c r="G888" s="720"/>
      <c r="H888" s="720"/>
      <c r="I888" s="720"/>
      <c r="J888" s="720"/>
      <c r="K888" s="720"/>
      <c r="L888" s="720"/>
      <c r="M888" s="720"/>
      <c r="N888" s="720"/>
      <c r="O888" s="720"/>
      <c r="P888" s="720"/>
      <c r="Q888" s="720"/>
      <c r="R888" s="720"/>
      <c r="S888" s="720"/>
      <c r="T888" s="720"/>
      <c r="U888" s="720"/>
      <c r="V888" s="720"/>
      <c r="W888" s="720"/>
      <c r="X888" s="720"/>
      <c r="Y888" s="720"/>
      <c r="Z888" s="720"/>
      <c r="AA888" s="720"/>
      <c r="AB888" s="720"/>
      <c r="AC888" s="720"/>
      <c r="AD888" s="720"/>
      <c r="AE888" s="720"/>
      <c r="AF888" s="720"/>
      <c r="AG888" s="720"/>
      <c r="AH888" s="720"/>
    </row>
    <row r="889">
      <c r="A889" s="720"/>
      <c r="B889" s="720"/>
      <c r="C889" s="720"/>
      <c r="D889" s="720"/>
      <c r="E889" s="720"/>
      <c r="F889" s="720"/>
      <c r="G889" s="720"/>
      <c r="H889" s="720"/>
      <c r="I889" s="720"/>
      <c r="J889" s="720"/>
      <c r="K889" s="720"/>
      <c r="L889" s="720"/>
      <c r="M889" s="720"/>
      <c r="N889" s="720"/>
      <c r="O889" s="720"/>
      <c r="P889" s="720"/>
      <c r="Q889" s="720"/>
      <c r="R889" s="720"/>
      <c r="S889" s="720"/>
      <c r="T889" s="720"/>
      <c r="U889" s="720"/>
      <c r="V889" s="720"/>
      <c r="W889" s="720"/>
      <c r="X889" s="720"/>
      <c r="Y889" s="720"/>
      <c r="Z889" s="720"/>
      <c r="AA889" s="720"/>
      <c r="AB889" s="720"/>
      <c r="AC889" s="720"/>
      <c r="AD889" s="720"/>
      <c r="AE889" s="720"/>
      <c r="AF889" s="720"/>
      <c r="AG889" s="720"/>
      <c r="AH889" s="720"/>
    </row>
    <row r="890">
      <c r="A890" s="720"/>
      <c r="B890" s="720"/>
      <c r="C890" s="720"/>
      <c r="D890" s="720"/>
      <c r="E890" s="720"/>
      <c r="F890" s="720"/>
      <c r="G890" s="720"/>
      <c r="H890" s="720"/>
      <c r="I890" s="720"/>
      <c r="J890" s="720"/>
      <c r="K890" s="720"/>
      <c r="L890" s="720"/>
      <c r="M890" s="720"/>
      <c r="N890" s="720"/>
      <c r="O890" s="720"/>
      <c r="P890" s="720"/>
      <c r="Q890" s="720"/>
      <c r="R890" s="720"/>
      <c r="S890" s="720"/>
      <c r="T890" s="720"/>
      <c r="U890" s="720"/>
      <c r="V890" s="720"/>
      <c r="W890" s="720"/>
      <c r="X890" s="720"/>
      <c r="Y890" s="720"/>
      <c r="Z890" s="720"/>
      <c r="AA890" s="720"/>
      <c r="AB890" s="720"/>
      <c r="AC890" s="720"/>
      <c r="AD890" s="720"/>
      <c r="AE890" s="720"/>
      <c r="AF890" s="720"/>
      <c r="AG890" s="720"/>
      <c r="AH890" s="720"/>
    </row>
    <row r="891">
      <c r="A891" s="720"/>
      <c r="B891" s="720"/>
      <c r="C891" s="720"/>
      <c r="D891" s="720"/>
      <c r="E891" s="720"/>
      <c r="F891" s="720"/>
      <c r="G891" s="720"/>
      <c r="H891" s="720"/>
      <c r="I891" s="720"/>
      <c r="J891" s="720"/>
      <c r="K891" s="720"/>
      <c r="L891" s="720"/>
      <c r="M891" s="720"/>
      <c r="N891" s="720"/>
      <c r="O891" s="720"/>
      <c r="P891" s="720"/>
      <c r="Q891" s="720"/>
      <c r="R891" s="720"/>
      <c r="S891" s="720"/>
      <c r="T891" s="720"/>
      <c r="U891" s="720"/>
      <c r="V891" s="720"/>
      <c r="W891" s="720"/>
      <c r="X891" s="720"/>
      <c r="Y891" s="720"/>
      <c r="Z891" s="720"/>
      <c r="AA891" s="720"/>
      <c r="AB891" s="720"/>
      <c r="AC891" s="720"/>
      <c r="AD891" s="720"/>
      <c r="AE891" s="720"/>
      <c r="AF891" s="720"/>
      <c r="AG891" s="720"/>
      <c r="AH891" s="720"/>
    </row>
    <row r="892">
      <c r="A892" s="720"/>
      <c r="B892" s="720"/>
      <c r="C892" s="720"/>
      <c r="D892" s="720"/>
      <c r="E892" s="720"/>
      <c r="F892" s="720"/>
      <c r="G892" s="720"/>
      <c r="H892" s="720"/>
      <c r="I892" s="720"/>
      <c r="J892" s="720"/>
      <c r="K892" s="720"/>
      <c r="L892" s="720"/>
      <c r="M892" s="720"/>
      <c r="N892" s="720"/>
      <c r="O892" s="720"/>
      <c r="P892" s="720"/>
      <c r="Q892" s="720"/>
      <c r="R892" s="720"/>
      <c r="S892" s="720"/>
      <c r="T892" s="720"/>
      <c r="U892" s="720"/>
      <c r="V892" s="720"/>
      <c r="W892" s="720"/>
      <c r="X892" s="720"/>
      <c r="Y892" s="720"/>
      <c r="Z892" s="720"/>
      <c r="AA892" s="720"/>
      <c r="AB892" s="720"/>
      <c r="AC892" s="720"/>
      <c r="AD892" s="720"/>
      <c r="AE892" s="720"/>
      <c r="AF892" s="720"/>
      <c r="AG892" s="720"/>
      <c r="AH892" s="720"/>
    </row>
    <row r="893">
      <c r="A893" s="720"/>
      <c r="B893" s="720"/>
      <c r="C893" s="720"/>
      <c r="D893" s="720"/>
      <c r="E893" s="720"/>
      <c r="F893" s="720"/>
      <c r="G893" s="720"/>
      <c r="H893" s="720"/>
      <c r="I893" s="720"/>
      <c r="J893" s="720"/>
      <c r="K893" s="720"/>
      <c r="L893" s="720"/>
      <c r="M893" s="720"/>
      <c r="N893" s="720"/>
      <c r="O893" s="720"/>
      <c r="P893" s="720"/>
      <c r="Q893" s="720"/>
      <c r="R893" s="720"/>
      <c r="S893" s="720"/>
      <c r="T893" s="720"/>
      <c r="U893" s="720"/>
      <c r="V893" s="720"/>
      <c r="W893" s="720"/>
      <c r="X893" s="720"/>
      <c r="Y893" s="720"/>
      <c r="Z893" s="720"/>
      <c r="AA893" s="720"/>
      <c r="AB893" s="720"/>
      <c r="AC893" s="720"/>
      <c r="AD893" s="720"/>
      <c r="AE893" s="720"/>
      <c r="AF893" s="720"/>
      <c r="AG893" s="720"/>
      <c r="AH893" s="720"/>
    </row>
    <row r="894">
      <c r="A894" s="720"/>
      <c r="B894" s="720"/>
      <c r="C894" s="720"/>
      <c r="D894" s="720"/>
      <c r="E894" s="720"/>
      <c r="F894" s="720"/>
      <c r="G894" s="720"/>
      <c r="H894" s="720"/>
      <c r="I894" s="720"/>
      <c r="J894" s="720"/>
      <c r="K894" s="720"/>
      <c r="L894" s="720"/>
      <c r="M894" s="720"/>
      <c r="N894" s="720"/>
      <c r="O894" s="720"/>
      <c r="P894" s="720"/>
      <c r="Q894" s="720"/>
      <c r="R894" s="720"/>
      <c r="S894" s="720"/>
      <c r="T894" s="720"/>
      <c r="U894" s="720"/>
      <c r="V894" s="720"/>
      <c r="W894" s="720"/>
      <c r="X894" s="720"/>
      <c r="Y894" s="720"/>
      <c r="Z894" s="720"/>
      <c r="AA894" s="720"/>
      <c r="AB894" s="720"/>
      <c r="AC894" s="720"/>
      <c r="AD894" s="720"/>
      <c r="AE894" s="720"/>
      <c r="AF894" s="720"/>
      <c r="AG894" s="720"/>
      <c r="AH894" s="720"/>
    </row>
    <row r="895">
      <c r="A895" s="720"/>
      <c r="B895" s="720"/>
      <c r="C895" s="720"/>
      <c r="D895" s="720"/>
      <c r="E895" s="720"/>
      <c r="F895" s="720"/>
      <c r="G895" s="720"/>
      <c r="H895" s="720"/>
      <c r="I895" s="720"/>
      <c r="J895" s="720"/>
      <c r="K895" s="720"/>
      <c r="L895" s="720"/>
      <c r="M895" s="720"/>
      <c r="N895" s="720"/>
      <c r="O895" s="720"/>
      <c r="P895" s="720"/>
      <c r="Q895" s="720"/>
      <c r="R895" s="720"/>
      <c r="S895" s="720"/>
      <c r="T895" s="720"/>
      <c r="U895" s="720"/>
      <c r="V895" s="720"/>
      <c r="W895" s="720"/>
      <c r="X895" s="720"/>
      <c r="Y895" s="720"/>
      <c r="Z895" s="720"/>
      <c r="AA895" s="720"/>
      <c r="AB895" s="720"/>
      <c r="AC895" s="720"/>
      <c r="AD895" s="720"/>
      <c r="AE895" s="720"/>
      <c r="AF895" s="720"/>
      <c r="AG895" s="720"/>
      <c r="AH895" s="720"/>
    </row>
    <row r="896">
      <c r="A896" s="720"/>
      <c r="B896" s="720"/>
      <c r="C896" s="720"/>
      <c r="D896" s="720"/>
      <c r="E896" s="720"/>
      <c r="F896" s="720"/>
      <c r="G896" s="720"/>
      <c r="H896" s="720"/>
      <c r="I896" s="720"/>
      <c r="J896" s="720"/>
      <c r="K896" s="720"/>
      <c r="L896" s="720"/>
      <c r="M896" s="720"/>
      <c r="N896" s="720"/>
      <c r="O896" s="720"/>
      <c r="P896" s="720"/>
      <c r="Q896" s="720"/>
      <c r="R896" s="720"/>
      <c r="S896" s="720"/>
      <c r="T896" s="720"/>
      <c r="U896" s="720"/>
      <c r="V896" s="720"/>
      <c r="W896" s="720"/>
      <c r="X896" s="720"/>
      <c r="Y896" s="720"/>
      <c r="Z896" s="720"/>
      <c r="AA896" s="720"/>
      <c r="AB896" s="720"/>
      <c r="AC896" s="720"/>
      <c r="AD896" s="720"/>
      <c r="AE896" s="720"/>
      <c r="AF896" s="720"/>
      <c r="AG896" s="720"/>
      <c r="AH896" s="720"/>
    </row>
    <row r="897">
      <c r="A897" s="720"/>
      <c r="B897" s="720"/>
      <c r="C897" s="720"/>
      <c r="D897" s="720"/>
      <c r="E897" s="720"/>
      <c r="F897" s="720"/>
      <c r="G897" s="720"/>
      <c r="H897" s="720"/>
      <c r="I897" s="720"/>
      <c r="J897" s="720"/>
      <c r="K897" s="720"/>
      <c r="L897" s="720"/>
      <c r="M897" s="720"/>
      <c r="N897" s="720"/>
      <c r="O897" s="720"/>
      <c r="P897" s="720"/>
      <c r="Q897" s="720"/>
      <c r="R897" s="720"/>
      <c r="S897" s="720"/>
      <c r="T897" s="720"/>
      <c r="U897" s="720"/>
      <c r="V897" s="720"/>
      <c r="W897" s="720"/>
      <c r="X897" s="720"/>
      <c r="Y897" s="720"/>
      <c r="Z897" s="720"/>
      <c r="AA897" s="720"/>
      <c r="AB897" s="720"/>
      <c r="AC897" s="720"/>
      <c r="AD897" s="720"/>
      <c r="AE897" s="720"/>
      <c r="AF897" s="720"/>
      <c r="AG897" s="720"/>
      <c r="AH897" s="720"/>
    </row>
    <row r="898">
      <c r="A898" s="720"/>
      <c r="B898" s="720"/>
      <c r="C898" s="720"/>
      <c r="D898" s="720"/>
      <c r="E898" s="720"/>
      <c r="F898" s="720"/>
      <c r="G898" s="720"/>
      <c r="H898" s="720"/>
      <c r="I898" s="720"/>
      <c r="J898" s="720"/>
      <c r="K898" s="720"/>
      <c r="L898" s="720"/>
      <c r="M898" s="720"/>
      <c r="N898" s="720"/>
      <c r="O898" s="720"/>
      <c r="P898" s="720"/>
      <c r="Q898" s="720"/>
      <c r="R898" s="720"/>
      <c r="S898" s="720"/>
      <c r="T898" s="720"/>
      <c r="U898" s="720"/>
      <c r="V898" s="720"/>
      <c r="W898" s="720"/>
      <c r="X898" s="720"/>
      <c r="Y898" s="720"/>
      <c r="Z898" s="720"/>
      <c r="AA898" s="720"/>
      <c r="AB898" s="720"/>
      <c r="AC898" s="720"/>
      <c r="AD898" s="720"/>
      <c r="AE898" s="720"/>
      <c r="AF898" s="720"/>
      <c r="AG898" s="720"/>
      <c r="AH898" s="720"/>
    </row>
    <row r="899">
      <c r="A899" s="720"/>
      <c r="B899" s="720"/>
      <c r="C899" s="720"/>
      <c r="D899" s="720"/>
      <c r="E899" s="720"/>
      <c r="F899" s="720"/>
      <c r="G899" s="720"/>
      <c r="H899" s="720"/>
      <c r="I899" s="720"/>
      <c r="J899" s="720"/>
      <c r="K899" s="720"/>
      <c r="L899" s="720"/>
      <c r="M899" s="720"/>
      <c r="N899" s="720"/>
      <c r="O899" s="720"/>
      <c r="P899" s="720"/>
      <c r="Q899" s="720"/>
      <c r="R899" s="720"/>
      <c r="S899" s="720"/>
      <c r="T899" s="720"/>
      <c r="U899" s="720"/>
      <c r="V899" s="720"/>
      <c r="W899" s="720"/>
      <c r="X899" s="720"/>
      <c r="Y899" s="720"/>
      <c r="Z899" s="720"/>
      <c r="AA899" s="720"/>
      <c r="AB899" s="720"/>
      <c r="AC899" s="720"/>
      <c r="AD899" s="720"/>
      <c r="AE899" s="720"/>
      <c r="AF899" s="720"/>
      <c r="AG899" s="720"/>
      <c r="AH899" s="720"/>
    </row>
    <row r="900">
      <c r="A900" s="720"/>
      <c r="B900" s="720"/>
      <c r="C900" s="720"/>
      <c r="D900" s="720"/>
      <c r="E900" s="720"/>
      <c r="F900" s="720"/>
      <c r="G900" s="720"/>
      <c r="H900" s="720"/>
      <c r="I900" s="720"/>
      <c r="J900" s="720"/>
      <c r="K900" s="720"/>
      <c r="L900" s="720"/>
      <c r="M900" s="720"/>
      <c r="N900" s="720"/>
      <c r="O900" s="720"/>
      <c r="P900" s="720"/>
      <c r="Q900" s="720"/>
      <c r="R900" s="720"/>
      <c r="S900" s="720"/>
      <c r="T900" s="720"/>
      <c r="U900" s="720"/>
      <c r="V900" s="720"/>
      <c r="W900" s="720"/>
      <c r="X900" s="720"/>
      <c r="Y900" s="720"/>
      <c r="Z900" s="720"/>
      <c r="AA900" s="720"/>
      <c r="AB900" s="720"/>
      <c r="AC900" s="720"/>
      <c r="AD900" s="720"/>
      <c r="AE900" s="720"/>
      <c r="AF900" s="720"/>
      <c r="AG900" s="720"/>
      <c r="AH900" s="720"/>
    </row>
    <row r="901">
      <c r="A901" s="720"/>
      <c r="B901" s="720"/>
      <c r="C901" s="720"/>
      <c r="D901" s="720"/>
      <c r="E901" s="720"/>
      <c r="F901" s="720"/>
      <c r="G901" s="720"/>
      <c r="H901" s="720"/>
      <c r="I901" s="720"/>
      <c r="J901" s="720"/>
      <c r="K901" s="720"/>
      <c r="L901" s="720"/>
      <c r="M901" s="720"/>
      <c r="N901" s="720"/>
      <c r="O901" s="720"/>
      <c r="P901" s="720"/>
      <c r="Q901" s="720"/>
      <c r="R901" s="720"/>
      <c r="S901" s="720"/>
      <c r="T901" s="720"/>
      <c r="U901" s="720"/>
      <c r="V901" s="720"/>
      <c r="W901" s="720"/>
      <c r="X901" s="720"/>
      <c r="Y901" s="720"/>
      <c r="Z901" s="720"/>
      <c r="AA901" s="720"/>
      <c r="AB901" s="720"/>
      <c r="AC901" s="720"/>
      <c r="AD901" s="720"/>
      <c r="AE901" s="720"/>
      <c r="AF901" s="720"/>
      <c r="AG901" s="720"/>
      <c r="AH901" s="720"/>
    </row>
    <row r="902">
      <c r="A902" s="720"/>
      <c r="B902" s="720"/>
      <c r="C902" s="720"/>
      <c r="D902" s="720"/>
      <c r="E902" s="720"/>
      <c r="F902" s="720"/>
      <c r="G902" s="720"/>
      <c r="H902" s="720"/>
      <c r="I902" s="720"/>
      <c r="J902" s="720"/>
      <c r="K902" s="720"/>
      <c r="L902" s="720"/>
      <c r="M902" s="720"/>
      <c r="N902" s="720"/>
      <c r="O902" s="720"/>
      <c r="P902" s="720"/>
      <c r="Q902" s="720"/>
      <c r="R902" s="720"/>
      <c r="S902" s="720"/>
      <c r="T902" s="720"/>
      <c r="U902" s="720"/>
      <c r="V902" s="720"/>
      <c r="W902" s="720"/>
      <c r="X902" s="720"/>
      <c r="Y902" s="720"/>
      <c r="Z902" s="720"/>
      <c r="AA902" s="720"/>
      <c r="AB902" s="720"/>
      <c r="AC902" s="720"/>
      <c r="AD902" s="720"/>
      <c r="AE902" s="720"/>
      <c r="AF902" s="720"/>
      <c r="AG902" s="720"/>
      <c r="AH902" s="720"/>
    </row>
    <row r="903">
      <c r="A903" s="720"/>
      <c r="B903" s="720"/>
      <c r="C903" s="720"/>
      <c r="D903" s="720"/>
      <c r="E903" s="720"/>
      <c r="F903" s="720"/>
      <c r="G903" s="720"/>
      <c r="H903" s="720"/>
      <c r="I903" s="720"/>
      <c r="J903" s="720"/>
      <c r="K903" s="720"/>
      <c r="L903" s="720"/>
      <c r="M903" s="720"/>
      <c r="N903" s="720"/>
      <c r="O903" s="720"/>
      <c r="P903" s="720"/>
      <c r="Q903" s="720"/>
      <c r="R903" s="720"/>
      <c r="S903" s="720"/>
      <c r="T903" s="720"/>
      <c r="U903" s="720"/>
      <c r="V903" s="720"/>
      <c r="W903" s="720"/>
      <c r="X903" s="720"/>
      <c r="Y903" s="720"/>
      <c r="Z903" s="720"/>
      <c r="AA903" s="720"/>
      <c r="AB903" s="720"/>
      <c r="AC903" s="720"/>
      <c r="AD903" s="720"/>
      <c r="AE903" s="720"/>
      <c r="AF903" s="720"/>
      <c r="AG903" s="720"/>
      <c r="AH903" s="720"/>
    </row>
    <row r="904">
      <c r="A904" s="720"/>
      <c r="B904" s="720"/>
      <c r="C904" s="720"/>
      <c r="D904" s="720"/>
      <c r="E904" s="720"/>
      <c r="F904" s="720"/>
      <c r="G904" s="720"/>
      <c r="H904" s="720"/>
      <c r="I904" s="720"/>
      <c r="J904" s="720"/>
      <c r="K904" s="720"/>
      <c r="L904" s="720"/>
      <c r="M904" s="720"/>
      <c r="N904" s="720"/>
      <c r="O904" s="720"/>
      <c r="P904" s="720"/>
      <c r="Q904" s="720"/>
      <c r="R904" s="720"/>
      <c r="S904" s="720"/>
      <c r="T904" s="720"/>
      <c r="U904" s="720"/>
      <c r="V904" s="720"/>
      <c r="W904" s="720"/>
      <c r="X904" s="720"/>
      <c r="Y904" s="720"/>
      <c r="Z904" s="720"/>
      <c r="AA904" s="720"/>
      <c r="AB904" s="720"/>
      <c r="AC904" s="720"/>
      <c r="AD904" s="720"/>
      <c r="AE904" s="720"/>
      <c r="AF904" s="720"/>
      <c r="AG904" s="720"/>
      <c r="AH904" s="720"/>
    </row>
    <row r="905">
      <c r="A905" s="720"/>
      <c r="B905" s="720"/>
      <c r="C905" s="720"/>
      <c r="D905" s="720"/>
      <c r="E905" s="720"/>
      <c r="F905" s="720"/>
      <c r="G905" s="720"/>
      <c r="H905" s="720"/>
      <c r="I905" s="720"/>
      <c r="J905" s="720"/>
      <c r="K905" s="720"/>
      <c r="L905" s="720"/>
      <c r="M905" s="720"/>
      <c r="N905" s="720"/>
      <c r="O905" s="720"/>
      <c r="P905" s="720"/>
      <c r="Q905" s="720"/>
      <c r="R905" s="720"/>
      <c r="S905" s="720"/>
      <c r="T905" s="720"/>
      <c r="U905" s="720"/>
      <c r="V905" s="720"/>
      <c r="W905" s="720"/>
      <c r="X905" s="720"/>
      <c r="Y905" s="720"/>
      <c r="Z905" s="720"/>
      <c r="AA905" s="720"/>
      <c r="AB905" s="720"/>
      <c r="AC905" s="720"/>
      <c r="AD905" s="720"/>
      <c r="AE905" s="720"/>
      <c r="AF905" s="720"/>
      <c r="AG905" s="720"/>
      <c r="AH905" s="720"/>
    </row>
    <row r="906">
      <c r="A906" s="720"/>
      <c r="B906" s="720"/>
      <c r="C906" s="720"/>
      <c r="D906" s="720"/>
      <c r="E906" s="720"/>
      <c r="F906" s="720"/>
      <c r="G906" s="720"/>
      <c r="H906" s="720"/>
      <c r="I906" s="720"/>
      <c r="J906" s="720"/>
      <c r="K906" s="720"/>
      <c r="L906" s="720"/>
      <c r="M906" s="720"/>
      <c r="N906" s="720"/>
      <c r="O906" s="720"/>
      <c r="P906" s="720"/>
      <c r="Q906" s="720"/>
      <c r="R906" s="720"/>
      <c r="S906" s="720"/>
      <c r="T906" s="720"/>
      <c r="U906" s="720"/>
      <c r="V906" s="720"/>
      <c r="W906" s="720"/>
      <c r="X906" s="720"/>
      <c r="Y906" s="720"/>
      <c r="Z906" s="720"/>
      <c r="AA906" s="720"/>
      <c r="AB906" s="720"/>
      <c r="AC906" s="720"/>
      <c r="AD906" s="720"/>
      <c r="AE906" s="720"/>
      <c r="AF906" s="720"/>
      <c r="AG906" s="720"/>
      <c r="AH906" s="720"/>
    </row>
    <row r="907">
      <c r="A907" s="720"/>
      <c r="B907" s="720"/>
      <c r="C907" s="720"/>
      <c r="D907" s="720"/>
      <c r="E907" s="720"/>
      <c r="F907" s="720"/>
      <c r="G907" s="720"/>
      <c r="H907" s="720"/>
      <c r="I907" s="720"/>
      <c r="J907" s="720"/>
      <c r="K907" s="720"/>
      <c r="L907" s="720"/>
      <c r="M907" s="720"/>
      <c r="N907" s="720"/>
      <c r="O907" s="720"/>
      <c r="P907" s="720"/>
      <c r="Q907" s="720"/>
      <c r="R907" s="720"/>
      <c r="S907" s="720"/>
      <c r="T907" s="720"/>
      <c r="U907" s="720"/>
      <c r="V907" s="720"/>
      <c r="W907" s="720"/>
      <c r="X907" s="720"/>
      <c r="Y907" s="720"/>
      <c r="Z907" s="720"/>
      <c r="AA907" s="720"/>
      <c r="AB907" s="720"/>
      <c r="AC907" s="720"/>
      <c r="AD907" s="720"/>
      <c r="AE907" s="720"/>
      <c r="AF907" s="720"/>
      <c r="AG907" s="720"/>
      <c r="AH907" s="720"/>
    </row>
    <row r="908">
      <c r="A908" s="720"/>
      <c r="B908" s="720"/>
      <c r="C908" s="720"/>
      <c r="D908" s="720"/>
      <c r="E908" s="720"/>
      <c r="F908" s="720"/>
      <c r="G908" s="720"/>
      <c r="H908" s="720"/>
      <c r="I908" s="720"/>
      <c r="J908" s="720"/>
      <c r="K908" s="720"/>
      <c r="L908" s="720"/>
      <c r="M908" s="720"/>
      <c r="N908" s="720"/>
      <c r="O908" s="720"/>
      <c r="P908" s="720"/>
      <c r="Q908" s="720"/>
      <c r="R908" s="720"/>
      <c r="S908" s="720"/>
      <c r="T908" s="720"/>
      <c r="U908" s="720"/>
      <c r="V908" s="720"/>
      <c r="W908" s="720"/>
      <c r="X908" s="720"/>
      <c r="Y908" s="720"/>
      <c r="Z908" s="720"/>
      <c r="AA908" s="720"/>
      <c r="AB908" s="720"/>
      <c r="AC908" s="720"/>
      <c r="AD908" s="720"/>
      <c r="AE908" s="720"/>
      <c r="AF908" s="720"/>
      <c r="AG908" s="720"/>
      <c r="AH908" s="720"/>
    </row>
    <row r="909">
      <c r="A909" s="720"/>
      <c r="B909" s="720"/>
      <c r="C909" s="720"/>
      <c r="D909" s="720"/>
      <c r="E909" s="720"/>
      <c r="F909" s="720"/>
      <c r="G909" s="720"/>
      <c r="H909" s="720"/>
      <c r="I909" s="720"/>
      <c r="J909" s="720"/>
      <c r="K909" s="720"/>
      <c r="L909" s="720"/>
      <c r="M909" s="720"/>
      <c r="N909" s="720"/>
      <c r="O909" s="720"/>
      <c r="P909" s="720"/>
      <c r="Q909" s="720"/>
      <c r="R909" s="720"/>
      <c r="S909" s="720"/>
      <c r="T909" s="720"/>
      <c r="U909" s="720"/>
      <c r="V909" s="720"/>
      <c r="W909" s="720"/>
      <c r="X909" s="720"/>
      <c r="Y909" s="720"/>
      <c r="Z909" s="720"/>
      <c r="AA909" s="720"/>
      <c r="AB909" s="720"/>
      <c r="AC909" s="720"/>
      <c r="AD909" s="720"/>
      <c r="AE909" s="720"/>
      <c r="AF909" s="720"/>
      <c r="AG909" s="720"/>
      <c r="AH909" s="720"/>
    </row>
    <row r="910">
      <c r="A910" s="720"/>
      <c r="B910" s="720"/>
      <c r="C910" s="720"/>
      <c r="D910" s="720"/>
      <c r="E910" s="720"/>
      <c r="F910" s="720"/>
      <c r="G910" s="720"/>
      <c r="H910" s="720"/>
      <c r="I910" s="720"/>
      <c r="J910" s="720"/>
      <c r="K910" s="720"/>
      <c r="L910" s="720"/>
      <c r="M910" s="720"/>
      <c r="N910" s="720"/>
      <c r="O910" s="720"/>
      <c r="P910" s="720"/>
      <c r="Q910" s="720"/>
      <c r="R910" s="720"/>
      <c r="S910" s="720"/>
      <c r="T910" s="720"/>
      <c r="U910" s="720"/>
      <c r="V910" s="720"/>
      <c r="W910" s="720"/>
      <c r="X910" s="720"/>
      <c r="Y910" s="720"/>
      <c r="Z910" s="720"/>
      <c r="AA910" s="720"/>
      <c r="AB910" s="720"/>
      <c r="AC910" s="720"/>
      <c r="AD910" s="720"/>
      <c r="AE910" s="720"/>
      <c r="AF910" s="720"/>
      <c r="AG910" s="720"/>
      <c r="AH910" s="720"/>
    </row>
    <row r="911">
      <c r="A911" s="720"/>
      <c r="B911" s="720"/>
      <c r="C911" s="720"/>
      <c r="D911" s="720"/>
      <c r="E911" s="720"/>
      <c r="F911" s="720"/>
      <c r="G911" s="720"/>
      <c r="H911" s="720"/>
      <c r="I911" s="720"/>
      <c r="J911" s="720"/>
      <c r="K911" s="720"/>
      <c r="L911" s="720"/>
      <c r="M911" s="720"/>
      <c r="N911" s="720"/>
      <c r="O911" s="720"/>
      <c r="P911" s="720"/>
      <c r="Q911" s="720"/>
      <c r="R911" s="720"/>
      <c r="S911" s="720"/>
      <c r="T911" s="720"/>
      <c r="U911" s="720"/>
      <c r="V911" s="720"/>
      <c r="W911" s="720"/>
      <c r="X911" s="720"/>
      <c r="Y911" s="720"/>
      <c r="Z911" s="720"/>
      <c r="AA911" s="720"/>
      <c r="AB911" s="720"/>
      <c r="AC911" s="720"/>
      <c r="AD911" s="720"/>
      <c r="AE911" s="720"/>
      <c r="AF911" s="720"/>
      <c r="AG911" s="720"/>
      <c r="AH911" s="720"/>
    </row>
    <row r="912">
      <c r="A912" s="720"/>
      <c r="B912" s="720"/>
      <c r="C912" s="720"/>
      <c r="D912" s="720"/>
      <c r="E912" s="720"/>
      <c r="F912" s="720"/>
      <c r="G912" s="720"/>
      <c r="H912" s="720"/>
      <c r="I912" s="720"/>
      <c r="J912" s="720"/>
      <c r="K912" s="720"/>
      <c r="L912" s="720"/>
      <c r="M912" s="720"/>
      <c r="N912" s="720"/>
      <c r="O912" s="720"/>
      <c r="P912" s="720"/>
      <c r="Q912" s="720"/>
      <c r="R912" s="720"/>
      <c r="S912" s="720"/>
      <c r="T912" s="720"/>
      <c r="U912" s="720"/>
      <c r="V912" s="720"/>
      <c r="W912" s="720"/>
      <c r="X912" s="720"/>
      <c r="Y912" s="720"/>
      <c r="Z912" s="720"/>
      <c r="AA912" s="720"/>
      <c r="AB912" s="720"/>
      <c r="AC912" s="720"/>
      <c r="AD912" s="720"/>
      <c r="AE912" s="720"/>
      <c r="AF912" s="720"/>
      <c r="AG912" s="720"/>
      <c r="AH912" s="720"/>
    </row>
    <row r="913">
      <c r="A913" s="720"/>
      <c r="B913" s="720"/>
      <c r="C913" s="720"/>
      <c r="D913" s="720"/>
      <c r="E913" s="720"/>
      <c r="F913" s="720"/>
      <c r="G913" s="720"/>
      <c r="H913" s="720"/>
      <c r="I913" s="720"/>
      <c r="J913" s="720"/>
      <c r="K913" s="720"/>
      <c r="L913" s="720"/>
      <c r="M913" s="720"/>
      <c r="N913" s="720"/>
      <c r="O913" s="720"/>
      <c r="P913" s="720"/>
      <c r="Q913" s="720"/>
      <c r="R913" s="720"/>
      <c r="S913" s="720"/>
      <c r="T913" s="720"/>
      <c r="U913" s="720"/>
      <c r="V913" s="720"/>
      <c r="W913" s="720"/>
      <c r="X913" s="720"/>
      <c r="Y913" s="720"/>
      <c r="Z913" s="720"/>
      <c r="AA913" s="720"/>
      <c r="AB913" s="720"/>
      <c r="AC913" s="720"/>
      <c r="AD913" s="720"/>
      <c r="AE913" s="720"/>
      <c r="AF913" s="720"/>
      <c r="AG913" s="720"/>
      <c r="AH913" s="720"/>
    </row>
    <row r="914">
      <c r="A914" s="720"/>
      <c r="B914" s="720"/>
      <c r="C914" s="720"/>
      <c r="D914" s="720"/>
      <c r="E914" s="720"/>
      <c r="F914" s="720"/>
      <c r="G914" s="720"/>
      <c r="H914" s="720"/>
      <c r="I914" s="720"/>
      <c r="J914" s="720"/>
      <c r="K914" s="720"/>
      <c r="L914" s="720"/>
      <c r="M914" s="720"/>
      <c r="N914" s="720"/>
      <c r="O914" s="720"/>
      <c r="P914" s="720"/>
      <c r="Q914" s="720"/>
      <c r="R914" s="720"/>
      <c r="S914" s="720"/>
      <c r="T914" s="720"/>
      <c r="U914" s="720"/>
      <c r="V914" s="720"/>
      <c r="W914" s="720"/>
      <c r="X914" s="720"/>
      <c r="Y914" s="720"/>
      <c r="Z914" s="720"/>
      <c r="AA914" s="720"/>
      <c r="AB914" s="720"/>
      <c r="AC914" s="720"/>
      <c r="AD914" s="720"/>
      <c r="AE914" s="720"/>
      <c r="AF914" s="720"/>
      <c r="AG914" s="720"/>
      <c r="AH914" s="720"/>
    </row>
    <row r="915">
      <c r="A915" s="720"/>
      <c r="B915" s="720"/>
      <c r="C915" s="720"/>
      <c r="D915" s="720"/>
      <c r="E915" s="720"/>
      <c r="F915" s="720"/>
      <c r="G915" s="720"/>
      <c r="H915" s="720"/>
      <c r="I915" s="720"/>
      <c r="J915" s="720"/>
      <c r="K915" s="720"/>
      <c r="L915" s="720"/>
      <c r="M915" s="720"/>
      <c r="N915" s="720"/>
      <c r="O915" s="720"/>
      <c r="P915" s="720"/>
      <c r="Q915" s="720"/>
      <c r="R915" s="720"/>
      <c r="S915" s="720"/>
      <c r="T915" s="720"/>
      <c r="U915" s="720"/>
      <c r="V915" s="720"/>
      <c r="W915" s="720"/>
      <c r="X915" s="720"/>
      <c r="Y915" s="720"/>
      <c r="Z915" s="720"/>
      <c r="AA915" s="720"/>
      <c r="AB915" s="720"/>
      <c r="AC915" s="720"/>
      <c r="AD915" s="720"/>
      <c r="AE915" s="720"/>
      <c r="AF915" s="720"/>
      <c r="AG915" s="720"/>
      <c r="AH915" s="720"/>
    </row>
    <row r="916">
      <c r="A916" s="720"/>
      <c r="B916" s="720"/>
      <c r="C916" s="720"/>
      <c r="D916" s="720"/>
      <c r="E916" s="720"/>
      <c r="F916" s="720"/>
      <c r="G916" s="720"/>
      <c r="H916" s="720"/>
      <c r="I916" s="720"/>
      <c r="J916" s="720"/>
      <c r="K916" s="720"/>
      <c r="L916" s="720"/>
      <c r="M916" s="720"/>
      <c r="N916" s="720"/>
      <c r="O916" s="720"/>
      <c r="P916" s="720"/>
      <c r="Q916" s="720"/>
      <c r="R916" s="720"/>
      <c r="S916" s="720"/>
      <c r="T916" s="720"/>
      <c r="U916" s="720"/>
      <c r="V916" s="720"/>
      <c r="W916" s="720"/>
      <c r="X916" s="720"/>
      <c r="Y916" s="720"/>
      <c r="Z916" s="720"/>
      <c r="AA916" s="720"/>
      <c r="AB916" s="720"/>
      <c r="AC916" s="720"/>
      <c r="AD916" s="720"/>
      <c r="AE916" s="720"/>
      <c r="AF916" s="720"/>
      <c r="AG916" s="720"/>
      <c r="AH916" s="720"/>
    </row>
    <row r="917">
      <c r="A917" s="720"/>
      <c r="B917" s="720"/>
      <c r="C917" s="720"/>
      <c r="D917" s="720"/>
      <c r="E917" s="720"/>
      <c r="F917" s="720"/>
      <c r="G917" s="720"/>
      <c r="H917" s="720"/>
      <c r="I917" s="720"/>
      <c r="J917" s="720"/>
      <c r="K917" s="720"/>
      <c r="L917" s="720"/>
      <c r="M917" s="720"/>
      <c r="N917" s="720"/>
      <c r="O917" s="720"/>
      <c r="P917" s="720"/>
      <c r="Q917" s="720"/>
      <c r="R917" s="720"/>
      <c r="S917" s="720"/>
      <c r="T917" s="720"/>
      <c r="U917" s="720"/>
      <c r="V917" s="720"/>
      <c r="W917" s="720"/>
      <c r="X917" s="720"/>
      <c r="Y917" s="720"/>
      <c r="Z917" s="720"/>
      <c r="AA917" s="720"/>
      <c r="AB917" s="720"/>
      <c r="AC917" s="720"/>
      <c r="AD917" s="720"/>
      <c r="AE917" s="720"/>
      <c r="AF917" s="720"/>
      <c r="AG917" s="720"/>
      <c r="AH917" s="720"/>
    </row>
    <row r="918">
      <c r="A918" s="720"/>
      <c r="B918" s="720"/>
      <c r="C918" s="720"/>
      <c r="D918" s="720"/>
      <c r="E918" s="720"/>
      <c r="F918" s="720"/>
      <c r="G918" s="720"/>
      <c r="H918" s="720"/>
      <c r="I918" s="720"/>
      <c r="J918" s="720"/>
      <c r="K918" s="720"/>
      <c r="L918" s="720"/>
      <c r="M918" s="720"/>
      <c r="N918" s="720"/>
      <c r="O918" s="720"/>
      <c r="P918" s="720"/>
      <c r="Q918" s="720"/>
      <c r="R918" s="720"/>
      <c r="S918" s="720"/>
      <c r="T918" s="720"/>
      <c r="U918" s="720"/>
      <c r="V918" s="720"/>
      <c r="W918" s="720"/>
      <c r="X918" s="720"/>
      <c r="Y918" s="720"/>
      <c r="Z918" s="720"/>
      <c r="AA918" s="720"/>
      <c r="AB918" s="720"/>
      <c r="AC918" s="720"/>
      <c r="AD918" s="720"/>
      <c r="AE918" s="720"/>
      <c r="AF918" s="720"/>
      <c r="AG918" s="720"/>
      <c r="AH918" s="720"/>
    </row>
    <row r="919">
      <c r="A919" s="720"/>
      <c r="B919" s="720"/>
      <c r="C919" s="720"/>
      <c r="D919" s="720"/>
      <c r="E919" s="720"/>
      <c r="F919" s="720"/>
      <c r="G919" s="720"/>
      <c r="H919" s="720"/>
      <c r="I919" s="720"/>
      <c r="J919" s="720"/>
      <c r="K919" s="720"/>
      <c r="L919" s="720"/>
      <c r="M919" s="720"/>
      <c r="N919" s="720"/>
      <c r="O919" s="720"/>
      <c r="P919" s="720"/>
      <c r="Q919" s="720"/>
      <c r="R919" s="720"/>
      <c r="S919" s="720"/>
      <c r="T919" s="720"/>
      <c r="U919" s="720"/>
      <c r="V919" s="720"/>
      <c r="W919" s="720"/>
      <c r="X919" s="720"/>
      <c r="Y919" s="720"/>
      <c r="Z919" s="720"/>
      <c r="AA919" s="720"/>
      <c r="AB919" s="720"/>
      <c r="AC919" s="720"/>
      <c r="AD919" s="720"/>
      <c r="AE919" s="720"/>
      <c r="AF919" s="720"/>
      <c r="AG919" s="720"/>
      <c r="AH919" s="720"/>
    </row>
    <row r="920">
      <c r="A920" s="720"/>
      <c r="B920" s="720"/>
      <c r="C920" s="720"/>
      <c r="D920" s="720"/>
      <c r="E920" s="720"/>
      <c r="F920" s="720"/>
      <c r="G920" s="720"/>
      <c r="H920" s="720"/>
      <c r="I920" s="720"/>
      <c r="J920" s="720"/>
      <c r="K920" s="720"/>
      <c r="L920" s="720"/>
      <c r="M920" s="720"/>
      <c r="N920" s="720"/>
      <c r="O920" s="720"/>
      <c r="P920" s="720"/>
      <c r="Q920" s="720"/>
      <c r="R920" s="720"/>
      <c r="S920" s="720"/>
      <c r="T920" s="720"/>
      <c r="U920" s="720"/>
      <c r="V920" s="720"/>
      <c r="W920" s="720"/>
      <c r="X920" s="720"/>
      <c r="Y920" s="720"/>
      <c r="Z920" s="720"/>
      <c r="AA920" s="720"/>
      <c r="AB920" s="720"/>
      <c r="AC920" s="720"/>
      <c r="AD920" s="720"/>
      <c r="AE920" s="720"/>
      <c r="AF920" s="720"/>
      <c r="AG920" s="720"/>
      <c r="AH920" s="720"/>
    </row>
    <row r="921">
      <c r="A921" s="720"/>
      <c r="B921" s="720"/>
      <c r="C921" s="720"/>
      <c r="D921" s="720"/>
      <c r="E921" s="720"/>
      <c r="F921" s="720"/>
      <c r="G921" s="720"/>
      <c r="H921" s="720"/>
      <c r="I921" s="720"/>
      <c r="J921" s="720"/>
      <c r="K921" s="720"/>
      <c r="L921" s="720"/>
      <c r="M921" s="720"/>
      <c r="N921" s="720"/>
      <c r="O921" s="720"/>
      <c r="P921" s="720"/>
      <c r="Q921" s="720"/>
      <c r="R921" s="720"/>
      <c r="S921" s="720"/>
      <c r="T921" s="720"/>
      <c r="U921" s="720"/>
      <c r="V921" s="720"/>
      <c r="W921" s="720"/>
      <c r="X921" s="720"/>
      <c r="Y921" s="720"/>
      <c r="Z921" s="720"/>
      <c r="AA921" s="720"/>
      <c r="AB921" s="720"/>
      <c r="AC921" s="720"/>
      <c r="AD921" s="720"/>
      <c r="AE921" s="720"/>
      <c r="AF921" s="720"/>
      <c r="AG921" s="720"/>
      <c r="AH921" s="720"/>
    </row>
    <row r="922">
      <c r="A922" s="720"/>
      <c r="B922" s="720"/>
      <c r="C922" s="720"/>
      <c r="D922" s="720"/>
      <c r="E922" s="720"/>
      <c r="F922" s="720"/>
      <c r="G922" s="720"/>
      <c r="H922" s="720"/>
      <c r="I922" s="720"/>
      <c r="J922" s="720"/>
      <c r="K922" s="720"/>
      <c r="L922" s="720"/>
      <c r="M922" s="720"/>
      <c r="N922" s="720"/>
      <c r="O922" s="720"/>
      <c r="P922" s="720"/>
      <c r="Q922" s="720"/>
      <c r="R922" s="720"/>
      <c r="S922" s="720"/>
      <c r="T922" s="720"/>
      <c r="U922" s="720"/>
      <c r="V922" s="720"/>
      <c r="W922" s="720"/>
      <c r="X922" s="720"/>
      <c r="Y922" s="720"/>
      <c r="Z922" s="720"/>
      <c r="AA922" s="720"/>
      <c r="AB922" s="720"/>
      <c r="AC922" s="720"/>
      <c r="AD922" s="720"/>
      <c r="AE922" s="720"/>
      <c r="AF922" s="720"/>
      <c r="AG922" s="720"/>
      <c r="AH922" s="720"/>
    </row>
    <row r="923">
      <c r="A923" s="720"/>
      <c r="B923" s="720"/>
      <c r="C923" s="720"/>
      <c r="D923" s="720"/>
      <c r="E923" s="720"/>
      <c r="F923" s="720"/>
      <c r="G923" s="720"/>
      <c r="H923" s="720"/>
      <c r="I923" s="720"/>
      <c r="J923" s="720"/>
      <c r="K923" s="720"/>
      <c r="L923" s="720"/>
      <c r="M923" s="720"/>
      <c r="N923" s="720"/>
      <c r="O923" s="720"/>
      <c r="P923" s="720"/>
      <c r="Q923" s="720"/>
      <c r="R923" s="720"/>
      <c r="S923" s="720"/>
      <c r="T923" s="720"/>
      <c r="U923" s="720"/>
      <c r="V923" s="720"/>
      <c r="W923" s="720"/>
      <c r="X923" s="720"/>
      <c r="Y923" s="720"/>
      <c r="Z923" s="720"/>
      <c r="AA923" s="720"/>
      <c r="AB923" s="720"/>
      <c r="AC923" s="720"/>
      <c r="AD923" s="720"/>
      <c r="AE923" s="720"/>
      <c r="AF923" s="720"/>
      <c r="AG923" s="720"/>
      <c r="AH923" s="720"/>
    </row>
    <row r="924">
      <c r="A924" s="720"/>
      <c r="B924" s="720"/>
      <c r="C924" s="720"/>
      <c r="D924" s="720"/>
      <c r="E924" s="720"/>
      <c r="F924" s="720"/>
      <c r="G924" s="720"/>
      <c r="H924" s="720"/>
      <c r="I924" s="720"/>
      <c r="J924" s="720"/>
      <c r="K924" s="720"/>
      <c r="L924" s="720"/>
      <c r="M924" s="720"/>
      <c r="N924" s="720"/>
      <c r="O924" s="720"/>
      <c r="P924" s="720"/>
      <c r="Q924" s="720"/>
      <c r="R924" s="720"/>
      <c r="S924" s="720"/>
      <c r="T924" s="720"/>
      <c r="U924" s="720"/>
      <c r="V924" s="720"/>
      <c r="W924" s="720"/>
      <c r="X924" s="720"/>
      <c r="Y924" s="720"/>
      <c r="Z924" s="720"/>
      <c r="AA924" s="720"/>
      <c r="AB924" s="720"/>
      <c r="AC924" s="720"/>
      <c r="AD924" s="720"/>
      <c r="AE924" s="720"/>
      <c r="AF924" s="720"/>
      <c r="AG924" s="720"/>
      <c r="AH924" s="720"/>
    </row>
    <row r="925">
      <c r="A925" s="720"/>
      <c r="B925" s="720"/>
      <c r="C925" s="720"/>
      <c r="D925" s="720"/>
      <c r="E925" s="720"/>
      <c r="F925" s="720"/>
      <c r="G925" s="720"/>
      <c r="H925" s="720"/>
      <c r="I925" s="720"/>
      <c r="J925" s="720"/>
      <c r="K925" s="720"/>
      <c r="L925" s="720"/>
      <c r="M925" s="720"/>
      <c r="N925" s="720"/>
      <c r="O925" s="720"/>
      <c r="P925" s="720"/>
      <c r="Q925" s="720"/>
      <c r="R925" s="720"/>
      <c r="S925" s="720"/>
      <c r="T925" s="720"/>
      <c r="U925" s="720"/>
      <c r="V925" s="720"/>
      <c r="W925" s="720"/>
      <c r="X925" s="720"/>
      <c r="Y925" s="720"/>
      <c r="Z925" s="720"/>
      <c r="AA925" s="720"/>
      <c r="AB925" s="720"/>
      <c r="AC925" s="720"/>
      <c r="AD925" s="720"/>
      <c r="AE925" s="720"/>
      <c r="AF925" s="720"/>
      <c r="AG925" s="720"/>
      <c r="AH925" s="720"/>
    </row>
    <row r="926">
      <c r="A926" s="720"/>
      <c r="B926" s="720"/>
      <c r="C926" s="720"/>
      <c r="D926" s="720"/>
      <c r="E926" s="720"/>
      <c r="F926" s="720"/>
      <c r="G926" s="720"/>
      <c r="H926" s="720"/>
      <c r="I926" s="720"/>
      <c r="J926" s="720"/>
      <c r="K926" s="720"/>
      <c r="L926" s="720"/>
      <c r="M926" s="720"/>
      <c r="N926" s="720"/>
      <c r="O926" s="720"/>
      <c r="P926" s="720"/>
      <c r="Q926" s="720"/>
      <c r="R926" s="720"/>
      <c r="S926" s="720"/>
      <c r="T926" s="720"/>
      <c r="U926" s="720"/>
      <c r="V926" s="720"/>
      <c r="W926" s="720"/>
      <c r="X926" s="720"/>
      <c r="Y926" s="720"/>
      <c r="Z926" s="720"/>
      <c r="AA926" s="720"/>
      <c r="AB926" s="720"/>
      <c r="AC926" s="720"/>
      <c r="AD926" s="720"/>
      <c r="AE926" s="720"/>
      <c r="AF926" s="720"/>
      <c r="AG926" s="720"/>
      <c r="AH926" s="720"/>
    </row>
    <row r="927">
      <c r="A927" s="720"/>
      <c r="B927" s="720"/>
      <c r="C927" s="720"/>
      <c r="D927" s="720"/>
      <c r="E927" s="720"/>
      <c r="F927" s="720"/>
      <c r="G927" s="720"/>
      <c r="H927" s="720"/>
      <c r="I927" s="720"/>
      <c r="J927" s="720"/>
      <c r="K927" s="720"/>
      <c r="L927" s="720"/>
      <c r="M927" s="720"/>
      <c r="N927" s="720"/>
      <c r="O927" s="720"/>
      <c r="P927" s="720"/>
      <c r="Q927" s="720"/>
      <c r="R927" s="720"/>
      <c r="S927" s="720"/>
      <c r="T927" s="720"/>
      <c r="U927" s="720"/>
      <c r="V927" s="720"/>
      <c r="W927" s="720"/>
      <c r="X927" s="720"/>
      <c r="Y927" s="720"/>
      <c r="Z927" s="720"/>
      <c r="AA927" s="720"/>
      <c r="AB927" s="720"/>
      <c r="AC927" s="720"/>
      <c r="AD927" s="720"/>
      <c r="AE927" s="720"/>
      <c r="AF927" s="720"/>
      <c r="AG927" s="720"/>
      <c r="AH927" s="720"/>
    </row>
    <row r="928">
      <c r="A928" s="720"/>
      <c r="B928" s="720"/>
      <c r="C928" s="720"/>
      <c r="D928" s="720"/>
      <c r="E928" s="720"/>
      <c r="F928" s="720"/>
      <c r="G928" s="720"/>
      <c r="H928" s="720"/>
      <c r="I928" s="720"/>
      <c r="J928" s="720"/>
      <c r="K928" s="720"/>
      <c r="L928" s="720"/>
      <c r="M928" s="720"/>
      <c r="N928" s="720"/>
      <c r="O928" s="720"/>
      <c r="P928" s="720"/>
      <c r="Q928" s="720"/>
      <c r="R928" s="720"/>
      <c r="S928" s="720"/>
      <c r="T928" s="720"/>
      <c r="U928" s="720"/>
      <c r="V928" s="720"/>
      <c r="W928" s="720"/>
      <c r="X928" s="720"/>
      <c r="Y928" s="720"/>
      <c r="Z928" s="720"/>
      <c r="AA928" s="720"/>
      <c r="AB928" s="720"/>
      <c r="AC928" s="720"/>
      <c r="AD928" s="720"/>
      <c r="AE928" s="720"/>
      <c r="AF928" s="720"/>
      <c r="AG928" s="720"/>
      <c r="AH928" s="720"/>
    </row>
    <row r="929">
      <c r="A929" s="720"/>
      <c r="B929" s="720"/>
      <c r="C929" s="720"/>
      <c r="D929" s="720"/>
      <c r="E929" s="720"/>
      <c r="F929" s="720"/>
      <c r="G929" s="720"/>
      <c r="H929" s="720"/>
      <c r="I929" s="720"/>
      <c r="J929" s="720"/>
      <c r="K929" s="720"/>
      <c r="L929" s="720"/>
      <c r="M929" s="720"/>
      <c r="N929" s="720"/>
      <c r="O929" s="720"/>
      <c r="P929" s="720"/>
      <c r="Q929" s="720"/>
      <c r="R929" s="720"/>
      <c r="S929" s="720"/>
      <c r="T929" s="720"/>
      <c r="U929" s="720"/>
      <c r="V929" s="720"/>
      <c r="W929" s="720"/>
      <c r="X929" s="720"/>
      <c r="Y929" s="720"/>
      <c r="Z929" s="720"/>
      <c r="AA929" s="720"/>
      <c r="AB929" s="720"/>
      <c r="AC929" s="720"/>
      <c r="AD929" s="720"/>
      <c r="AE929" s="720"/>
      <c r="AF929" s="720"/>
      <c r="AG929" s="720"/>
      <c r="AH929" s="720"/>
    </row>
    <row r="930">
      <c r="A930" s="720"/>
      <c r="B930" s="720"/>
      <c r="C930" s="720"/>
      <c r="D930" s="720"/>
      <c r="E930" s="720"/>
      <c r="F930" s="720"/>
      <c r="G930" s="720"/>
      <c r="H930" s="720"/>
      <c r="I930" s="720"/>
      <c r="J930" s="720"/>
      <c r="K930" s="720"/>
      <c r="L930" s="720"/>
      <c r="M930" s="720"/>
      <c r="N930" s="720"/>
      <c r="O930" s="720"/>
      <c r="P930" s="720"/>
      <c r="Q930" s="720"/>
      <c r="R930" s="720"/>
      <c r="S930" s="720"/>
      <c r="T930" s="720"/>
      <c r="U930" s="720"/>
      <c r="V930" s="720"/>
      <c r="W930" s="720"/>
      <c r="X930" s="720"/>
      <c r="Y930" s="720"/>
      <c r="Z930" s="720"/>
      <c r="AA930" s="720"/>
      <c r="AB930" s="720"/>
      <c r="AC930" s="720"/>
      <c r="AD930" s="720"/>
      <c r="AE930" s="720"/>
      <c r="AF930" s="720"/>
      <c r="AG930" s="720"/>
      <c r="AH930" s="720"/>
    </row>
    <row r="931">
      <c r="A931" s="720"/>
      <c r="B931" s="720"/>
      <c r="C931" s="720"/>
      <c r="D931" s="720"/>
      <c r="E931" s="720"/>
      <c r="F931" s="720"/>
      <c r="G931" s="720"/>
      <c r="H931" s="720"/>
      <c r="I931" s="720"/>
      <c r="J931" s="720"/>
      <c r="K931" s="720"/>
      <c r="L931" s="720"/>
      <c r="M931" s="720"/>
      <c r="N931" s="720"/>
      <c r="O931" s="720"/>
      <c r="P931" s="720"/>
      <c r="Q931" s="720"/>
      <c r="R931" s="720"/>
      <c r="S931" s="720"/>
      <c r="T931" s="720"/>
      <c r="U931" s="720"/>
      <c r="V931" s="720"/>
      <c r="W931" s="720"/>
      <c r="X931" s="720"/>
      <c r="Y931" s="720"/>
      <c r="Z931" s="720"/>
      <c r="AA931" s="720"/>
      <c r="AB931" s="720"/>
      <c r="AC931" s="720"/>
      <c r="AD931" s="720"/>
      <c r="AE931" s="720"/>
      <c r="AF931" s="720"/>
      <c r="AG931" s="720"/>
      <c r="AH931" s="720"/>
    </row>
    <row r="932">
      <c r="A932" s="720"/>
      <c r="B932" s="720"/>
      <c r="C932" s="720"/>
      <c r="D932" s="720"/>
      <c r="E932" s="720"/>
      <c r="F932" s="720"/>
      <c r="G932" s="720"/>
      <c r="H932" s="720"/>
      <c r="I932" s="720"/>
      <c r="J932" s="720"/>
      <c r="K932" s="720"/>
      <c r="L932" s="720"/>
      <c r="M932" s="720"/>
      <c r="N932" s="720"/>
      <c r="O932" s="720"/>
      <c r="P932" s="720"/>
      <c r="Q932" s="720"/>
      <c r="R932" s="720"/>
      <c r="S932" s="720"/>
      <c r="T932" s="720"/>
      <c r="U932" s="720"/>
      <c r="V932" s="720"/>
      <c r="W932" s="720"/>
      <c r="X932" s="720"/>
      <c r="Y932" s="720"/>
      <c r="Z932" s="720"/>
      <c r="AA932" s="720"/>
      <c r="AB932" s="720"/>
      <c r="AC932" s="720"/>
      <c r="AD932" s="720"/>
      <c r="AE932" s="720"/>
      <c r="AF932" s="720"/>
      <c r="AG932" s="720"/>
      <c r="AH932" s="720"/>
    </row>
    <row r="933">
      <c r="A933" s="720"/>
      <c r="B933" s="720"/>
      <c r="C933" s="720"/>
      <c r="D933" s="720"/>
      <c r="E933" s="720"/>
      <c r="F933" s="720"/>
      <c r="G933" s="720"/>
      <c r="H933" s="720"/>
      <c r="I933" s="720"/>
      <c r="J933" s="720"/>
      <c r="K933" s="720"/>
      <c r="L933" s="720"/>
      <c r="M933" s="720"/>
      <c r="N933" s="720"/>
      <c r="O933" s="720"/>
      <c r="P933" s="720"/>
      <c r="Q933" s="720"/>
      <c r="R933" s="720"/>
      <c r="S933" s="720"/>
      <c r="T933" s="720"/>
      <c r="U933" s="720"/>
      <c r="V933" s="720"/>
      <c r="W933" s="720"/>
      <c r="X933" s="720"/>
      <c r="Y933" s="720"/>
      <c r="Z933" s="720"/>
      <c r="AA933" s="720"/>
      <c r="AB933" s="720"/>
      <c r="AC933" s="720"/>
      <c r="AD933" s="720"/>
      <c r="AE933" s="720"/>
      <c r="AF933" s="720"/>
      <c r="AG933" s="720"/>
      <c r="AH933" s="720"/>
    </row>
    <row r="934">
      <c r="A934" s="720"/>
      <c r="B934" s="720"/>
      <c r="C934" s="720"/>
      <c r="D934" s="720"/>
      <c r="E934" s="720"/>
      <c r="F934" s="720"/>
      <c r="G934" s="720"/>
      <c r="H934" s="720"/>
      <c r="I934" s="720"/>
      <c r="J934" s="720"/>
      <c r="K934" s="720"/>
      <c r="L934" s="720"/>
      <c r="M934" s="720"/>
      <c r="N934" s="720"/>
      <c r="O934" s="720"/>
      <c r="P934" s="720"/>
      <c r="Q934" s="720"/>
      <c r="R934" s="720"/>
      <c r="S934" s="720"/>
      <c r="T934" s="720"/>
      <c r="U934" s="720"/>
      <c r="V934" s="720"/>
      <c r="W934" s="720"/>
      <c r="X934" s="720"/>
      <c r="Y934" s="720"/>
      <c r="Z934" s="720"/>
      <c r="AA934" s="720"/>
      <c r="AB934" s="720"/>
      <c r="AC934" s="720"/>
      <c r="AD934" s="720"/>
      <c r="AE934" s="720"/>
      <c r="AF934" s="720"/>
      <c r="AG934" s="720"/>
      <c r="AH934" s="720"/>
    </row>
    <row r="935">
      <c r="A935" s="720"/>
      <c r="B935" s="720"/>
      <c r="C935" s="720"/>
      <c r="D935" s="720"/>
      <c r="E935" s="720"/>
      <c r="F935" s="720"/>
      <c r="G935" s="720"/>
      <c r="H935" s="720"/>
      <c r="I935" s="720"/>
      <c r="J935" s="720"/>
      <c r="K935" s="720"/>
      <c r="L935" s="720"/>
      <c r="M935" s="720"/>
      <c r="N935" s="720"/>
      <c r="O935" s="720"/>
      <c r="P935" s="720"/>
      <c r="Q935" s="720"/>
      <c r="R935" s="720"/>
      <c r="S935" s="720"/>
      <c r="T935" s="720"/>
      <c r="U935" s="720"/>
      <c r="V935" s="720"/>
      <c r="W935" s="720"/>
      <c r="X935" s="720"/>
      <c r="Y935" s="720"/>
      <c r="Z935" s="720"/>
      <c r="AA935" s="720"/>
      <c r="AB935" s="720"/>
      <c r="AC935" s="720"/>
      <c r="AD935" s="720"/>
      <c r="AE935" s="720"/>
      <c r="AF935" s="720"/>
      <c r="AG935" s="720"/>
      <c r="AH935" s="720"/>
    </row>
    <row r="936">
      <c r="A936" s="720"/>
      <c r="B936" s="720"/>
      <c r="C936" s="720"/>
      <c r="D936" s="720"/>
      <c r="E936" s="720"/>
      <c r="F936" s="720"/>
      <c r="G936" s="720"/>
      <c r="H936" s="720"/>
      <c r="I936" s="720"/>
      <c r="J936" s="720"/>
      <c r="K936" s="720"/>
      <c r="L936" s="720"/>
      <c r="M936" s="720"/>
      <c r="N936" s="720"/>
      <c r="O936" s="720"/>
      <c r="P936" s="720"/>
      <c r="Q936" s="720"/>
      <c r="R936" s="720"/>
      <c r="S936" s="720"/>
      <c r="T936" s="720"/>
      <c r="U936" s="720"/>
      <c r="V936" s="720"/>
      <c r="W936" s="720"/>
      <c r="X936" s="720"/>
      <c r="Y936" s="720"/>
      <c r="Z936" s="720"/>
      <c r="AA936" s="720"/>
      <c r="AB936" s="720"/>
      <c r="AC936" s="720"/>
      <c r="AD936" s="720"/>
      <c r="AE936" s="720"/>
      <c r="AF936" s="720"/>
      <c r="AG936" s="720"/>
      <c r="AH936" s="720"/>
    </row>
    <row r="937">
      <c r="A937" s="720"/>
      <c r="B937" s="720"/>
      <c r="C937" s="720"/>
      <c r="D937" s="720"/>
      <c r="E937" s="720"/>
      <c r="F937" s="720"/>
      <c r="G937" s="720"/>
      <c r="H937" s="720"/>
      <c r="I937" s="720"/>
      <c r="J937" s="720"/>
      <c r="K937" s="720"/>
      <c r="L937" s="720"/>
      <c r="M937" s="720"/>
      <c r="N937" s="720"/>
      <c r="O937" s="720"/>
      <c r="P937" s="720"/>
      <c r="Q937" s="720"/>
      <c r="R937" s="720"/>
      <c r="S937" s="720"/>
      <c r="T937" s="720"/>
      <c r="U937" s="720"/>
      <c r="V937" s="720"/>
      <c r="W937" s="720"/>
      <c r="X937" s="720"/>
      <c r="Y937" s="720"/>
      <c r="Z937" s="720"/>
      <c r="AA937" s="720"/>
      <c r="AB937" s="720"/>
      <c r="AC937" s="720"/>
      <c r="AD937" s="720"/>
      <c r="AE937" s="720"/>
      <c r="AF937" s="720"/>
      <c r="AG937" s="720"/>
      <c r="AH937" s="720"/>
    </row>
    <row r="938">
      <c r="A938" s="720"/>
      <c r="B938" s="720"/>
      <c r="C938" s="720"/>
      <c r="D938" s="720"/>
      <c r="E938" s="720"/>
      <c r="F938" s="720"/>
      <c r="G938" s="720"/>
      <c r="H938" s="720"/>
      <c r="I938" s="720"/>
      <c r="J938" s="720"/>
      <c r="K938" s="720"/>
      <c r="L938" s="720"/>
      <c r="M938" s="720"/>
      <c r="N938" s="720"/>
      <c r="O938" s="720"/>
      <c r="P938" s="720"/>
      <c r="Q938" s="720"/>
      <c r="R938" s="720"/>
      <c r="S938" s="720"/>
      <c r="T938" s="720"/>
      <c r="U938" s="720"/>
      <c r="V938" s="720"/>
      <c r="W938" s="720"/>
      <c r="X938" s="720"/>
      <c r="Y938" s="720"/>
      <c r="Z938" s="720"/>
      <c r="AA938" s="720"/>
      <c r="AB938" s="720"/>
      <c r="AC938" s="720"/>
      <c r="AD938" s="720"/>
      <c r="AE938" s="720"/>
      <c r="AF938" s="720"/>
      <c r="AG938" s="720"/>
      <c r="AH938" s="720"/>
    </row>
    <row r="939">
      <c r="A939" s="720"/>
      <c r="B939" s="720"/>
      <c r="C939" s="720"/>
      <c r="D939" s="720"/>
      <c r="E939" s="720"/>
      <c r="F939" s="720"/>
      <c r="G939" s="720"/>
      <c r="H939" s="720"/>
      <c r="I939" s="720"/>
      <c r="J939" s="720"/>
      <c r="K939" s="720"/>
      <c r="L939" s="720"/>
      <c r="M939" s="720"/>
      <c r="N939" s="720"/>
      <c r="O939" s="720"/>
      <c r="P939" s="720"/>
      <c r="Q939" s="720"/>
      <c r="R939" s="720"/>
      <c r="S939" s="720"/>
      <c r="T939" s="720"/>
      <c r="U939" s="720"/>
      <c r="V939" s="720"/>
      <c r="W939" s="720"/>
      <c r="X939" s="720"/>
      <c r="Y939" s="720"/>
      <c r="Z939" s="720"/>
      <c r="AA939" s="720"/>
      <c r="AB939" s="720"/>
      <c r="AC939" s="720"/>
      <c r="AD939" s="720"/>
      <c r="AE939" s="720"/>
      <c r="AF939" s="720"/>
      <c r="AG939" s="720"/>
      <c r="AH939" s="720"/>
    </row>
    <row r="940">
      <c r="A940" s="720"/>
      <c r="B940" s="720"/>
      <c r="C940" s="720"/>
      <c r="D940" s="720"/>
      <c r="E940" s="720"/>
      <c r="F940" s="720"/>
      <c r="G940" s="720"/>
      <c r="H940" s="720"/>
      <c r="I940" s="720"/>
      <c r="J940" s="720"/>
      <c r="K940" s="720"/>
      <c r="L940" s="720"/>
      <c r="M940" s="720"/>
      <c r="N940" s="720"/>
      <c r="O940" s="720"/>
      <c r="P940" s="720"/>
      <c r="Q940" s="720"/>
      <c r="R940" s="720"/>
      <c r="S940" s="720"/>
      <c r="T940" s="720"/>
      <c r="U940" s="720"/>
      <c r="V940" s="720"/>
      <c r="W940" s="720"/>
      <c r="X940" s="720"/>
      <c r="Y940" s="720"/>
      <c r="Z940" s="720"/>
      <c r="AA940" s="720"/>
      <c r="AB940" s="720"/>
      <c r="AC940" s="720"/>
      <c r="AD940" s="720"/>
      <c r="AE940" s="720"/>
      <c r="AF940" s="720"/>
      <c r="AG940" s="720"/>
      <c r="AH940" s="720"/>
    </row>
    <row r="941">
      <c r="A941" s="720"/>
      <c r="B941" s="720"/>
      <c r="C941" s="720"/>
      <c r="D941" s="720"/>
      <c r="E941" s="720"/>
      <c r="F941" s="720"/>
      <c r="G941" s="720"/>
      <c r="H941" s="720"/>
      <c r="I941" s="720"/>
      <c r="J941" s="720"/>
      <c r="K941" s="720"/>
      <c r="L941" s="720"/>
      <c r="M941" s="720"/>
      <c r="N941" s="720"/>
      <c r="O941" s="720"/>
      <c r="P941" s="720"/>
      <c r="Q941" s="720"/>
      <c r="R941" s="720"/>
      <c r="S941" s="720"/>
      <c r="T941" s="720"/>
      <c r="U941" s="720"/>
      <c r="V941" s="720"/>
      <c r="W941" s="720"/>
      <c r="X941" s="720"/>
      <c r="Y941" s="720"/>
      <c r="Z941" s="720"/>
      <c r="AA941" s="720"/>
      <c r="AB941" s="720"/>
      <c r="AC941" s="720"/>
      <c r="AD941" s="720"/>
      <c r="AE941" s="720"/>
      <c r="AF941" s="720"/>
      <c r="AG941" s="720"/>
      <c r="AH941" s="720"/>
    </row>
    <row r="942">
      <c r="A942" s="720"/>
      <c r="B942" s="720"/>
      <c r="C942" s="720"/>
      <c r="D942" s="720"/>
      <c r="E942" s="720"/>
      <c r="F942" s="720"/>
      <c r="G942" s="720"/>
      <c r="H942" s="720"/>
      <c r="I942" s="720"/>
      <c r="J942" s="720"/>
      <c r="K942" s="720"/>
      <c r="L942" s="720"/>
      <c r="M942" s="720"/>
      <c r="N942" s="720"/>
      <c r="O942" s="720"/>
      <c r="P942" s="720"/>
      <c r="Q942" s="720"/>
      <c r="R942" s="720"/>
      <c r="S942" s="720"/>
      <c r="T942" s="720"/>
      <c r="U942" s="720"/>
      <c r="V942" s="720"/>
      <c r="W942" s="720"/>
      <c r="X942" s="720"/>
      <c r="Y942" s="720"/>
      <c r="Z942" s="720"/>
      <c r="AA942" s="720"/>
      <c r="AB942" s="720"/>
      <c r="AC942" s="720"/>
      <c r="AD942" s="720"/>
      <c r="AE942" s="720"/>
      <c r="AF942" s="720"/>
      <c r="AG942" s="720"/>
      <c r="AH942" s="720"/>
    </row>
    <row r="943">
      <c r="A943" s="720"/>
      <c r="B943" s="720"/>
      <c r="C943" s="720"/>
      <c r="D943" s="720"/>
      <c r="E943" s="720"/>
      <c r="F943" s="720"/>
      <c r="G943" s="720"/>
      <c r="H943" s="720"/>
      <c r="I943" s="720"/>
      <c r="J943" s="720"/>
      <c r="K943" s="720"/>
      <c r="L943" s="720"/>
      <c r="M943" s="720"/>
      <c r="N943" s="720"/>
      <c r="O943" s="720"/>
      <c r="P943" s="720"/>
      <c r="Q943" s="720"/>
      <c r="R943" s="720"/>
      <c r="S943" s="720"/>
      <c r="T943" s="720"/>
      <c r="U943" s="720"/>
      <c r="V943" s="720"/>
      <c r="W943" s="720"/>
      <c r="X943" s="720"/>
      <c r="Y943" s="720"/>
      <c r="Z943" s="720"/>
      <c r="AA943" s="720"/>
      <c r="AB943" s="720"/>
      <c r="AC943" s="720"/>
      <c r="AD943" s="720"/>
      <c r="AE943" s="720"/>
      <c r="AF943" s="720"/>
      <c r="AG943" s="720"/>
      <c r="AH943" s="720"/>
    </row>
    <row r="944">
      <c r="A944" s="720"/>
      <c r="B944" s="720"/>
      <c r="C944" s="720"/>
      <c r="D944" s="720"/>
      <c r="E944" s="720"/>
      <c r="F944" s="720"/>
      <c r="G944" s="720"/>
      <c r="H944" s="720"/>
      <c r="I944" s="720"/>
      <c r="J944" s="720"/>
      <c r="K944" s="720"/>
      <c r="L944" s="720"/>
      <c r="M944" s="720"/>
      <c r="N944" s="720"/>
      <c r="O944" s="720"/>
      <c r="P944" s="720"/>
      <c r="Q944" s="720"/>
      <c r="R944" s="720"/>
      <c r="S944" s="720"/>
      <c r="T944" s="720"/>
      <c r="U944" s="720"/>
      <c r="V944" s="720"/>
      <c r="W944" s="720"/>
      <c r="X944" s="720"/>
      <c r="Y944" s="720"/>
      <c r="Z944" s="720"/>
      <c r="AA944" s="720"/>
      <c r="AB944" s="720"/>
      <c r="AC944" s="720"/>
      <c r="AD944" s="720"/>
      <c r="AE944" s="720"/>
      <c r="AF944" s="720"/>
      <c r="AG944" s="720"/>
      <c r="AH944" s="720"/>
    </row>
    <row r="945">
      <c r="A945" s="720"/>
      <c r="B945" s="720"/>
      <c r="C945" s="720"/>
      <c r="D945" s="720"/>
      <c r="E945" s="720"/>
      <c r="F945" s="720"/>
      <c r="G945" s="720"/>
      <c r="H945" s="720"/>
      <c r="I945" s="720"/>
      <c r="J945" s="720"/>
      <c r="K945" s="720"/>
      <c r="L945" s="720"/>
      <c r="M945" s="720"/>
      <c r="N945" s="720"/>
      <c r="O945" s="720"/>
      <c r="P945" s="720"/>
      <c r="Q945" s="720"/>
      <c r="R945" s="720"/>
      <c r="S945" s="720"/>
      <c r="T945" s="720"/>
      <c r="U945" s="720"/>
      <c r="V945" s="720"/>
      <c r="W945" s="720"/>
      <c r="X945" s="720"/>
      <c r="Y945" s="720"/>
      <c r="Z945" s="720"/>
      <c r="AA945" s="720"/>
      <c r="AB945" s="720"/>
      <c r="AC945" s="720"/>
      <c r="AD945" s="720"/>
      <c r="AE945" s="720"/>
      <c r="AF945" s="720"/>
      <c r="AG945" s="720"/>
      <c r="AH945" s="720"/>
    </row>
    <row r="946">
      <c r="A946" s="720"/>
      <c r="B946" s="720"/>
      <c r="C946" s="720"/>
      <c r="D946" s="720"/>
      <c r="E946" s="720"/>
      <c r="F946" s="720"/>
      <c r="G946" s="720"/>
      <c r="H946" s="720"/>
      <c r="I946" s="720"/>
      <c r="J946" s="720"/>
      <c r="K946" s="720"/>
      <c r="L946" s="720"/>
      <c r="M946" s="720"/>
      <c r="N946" s="720"/>
      <c r="O946" s="720"/>
      <c r="P946" s="720"/>
      <c r="Q946" s="720"/>
      <c r="R946" s="720"/>
      <c r="S946" s="720"/>
      <c r="T946" s="720"/>
      <c r="U946" s="720"/>
      <c r="V946" s="720"/>
      <c r="W946" s="720"/>
      <c r="X946" s="720"/>
      <c r="Y946" s="720"/>
      <c r="Z946" s="720"/>
      <c r="AA946" s="720"/>
      <c r="AB946" s="720"/>
      <c r="AC946" s="720"/>
      <c r="AD946" s="720"/>
      <c r="AE946" s="720"/>
      <c r="AF946" s="720"/>
      <c r="AG946" s="720"/>
      <c r="AH946" s="720"/>
    </row>
    <row r="947">
      <c r="A947" s="720"/>
      <c r="B947" s="720"/>
      <c r="C947" s="720"/>
      <c r="D947" s="720"/>
      <c r="E947" s="720"/>
      <c r="F947" s="720"/>
      <c r="G947" s="720"/>
      <c r="H947" s="720"/>
      <c r="I947" s="720"/>
      <c r="J947" s="720"/>
      <c r="K947" s="720"/>
      <c r="L947" s="720"/>
      <c r="M947" s="720"/>
      <c r="N947" s="720"/>
      <c r="O947" s="720"/>
      <c r="P947" s="720"/>
      <c r="Q947" s="720"/>
      <c r="R947" s="720"/>
      <c r="S947" s="720"/>
      <c r="T947" s="720"/>
      <c r="U947" s="720"/>
      <c r="V947" s="720"/>
      <c r="W947" s="720"/>
      <c r="X947" s="720"/>
      <c r="Y947" s="720"/>
      <c r="Z947" s="720"/>
      <c r="AA947" s="720"/>
      <c r="AB947" s="720"/>
      <c r="AC947" s="720"/>
      <c r="AD947" s="720"/>
      <c r="AE947" s="720"/>
      <c r="AF947" s="720"/>
      <c r="AG947" s="720"/>
      <c r="AH947" s="720"/>
    </row>
    <row r="948">
      <c r="A948" s="720"/>
      <c r="B948" s="720"/>
      <c r="C948" s="720"/>
      <c r="D948" s="720"/>
      <c r="E948" s="720"/>
      <c r="F948" s="720"/>
      <c r="G948" s="720"/>
      <c r="H948" s="720"/>
      <c r="I948" s="720"/>
      <c r="J948" s="720"/>
      <c r="K948" s="720"/>
      <c r="L948" s="720"/>
      <c r="M948" s="720"/>
      <c r="N948" s="720"/>
      <c r="O948" s="720"/>
      <c r="P948" s="720"/>
      <c r="Q948" s="720"/>
      <c r="R948" s="720"/>
      <c r="S948" s="720"/>
      <c r="T948" s="720"/>
      <c r="U948" s="720"/>
      <c r="V948" s="720"/>
      <c r="W948" s="720"/>
      <c r="X948" s="720"/>
      <c r="Y948" s="720"/>
      <c r="Z948" s="720"/>
      <c r="AA948" s="720"/>
      <c r="AB948" s="720"/>
      <c r="AC948" s="720"/>
      <c r="AD948" s="720"/>
      <c r="AE948" s="720"/>
      <c r="AF948" s="720"/>
      <c r="AG948" s="720"/>
      <c r="AH948" s="720"/>
    </row>
    <row r="949">
      <c r="A949" s="720"/>
      <c r="B949" s="720"/>
      <c r="C949" s="720"/>
      <c r="D949" s="720"/>
      <c r="E949" s="720"/>
      <c r="F949" s="720"/>
      <c r="G949" s="720"/>
      <c r="H949" s="720"/>
      <c r="I949" s="720"/>
      <c r="J949" s="720"/>
      <c r="K949" s="720"/>
      <c r="L949" s="720"/>
      <c r="M949" s="720"/>
      <c r="N949" s="720"/>
      <c r="O949" s="720"/>
      <c r="P949" s="720"/>
      <c r="Q949" s="720"/>
      <c r="R949" s="720"/>
      <c r="S949" s="720"/>
      <c r="T949" s="720"/>
      <c r="U949" s="720"/>
      <c r="V949" s="720"/>
      <c r="W949" s="720"/>
      <c r="X949" s="720"/>
      <c r="Y949" s="720"/>
      <c r="Z949" s="720"/>
      <c r="AA949" s="720"/>
      <c r="AB949" s="720"/>
      <c r="AC949" s="720"/>
      <c r="AD949" s="720"/>
      <c r="AE949" s="720"/>
      <c r="AF949" s="720"/>
      <c r="AG949" s="720"/>
      <c r="AH949" s="720"/>
    </row>
    <row r="950">
      <c r="A950" s="720"/>
      <c r="B950" s="720"/>
      <c r="C950" s="720"/>
      <c r="D950" s="720"/>
      <c r="E950" s="720"/>
      <c r="F950" s="720"/>
      <c r="G950" s="720"/>
      <c r="H950" s="720"/>
      <c r="I950" s="720"/>
      <c r="J950" s="720"/>
      <c r="K950" s="720"/>
      <c r="L950" s="720"/>
      <c r="M950" s="720"/>
      <c r="N950" s="720"/>
      <c r="O950" s="720"/>
      <c r="P950" s="720"/>
      <c r="Q950" s="720"/>
      <c r="R950" s="720"/>
      <c r="S950" s="720"/>
      <c r="T950" s="720"/>
      <c r="U950" s="720"/>
      <c r="V950" s="720"/>
      <c r="W950" s="720"/>
      <c r="X950" s="720"/>
      <c r="Y950" s="720"/>
      <c r="Z950" s="720"/>
      <c r="AA950" s="720"/>
      <c r="AB950" s="720"/>
      <c r="AC950" s="720"/>
      <c r="AD950" s="720"/>
      <c r="AE950" s="720"/>
      <c r="AF950" s="720"/>
      <c r="AG950" s="720"/>
      <c r="AH950" s="720"/>
    </row>
    <row r="951">
      <c r="A951" s="720"/>
      <c r="B951" s="720"/>
      <c r="C951" s="720"/>
      <c r="D951" s="720"/>
      <c r="E951" s="720"/>
      <c r="F951" s="720"/>
      <c r="G951" s="720"/>
      <c r="H951" s="720"/>
      <c r="I951" s="720"/>
      <c r="J951" s="720"/>
      <c r="K951" s="720"/>
      <c r="L951" s="720"/>
      <c r="M951" s="720"/>
      <c r="N951" s="720"/>
      <c r="O951" s="720"/>
      <c r="P951" s="720"/>
      <c r="Q951" s="720"/>
      <c r="R951" s="720"/>
      <c r="S951" s="720"/>
      <c r="T951" s="720"/>
      <c r="U951" s="720"/>
      <c r="V951" s="720"/>
      <c r="W951" s="720"/>
      <c r="X951" s="720"/>
      <c r="Y951" s="720"/>
      <c r="Z951" s="720"/>
      <c r="AA951" s="720"/>
      <c r="AB951" s="720"/>
      <c r="AC951" s="720"/>
      <c r="AD951" s="720"/>
      <c r="AE951" s="720"/>
      <c r="AF951" s="720"/>
      <c r="AG951" s="720"/>
      <c r="AH951" s="720"/>
    </row>
    <row r="952">
      <c r="A952" s="720"/>
      <c r="B952" s="720"/>
      <c r="C952" s="720"/>
      <c r="D952" s="720"/>
      <c r="E952" s="720"/>
      <c r="F952" s="720"/>
      <c r="G952" s="720"/>
      <c r="H952" s="720"/>
      <c r="I952" s="720"/>
      <c r="J952" s="720"/>
      <c r="K952" s="720"/>
      <c r="L952" s="720"/>
      <c r="M952" s="720"/>
      <c r="N952" s="720"/>
      <c r="O952" s="720"/>
      <c r="P952" s="720"/>
      <c r="Q952" s="720"/>
      <c r="R952" s="720"/>
      <c r="S952" s="720"/>
      <c r="T952" s="720"/>
      <c r="U952" s="720"/>
      <c r="V952" s="720"/>
      <c r="W952" s="720"/>
      <c r="X952" s="720"/>
      <c r="Y952" s="720"/>
      <c r="Z952" s="720"/>
      <c r="AA952" s="720"/>
      <c r="AB952" s="720"/>
      <c r="AC952" s="720"/>
      <c r="AD952" s="720"/>
      <c r="AE952" s="720"/>
      <c r="AF952" s="720"/>
      <c r="AG952" s="720"/>
      <c r="AH952" s="720"/>
    </row>
    <row r="953">
      <c r="A953" s="720"/>
      <c r="B953" s="720"/>
      <c r="C953" s="720"/>
      <c r="D953" s="720"/>
      <c r="E953" s="720"/>
      <c r="F953" s="720"/>
      <c r="G953" s="720"/>
      <c r="H953" s="720"/>
      <c r="I953" s="720"/>
      <c r="J953" s="720"/>
      <c r="K953" s="720"/>
      <c r="L953" s="720"/>
      <c r="M953" s="720"/>
      <c r="N953" s="720"/>
      <c r="O953" s="720"/>
      <c r="P953" s="720"/>
      <c r="Q953" s="720"/>
      <c r="R953" s="720"/>
      <c r="S953" s="720"/>
      <c r="T953" s="720"/>
      <c r="U953" s="720"/>
      <c r="V953" s="720"/>
      <c r="W953" s="720"/>
      <c r="X953" s="720"/>
      <c r="Y953" s="720"/>
      <c r="Z953" s="720"/>
      <c r="AA953" s="720"/>
      <c r="AB953" s="720"/>
      <c r="AC953" s="720"/>
      <c r="AD953" s="720"/>
      <c r="AE953" s="720"/>
      <c r="AF953" s="720"/>
      <c r="AG953" s="720"/>
      <c r="AH953" s="720"/>
    </row>
    <row r="954">
      <c r="A954" s="720"/>
      <c r="B954" s="720"/>
      <c r="C954" s="720"/>
      <c r="D954" s="720"/>
      <c r="E954" s="720"/>
      <c r="F954" s="720"/>
      <c r="G954" s="720"/>
      <c r="H954" s="720"/>
      <c r="I954" s="720"/>
      <c r="J954" s="720"/>
      <c r="K954" s="720"/>
      <c r="L954" s="720"/>
      <c r="M954" s="720"/>
      <c r="N954" s="720"/>
      <c r="O954" s="720"/>
      <c r="P954" s="720"/>
      <c r="Q954" s="720"/>
      <c r="R954" s="720"/>
      <c r="S954" s="720"/>
      <c r="T954" s="720"/>
      <c r="U954" s="720"/>
      <c r="V954" s="720"/>
      <c r="W954" s="720"/>
      <c r="X954" s="720"/>
      <c r="Y954" s="720"/>
      <c r="Z954" s="720"/>
      <c r="AA954" s="720"/>
      <c r="AB954" s="720"/>
      <c r="AC954" s="720"/>
      <c r="AD954" s="720"/>
      <c r="AE954" s="720"/>
      <c r="AF954" s="720"/>
      <c r="AG954" s="720"/>
      <c r="AH954" s="720"/>
    </row>
    <row r="955">
      <c r="A955" s="720"/>
      <c r="B955" s="720"/>
      <c r="C955" s="720"/>
      <c r="D955" s="720"/>
      <c r="E955" s="720"/>
      <c r="F955" s="720"/>
      <c r="G955" s="720"/>
      <c r="H955" s="720"/>
      <c r="I955" s="720"/>
      <c r="J955" s="720"/>
      <c r="K955" s="720"/>
      <c r="L955" s="720"/>
      <c r="M955" s="720"/>
      <c r="N955" s="720"/>
      <c r="O955" s="720"/>
      <c r="P955" s="720"/>
      <c r="Q955" s="720"/>
      <c r="R955" s="720"/>
      <c r="S955" s="720"/>
      <c r="T955" s="720"/>
      <c r="U955" s="720"/>
      <c r="V955" s="720"/>
      <c r="W955" s="720"/>
      <c r="X955" s="720"/>
      <c r="Y955" s="720"/>
      <c r="Z955" s="720"/>
      <c r="AA955" s="720"/>
      <c r="AB955" s="720"/>
      <c r="AC955" s="720"/>
      <c r="AD955" s="720"/>
      <c r="AE955" s="720"/>
      <c r="AF955" s="720"/>
      <c r="AG955" s="720"/>
      <c r="AH955" s="720"/>
    </row>
    <row r="956">
      <c r="A956" s="720"/>
      <c r="B956" s="720"/>
      <c r="C956" s="720"/>
      <c r="D956" s="720"/>
      <c r="E956" s="720"/>
      <c r="F956" s="720"/>
      <c r="G956" s="720"/>
      <c r="H956" s="720"/>
      <c r="I956" s="720"/>
      <c r="J956" s="720"/>
      <c r="K956" s="720"/>
      <c r="L956" s="720"/>
      <c r="M956" s="720"/>
      <c r="N956" s="720"/>
      <c r="O956" s="720"/>
      <c r="P956" s="720"/>
      <c r="Q956" s="720"/>
      <c r="R956" s="720"/>
      <c r="S956" s="720"/>
      <c r="T956" s="720"/>
      <c r="U956" s="720"/>
      <c r="V956" s="720"/>
      <c r="W956" s="720"/>
      <c r="X956" s="720"/>
      <c r="Y956" s="720"/>
      <c r="Z956" s="720"/>
      <c r="AA956" s="720"/>
      <c r="AB956" s="720"/>
      <c r="AC956" s="720"/>
      <c r="AD956" s="720"/>
      <c r="AE956" s="720"/>
      <c r="AF956" s="720"/>
      <c r="AG956" s="720"/>
      <c r="AH956" s="720"/>
    </row>
    <row r="957">
      <c r="A957" s="720"/>
      <c r="B957" s="720"/>
      <c r="C957" s="720"/>
      <c r="D957" s="720"/>
      <c r="E957" s="720"/>
      <c r="F957" s="720"/>
      <c r="G957" s="720"/>
      <c r="H957" s="720"/>
      <c r="I957" s="720"/>
      <c r="J957" s="720"/>
      <c r="K957" s="720"/>
      <c r="L957" s="720"/>
      <c r="M957" s="720"/>
      <c r="N957" s="720"/>
      <c r="O957" s="720"/>
      <c r="P957" s="720"/>
      <c r="Q957" s="720"/>
      <c r="R957" s="720"/>
      <c r="S957" s="720"/>
      <c r="T957" s="720"/>
      <c r="U957" s="720"/>
      <c r="V957" s="720"/>
      <c r="W957" s="720"/>
      <c r="X957" s="720"/>
      <c r="Y957" s="720"/>
      <c r="Z957" s="720"/>
      <c r="AA957" s="720"/>
      <c r="AB957" s="720"/>
      <c r="AC957" s="720"/>
      <c r="AD957" s="720"/>
      <c r="AE957" s="720"/>
      <c r="AF957" s="720"/>
      <c r="AG957" s="720"/>
      <c r="AH957" s="720"/>
    </row>
    <row r="958">
      <c r="A958" s="720"/>
      <c r="B958" s="720"/>
      <c r="C958" s="720"/>
      <c r="D958" s="720"/>
      <c r="E958" s="720"/>
      <c r="F958" s="720"/>
      <c r="G958" s="720"/>
      <c r="H958" s="720"/>
      <c r="I958" s="720"/>
      <c r="J958" s="720"/>
      <c r="K958" s="720"/>
      <c r="L958" s="720"/>
      <c r="M958" s="720"/>
      <c r="N958" s="720"/>
      <c r="O958" s="720"/>
      <c r="P958" s="720"/>
      <c r="Q958" s="720"/>
      <c r="R958" s="720"/>
      <c r="S958" s="720"/>
      <c r="T958" s="720"/>
      <c r="U958" s="720"/>
      <c r="V958" s="720"/>
      <c r="W958" s="720"/>
      <c r="X958" s="720"/>
      <c r="Y958" s="720"/>
      <c r="Z958" s="720"/>
      <c r="AA958" s="720"/>
      <c r="AB958" s="720"/>
      <c r="AC958" s="720"/>
      <c r="AD958" s="720"/>
      <c r="AE958" s="720"/>
      <c r="AF958" s="720"/>
      <c r="AG958" s="720"/>
      <c r="AH958" s="720"/>
    </row>
    <row r="959">
      <c r="A959" s="720"/>
      <c r="B959" s="720"/>
      <c r="C959" s="720"/>
      <c r="D959" s="720"/>
      <c r="E959" s="720"/>
      <c r="F959" s="720"/>
      <c r="G959" s="720"/>
      <c r="H959" s="720"/>
      <c r="I959" s="720"/>
      <c r="J959" s="720"/>
      <c r="K959" s="720"/>
      <c r="L959" s="720"/>
      <c r="M959" s="720"/>
      <c r="N959" s="720"/>
      <c r="O959" s="720"/>
      <c r="P959" s="720"/>
      <c r="Q959" s="720"/>
      <c r="R959" s="720"/>
      <c r="S959" s="720"/>
      <c r="T959" s="720"/>
      <c r="U959" s="720"/>
      <c r="V959" s="720"/>
      <c r="W959" s="720"/>
      <c r="X959" s="720"/>
      <c r="Y959" s="720"/>
      <c r="Z959" s="720"/>
      <c r="AA959" s="720"/>
      <c r="AB959" s="720"/>
      <c r="AC959" s="720"/>
      <c r="AD959" s="720"/>
      <c r="AE959" s="720"/>
      <c r="AF959" s="720"/>
      <c r="AG959" s="720"/>
      <c r="AH959" s="720"/>
    </row>
    <row r="960">
      <c r="A960" s="720"/>
      <c r="B960" s="720"/>
      <c r="C960" s="720"/>
      <c r="D960" s="720"/>
      <c r="E960" s="720"/>
      <c r="F960" s="720"/>
      <c r="G960" s="720"/>
      <c r="H960" s="720"/>
      <c r="I960" s="720"/>
      <c r="J960" s="720"/>
      <c r="K960" s="720"/>
      <c r="L960" s="720"/>
      <c r="M960" s="720"/>
      <c r="N960" s="720"/>
      <c r="O960" s="720"/>
      <c r="P960" s="720"/>
      <c r="Q960" s="720"/>
      <c r="R960" s="720"/>
      <c r="S960" s="720"/>
      <c r="T960" s="720"/>
      <c r="U960" s="720"/>
      <c r="V960" s="720"/>
      <c r="W960" s="720"/>
      <c r="X960" s="720"/>
      <c r="Y960" s="720"/>
      <c r="Z960" s="720"/>
      <c r="AA960" s="720"/>
      <c r="AB960" s="720"/>
      <c r="AC960" s="720"/>
      <c r="AD960" s="720"/>
      <c r="AE960" s="720"/>
      <c r="AF960" s="720"/>
      <c r="AG960" s="720"/>
      <c r="AH960" s="720"/>
    </row>
    <row r="961">
      <c r="A961" s="720"/>
      <c r="B961" s="720"/>
      <c r="C961" s="720"/>
      <c r="D961" s="720"/>
      <c r="E961" s="720"/>
      <c r="F961" s="720"/>
      <c r="G961" s="720"/>
      <c r="H961" s="720"/>
      <c r="I961" s="720"/>
      <c r="J961" s="720"/>
      <c r="K961" s="720"/>
      <c r="L961" s="720"/>
      <c r="M961" s="720"/>
      <c r="N961" s="720"/>
      <c r="O961" s="720"/>
      <c r="P961" s="720"/>
      <c r="Q961" s="720"/>
      <c r="R961" s="720"/>
      <c r="S961" s="720"/>
      <c r="T961" s="720"/>
      <c r="U961" s="720"/>
      <c r="V961" s="720"/>
      <c r="W961" s="720"/>
      <c r="X961" s="720"/>
      <c r="Y961" s="720"/>
      <c r="Z961" s="720"/>
      <c r="AA961" s="720"/>
      <c r="AB961" s="720"/>
      <c r="AC961" s="720"/>
      <c r="AD961" s="720"/>
      <c r="AE961" s="720"/>
      <c r="AF961" s="720"/>
      <c r="AG961" s="720"/>
      <c r="AH961" s="720"/>
    </row>
    <row r="962">
      <c r="A962" s="720"/>
      <c r="B962" s="720"/>
      <c r="C962" s="720"/>
      <c r="D962" s="720"/>
      <c r="E962" s="720"/>
      <c r="F962" s="720"/>
      <c r="G962" s="720"/>
      <c r="H962" s="720"/>
      <c r="I962" s="720"/>
      <c r="J962" s="720"/>
      <c r="K962" s="720"/>
      <c r="L962" s="720"/>
      <c r="M962" s="720"/>
      <c r="N962" s="720"/>
      <c r="O962" s="720"/>
      <c r="P962" s="720"/>
      <c r="Q962" s="720"/>
      <c r="R962" s="720"/>
      <c r="S962" s="720"/>
      <c r="T962" s="720"/>
      <c r="U962" s="720"/>
      <c r="V962" s="720"/>
      <c r="W962" s="720"/>
      <c r="X962" s="720"/>
      <c r="Y962" s="720"/>
      <c r="Z962" s="720"/>
      <c r="AA962" s="720"/>
      <c r="AB962" s="720"/>
      <c r="AC962" s="720"/>
      <c r="AD962" s="720"/>
      <c r="AE962" s="720"/>
      <c r="AF962" s="720"/>
      <c r="AG962" s="720"/>
      <c r="AH962" s="720"/>
    </row>
    <row r="963">
      <c r="A963" s="720"/>
      <c r="B963" s="720"/>
      <c r="C963" s="720"/>
      <c r="D963" s="720"/>
      <c r="E963" s="720"/>
      <c r="F963" s="720"/>
      <c r="G963" s="720"/>
      <c r="H963" s="720"/>
      <c r="I963" s="720"/>
      <c r="J963" s="720"/>
      <c r="K963" s="720"/>
      <c r="L963" s="720"/>
      <c r="M963" s="720"/>
      <c r="N963" s="720"/>
      <c r="O963" s="720"/>
      <c r="P963" s="720"/>
      <c r="Q963" s="720"/>
      <c r="R963" s="720"/>
      <c r="S963" s="720"/>
      <c r="T963" s="720"/>
      <c r="U963" s="720"/>
      <c r="V963" s="720"/>
      <c r="W963" s="720"/>
      <c r="X963" s="720"/>
      <c r="Y963" s="720"/>
      <c r="Z963" s="720"/>
      <c r="AA963" s="720"/>
      <c r="AB963" s="720"/>
      <c r="AC963" s="720"/>
      <c r="AD963" s="720"/>
      <c r="AE963" s="720"/>
      <c r="AF963" s="720"/>
      <c r="AG963" s="720"/>
      <c r="AH963" s="720"/>
    </row>
    <row r="964">
      <c r="A964" s="720"/>
      <c r="B964" s="720"/>
      <c r="C964" s="720"/>
      <c r="D964" s="720"/>
      <c r="E964" s="720"/>
      <c r="F964" s="720"/>
      <c r="G964" s="720"/>
      <c r="H964" s="720"/>
      <c r="I964" s="720"/>
      <c r="J964" s="720"/>
      <c r="K964" s="720"/>
      <c r="L964" s="720"/>
      <c r="M964" s="720"/>
      <c r="N964" s="720"/>
      <c r="O964" s="720"/>
      <c r="P964" s="720"/>
      <c r="Q964" s="720"/>
      <c r="R964" s="720"/>
      <c r="S964" s="720"/>
      <c r="T964" s="720"/>
      <c r="U964" s="720"/>
      <c r="V964" s="720"/>
      <c r="W964" s="720"/>
      <c r="X964" s="720"/>
      <c r="Y964" s="720"/>
      <c r="Z964" s="720"/>
      <c r="AA964" s="720"/>
      <c r="AB964" s="720"/>
      <c r="AC964" s="720"/>
      <c r="AD964" s="720"/>
      <c r="AE964" s="720"/>
      <c r="AF964" s="720"/>
      <c r="AG964" s="720"/>
      <c r="AH964" s="720"/>
    </row>
    <row r="965">
      <c r="A965" s="720"/>
      <c r="B965" s="720"/>
      <c r="C965" s="720"/>
      <c r="D965" s="720"/>
      <c r="E965" s="720"/>
      <c r="F965" s="720"/>
      <c r="G965" s="720"/>
      <c r="H965" s="720"/>
      <c r="I965" s="720"/>
      <c r="J965" s="720"/>
      <c r="K965" s="720"/>
      <c r="L965" s="720"/>
      <c r="M965" s="720"/>
      <c r="N965" s="720"/>
      <c r="O965" s="720"/>
      <c r="P965" s="720"/>
      <c r="Q965" s="720"/>
      <c r="R965" s="720"/>
      <c r="S965" s="720"/>
      <c r="T965" s="720"/>
      <c r="U965" s="720"/>
      <c r="V965" s="720"/>
      <c r="W965" s="720"/>
      <c r="X965" s="720"/>
      <c r="Y965" s="720"/>
      <c r="Z965" s="720"/>
      <c r="AA965" s="720"/>
      <c r="AB965" s="720"/>
      <c r="AC965" s="720"/>
      <c r="AD965" s="720"/>
      <c r="AE965" s="720"/>
      <c r="AF965" s="720"/>
      <c r="AG965" s="720"/>
      <c r="AH965" s="720"/>
    </row>
    <row r="966">
      <c r="A966" s="720"/>
      <c r="B966" s="720"/>
      <c r="C966" s="720"/>
      <c r="D966" s="720"/>
      <c r="E966" s="720"/>
      <c r="F966" s="720"/>
      <c r="G966" s="720"/>
      <c r="H966" s="720"/>
      <c r="I966" s="720"/>
      <c r="J966" s="720"/>
      <c r="K966" s="720"/>
      <c r="L966" s="720"/>
      <c r="M966" s="720"/>
      <c r="N966" s="720"/>
      <c r="O966" s="720"/>
      <c r="P966" s="720"/>
      <c r="Q966" s="720"/>
      <c r="R966" s="720"/>
      <c r="S966" s="720"/>
      <c r="T966" s="720"/>
      <c r="U966" s="720"/>
      <c r="V966" s="720"/>
      <c r="W966" s="720"/>
      <c r="X966" s="720"/>
      <c r="Y966" s="720"/>
      <c r="Z966" s="720"/>
      <c r="AA966" s="720"/>
      <c r="AB966" s="720"/>
      <c r="AC966" s="720"/>
      <c r="AD966" s="720"/>
      <c r="AE966" s="720"/>
      <c r="AF966" s="720"/>
      <c r="AG966" s="720"/>
      <c r="AH966" s="720"/>
    </row>
    <row r="967">
      <c r="A967" s="720"/>
      <c r="B967" s="720"/>
      <c r="C967" s="720"/>
      <c r="D967" s="720"/>
      <c r="E967" s="720"/>
      <c r="F967" s="720"/>
      <c r="G967" s="720"/>
      <c r="H967" s="720"/>
      <c r="I967" s="720"/>
      <c r="J967" s="720"/>
      <c r="K967" s="720"/>
      <c r="L967" s="720"/>
      <c r="M967" s="720"/>
      <c r="N967" s="720"/>
      <c r="O967" s="720"/>
      <c r="P967" s="720"/>
      <c r="Q967" s="720"/>
      <c r="R967" s="720"/>
      <c r="S967" s="720"/>
      <c r="T967" s="720"/>
      <c r="U967" s="720"/>
      <c r="V967" s="720"/>
      <c r="W967" s="720"/>
      <c r="X967" s="720"/>
      <c r="Y967" s="720"/>
      <c r="Z967" s="720"/>
      <c r="AA967" s="720"/>
      <c r="AB967" s="720"/>
      <c r="AC967" s="720"/>
      <c r="AD967" s="720"/>
      <c r="AE967" s="720"/>
      <c r="AF967" s="720"/>
      <c r="AG967" s="720"/>
      <c r="AH967" s="720"/>
    </row>
    <row r="968">
      <c r="A968" s="720"/>
      <c r="B968" s="720"/>
      <c r="C968" s="720"/>
      <c r="D968" s="720"/>
      <c r="E968" s="720"/>
      <c r="F968" s="720"/>
      <c r="G968" s="720"/>
      <c r="H968" s="720"/>
      <c r="I968" s="720"/>
      <c r="J968" s="720"/>
      <c r="K968" s="720"/>
      <c r="L968" s="720"/>
      <c r="M968" s="720"/>
      <c r="N968" s="720"/>
      <c r="O968" s="720"/>
      <c r="P968" s="720"/>
      <c r="Q968" s="720"/>
      <c r="R968" s="720"/>
      <c r="S968" s="720"/>
      <c r="T968" s="720"/>
      <c r="U968" s="720"/>
      <c r="V968" s="720"/>
      <c r="W968" s="720"/>
      <c r="X968" s="720"/>
      <c r="Y968" s="720"/>
      <c r="Z968" s="720"/>
      <c r="AA968" s="720"/>
      <c r="AB968" s="720"/>
      <c r="AC968" s="720"/>
      <c r="AD968" s="720"/>
      <c r="AE968" s="720"/>
      <c r="AF968" s="720"/>
      <c r="AG968" s="720"/>
      <c r="AH968" s="720"/>
    </row>
    <row r="969">
      <c r="A969" s="720"/>
      <c r="B969" s="720"/>
      <c r="C969" s="720"/>
      <c r="D969" s="720"/>
      <c r="E969" s="720"/>
      <c r="F969" s="720"/>
      <c r="G969" s="720"/>
      <c r="H969" s="720"/>
      <c r="I969" s="720"/>
      <c r="J969" s="720"/>
      <c r="K969" s="720"/>
      <c r="L969" s="720"/>
      <c r="M969" s="720"/>
      <c r="N969" s="720"/>
      <c r="O969" s="720"/>
      <c r="P969" s="720"/>
      <c r="Q969" s="720"/>
      <c r="R969" s="720"/>
      <c r="S969" s="720"/>
      <c r="T969" s="720"/>
      <c r="U969" s="720"/>
      <c r="V969" s="720"/>
      <c r="W969" s="720"/>
      <c r="X969" s="720"/>
      <c r="Y969" s="720"/>
      <c r="Z969" s="720"/>
      <c r="AA969" s="720"/>
      <c r="AB969" s="720"/>
      <c r="AC969" s="720"/>
      <c r="AD969" s="720"/>
      <c r="AE969" s="720"/>
      <c r="AF969" s="720"/>
      <c r="AG969" s="720"/>
      <c r="AH969" s="720"/>
    </row>
    <row r="970">
      <c r="A970" s="720"/>
      <c r="B970" s="720"/>
      <c r="C970" s="720"/>
      <c r="D970" s="720"/>
      <c r="E970" s="720"/>
      <c r="F970" s="720"/>
      <c r="G970" s="720"/>
      <c r="H970" s="720"/>
      <c r="I970" s="720"/>
      <c r="J970" s="720"/>
      <c r="K970" s="720"/>
      <c r="L970" s="720"/>
      <c r="M970" s="720"/>
      <c r="N970" s="720"/>
      <c r="O970" s="720"/>
      <c r="P970" s="720"/>
      <c r="Q970" s="720"/>
      <c r="R970" s="720"/>
      <c r="S970" s="720"/>
      <c r="T970" s="720"/>
      <c r="U970" s="720"/>
      <c r="V970" s="720"/>
      <c r="W970" s="720"/>
      <c r="X970" s="720"/>
      <c r="Y970" s="720"/>
      <c r="Z970" s="720"/>
      <c r="AA970" s="720"/>
      <c r="AB970" s="720"/>
      <c r="AC970" s="720"/>
      <c r="AD970" s="720"/>
      <c r="AE970" s="720"/>
      <c r="AF970" s="720"/>
      <c r="AG970" s="720"/>
      <c r="AH970" s="720"/>
    </row>
    <row r="971">
      <c r="A971" s="720"/>
      <c r="B971" s="720"/>
      <c r="C971" s="720"/>
      <c r="D971" s="720"/>
      <c r="E971" s="720"/>
      <c r="F971" s="720"/>
      <c r="G971" s="720"/>
      <c r="H971" s="720"/>
      <c r="I971" s="720"/>
      <c r="J971" s="720"/>
      <c r="K971" s="720"/>
      <c r="L971" s="720"/>
      <c r="M971" s="720"/>
      <c r="N971" s="720"/>
      <c r="O971" s="720"/>
      <c r="P971" s="720"/>
      <c r="Q971" s="720"/>
      <c r="R971" s="720"/>
      <c r="S971" s="720"/>
      <c r="T971" s="720"/>
      <c r="U971" s="720"/>
      <c r="V971" s="720"/>
      <c r="W971" s="720"/>
      <c r="X971" s="720"/>
      <c r="Y971" s="720"/>
      <c r="Z971" s="720"/>
      <c r="AA971" s="720"/>
      <c r="AB971" s="720"/>
      <c r="AC971" s="720"/>
      <c r="AD971" s="720"/>
      <c r="AE971" s="720"/>
      <c r="AF971" s="720"/>
      <c r="AG971" s="720"/>
      <c r="AH971" s="720"/>
    </row>
    <row r="972">
      <c r="A972" s="720"/>
      <c r="B972" s="720"/>
      <c r="C972" s="720"/>
      <c r="D972" s="720"/>
      <c r="E972" s="720"/>
      <c r="F972" s="720"/>
      <c r="G972" s="720"/>
      <c r="H972" s="720"/>
      <c r="I972" s="720"/>
      <c r="J972" s="720"/>
      <c r="K972" s="720"/>
      <c r="L972" s="720"/>
      <c r="M972" s="720"/>
      <c r="N972" s="720"/>
      <c r="O972" s="720"/>
      <c r="P972" s="720"/>
      <c r="Q972" s="720"/>
      <c r="R972" s="720"/>
      <c r="S972" s="720"/>
      <c r="T972" s="720"/>
      <c r="U972" s="720"/>
      <c r="V972" s="720"/>
      <c r="W972" s="720"/>
      <c r="X972" s="720"/>
      <c r="Y972" s="720"/>
      <c r="Z972" s="720"/>
      <c r="AA972" s="720"/>
      <c r="AB972" s="720"/>
      <c r="AC972" s="720"/>
      <c r="AD972" s="720"/>
      <c r="AE972" s="720"/>
      <c r="AF972" s="720"/>
      <c r="AG972" s="720"/>
      <c r="AH972" s="720"/>
    </row>
    <row r="973">
      <c r="A973" s="720"/>
      <c r="B973" s="720"/>
      <c r="C973" s="720"/>
      <c r="D973" s="720"/>
      <c r="E973" s="720"/>
      <c r="F973" s="720"/>
      <c r="G973" s="720"/>
      <c r="H973" s="720"/>
      <c r="I973" s="720"/>
      <c r="J973" s="720"/>
      <c r="K973" s="720"/>
      <c r="L973" s="720"/>
      <c r="M973" s="720"/>
      <c r="N973" s="720"/>
      <c r="O973" s="720"/>
      <c r="P973" s="720"/>
      <c r="Q973" s="720"/>
      <c r="R973" s="720"/>
      <c r="S973" s="720"/>
      <c r="T973" s="720"/>
      <c r="U973" s="720"/>
      <c r="V973" s="720"/>
      <c r="W973" s="720"/>
      <c r="X973" s="720"/>
      <c r="Y973" s="720"/>
      <c r="Z973" s="720"/>
      <c r="AA973" s="720"/>
      <c r="AB973" s="720"/>
      <c r="AC973" s="720"/>
      <c r="AD973" s="720"/>
      <c r="AE973" s="720"/>
      <c r="AF973" s="720"/>
      <c r="AG973" s="720"/>
      <c r="AH973" s="720"/>
    </row>
    <row r="974">
      <c r="A974" s="720"/>
      <c r="B974" s="720"/>
      <c r="C974" s="720"/>
      <c r="D974" s="720"/>
      <c r="E974" s="720"/>
      <c r="F974" s="720"/>
      <c r="G974" s="720"/>
      <c r="H974" s="720"/>
      <c r="I974" s="720"/>
      <c r="J974" s="720"/>
      <c r="K974" s="720"/>
      <c r="L974" s="720"/>
      <c r="M974" s="720"/>
      <c r="N974" s="720"/>
      <c r="O974" s="720"/>
      <c r="P974" s="720"/>
      <c r="Q974" s="720"/>
      <c r="R974" s="720"/>
      <c r="S974" s="720"/>
      <c r="T974" s="720"/>
      <c r="U974" s="720"/>
      <c r="V974" s="720"/>
      <c r="W974" s="720"/>
      <c r="X974" s="720"/>
      <c r="Y974" s="720"/>
      <c r="Z974" s="720"/>
      <c r="AA974" s="720"/>
      <c r="AB974" s="720"/>
      <c r="AC974" s="720"/>
      <c r="AD974" s="720"/>
      <c r="AE974" s="720"/>
      <c r="AF974" s="720"/>
      <c r="AG974" s="720"/>
      <c r="AH974" s="720"/>
    </row>
    <row r="975">
      <c r="A975" s="720"/>
      <c r="B975" s="720"/>
      <c r="C975" s="720"/>
      <c r="D975" s="720"/>
      <c r="E975" s="720"/>
      <c r="F975" s="720"/>
      <c r="G975" s="720"/>
      <c r="H975" s="720"/>
      <c r="I975" s="720"/>
      <c r="J975" s="720"/>
      <c r="K975" s="720"/>
      <c r="L975" s="720"/>
      <c r="M975" s="720"/>
      <c r="N975" s="720"/>
      <c r="O975" s="720"/>
      <c r="P975" s="720"/>
      <c r="Q975" s="720"/>
      <c r="R975" s="720"/>
      <c r="S975" s="720"/>
      <c r="T975" s="720"/>
      <c r="U975" s="720"/>
      <c r="V975" s="720"/>
      <c r="W975" s="720"/>
      <c r="X975" s="720"/>
      <c r="Y975" s="720"/>
      <c r="Z975" s="720"/>
      <c r="AA975" s="720"/>
      <c r="AB975" s="720"/>
      <c r="AC975" s="720"/>
      <c r="AD975" s="720"/>
      <c r="AE975" s="720"/>
      <c r="AF975" s="720"/>
      <c r="AG975" s="720"/>
      <c r="AH975" s="720"/>
    </row>
    <row r="976">
      <c r="A976" s="720"/>
      <c r="B976" s="720"/>
      <c r="C976" s="720"/>
      <c r="D976" s="720"/>
      <c r="E976" s="720"/>
      <c r="F976" s="720"/>
      <c r="G976" s="720"/>
      <c r="H976" s="720"/>
      <c r="I976" s="720"/>
      <c r="J976" s="720"/>
      <c r="K976" s="720"/>
      <c r="L976" s="720"/>
      <c r="M976" s="720"/>
      <c r="N976" s="720"/>
      <c r="O976" s="720"/>
      <c r="P976" s="720"/>
      <c r="Q976" s="720"/>
      <c r="R976" s="720"/>
      <c r="S976" s="720"/>
      <c r="T976" s="720"/>
      <c r="U976" s="720"/>
      <c r="V976" s="720"/>
      <c r="W976" s="720"/>
      <c r="X976" s="720"/>
      <c r="Y976" s="720"/>
      <c r="Z976" s="720"/>
      <c r="AA976" s="720"/>
      <c r="AB976" s="720"/>
      <c r="AC976" s="720"/>
      <c r="AD976" s="720"/>
      <c r="AE976" s="720"/>
      <c r="AF976" s="720"/>
      <c r="AG976" s="720"/>
      <c r="AH976" s="720"/>
    </row>
    <row r="977">
      <c r="A977" s="720"/>
      <c r="B977" s="720"/>
      <c r="C977" s="720"/>
      <c r="D977" s="720"/>
      <c r="E977" s="720"/>
      <c r="F977" s="720"/>
      <c r="G977" s="720"/>
      <c r="H977" s="720"/>
      <c r="I977" s="720"/>
      <c r="J977" s="720"/>
      <c r="K977" s="720"/>
      <c r="L977" s="720"/>
      <c r="M977" s="720"/>
      <c r="N977" s="720"/>
      <c r="O977" s="720"/>
      <c r="P977" s="720"/>
      <c r="Q977" s="720"/>
      <c r="R977" s="720"/>
      <c r="S977" s="720"/>
      <c r="T977" s="720"/>
      <c r="U977" s="720"/>
      <c r="V977" s="720"/>
      <c r="W977" s="720"/>
      <c r="X977" s="720"/>
      <c r="Y977" s="720"/>
      <c r="Z977" s="720"/>
      <c r="AA977" s="720"/>
      <c r="AB977" s="720"/>
      <c r="AC977" s="720"/>
      <c r="AD977" s="720"/>
      <c r="AE977" s="720"/>
      <c r="AF977" s="720"/>
      <c r="AG977" s="720"/>
      <c r="AH977" s="720"/>
    </row>
    <row r="978">
      <c r="A978" s="720"/>
      <c r="B978" s="720"/>
      <c r="C978" s="720"/>
      <c r="D978" s="720"/>
      <c r="E978" s="720"/>
      <c r="F978" s="720"/>
      <c r="G978" s="720"/>
      <c r="H978" s="720"/>
      <c r="I978" s="720"/>
      <c r="J978" s="720"/>
      <c r="K978" s="720"/>
      <c r="L978" s="720"/>
      <c r="M978" s="720"/>
      <c r="N978" s="720"/>
      <c r="O978" s="720"/>
      <c r="P978" s="720"/>
      <c r="Q978" s="720"/>
      <c r="R978" s="720"/>
      <c r="S978" s="720"/>
      <c r="T978" s="720"/>
      <c r="U978" s="720"/>
      <c r="V978" s="720"/>
      <c r="W978" s="720"/>
      <c r="X978" s="720"/>
      <c r="Y978" s="720"/>
      <c r="Z978" s="720"/>
      <c r="AA978" s="720"/>
      <c r="AB978" s="720"/>
      <c r="AC978" s="720"/>
      <c r="AD978" s="720"/>
      <c r="AE978" s="720"/>
      <c r="AF978" s="720"/>
      <c r="AG978" s="720"/>
      <c r="AH978" s="720"/>
    </row>
    <row r="979">
      <c r="A979" s="720"/>
      <c r="B979" s="720"/>
      <c r="C979" s="720"/>
      <c r="D979" s="720"/>
      <c r="E979" s="720"/>
      <c r="F979" s="720"/>
      <c r="G979" s="720"/>
      <c r="H979" s="720"/>
      <c r="I979" s="720"/>
      <c r="J979" s="720"/>
      <c r="K979" s="720"/>
      <c r="L979" s="720"/>
      <c r="M979" s="720"/>
      <c r="N979" s="720"/>
      <c r="O979" s="720"/>
      <c r="P979" s="720"/>
      <c r="Q979" s="720"/>
      <c r="R979" s="720"/>
      <c r="S979" s="720"/>
      <c r="T979" s="720"/>
      <c r="U979" s="720"/>
      <c r="V979" s="720"/>
      <c r="W979" s="720"/>
      <c r="X979" s="720"/>
      <c r="Y979" s="720"/>
      <c r="Z979" s="720"/>
      <c r="AA979" s="720"/>
      <c r="AB979" s="720"/>
      <c r="AC979" s="720"/>
      <c r="AD979" s="720"/>
      <c r="AE979" s="720"/>
      <c r="AF979" s="720"/>
      <c r="AG979" s="720"/>
      <c r="AH979" s="720"/>
    </row>
    <row r="980">
      <c r="A980" s="720"/>
      <c r="B980" s="720"/>
      <c r="C980" s="720"/>
      <c r="D980" s="720"/>
      <c r="E980" s="720"/>
      <c r="F980" s="720"/>
      <c r="G980" s="720"/>
      <c r="H980" s="720"/>
      <c r="I980" s="720"/>
      <c r="J980" s="720"/>
      <c r="K980" s="720"/>
      <c r="L980" s="720"/>
      <c r="M980" s="720"/>
      <c r="N980" s="720"/>
      <c r="O980" s="720"/>
      <c r="P980" s="720"/>
      <c r="Q980" s="720"/>
      <c r="R980" s="720"/>
      <c r="S980" s="720"/>
      <c r="T980" s="720"/>
      <c r="U980" s="720"/>
      <c r="V980" s="720"/>
      <c r="W980" s="720"/>
      <c r="X980" s="720"/>
      <c r="Y980" s="720"/>
      <c r="Z980" s="720"/>
      <c r="AA980" s="720"/>
      <c r="AB980" s="720"/>
      <c r="AC980" s="720"/>
      <c r="AD980" s="720"/>
      <c r="AE980" s="720"/>
      <c r="AF980" s="720"/>
      <c r="AG980" s="720"/>
      <c r="AH980" s="720"/>
    </row>
    <row r="981">
      <c r="A981" s="720"/>
      <c r="B981" s="720"/>
      <c r="C981" s="720"/>
      <c r="D981" s="720"/>
      <c r="E981" s="720"/>
      <c r="F981" s="720"/>
      <c r="G981" s="720"/>
      <c r="H981" s="720"/>
      <c r="I981" s="720"/>
      <c r="J981" s="720"/>
      <c r="K981" s="720"/>
      <c r="L981" s="720"/>
      <c r="M981" s="720"/>
      <c r="N981" s="720"/>
      <c r="O981" s="720"/>
      <c r="P981" s="720"/>
      <c r="Q981" s="720"/>
      <c r="R981" s="720"/>
      <c r="S981" s="720"/>
      <c r="T981" s="720"/>
      <c r="U981" s="720"/>
      <c r="V981" s="720"/>
      <c r="W981" s="720"/>
      <c r="X981" s="720"/>
      <c r="Y981" s="720"/>
      <c r="Z981" s="720"/>
      <c r="AA981" s="720"/>
      <c r="AB981" s="720"/>
      <c r="AC981" s="720"/>
      <c r="AD981" s="720"/>
      <c r="AE981" s="720"/>
      <c r="AF981" s="720"/>
      <c r="AG981" s="720"/>
      <c r="AH981" s="720"/>
    </row>
    <row r="982">
      <c r="A982" s="720"/>
      <c r="B982" s="720"/>
      <c r="C982" s="720"/>
      <c r="D982" s="720"/>
      <c r="E982" s="720"/>
      <c r="F982" s="720"/>
      <c r="G982" s="720"/>
      <c r="H982" s="720"/>
      <c r="I982" s="720"/>
      <c r="J982" s="720"/>
      <c r="K982" s="720"/>
      <c r="L982" s="720"/>
      <c r="M982" s="720"/>
      <c r="N982" s="720"/>
      <c r="O982" s="720"/>
      <c r="P982" s="720"/>
      <c r="Q982" s="720"/>
      <c r="R982" s="720"/>
      <c r="S982" s="720"/>
      <c r="T982" s="720"/>
      <c r="U982" s="720"/>
      <c r="V982" s="720"/>
      <c r="W982" s="720"/>
      <c r="X982" s="720"/>
      <c r="Y982" s="720"/>
      <c r="Z982" s="720"/>
      <c r="AA982" s="720"/>
      <c r="AB982" s="720"/>
      <c r="AC982" s="720"/>
      <c r="AD982" s="720"/>
      <c r="AE982" s="720"/>
      <c r="AF982" s="720"/>
      <c r="AG982" s="720"/>
      <c r="AH982" s="720"/>
    </row>
    <row r="983">
      <c r="A983" s="720"/>
      <c r="B983" s="720"/>
      <c r="C983" s="720"/>
      <c r="D983" s="720"/>
      <c r="E983" s="720"/>
      <c r="F983" s="720"/>
      <c r="G983" s="720"/>
      <c r="H983" s="720"/>
      <c r="I983" s="720"/>
      <c r="J983" s="720"/>
      <c r="K983" s="720"/>
      <c r="L983" s="720"/>
      <c r="M983" s="720"/>
      <c r="N983" s="720"/>
      <c r="O983" s="720"/>
      <c r="P983" s="720"/>
      <c r="Q983" s="720"/>
      <c r="R983" s="720"/>
      <c r="S983" s="720"/>
      <c r="T983" s="720"/>
      <c r="U983" s="720"/>
      <c r="V983" s="720"/>
      <c r="W983" s="720"/>
      <c r="X983" s="720"/>
      <c r="Y983" s="720"/>
      <c r="Z983" s="720"/>
      <c r="AA983" s="720"/>
      <c r="AB983" s="720"/>
      <c r="AC983" s="720"/>
      <c r="AD983" s="720"/>
      <c r="AE983" s="720"/>
      <c r="AF983" s="720"/>
      <c r="AG983" s="720"/>
      <c r="AH983" s="720"/>
    </row>
    <row r="984">
      <c r="A984" s="720"/>
      <c r="B984" s="720"/>
      <c r="C984" s="720"/>
      <c r="D984" s="720"/>
      <c r="E984" s="720"/>
      <c r="F984" s="720"/>
      <c r="G984" s="720"/>
      <c r="H984" s="720"/>
      <c r="I984" s="720"/>
      <c r="J984" s="720"/>
      <c r="K984" s="720"/>
      <c r="L984" s="720"/>
      <c r="M984" s="720"/>
      <c r="N984" s="720"/>
      <c r="O984" s="720"/>
      <c r="P984" s="720"/>
      <c r="Q984" s="720"/>
      <c r="R984" s="720"/>
      <c r="S984" s="720"/>
      <c r="T984" s="720"/>
      <c r="U984" s="720"/>
      <c r="V984" s="720"/>
      <c r="W984" s="720"/>
      <c r="X984" s="720"/>
      <c r="Y984" s="720"/>
      <c r="Z984" s="720"/>
      <c r="AA984" s="720"/>
      <c r="AB984" s="720"/>
      <c r="AC984" s="720"/>
      <c r="AD984" s="720"/>
      <c r="AE984" s="720"/>
      <c r="AF984" s="720"/>
      <c r="AG984" s="720"/>
      <c r="AH984" s="720"/>
    </row>
    <row r="985">
      <c r="A985" s="720"/>
      <c r="B985" s="720"/>
      <c r="C985" s="720"/>
      <c r="D985" s="720"/>
      <c r="E985" s="720"/>
      <c r="F985" s="720"/>
      <c r="G985" s="720"/>
      <c r="H985" s="720"/>
      <c r="I985" s="720"/>
      <c r="J985" s="720"/>
      <c r="K985" s="720"/>
      <c r="L985" s="720"/>
      <c r="M985" s="720"/>
      <c r="N985" s="720"/>
      <c r="O985" s="720"/>
      <c r="P985" s="720"/>
      <c r="Q985" s="720"/>
      <c r="R985" s="720"/>
      <c r="S985" s="720"/>
      <c r="T985" s="720"/>
      <c r="U985" s="720"/>
      <c r="V985" s="720"/>
      <c r="W985" s="720"/>
      <c r="X985" s="720"/>
      <c r="Y985" s="720"/>
      <c r="Z985" s="720"/>
      <c r="AA985" s="720"/>
      <c r="AB985" s="720"/>
      <c r="AC985" s="720"/>
      <c r="AD985" s="720"/>
      <c r="AE985" s="720"/>
      <c r="AF985" s="720"/>
      <c r="AG985" s="720"/>
      <c r="AH985" s="720"/>
    </row>
    <row r="986">
      <c r="A986" s="720"/>
      <c r="B986" s="720"/>
      <c r="C986" s="720"/>
      <c r="D986" s="720"/>
      <c r="E986" s="720"/>
      <c r="F986" s="720"/>
      <c r="G986" s="720"/>
      <c r="H986" s="720"/>
      <c r="I986" s="720"/>
      <c r="J986" s="720"/>
      <c r="K986" s="720"/>
      <c r="L986" s="720"/>
      <c r="M986" s="720"/>
      <c r="N986" s="720"/>
      <c r="O986" s="720"/>
      <c r="P986" s="720"/>
      <c r="Q986" s="720"/>
      <c r="R986" s="720"/>
      <c r="S986" s="720"/>
      <c r="T986" s="720"/>
      <c r="U986" s="720"/>
      <c r="V986" s="720"/>
      <c r="W986" s="720"/>
      <c r="X986" s="720"/>
      <c r="Y986" s="720"/>
      <c r="Z986" s="720"/>
      <c r="AA986" s="720"/>
      <c r="AB986" s="720"/>
      <c r="AC986" s="720"/>
      <c r="AD986" s="720"/>
      <c r="AE986" s="720"/>
      <c r="AF986" s="720"/>
      <c r="AG986" s="720"/>
      <c r="AH986" s="720"/>
    </row>
    <row r="987">
      <c r="A987" s="720"/>
      <c r="B987" s="720"/>
      <c r="C987" s="720"/>
      <c r="D987" s="720"/>
      <c r="E987" s="720"/>
      <c r="F987" s="720"/>
      <c r="G987" s="720"/>
      <c r="H987" s="720"/>
      <c r="I987" s="720"/>
      <c r="J987" s="720"/>
      <c r="K987" s="720"/>
      <c r="L987" s="720"/>
      <c r="M987" s="720"/>
      <c r="N987" s="720"/>
      <c r="O987" s="720"/>
      <c r="P987" s="720"/>
      <c r="Q987" s="720"/>
      <c r="R987" s="720"/>
      <c r="S987" s="720"/>
      <c r="T987" s="720"/>
      <c r="U987" s="720"/>
      <c r="V987" s="720"/>
      <c r="W987" s="720"/>
      <c r="X987" s="720"/>
      <c r="Y987" s="720"/>
      <c r="Z987" s="720"/>
      <c r="AA987" s="720"/>
      <c r="AB987" s="720"/>
      <c r="AC987" s="720"/>
      <c r="AD987" s="720"/>
      <c r="AE987" s="720"/>
      <c r="AF987" s="720"/>
      <c r="AG987" s="720"/>
      <c r="AH987" s="720"/>
    </row>
    <row r="988">
      <c r="A988" s="720"/>
      <c r="B988" s="720"/>
      <c r="C988" s="720"/>
      <c r="D988" s="720"/>
      <c r="E988" s="720"/>
      <c r="F988" s="720"/>
      <c r="G988" s="720"/>
      <c r="H988" s="720"/>
      <c r="I988" s="720"/>
      <c r="J988" s="720"/>
      <c r="K988" s="720"/>
      <c r="L988" s="720"/>
      <c r="M988" s="720"/>
      <c r="N988" s="720"/>
      <c r="O988" s="720"/>
      <c r="P988" s="720"/>
      <c r="Q988" s="720"/>
      <c r="R988" s="720"/>
      <c r="S988" s="720"/>
      <c r="T988" s="720"/>
      <c r="U988" s="720"/>
      <c r="V988" s="720"/>
      <c r="W988" s="720"/>
      <c r="X988" s="720"/>
      <c r="Y988" s="720"/>
      <c r="Z988" s="720"/>
      <c r="AA988" s="720"/>
      <c r="AB988" s="720"/>
      <c r="AC988" s="720"/>
      <c r="AD988" s="720"/>
      <c r="AE988" s="720"/>
      <c r="AF988" s="720"/>
      <c r="AG988" s="720"/>
      <c r="AH988" s="720"/>
    </row>
    <row r="989">
      <c r="A989" s="720"/>
      <c r="B989" s="720"/>
      <c r="C989" s="720"/>
      <c r="D989" s="720"/>
      <c r="E989" s="720"/>
      <c r="F989" s="720"/>
      <c r="G989" s="720"/>
      <c r="H989" s="720"/>
      <c r="I989" s="720"/>
      <c r="J989" s="720"/>
      <c r="K989" s="720"/>
      <c r="L989" s="720"/>
      <c r="M989" s="720"/>
      <c r="N989" s="720"/>
      <c r="O989" s="720"/>
      <c r="P989" s="720"/>
      <c r="Q989" s="720"/>
      <c r="R989" s="720"/>
      <c r="S989" s="720"/>
      <c r="T989" s="720"/>
      <c r="U989" s="720"/>
      <c r="V989" s="720"/>
      <c r="W989" s="720"/>
      <c r="X989" s="720"/>
      <c r="Y989" s="720"/>
      <c r="Z989" s="720"/>
      <c r="AA989" s="720"/>
      <c r="AB989" s="720"/>
      <c r="AC989" s="720"/>
      <c r="AD989" s="720"/>
      <c r="AE989" s="720"/>
      <c r="AF989" s="720"/>
      <c r="AG989" s="720"/>
      <c r="AH989" s="720"/>
    </row>
    <row r="990">
      <c r="A990" s="720"/>
      <c r="B990" s="720"/>
      <c r="C990" s="720"/>
      <c r="D990" s="720"/>
      <c r="E990" s="720"/>
      <c r="F990" s="720"/>
      <c r="G990" s="720"/>
      <c r="H990" s="720"/>
      <c r="I990" s="720"/>
      <c r="J990" s="720"/>
      <c r="K990" s="720"/>
      <c r="L990" s="720"/>
      <c r="M990" s="720"/>
      <c r="N990" s="720"/>
      <c r="O990" s="720"/>
      <c r="P990" s="720"/>
      <c r="Q990" s="720"/>
      <c r="R990" s="720"/>
      <c r="S990" s="720"/>
      <c r="T990" s="720"/>
      <c r="U990" s="720"/>
      <c r="V990" s="720"/>
      <c r="W990" s="720"/>
      <c r="X990" s="720"/>
      <c r="Y990" s="720"/>
      <c r="Z990" s="720"/>
      <c r="AA990" s="720"/>
      <c r="AB990" s="720"/>
      <c r="AC990" s="720"/>
      <c r="AD990" s="720"/>
      <c r="AE990" s="720"/>
      <c r="AF990" s="720"/>
      <c r="AG990" s="720"/>
      <c r="AH990" s="720"/>
    </row>
    <row r="991">
      <c r="A991" s="720"/>
      <c r="B991" s="720"/>
      <c r="C991" s="720"/>
      <c r="D991" s="720"/>
      <c r="E991" s="720"/>
      <c r="F991" s="720"/>
      <c r="G991" s="720"/>
      <c r="H991" s="720"/>
      <c r="I991" s="720"/>
      <c r="J991" s="720"/>
      <c r="K991" s="720"/>
      <c r="L991" s="720"/>
      <c r="M991" s="720"/>
      <c r="N991" s="720"/>
      <c r="O991" s="720"/>
      <c r="P991" s="720"/>
      <c r="Q991" s="720"/>
      <c r="R991" s="720"/>
      <c r="S991" s="720"/>
      <c r="T991" s="720"/>
      <c r="U991" s="720"/>
      <c r="V991" s="720"/>
      <c r="W991" s="720"/>
      <c r="X991" s="720"/>
      <c r="Y991" s="720"/>
      <c r="Z991" s="720"/>
      <c r="AA991" s="720"/>
      <c r="AB991" s="720"/>
      <c r="AC991" s="720"/>
      <c r="AD991" s="720"/>
      <c r="AE991" s="720"/>
      <c r="AF991" s="720"/>
      <c r="AG991" s="720"/>
      <c r="AH991" s="720"/>
    </row>
    <row r="992">
      <c r="A992" s="720"/>
      <c r="B992" s="720"/>
      <c r="C992" s="720"/>
      <c r="D992" s="720"/>
      <c r="E992" s="720"/>
      <c r="F992" s="720"/>
      <c r="G992" s="720"/>
      <c r="H992" s="720"/>
      <c r="I992" s="720"/>
      <c r="J992" s="720"/>
      <c r="K992" s="720"/>
      <c r="L992" s="720"/>
      <c r="M992" s="720"/>
      <c r="N992" s="720"/>
      <c r="O992" s="720"/>
      <c r="P992" s="720"/>
      <c r="Q992" s="720"/>
      <c r="R992" s="720"/>
      <c r="S992" s="720"/>
      <c r="T992" s="720"/>
      <c r="U992" s="720"/>
      <c r="V992" s="720"/>
      <c r="W992" s="720"/>
      <c r="X992" s="720"/>
      <c r="Y992" s="720"/>
      <c r="Z992" s="720"/>
      <c r="AA992" s="720"/>
      <c r="AB992" s="720"/>
      <c r="AC992" s="720"/>
      <c r="AD992" s="720"/>
      <c r="AE992" s="720"/>
      <c r="AF992" s="720"/>
      <c r="AG992" s="720"/>
      <c r="AH992" s="720"/>
    </row>
    <row r="993">
      <c r="A993" s="720"/>
      <c r="B993" s="720"/>
      <c r="C993" s="720"/>
      <c r="D993" s="720"/>
      <c r="E993" s="720"/>
      <c r="F993" s="720"/>
      <c r="G993" s="720"/>
      <c r="H993" s="720"/>
      <c r="I993" s="720"/>
      <c r="J993" s="720"/>
      <c r="K993" s="720"/>
      <c r="L993" s="720"/>
      <c r="M993" s="720"/>
      <c r="N993" s="720"/>
      <c r="O993" s="720"/>
      <c r="P993" s="720"/>
      <c r="Q993" s="720"/>
      <c r="R993" s="720"/>
      <c r="S993" s="720"/>
      <c r="T993" s="720"/>
      <c r="U993" s="720"/>
      <c r="V993" s="720"/>
      <c r="W993" s="720"/>
      <c r="X993" s="720"/>
      <c r="Y993" s="720"/>
      <c r="Z993" s="720"/>
      <c r="AA993" s="720"/>
      <c r="AB993" s="720"/>
      <c r="AC993" s="720"/>
      <c r="AD993" s="720"/>
      <c r="AE993" s="720"/>
      <c r="AF993" s="720"/>
      <c r="AG993" s="720"/>
      <c r="AH993" s="720"/>
    </row>
    <row r="994">
      <c r="A994" s="720"/>
      <c r="B994" s="720"/>
      <c r="C994" s="720"/>
      <c r="D994" s="720"/>
      <c r="E994" s="720"/>
      <c r="F994" s="720"/>
      <c r="G994" s="720"/>
      <c r="H994" s="720"/>
      <c r="I994" s="720"/>
      <c r="J994" s="720"/>
      <c r="K994" s="720"/>
      <c r="L994" s="720"/>
      <c r="M994" s="720"/>
      <c r="N994" s="720"/>
      <c r="O994" s="720"/>
      <c r="P994" s="720"/>
      <c r="Q994" s="720"/>
      <c r="R994" s="720"/>
      <c r="S994" s="720"/>
      <c r="T994" s="720"/>
      <c r="U994" s="720"/>
      <c r="V994" s="720"/>
      <c r="W994" s="720"/>
      <c r="X994" s="720"/>
      <c r="Y994" s="720"/>
      <c r="Z994" s="720"/>
      <c r="AA994" s="720"/>
      <c r="AB994" s="720"/>
      <c r="AC994" s="720"/>
      <c r="AD994" s="720"/>
      <c r="AE994" s="720"/>
      <c r="AF994" s="720"/>
      <c r="AG994" s="720"/>
      <c r="AH994" s="720"/>
    </row>
    <row r="995">
      <c r="A995" s="720"/>
      <c r="B995" s="720"/>
      <c r="C995" s="720"/>
      <c r="D995" s="720"/>
      <c r="E995" s="720"/>
      <c r="F995" s="720"/>
      <c r="G995" s="720"/>
      <c r="H995" s="720"/>
      <c r="I995" s="720"/>
      <c r="J995" s="720"/>
      <c r="K995" s="720"/>
      <c r="L995" s="720"/>
      <c r="M995" s="720"/>
      <c r="N995" s="720"/>
      <c r="O995" s="720"/>
      <c r="P995" s="720"/>
      <c r="Q995" s="720"/>
      <c r="R995" s="720"/>
      <c r="S995" s="720"/>
      <c r="T995" s="720"/>
      <c r="U995" s="720"/>
      <c r="V995" s="720"/>
      <c r="W995" s="720"/>
      <c r="X995" s="720"/>
      <c r="Y995" s="720"/>
      <c r="Z995" s="720"/>
      <c r="AA995" s="720"/>
      <c r="AB995" s="720"/>
      <c r="AC995" s="720"/>
      <c r="AD995" s="720"/>
      <c r="AE995" s="720"/>
      <c r="AF995" s="720"/>
      <c r="AG995" s="720"/>
      <c r="AH995" s="720"/>
    </row>
    <row r="996">
      <c r="A996" s="720"/>
      <c r="B996" s="720"/>
      <c r="C996" s="720"/>
      <c r="D996" s="720"/>
      <c r="E996" s="720"/>
      <c r="F996" s="720"/>
      <c r="G996" s="720"/>
      <c r="H996" s="720"/>
      <c r="I996" s="720"/>
      <c r="J996" s="720"/>
      <c r="K996" s="720"/>
      <c r="L996" s="720"/>
      <c r="M996" s="720"/>
      <c r="N996" s="720"/>
      <c r="O996" s="720"/>
      <c r="P996" s="720"/>
      <c r="Q996" s="720"/>
      <c r="R996" s="720"/>
      <c r="S996" s="720"/>
      <c r="T996" s="720"/>
      <c r="U996" s="720"/>
      <c r="V996" s="720"/>
      <c r="W996" s="720"/>
      <c r="X996" s="720"/>
      <c r="Y996" s="720"/>
      <c r="Z996" s="720"/>
      <c r="AA996" s="720"/>
      <c r="AB996" s="720"/>
      <c r="AC996" s="720"/>
      <c r="AD996" s="720"/>
      <c r="AE996" s="720"/>
      <c r="AF996" s="720"/>
      <c r="AG996" s="720"/>
      <c r="AH996" s="720"/>
    </row>
    <row r="997">
      <c r="A997" s="720"/>
      <c r="B997" s="720"/>
      <c r="C997" s="720"/>
      <c r="D997" s="720"/>
      <c r="E997" s="720"/>
      <c r="F997" s="720"/>
      <c r="G997" s="720"/>
      <c r="H997" s="720"/>
      <c r="I997" s="720"/>
      <c r="J997" s="720"/>
      <c r="K997" s="720"/>
      <c r="L997" s="720"/>
      <c r="M997" s="720"/>
      <c r="N997" s="720"/>
      <c r="O997" s="720"/>
      <c r="P997" s="720"/>
      <c r="Q997" s="720"/>
      <c r="R997" s="720"/>
      <c r="S997" s="720"/>
      <c r="T997" s="720"/>
      <c r="U997" s="720"/>
      <c r="V997" s="720"/>
      <c r="W997" s="720"/>
      <c r="X997" s="720"/>
      <c r="Y997" s="720"/>
      <c r="Z997" s="720"/>
      <c r="AA997" s="720"/>
      <c r="AB997" s="720"/>
      <c r="AC997" s="720"/>
      <c r="AD997" s="720"/>
      <c r="AE997" s="720"/>
      <c r="AF997" s="720"/>
      <c r="AG997" s="720"/>
      <c r="AH997" s="720"/>
    </row>
    <row r="998">
      <c r="A998" s="720"/>
      <c r="B998" s="720"/>
      <c r="C998" s="720"/>
      <c r="D998" s="720"/>
      <c r="E998" s="720"/>
      <c r="F998" s="720"/>
      <c r="G998" s="720"/>
      <c r="H998" s="720"/>
      <c r="I998" s="720"/>
      <c r="J998" s="720"/>
      <c r="K998" s="720"/>
      <c r="L998" s="720"/>
      <c r="M998" s="720"/>
      <c r="N998" s="720"/>
      <c r="O998" s="720"/>
      <c r="P998" s="720"/>
      <c r="Q998" s="720"/>
      <c r="R998" s="720"/>
      <c r="S998" s="720"/>
      <c r="T998" s="720"/>
      <c r="U998" s="720"/>
      <c r="V998" s="720"/>
      <c r="W998" s="720"/>
      <c r="X998" s="720"/>
      <c r="Y998" s="720"/>
      <c r="Z998" s="720"/>
      <c r="AA998" s="720"/>
      <c r="AB998" s="720"/>
      <c r="AC998" s="720"/>
      <c r="AD998" s="720"/>
      <c r="AE998" s="720"/>
      <c r="AF998" s="720"/>
      <c r="AG998" s="720"/>
      <c r="AH998" s="720"/>
    </row>
    <row r="999">
      <c r="A999" s="720"/>
      <c r="B999" s="720"/>
      <c r="C999" s="720"/>
      <c r="D999" s="720"/>
      <c r="E999" s="720"/>
      <c r="F999" s="720"/>
      <c r="G999" s="720"/>
      <c r="H999" s="720"/>
      <c r="I999" s="720"/>
      <c r="J999" s="720"/>
      <c r="K999" s="720"/>
      <c r="L999" s="720"/>
      <c r="M999" s="720"/>
      <c r="N999" s="720"/>
      <c r="O999" s="720"/>
      <c r="P999" s="720"/>
      <c r="Q999" s="720"/>
      <c r="R999" s="720"/>
      <c r="S999" s="720"/>
      <c r="T999" s="720"/>
      <c r="U999" s="720"/>
      <c r="V999" s="720"/>
      <c r="W999" s="720"/>
      <c r="X999" s="720"/>
      <c r="Y999" s="720"/>
      <c r="Z999" s="720"/>
      <c r="AA999" s="720"/>
      <c r="AB999" s="720"/>
      <c r="AC999" s="720"/>
      <c r="AD999" s="720"/>
      <c r="AE999" s="720"/>
      <c r="AF999" s="720"/>
      <c r="AG999" s="720"/>
      <c r="AH999" s="720"/>
    </row>
    <row r="1000">
      <c r="A1000" s="720"/>
      <c r="B1000" s="720"/>
      <c r="C1000" s="720"/>
      <c r="D1000" s="720"/>
      <c r="E1000" s="720"/>
      <c r="F1000" s="720"/>
      <c r="G1000" s="720"/>
      <c r="H1000" s="720"/>
      <c r="I1000" s="720"/>
      <c r="J1000" s="720"/>
      <c r="K1000" s="720"/>
      <c r="L1000" s="720"/>
      <c r="M1000" s="720"/>
      <c r="N1000" s="720"/>
      <c r="O1000" s="720"/>
      <c r="P1000" s="720"/>
      <c r="Q1000" s="720"/>
      <c r="R1000" s="720"/>
      <c r="S1000" s="720"/>
      <c r="T1000" s="720"/>
      <c r="U1000" s="720"/>
      <c r="V1000" s="720"/>
      <c r="W1000" s="720"/>
      <c r="X1000" s="720"/>
      <c r="Y1000" s="720"/>
      <c r="Z1000" s="720"/>
      <c r="AA1000" s="720"/>
      <c r="AB1000" s="720"/>
      <c r="AC1000" s="720"/>
      <c r="AD1000" s="720"/>
      <c r="AE1000" s="720"/>
      <c r="AF1000" s="720"/>
      <c r="AG1000" s="720"/>
      <c r="AH1000" s="720"/>
    </row>
    <row r="1001">
      <c r="A1001" s="720"/>
      <c r="B1001" s="720"/>
      <c r="C1001" s="720"/>
      <c r="D1001" s="720"/>
      <c r="E1001" s="720"/>
      <c r="F1001" s="720"/>
      <c r="G1001" s="720"/>
      <c r="H1001" s="720"/>
      <c r="I1001" s="720"/>
      <c r="J1001" s="720"/>
      <c r="K1001" s="720"/>
      <c r="L1001" s="720"/>
      <c r="M1001" s="720"/>
      <c r="N1001" s="720"/>
      <c r="O1001" s="720"/>
      <c r="P1001" s="720"/>
      <c r="Q1001" s="720"/>
      <c r="R1001" s="720"/>
      <c r="S1001" s="720"/>
      <c r="T1001" s="720"/>
      <c r="U1001" s="720"/>
      <c r="V1001" s="720"/>
      <c r="W1001" s="720"/>
      <c r="X1001" s="720"/>
      <c r="Y1001" s="720"/>
      <c r="Z1001" s="720"/>
      <c r="AA1001" s="720"/>
      <c r="AB1001" s="720"/>
      <c r="AC1001" s="720"/>
      <c r="AD1001" s="720"/>
      <c r="AE1001" s="720"/>
      <c r="AF1001" s="720"/>
      <c r="AG1001" s="720"/>
      <c r="AH1001" s="720"/>
    </row>
  </sheetData>
  <mergeCells count="626">
    <mergeCell ref="B4:C4"/>
    <mergeCell ref="B5:C5"/>
    <mergeCell ref="B12:C12"/>
    <mergeCell ref="B13:C13"/>
    <mergeCell ref="B14:C14"/>
    <mergeCell ref="B15:C15"/>
    <mergeCell ref="B16:C16"/>
    <mergeCell ref="B34:C34"/>
    <mergeCell ref="B35:C35"/>
    <mergeCell ref="B36:C36"/>
    <mergeCell ref="B37:C37"/>
    <mergeCell ref="B17:C17"/>
    <mergeCell ref="B18:C18"/>
    <mergeCell ref="B22:C22"/>
    <mergeCell ref="B23:C23"/>
    <mergeCell ref="B24:C24"/>
    <mergeCell ref="B25:C25"/>
    <mergeCell ref="B33:C33"/>
    <mergeCell ref="B20:C20"/>
    <mergeCell ref="B21:C21"/>
    <mergeCell ref="D18:I18"/>
    <mergeCell ref="J18:L18"/>
    <mergeCell ref="B19:C19"/>
    <mergeCell ref="D19:I19"/>
    <mergeCell ref="J19:L19"/>
    <mergeCell ref="D20:I20"/>
    <mergeCell ref="J20:L20"/>
    <mergeCell ref="D24:I24"/>
    <mergeCell ref="D25:I25"/>
    <mergeCell ref="J25:L25"/>
    <mergeCell ref="D21:I21"/>
    <mergeCell ref="J21:L21"/>
    <mergeCell ref="D22:I22"/>
    <mergeCell ref="J22:L22"/>
    <mergeCell ref="D23:I23"/>
    <mergeCell ref="J23:L23"/>
    <mergeCell ref="J24:L24"/>
    <mergeCell ref="B8:C8"/>
    <mergeCell ref="D8:I8"/>
    <mergeCell ref="D12:I12"/>
    <mergeCell ref="J12:L12"/>
    <mergeCell ref="D13:I13"/>
    <mergeCell ref="J13:L13"/>
    <mergeCell ref="J14:L14"/>
    <mergeCell ref="D14:I14"/>
    <mergeCell ref="D15:I15"/>
    <mergeCell ref="J15:L15"/>
    <mergeCell ref="D16:I16"/>
    <mergeCell ref="J16:L16"/>
    <mergeCell ref="D17:I17"/>
    <mergeCell ref="J17:L17"/>
    <mergeCell ref="D28:I28"/>
    <mergeCell ref="J28:L28"/>
    <mergeCell ref="B26:C26"/>
    <mergeCell ref="D26:I26"/>
    <mergeCell ref="J26:L26"/>
    <mergeCell ref="B27:C27"/>
    <mergeCell ref="D27:I27"/>
    <mergeCell ref="J27:L27"/>
    <mergeCell ref="B28:C28"/>
    <mergeCell ref="B29:C29"/>
    <mergeCell ref="D29:I29"/>
    <mergeCell ref="J29:L29"/>
    <mergeCell ref="B30:C30"/>
    <mergeCell ref="D30:I30"/>
    <mergeCell ref="J30:L30"/>
    <mergeCell ref="B31:C31"/>
    <mergeCell ref="D35:I35"/>
    <mergeCell ref="D36:I36"/>
    <mergeCell ref="J36:L36"/>
    <mergeCell ref="D37:I37"/>
    <mergeCell ref="J37:L37"/>
    <mergeCell ref="D31:I31"/>
    <mergeCell ref="J31:L31"/>
    <mergeCell ref="D33:I33"/>
    <mergeCell ref="J33:L33"/>
    <mergeCell ref="D34:I34"/>
    <mergeCell ref="J34:L34"/>
    <mergeCell ref="J35:L35"/>
    <mergeCell ref="D39:I39"/>
    <mergeCell ref="J39:L39"/>
    <mergeCell ref="B32:C32"/>
    <mergeCell ref="D32:I32"/>
    <mergeCell ref="J32:L32"/>
    <mergeCell ref="B38:C38"/>
    <mergeCell ref="D38:I38"/>
    <mergeCell ref="J38:L38"/>
    <mergeCell ref="B39:C39"/>
    <mergeCell ref="B42:C42"/>
    <mergeCell ref="D42:I42"/>
    <mergeCell ref="R36:W36"/>
    <mergeCell ref="B40:C40"/>
    <mergeCell ref="D40:I40"/>
    <mergeCell ref="J40:L40"/>
    <mergeCell ref="B41:C41"/>
    <mergeCell ref="D41:I41"/>
    <mergeCell ref="J41:L41"/>
    <mergeCell ref="B1:L2"/>
    <mergeCell ref="R2:W2"/>
    <mergeCell ref="Z2:AE2"/>
    <mergeCell ref="R3:W10"/>
    <mergeCell ref="Z3:AE10"/>
    <mergeCell ref="D4:I4"/>
    <mergeCell ref="J4:L4"/>
    <mergeCell ref="J10:L10"/>
    <mergeCell ref="B10:C10"/>
    <mergeCell ref="D10:I10"/>
    <mergeCell ref="B11:C11"/>
    <mergeCell ref="D11:I11"/>
    <mergeCell ref="J11:L11"/>
    <mergeCell ref="R11:S11"/>
    <mergeCell ref="T11:W11"/>
    <mergeCell ref="D5:I5"/>
    <mergeCell ref="J5:L5"/>
    <mergeCell ref="B6:C6"/>
    <mergeCell ref="D6:I6"/>
    <mergeCell ref="J6:L6"/>
    <mergeCell ref="B7:C7"/>
    <mergeCell ref="D7:I7"/>
    <mergeCell ref="J7:L7"/>
    <mergeCell ref="J8:L8"/>
    <mergeCell ref="B9:C9"/>
    <mergeCell ref="D9:I9"/>
    <mergeCell ref="J9:L9"/>
    <mergeCell ref="Z11:AA11"/>
    <mergeCell ref="AB11:AE11"/>
    <mergeCell ref="R13:W13"/>
    <mergeCell ref="Z13:AE13"/>
    <mergeCell ref="R14:W21"/>
    <mergeCell ref="Z14:AE21"/>
    <mergeCell ref="R22:S22"/>
    <mergeCell ref="AB22:AE22"/>
    <mergeCell ref="T22:W22"/>
    <mergeCell ref="Z22:AA22"/>
    <mergeCell ref="R24:W24"/>
    <mergeCell ref="Z24:AE24"/>
    <mergeCell ref="R25:W32"/>
    <mergeCell ref="Z25:AE32"/>
    <mergeCell ref="R33:S33"/>
    <mergeCell ref="AB33:AE33"/>
    <mergeCell ref="T33:W33"/>
    <mergeCell ref="Z33:AA33"/>
    <mergeCell ref="R35:W35"/>
    <mergeCell ref="Z35:AE35"/>
    <mergeCell ref="Z36:AE36"/>
    <mergeCell ref="R37:W44"/>
    <mergeCell ref="Z37:AE44"/>
    <mergeCell ref="B45:C45"/>
    <mergeCell ref="D45:I45"/>
    <mergeCell ref="J45:L45"/>
    <mergeCell ref="R45:S45"/>
    <mergeCell ref="T45:W45"/>
    <mergeCell ref="Z45:AA45"/>
    <mergeCell ref="AB45:AE45"/>
    <mergeCell ref="J42:L42"/>
    <mergeCell ref="B43:C43"/>
    <mergeCell ref="D43:I43"/>
    <mergeCell ref="J43:L43"/>
    <mergeCell ref="B44:C44"/>
    <mergeCell ref="D44:I44"/>
    <mergeCell ref="J44:L44"/>
    <mergeCell ref="D48:I48"/>
    <mergeCell ref="J48:L48"/>
    <mergeCell ref="B46:C46"/>
    <mergeCell ref="D46:I46"/>
    <mergeCell ref="J46:L46"/>
    <mergeCell ref="B47:C47"/>
    <mergeCell ref="D47:I47"/>
    <mergeCell ref="J47:L47"/>
    <mergeCell ref="B48:C48"/>
    <mergeCell ref="D51:I51"/>
    <mergeCell ref="J51:L51"/>
    <mergeCell ref="B49:C49"/>
    <mergeCell ref="D49:I49"/>
    <mergeCell ref="J49:L49"/>
    <mergeCell ref="B50:C50"/>
    <mergeCell ref="D50:I50"/>
    <mergeCell ref="J50:L50"/>
    <mergeCell ref="B51:C51"/>
    <mergeCell ref="B55:C55"/>
    <mergeCell ref="D55:I55"/>
    <mergeCell ref="J55:L55"/>
    <mergeCell ref="D64:I64"/>
    <mergeCell ref="J64:L64"/>
    <mergeCell ref="B62:C62"/>
    <mergeCell ref="D62:I62"/>
    <mergeCell ref="J62:L62"/>
    <mergeCell ref="B63:C63"/>
    <mergeCell ref="D63:I63"/>
    <mergeCell ref="J63:L63"/>
    <mergeCell ref="B64:C64"/>
    <mergeCell ref="D67:I67"/>
    <mergeCell ref="J67:L67"/>
    <mergeCell ref="B65:C65"/>
    <mergeCell ref="D65:I65"/>
    <mergeCell ref="J65:L65"/>
    <mergeCell ref="B66:C66"/>
    <mergeCell ref="D66:I66"/>
    <mergeCell ref="J66:L66"/>
    <mergeCell ref="B67:C67"/>
    <mergeCell ref="D70:I70"/>
    <mergeCell ref="J70:L70"/>
    <mergeCell ref="B68:C68"/>
    <mergeCell ref="D68:I68"/>
    <mergeCell ref="J68:L68"/>
    <mergeCell ref="B69:C69"/>
    <mergeCell ref="D69:I69"/>
    <mergeCell ref="J69:L69"/>
    <mergeCell ref="B70:C70"/>
    <mergeCell ref="D73:I73"/>
    <mergeCell ref="J73:L73"/>
    <mergeCell ref="B71:C71"/>
    <mergeCell ref="D71:I71"/>
    <mergeCell ref="J71:L71"/>
    <mergeCell ref="B72:C72"/>
    <mergeCell ref="D72:I72"/>
    <mergeCell ref="J72:L72"/>
    <mergeCell ref="B73:C73"/>
    <mergeCell ref="D76:I76"/>
    <mergeCell ref="J76:L76"/>
    <mergeCell ref="B74:C74"/>
    <mergeCell ref="D74:I74"/>
    <mergeCell ref="J74:L74"/>
    <mergeCell ref="B75:C75"/>
    <mergeCell ref="D75:I75"/>
    <mergeCell ref="J75:L75"/>
    <mergeCell ref="B76:C76"/>
    <mergeCell ref="D79:I79"/>
    <mergeCell ref="J79:L79"/>
    <mergeCell ref="B77:C77"/>
    <mergeCell ref="D77:I77"/>
    <mergeCell ref="J77:L77"/>
    <mergeCell ref="B78:C78"/>
    <mergeCell ref="D78:I78"/>
    <mergeCell ref="J78:L78"/>
    <mergeCell ref="B79:C79"/>
    <mergeCell ref="D82:I82"/>
    <mergeCell ref="J82:L82"/>
    <mergeCell ref="B80:C80"/>
    <mergeCell ref="D80:I80"/>
    <mergeCell ref="J80:L80"/>
    <mergeCell ref="B81:C81"/>
    <mergeCell ref="D81:I81"/>
    <mergeCell ref="J81:L81"/>
    <mergeCell ref="B82:C82"/>
    <mergeCell ref="D85:I85"/>
    <mergeCell ref="J85:L85"/>
    <mergeCell ref="B83:C83"/>
    <mergeCell ref="D83:I83"/>
    <mergeCell ref="J83:L83"/>
    <mergeCell ref="B84:C84"/>
    <mergeCell ref="D84:I84"/>
    <mergeCell ref="J84:L84"/>
    <mergeCell ref="B85:C85"/>
    <mergeCell ref="D88:I88"/>
    <mergeCell ref="J88:L88"/>
    <mergeCell ref="B86:C86"/>
    <mergeCell ref="D86:I86"/>
    <mergeCell ref="J86:L86"/>
    <mergeCell ref="B87:C87"/>
    <mergeCell ref="D87:I87"/>
    <mergeCell ref="J87:L87"/>
    <mergeCell ref="B88:C88"/>
    <mergeCell ref="D91:I91"/>
    <mergeCell ref="J91:L91"/>
    <mergeCell ref="B89:C89"/>
    <mergeCell ref="D89:I89"/>
    <mergeCell ref="J89:L89"/>
    <mergeCell ref="B90:C90"/>
    <mergeCell ref="D90:I90"/>
    <mergeCell ref="J90:L90"/>
    <mergeCell ref="B91:C91"/>
    <mergeCell ref="D94:I94"/>
    <mergeCell ref="J94:L94"/>
    <mergeCell ref="B92:C92"/>
    <mergeCell ref="D92:I92"/>
    <mergeCell ref="J92:L92"/>
    <mergeCell ref="B93:C93"/>
    <mergeCell ref="D93:I93"/>
    <mergeCell ref="J93:L93"/>
    <mergeCell ref="B94:C94"/>
    <mergeCell ref="D97:I97"/>
    <mergeCell ref="J97:L97"/>
    <mergeCell ref="B95:C95"/>
    <mergeCell ref="D95:I95"/>
    <mergeCell ref="J95:L95"/>
    <mergeCell ref="B96:C96"/>
    <mergeCell ref="D96:I96"/>
    <mergeCell ref="J96:L96"/>
    <mergeCell ref="B97:C97"/>
    <mergeCell ref="D100:I100"/>
    <mergeCell ref="J100:L100"/>
    <mergeCell ref="B98:C98"/>
    <mergeCell ref="D98:I98"/>
    <mergeCell ref="J98:L98"/>
    <mergeCell ref="B99:C99"/>
    <mergeCell ref="D99:I99"/>
    <mergeCell ref="J99:L99"/>
    <mergeCell ref="B100:C100"/>
    <mergeCell ref="D103:I103"/>
    <mergeCell ref="J103:L103"/>
    <mergeCell ref="B101:C101"/>
    <mergeCell ref="D101:I101"/>
    <mergeCell ref="J101:L101"/>
    <mergeCell ref="B102:C102"/>
    <mergeCell ref="D102:I102"/>
    <mergeCell ref="J102:L102"/>
    <mergeCell ref="B103:C103"/>
    <mergeCell ref="D106:I106"/>
    <mergeCell ref="J106:L106"/>
    <mergeCell ref="B104:C104"/>
    <mergeCell ref="D104:I104"/>
    <mergeCell ref="J104:L104"/>
    <mergeCell ref="B105:C105"/>
    <mergeCell ref="D105:I105"/>
    <mergeCell ref="J105:L105"/>
    <mergeCell ref="B106:C106"/>
    <mergeCell ref="D109:I109"/>
    <mergeCell ref="J109:L109"/>
    <mergeCell ref="B107:C107"/>
    <mergeCell ref="D107:I107"/>
    <mergeCell ref="J107:L107"/>
    <mergeCell ref="B108:C108"/>
    <mergeCell ref="D108:I108"/>
    <mergeCell ref="J108:L108"/>
    <mergeCell ref="B109:C109"/>
    <mergeCell ref="D112:I112"/>
    <mergeCell ref="J112:L112"/>
    <mergeCell ref="B110:C110"/>
    <mergeCell ref="D110:I110"/>
    <mergeCell ref="J110:L110"/>
    <mergeCell ref="B111:C111"/>
    <mergeCell ref="D111:I111"/>
    <mergeCell ref="J111:L111"/>
    <mergeCell ref="B112:C112"/>
    <mergeCell ref="D115:I115"/>
    <mergeCell ref="J115:L115"/>
    <mergeCell ref="B113:C113"/>
    <mergeCell ref="D113:I113"/>
    <mergeCell ref="J113:L113"/>
    <mergeCell ref="B114:C114"/>
    <mergeCell ref="D114:I114"/>
    <mergeCell ref="J114:L114"/>
    <mergeCell ref="B115:C115"/>
    <mergeCell ref="D118:I118"/>
    <mergeCell ref="J118:L118"/>
    <mergeCell ref="B116:C116"/>
    <mergeCell ref="D116:I116"/>
    <mergeCell ref="J116:L116"/>
    <mergeCell ref="B117:C117"/>
    <mergeCell ref="D117:I117"/>
    <mergeCell ref="J117:L117"/>
    <mergeCell ref="B118:C118"/>
    <mergeCell ref="D121:I121"/>
    <mergeCell ref="J121:L121"/>
    <mergeCell ref="B119:C119"/>
    <mergeCell ref="D119:I119"/>
    <mergeCell ref="J119:L119"/>
    <mergeCell ref="B120:C120"/>
    <mergeCell ref="D120:I120"/>
    <mergeCell ref="J120:L120"/>
    <mergeCell ref="B121:C121"/>
    <mergeCell ref="D124:I124"/>
    <mergeCell ref="J124:L124"/>
    <mergeCell ref="B122:C122"/>
    <mergeCell ref="D122:I122"/>
    <mergeCell ref="J122:L122"/>
    <mergeCell ref="B123:C123"/>
    <mergeCell ref="D123:I123"/>
    <mergeCell ref="J123:L123"/>
    <mergeCell ref="B124:C124"/>
    <mergeCell ref="D127:I127"/>
    <mergeCell ref="J127:L127"/>
    <mergeCell ref="B125:C125"/>
    <mergeCell ref="D125:I125"/>
    <mergeCell ref="J125:L125"/>
    <mergeCell ref="B126:C126"/>
    <mergeCell ref="D126:I126"/>
    <mergeCell ref="J126:L126"/>
    <mergeCell ref="B127:C127"/>
    <mergeCell ref="D130:I130"/>
    <mergeCell ref="J130:L130"/>
    <mergeCell ref="B128:C128"/>
    <mergeCell ref="D128:I128"/>
    <mergeCell ref="J128:L128"/>
    <mergeCell ref="B129:C129"/>
    <mergeCell ref="D129:I129"/>
    <mergeCell ref="J129:L129"/>
    <mergeCell ref="B130:C130"/>
    <mergeCell ref="D133:I133"/>
    <mergeCell ref="J133:L133"/>
    <mergeCell ref="B131:C131"/>
    <mergeCell ref="D131:I131"/>
    <mergeCell ref="J131:L131"/>
    <mergeCell ref="B132:C132"/>
    <mergeCell ref="D132:I132"/>
    <mergeCell ref="J132:L132"/>
    <mergeCell ref="B133:C133"/>
    <mergeCell ref="D136:I136"/>
    <mergeCell ref="J136:L136"/>
    <mergeCell ref="B134:C134"/>
    <mergeCell ref="D134:I134"/>
    <mergeCell ref="J134:L134"/>
    <mergeCell ref="B135:C135"/>
    <mergeCell ref="D135:I135"/>
    <mergeCell ref="J135:L135"/>
    <mergeCell ref="B136:C136"/>
    <mergeCell ref="D139:I139"/>
    <mergeCell ref="J139:L139"/>
    <mergeCell ref="B137:C137"/>
    <mergeCell ref="D137:I137"/>
    <mergeCell ref="J137:L137"/>
    <mergeCell ref="B138:C138"/>
    <mergeCell ref="D138:I138"/>
    <mergeCell ref="J138:L138"/>
    <mergeCell ref="B139:C139"/>
    <mergeCell ref="D142:I142"/>
    <mergeCell ref="J142:L142"/>
    <mergeCell ref="B140:C140"/>
    <mergeCell ref="D140:I140"/>
    <mergeCell ref="J140:L140"/>
    <mergeCell ref="B141:C141"/>
    <mergeCell ref="D141:I141"/>
    <mergeCell ref="J141:L141"/>
    <mergeCell ref="B142:C142"/>
    <mergeCell ref="D145:I145"/>
    <mergeCell ref="J145:L145"/>
    <mergeCell ref="B143:C143"/>
    <mergeCell ref="D143:I143"/>
    <mergeCell ref="J143:L143"/>
    <mergeCell ref="B144:C144"/>
    <mergeCell ref="D144:I144"/>
    <mergeCell ref="J144:L144"/>
    <mergeCell ref="B145:C145"/>
    <mergeCell ref="D148:I148"/>
    <mergeCell ref="J148:L148"/>
    <mergeCell ref="B146:C146"/>
    <mergeCell ref="D146:I146"/>
    <mergeCell ref="J146:L146"/>
    <mergeCell ref="B147:C147"/>
    <mergeCell ref="D147:I147"/>
    <mergeCell ref="J147:L147"/>
    <mergeCell ref="B148:C148"/>
    <mergeCell ref="D151:I151"/>
    <mergeCell ref="J151:L151"/>
    <mergeCell ref="B149:C149"/>
    <mergeCell ref="D149:I149"/>
    <mergeCell ref="J149:L149"/>
    <mergeCell ref="B150:C150"/>
    <mergeCell ref="D150:I150"/>
    <mergeCell ref="J150:L150"/>
    <mergeCell ref="B151:C151"/>
    <mergeCell ref="D154:I154"/>
    <mergeCell ref="J154:L154"/>
    <mergeCell ref="B152:C152"/>
    <mergeCell ref="D152:I152"/>
    <mergeCell ref="J152:L152"/>
    <mergeCell ref="B153:C153"/>
    <mergeCell ref="D153:I153"/>
    <mergeCell ref="J153:L153"/>
    <mergeCell ref="B154:C154"/>
    <mergeCell ref="D157:I157"/>
    <mergeCell ref="J157:L157"/>
    <mergeCell ref="B155:C155"/>
    <mergeCell ref="D155:I155"/>
    <mergeCell ref="J155:L155"/>
    <mergeCell ref="B156:C156"/>
    <mergeCell ref="D156:I156"/>
    <mergeCell ref="J156:L156"/>
    <mergeCell ref="B157:C157"/>
    <mergeCell ref="D181:I181"/>
    <mergeCell ref="J181:L181"/>
    <mergeCell ref="B179:C179"/>
    <mergeCell ref="D179:I179"/>
    <mergeCell ref="J179:L179"/>
    <mergeCell ref="B180:C180"/>
    <mergeCell ref="D180:I180"/>
    <mergeCell ref="J180:L180"/>
    <mergeCell ref="B181:C181"/>
    <mergeCell ref="D184:I184"/>
    <mergeCell ref="J184:L184"/>
    <mergeCell ref="B182:C182"/>
    <mergeCell ref="D182:I182"/>
    <mergeCell ref="J182:L182"/>
    <mergeCell ref="B183:C183"/>
    <mergeCell ref="D183:I183"/>
    <mergeCell ref="J183:L183"/>
    <mergeCell ref="B184:C184"/>
    <mergeCell ref="D187:I187"/>
    <mergeCell ref="J187:L187"/>
    <mergeCell ref="B185:C185"/>
    <mergeCell ref="D185:I185"/>
    <mergeCell ref="J185:L185"/>
    <mergeCell ref="B186:C186"/>
    <mergeCell ref="D186:I186"/>
    <mergeCell ref="J186:L186"/>
    <mergeCell ref="B187:C187"/>
    <mergeCell ref="D190:I190"/>
    <mergeCell ref="J190:L190"/>
    <mergeCell ref="B188:C188"/>
    <mergeCell ref="D188:I188"/>
    <mergeCell ref="J188:L188"/>
    <mergeCell ref="B189:C189"/>
    <mergeCell ref="D189:I189"/>
    <mergeCell ref="J189:L189"/>
    <mergeCell ref="B190:C190"/>
    <mergeCell ref="D193:I193"/>
    <mergeCell ref="J193:L193"/>
    <mergeCell ref="B191:C191"/>
    <mergeCell ref="D191:I191"/>
    <mergeCell ref="J191:L191"/>
    <mergeCell ref="B192:C192"/>
    <mergeCell ref="D192:I192"/>
    <mergeCell ref="J192:L192"/>
    <mergeCell ref="B193:C193"/>
    <mergeCell ref="D196:I196"/>
    <mergeCell ref="J196:L196"/>
    <mergeCell ref="B194:C194"/>
    <mergeCell ref="D194:I194"/>
    <mergeCell ref="J194:L194"/>
    <mergeCell ref="B195:C195"/>
    <mergeCell ref="D195:I195"/>
    <mergeCell ref="J195:L195"/>
    <mergeCell ref="B196:C196"/>
    <mergeCell ref="D54:I54"/>
    <mergeCell ref="J54:L54"/>
    <mergeCell ref="B52:C52"/>
    <mergeCell ref="D52:I52"/>
    <mergeCell ref="J52:L52"/>
    <mergeCell ref="B53:C53"/>
    <mergeCell ref="D53:I53"/>
    <mergeCell ref="J53:L53"/>
    <mergeCell ref="B54:C54"/>
    <mergeCell ref="D58:I58"/>
    <mergeCell ref="J58:L58"/>
    <mergeCell ref="B56:C56"/>
    <mergeCell ref="D56:I56"/>
    <mergeCell ref="J56:L56"/>
    <mergeCell ref="B57:C57"/>
    <mergeCell ref="D57:I57"/>
    <mergeCell ref="J57:L57"/>
    <mergeCell ref="B58:C58"/>
    <mergeCell ref="D61:I61"/>
    <mergeCell ref="J61:L61"/>
    <mergeCell ref="B59:C59"/>
    <mergeCell ref="D59:I59"/>
    <mergeCell ref="J59:L59"/>
    <mergeCell ref="B60:C60"/>
    <mergeCell ref="D60:I60"/>
    <mergeCell ref="J60:L60"/>
    <mergeCell ref="B61:C61"/>
    <mergeCell ref="D199:I199"/>
    <mergeCell ref="J199:L199"/>
    <mergeCell ref="D200:I200"/>
    <mergeCell ref="D201:I201"/>
    <mergeCell ref="D202:I202"/>
    <mergeCell ref="B197:C197"/>
    <mergeCell ref="D197:I197"/>
    <mergeCell ref="J197:L197"/>
    <mergeCell ref="B198:C198"/>
    <mergeCell ref="D198:I198"/>
    <mergeCell ref="J198:L198"/>
    <mergeCell ref="B199:C199"/>
    <mergeCell ref="D160:I160"/>
    <mergeCell ref="J160:L160"/>
    <mergeCell ref="B158:C158"/>
    <mergeCell ref="D158:I158"/>
    <mergeCell ref="J158:L158"/>
    <mergeCell ref="B159:C159"/>
    <mergeCell ref="D159:I159"/>
    <mergeCell ref="J159:L159"/>
    <mergeCell ref="B160:C160"/>
    <mergeCell ref="D163:I163"/>
    <mergeCell ref="J163:L163"/>
    <mergeCell ref="B161:C161"/>
    <mergeCell ref="D161:I161"/>
    <mergeCell ref="J161:L161"/>
    <mergeCell ref="B162:C162"/>
    <mergeCell ref="D162:I162"/>
    <mergeCell ref="J162:L162"/>
    <mergeCell ref="B163:C163"/>
    <mergeCell ref="D166:I166"/>
    <mergeCell ref="J166:L166"/>
    <mergeCell ref="B164:C164"/>
    <mergeCell ref="D164:I164"/>
    <mergeCell ref="J164:L164"/>
    <mergeCell ref="B165:C165"/>
    <mergeCell ref="D165:I165"/>
    <mergeCell ref="J165:L165"/>
    <mergeCell ref="B166:C166"/>
    <mergeCell ref="D169:I169"/>
    <mergeCell ref="J169:L169"/>
    <mergeCell ref="B167:C167"/>
    <mergeCell ref="D167:I167"/>
    <mergeCell ref="J167:L167"/>
    <mergeCell ref="B168:C168"/>
    <mergeCell ref="D168:I168"/>
    <mergeCell ref="J168:L168"/>
    <mergeCell ref="B169:C169"/>
    <mergeCell ref="D172:I172"/>
    <mergeCell ref="J172:L172"/>
    <mergeCell ref="B170:C170"/>
    <mergeCell ref="D170:I170"/>
    <mergeCell ref="J170:L170"/>
    <mergeCell ref="B171:C171"/>
    <mergeCell ref="D171:I171"/>
    <mergeCell ref="J171:L171"/>
    <mergeCell ref="B172:C172"/>
    <mergeCell ref="D175:I175"/>
    <mergeCell ref="J175:L175"/>
    <mergeCell ref="B173:C173"/>
    <mergeCell ref="D173:I173"/>
    <mergeCell ref="J173:L173"/>
    <mergeCell ref="B174:C174"/>
    <mergeCell ref="D174:I174"/>
    <mergeCell ref="J174:L174"/>
    <mergeCell ref="B175:C175"/>
    <mergeCell ref="D178:I178"/>
    <mergeCell ref="J178:L178"/>
    <mergeCell ref="B176:C176"/>
    <mergeCell ref="D176:I176"/>
    <mergeCell ref="J176:L176"/>
    <mergeCell ref="B177:C177"/>
    <mergeCell ref="D177:I177"/>
    <mergeCell ref="J177:L177"/>
    <mergeCell ref="B178:C178"/>
  </mergeCells>
  <conditionalFormatting sqref="T11:W11 T22:W22 T33:W33 T45:W45 AB11:AE11 AB22:AE22 AB33:AE33 AB45:AE45">
    <cfRule type="cellIs" dxfId="27" priority="1" operator="equal">
      <formula>"Procurado"</formula>
    </cfRule>
  </conditionalFormatting>
  <conditionalFormatting sqref="T11:W11 T22:W22 T33:W33 T45:W45 AB11:AE11 AB22:AE22 AB33:AE33 AB45:AE45">
    <cfRule type="cellIs" dxfId="28" priority="2" operator="equal">
      <formula>"Respeitado"</formula>
    </cfRule>
  </conditionalFormatting>
  <conditionalFormatting sqref="T11:W11 T22:W22 T33:W33 T45:W45 AB11:AE11 AB22:AE22 AB33:AE33 AB45:AE45">
    <cfRule type="cellIs" dxfId="29" priority="3" operator="equal">
      <formula>"Honrado"</formula>
    </cfRule>
  </conditionalFormatting>
  <conditionalFormatting sqref="T11:W11 T22:W22 T33:W33 T45:W45 AB11:AE11 AB22:AE22 AB33:AE33 AB45:AE45">
    <cfRule type="cellIs" dxfId="30" priority="4" operator="equal">
      <formula>"Reverenciado"</formula>
    </cfRule>
  </conditionalFormatting>
  <conditionalFormatting sqref="T11:W11 T22:W22 T33:W33 T45:W45 AB11:AE11 AB22:AE22 AB33:AE33 AB45:AE45">
    <cfRule type="cellIs" dxfId="31" priority="5" operator="equal">
      <formula>"Exaltado"</formula>
    </cfRule>
  </conditionalFormatting>
  <conditionalFormatting sqref="T11:W11 T22:W22 T33:W33 T45:W45 AB11:AE11 AB22:AE22 AB33:AE33 AB45:AE45">
    <cfRule type="cellIs" dxfId="32" priority="6" operator="equal">
      <formula>"Odiado"</formula>
    </cfRule>
  </conditionalFormatting>
  <dataValidations>
    <dataValidation type="list" allowBlank="1" showErrorMessage="1" sqref="D5:D199">
      <formula1>'Reputações'!$AL$2:$AL$9</formula1>
    </dataValidation>
  </dataValidations>
  <hyperlinks>
    <hyperlink r:id="rId1" ref="AM2"/>
    <hyperlink r:id="rId2" ref="AM3"/>
    <hyperlink r:id="rId3" ref="AM4"/>
    <hyperlink r:id="rId4" ref="AM5"/>
    <hyperlink r:id="rId5" ref="AM6"/>
    <hyperlink r:id="rId6" ref="AM7"/>
    <hyperlink r:id="rId7" ref="AM8"/>
    <hyperlink r:id="rId8" ref="AM9"/>
  </hyperlinks>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ySplit="2.0" topLeftCell="A3" activePane="bottomLeft" state="frozen"/>
      <selection activeCell="B4" sqref="B4" pane="bottomLeft"/>
    </sheetView>
  </sheetViews>
  <sheetFormatPr customHeight="1" defaultColWidth="11.22" defaultRowHeight="15.0"/>
  <cols>
    <col customWidth="1" min="1" max="1" width="2.44"/>
    <col customWidth="1" min="2" max="2" width="2.33"/>
    <col customWidth="1" min="3" max="12" width="2.44"/>
    <col customWidth="1" min="13" max="13" width="2.22"/>
    <col customWidth="1" min="14" max="25" width="2.44"/>
  </cols>
  <sheetData>
    <row r="1" ht="15.75" customHeight="1">
      <c r="A1" s="735"/>
      <c r="B1" s="65"/>
      <c r="C1" s="736" t="s">
        <v>306</v>
      </c>
      <c r="D1" s="90"/>
      <c r="E1" s="90"/>
      <c r="F1" s="737"/>
      <c r="G1" s="738">
        <f>C9+C24+C39+C54+C69+C84+C99+C114+C129+C144+C159+C174+C189+C204+C219+C234+C249+C264+C279+C294+C309+C324+C339+C354+C369+C384+C399+C414+C429+C444+C459+C474+C489+C504+C519+C534+C549+C564+C579+C594+C609+C624+C639+C654+C669+C684+C699+C714+C729+C744+C759+C774+C789+C804+C819+C834+C849+C864+C879+C894+C909+C924+C939+C954+C969+C984+C999+C1014+C1029+C1044+C1059+C1074+C1089+C1104+C1119+C1134+C1149+C1164+C1179+C1194+C1209+C1224+C1239+C1254+C1269+C1284+C1299+C1314+C1329+C1344</f>
        <v>0</v>
      </c>
      <c r="H1" s="739"/>
      <c r="I1" s="740"/>
      <c r="J1" s="741"/>
      <c r="N1" s="742"/>
      <c r="P1" s="743"/>
      <c r="R1" s="744"/>
      <c r="T1" s="745"/>
      <c r="V1" s="746"/>
      <c r="X1" s="747"/>
      <c r="Y1" s="735"/>
    </row>
    <row r="2" ht="15.75" customHeight="1">
      <c r="A2" s="748"/>
      <c r="B2" s="125"/>
      <c r="C2" s="749"/>
      <c r="D2" s="114"/>
      <c r="E2" s="114"/>
      <c r="F2" s="750"/>
      <c r="G2" s="751"/>
      <c r="H2" s="752"/>
      <c r="I2" s="27"/>
      <c r="N2" s="742"/>
      <c r="P2" s="743"/>
      <c r="R2" s="744"/>
      <c r="T2" s="745"/>
      <c r="V2" s="746"/>
      <c r="X2" s="753"/>
      <c r="Y2" s="748"/>
    </row>
    <row r="3" ht="15.75" customHeight="1">
      <c r="A3" s="748"/>
      <c r="B3" s="125"/>
      <c r="C3" s="754"/>
      <c r="D3" s="748"/>
      <c r="E3" s="748"/>
      <c r="F3" s="748"/>
      <c r="G3" s="748"/>
      <c r="H3" s="748"/>
      <c r="I3" s="748"/>
      <c r="J3" s="748"/>
      <c r="K3" s="748"/>
      <c r="L3" s="748"/>
      <c r="M3" s="753"/>
      <c r="N3" s="755"/>
      <c r="O3" s="755"/>
      <c r="P3" s="756"/>
      <c r="Q3" s="756"/>
      <c r="R3" s="757"/>
      <c r="S3" s="757"/>
      <c r="T3" s="758"/>
      <c r="U3" s="758"/>
      <c r="V3" s="759"/>
      <c r="W3" s="759"/>
      <c r="X3" s="753"/>
      <c r="Y3" s="748"/>
    </row>
    <row r="4" ht="15.75" customHeight="1">
      <c r="A4" s="748"/>
      <c r="B4" s="125"/>
      <c r="C4" s="760" t="s">
        <v>307</v>
      </c>
      <c r="D4" s="761"/>
      <c r="E4" s="761"/>
      <c r="F4" s="761"/>
      <c r="G4" s="761"/>
      <c r="H4" s="761"/>
      <c r="I4" s="761"/>
      <c r="J4" s="761"/>
      <c r="K4" s="761"/>
      <c r="L4" s="762"/>
      <c r="M4" s="763"/>
      <c r="N4" s="764"/>
      <c r="O4" s="90"/>
      <c r="P4" s="90"/>
      <c r="Q4" s="90"/>
      <c r="R4" s="90"/>
      <c r="S4" s="90"/>
      <c r="T4" s="90"/>
      <c r="U4" s="90"/>
      <c r="V4" s="90"/>
      <c r="W4" s="708"/>
      <c r="X4" s="753"/>
      <c r="Y4" s="748"/>
    </row>
    <row r="5" ht="15.75" customHeight="1">
      <c r="A5" s="748"/>
      <c r="B5" s="125"/>
      <c r="C5" s="765"/>
      <c r="D5" s="343"/>
      <c r="E5" s="343"/>
      <c r="F5" s="343"/>
      <c r="G5" s="343"/>
      <c r="H5" s="343"/>
      <c r="I5" s="343"/>
      <c r="J5" s="343"/>
      <c r="K5" s="343"/>
      <c r="L5" s="343"/>
      <c r="M5" s="343"/>
      <c r="N5" s="343"/>
      <c r="O5" s="343"/>
      <c r="P5" s="343"/>
      <c r="Q5" s="343"/>
      <c r="R5" s="343"/>
      <c r="S5" s="343"/>
      <c r="T5" s="343"/>
      <c r="U5" s="343"/>
      <c r="V5" s="343"/>
      <c r="W5" s="766"/>
      <c r="X5" s="753"/>
      <c r="Y5" s="748"/>
    </row>
    <row r="6" ht="15.75" customHeight="1">
      <c r="A6" s="748"/>
      <c r="B6" s="125"/>
      <c r="C6" s="767" t="s">
        <v>193</v>
      </c>
      <c r="D6" s="343"/>
      <c r="E6" s="343"/>
      <c r="F6" s="343"/>
      <c r="G6" s="343"/>
      <c r="H6" s="343"/>
      <c r="I6" s="343"/>
      <c r="J6" s="343"/>
      <c r="K6" s="343"/>
      <c r="L6" s="349"/>
      <c r="M6" s="768"/>
      <c r="N6" s="767"/>
      <c r="O6" s="343"/>
      <c r="P6" s="343"/>
      <c r="Q6" s="343"/>
      <c r="R6" s="343"/>
      <c r="S6" s="343"/>
      <c r="T6" s="343"/>
      <c r="U6" s="343"/>
      <c r="V6" s="343"/>
      <c r="W6" s="349"/>
      <c r="X6" s="753"/>
      <c r="Y6" s="748"/>
    </row>
    <row r="7" ht="15.75" customHeight="1">
      <c r="A7" s="748"/>
      <c r="B7" s="125"/>
      <c r="C7" s="769"/>
      <c r="D7" s="343"/>
      <c r="E7" s="343"/>
      <c r="F7" s="343"/>
      <c r="G7" s="343"/>
      <c r="H7" s="343"/>
      <c r="I7" s="343"/>
      <c r="J7" s="343"/>
      <c r="K7" s="343"/>
      <c r="L7" s="343"/>
      <c r="M7" s="343"/>
      <c r="N7" s="343"/>
      <c r="O7" s="343"/>
      <c r="P7" s="343"/>
      <c r="Q7" s="343"/>
      <c r="R7" s="343"/>
      <c r="S7" s="343"/>
      <c r="T7" s="343"/>
      <c r="U7" s="343"/>
      <c r="V7" s="343"/>
      <c r="W7" s="766"/>
      <c r="X7" s="753"/>
      <c r="Y7" s="748"/>
    </row>
    <row r="8" ht="15.75" customHeight="1">
      <c r="A8" s="748"/>
      <c r="B8" s="125"/>
      <c r="C8" s="770" t="s">
        <v>308</v>
      </c>
      <c r="D8" s="66"/>
      <c r="E8" s="66"/>
      <c r="F8" s="66"/>
      <c r="G8" s="66"/>
      <c r="H8" s="66"/>
      <c r="I8" s="66"/>
      <c r="J8" s="66"/>
      <c r="K8" s="66"/>
      <c r="L8" s="67"/>
      <c r="M8" s="771"/>
      <c r="N8" s="772" t="s">
        <v>309</v>
      </c>
      <c r="O8" s="773"/>
      <c r="P8" s="773"/>
      <c r="Q8" s="773"/>
      <c r="R8" s="773"/>
      <c r="S8" s="773"/>
      <c r="T8" s="773"/>
      <c r="U8" s="773"/>
      <c r="V8" s="773"/>
      <c r="W8" s="774"/>
      <c r="X8" s="753"/>
      <c r="Y8" s="748"/>
    </row>
    <row r="9" ht="15.75" customHeight="1">
      <c r="A9" s="748"/>
      <c r="B9" s="125"/>
      <c r="C9" s="775"/>
      <c r="D9" s="776"/>
      <c r="E9" s="777"/>
      <c r="F9" s="777" t="str">
        <f>IF(ISBLANK(C5),"",IF(C9&gt;1,"Experiências Adquiridas",IF(C9=1,"Experiência Adquirida","Missão Sem Experiência")))</f>
        <v/>
      </c>
      <c r="G9" s="343"/>
      <c r="H9" s="343"/>
      <c r="I9" s="343"/>
      <c r="J9" s="343"/>
      <c r="K9" s="343"/>
      <c r="L9" s="766"/>
      <c r="M9" s="778"/>
      <c r="N9" s="779"/>
      <c r="O9" s="343"/>
      <c r="P9" s="343"/>
      <c r="Q9" s="343"/>
      <c r="R9" s="343"/>
      <c r="S9" s="343"/>
      <c r="T9" s="343"/>
      <c r="U9" s="343"/>
      <c r="V9" s="343"/>
      <c r="W9" s="766"/>
      <c r="X9" s="753"/>
      <c r="Y9" s="748"/>
    </row>
    <row r="10" ht="15.75" customHeight="1">
      <c r="A10" s="748"/>
      <c r="B10" s="125"/>
      <c r="C10" s="780" t="s">
        <v>196</v>
      </c>
      <c r="D10" s="56"/>
      <c r="E10" s="56"/>
      <c r="F10" s="56"/>
      <c r="G10" s="56"/>
      <c r="H10" s="56"/>
      <c r="I10" s="56"/>
      <c r="J10" s="56"/>
      <c r="K10" s="56"/>
      <c r="L10" s="248"/>
      <c r="M10" s="781"/>
      <c r="N10" s="767" t="s">
        <v>197</v>
      </c>
      <c r="O10" s="343"/>
      <c r="P10" s="343"/>
      <c r="Q10" s="343"/>
      <c r="R10" s="343"/>
      <c r="S10" s="343"/>
      <c r="T10" s="343"/>
      <c r="U10" s="343"/>
      <c r="V10" s="343"/>
      <c r="W10" s="349"/>
      <c r="X10" s="753"/>
      <c r="Y10" s="748"/>
    </row>
    <row r="11" ht="15.75" customHeight="1">
      <c r="A11" s="748"/>
      <c r="B11" s="125"/>
      <c r="C11" s="782"/>
      <c r="D11" s="66"/>
      <c r="E11" s="66"/>
      <c r="F11" s="66"/>
      <c r="G11" s="66"/>
      <c r="H11" s="66"/>
      <c r="I11" s="66"/>
      <c r="J11" s="66"/>
      <c r="K11" s="66"/>
      <c r="L11" s="783"/>
      <c r="M11" s="784"/>
      <c r="N11" s="782"/>
      <c r="O11" s="66"/>
      <c r="P11" s="66"/>
      <c r="Q11" s="66"/>
      <c r="R11" s="66"/>
      <c r="S11" s="66"/>
      <c r="T11" s="66"/>
      <c r="U11" s="66"/>
      <c r="V11" s="66"/>
      <c r="W11" s="783"/>
      <c r="X11" s="753"/>
      <c r="Y11" s="748"/>
    </row>
    <row r="12" ht="15.75" customHeight="1">
      <c r="A12" s="748"/>
      <c r="B12" s="125"/>
      <c r="C12" s="785"/>
      <c r="L12" s="786"/>
      <c r="N12" s="785"/>
      <c r="W12" s="786"/>
      <c r="X12" s="753"/>
      <c r="Y12" s="748"/>
    </row>
    <row r="13" ht="15.75" customHeight="1">
      <c r="A13" s="748"/>
      <c r="B13" s="125"/>
      <c r="C13" s="785"/>
      <c r="L13" s="786"/>
      <c r="N13" s="785"/>
      <c r="W13" s="786"/>
      <c r="X13" s="753"/>
      <c r="Y13" s="748"/>
    </row>
    <row r="14" ht="15.75" customHeight="1">
      <c r="A14" s="748"/>
      <c r="B14" s="125"/>
      <c r="C14" s="785"/>
      <c r="L14" s="786"/>
      <c r="N14" s="785"/>
      <c r="W14" s="786"/>
      <c r="X14" s="753"/>
      <c r="Y14" s="748"/>
    </row>
    <row r="15" ht="15.75" customHeight="1">
      <c r="A15" s="748"/>
      <c r="B15" s="125"/>
      <c r="C15" s="787"/>
      <c r="D15" s="56"/>
      <c r="E15" s="56"/>
      <c r="F15" s="56"/>
      <c r="G15" s="56"/>
      <c r="H15" s="56"/>
      <c r="I15" s="56"/>
      <c r="J15" s="56"/>
      <c r="K15" s="56"/>
      <c r="L15" s="788"/>
      <c r="M15" s="56"/>
      <c r="N15" s="787"/>
      <c r="O15" s="56"/>
      <c r="P15" s="56"/>
      <c r="Q15" s="56"/>
      <c r="R15" s="56"/>
      <c r="S15" s="56"/>
      <c r="T15" s="56"/>
      <c r="U15" s="56"/>
      <c r="V15" s="56"/>
      <c r="W15" s="788"/>
      <c r="X15" s="753"/>
      <c r="Y15" s="748"/>
    </row>
    <row r="16" ht="15.75" customHeight="1">
      <c r="A16" s="748"/>
      <c r="B16" s="125"/>
      <c r="C16" s="665"/>
      <c r="D16" s="665"/>
      <c r="E16" s="789"/>
      <c r="F16" s="789"/>
      <c r="G16" s="790"/>
      <c r="H16" s="790"/>
      <c r="I16" s="790"/>
      <c r="J16" s="790"/>
      <c r="K16" s="790"/>
      <c r="L16" s="790"/>
      <c r="M16" s="790"/>
      <c r="N16" s="790"/>
      <c r="O16" s="790"/>
      <c r="P16" s="791"/>
      <c r="Q16" s="791"/>
      <c r="R16" s="791"/>
      <c r="S16" s="791"/>
      <c r="T16" s="791"/>
      <c r="U16" s="791"/>
      <c r="V16" s="791"/>
      <c r="W16" s="791"/>
      <c r="X16" s="753"/>
      <c r="Y16" s="748"/>
    </row>
    <row r="17" ht="15.75" customHeight="1">
      <c r="A17" s="748"/>
      <c r="B17" s="792"/>
      <c r="C17" s="734"/>
      <c r="D17" s="793"/>
      <c r="E17" s="794"/>
      <c r="F17" s="794"/>
      <c r="G17" s="795"/>
      <c r="H17" s="795"/>
      <c r="I17" s="795"/>
      <c r="J17" s="795"/>
      <c r="K17" s="795"/>
      <c r="L17" s="795"/>
      <c r="M17" s="795"/>
      <c r="N17" s="795"/>
      <c r="O17" s="795"/>
      <c r="P17" s="734"/>
      <c r="Q17" s="734"/>
      <c r="R17" s="734"/>
      <c r="S17" s="734"/>
      <c r="T17" s="734"/>
      <c r="U17" s="734"/>
      <c r="V17" s="734"/>
      <c r="W17" s="734"/>
      <c r="X17" s="796"/>
      <c r="Y17" s="748"/>
    </row>
    <row r="18" ht="15.75" customHeight="1">
      <c r="A18" s="748"/>
      <c r="B18" s="125"/>
      <c r="C18" s="754"/>
      <c r="D18" s="748"/>
      <c r="E18" s="748"/>
      <c r="F18" s="748"/>
      <c r="G18" s="748"/>
      <c r="H18" s="748"/>
      <c r="I18" s="748"/>
      <c r="J18" s="748"/>
      <c r="K18" s="748"/>
      <c r="L18" s="748"/>
      <c r="M18" s="753"/>
      <c r="N18" s="755"/>
      <c r="O18" s="755"/>
      <c r="P18" s="756"/>
      <c r="Q18" s="756"/>
      <c r="R18" s="757"/>
      <c r="S18" s="757"/>
      <c r="T18" s="758"/>
      <c r="U18" s="758"/>
      <c r="V18" s="759"/>
      <c r="W18" s="759"/>
      <c r="X18" s="753"/>
      <c r="Y18" s="748"/>
    </row>
    <row r="19" ht="15.75" customHeight="1">
      <c r="A19" s="748"/>
      <c r="B19" s="125"/>
      <c r="C19" s="760" t="s">
        <v>307</v>
      </c>
      <c r="D19" s="761"/>
      <c r="E19" s="761"/>
      <c r="F19" s="761"/>
      <c r="G19" s="761"/>
      <c r="H19" s="761"/>
      <c r="I19" s="761"/>
      <c r="J19" s="761"/>
      <c r="K19" s="761"/>
      <c r="L19" s="762"/>
      <c r="M19" s="763"/>
      <c r="N19" s="764"/>
      <c r="O19" s="90"/>
      <c r="P19" s="90"/>
      <c r="Q19" s="90"/>
      <c r="R19" s="90"/>
      <c r="S19" s="90"/>
      <c r="T19" s="90"/>
      <c r="U19" s="90"/>
      <c r="V19" s="90"/>
      <c r="W19" s="708"/>
      <c r="X19" s="753"/>
      <c r="Y19" s="748"/>
    </row>
    <row r="20" ht="15.75" customHeight="1">
      <c r="A20" s="748"/>
      <c r="B20" s="125"/>
      <c r="C20" s="765"/>
      <c r="D20" s="343"/>
      <c r="E20" s="343"/>
      <c r="F20" s="343"/>
      <c r="G20" s="343"/>
      <c r="H20" s="343"/>
      <c r="I20" s="343"/>
      <c r="J20" s="343"/>
      <c r="K20" s="343"/>
      <c r="L20" s="343"/>
      <c r="M20" s="343"/>
      <c r="N20" s="343"/>
      <c r="O20" s="343"/>
      <c r="P20" s="343"/>
      <c r="Q20" s="343"/>
      <c r="R20" s="343"/>
      <c r="S20" s="343"/>
      <c r="T20" s="343"/>
      <c r="U20" s="343"/>
      <c r="V20" s="343"/>
      <c r="W20" s="766"/>
      <c r="X20" s="753"/>
      <c r="Y20" s="748"/>
    </row>
    <row r="21" ht="15.75" customHeight="1">
      <c r="A21" s="748"/>
      <c r="B21" s="125"/>
      <c r="C21" s="767" t="s">
        <v>193</v>
      </c>
      <c r="D21" s="343"/>
      <c r="E21" s="343"/>
      <c r="F21" s="343"/>
      <c r="G21" s="343"/>
      <c r="H21" s="343"/>
      <c r="I21" s="343"/>
      <c r="J21" s="343"/>
      <c r="K21" s="343"/>
      <c r="L21" s="349"/>
      <c r="M21" s="768"/>
      <c r="N21" s="767"/>
      <c r="O21" s="343"/>
      <c r="P21" s="343"/>
      <c r="Q21" s="343"/>
      <c r="R21" s="343"/>
      <c r="S21" s="343"/>
      <c r="T21" s="343"/>
      <c r="U21" s="343"/>
      <c r="V21" s="343"/>
      <c r="W21" s="349"/>
      <c r="X21" s="753"/>
      <c r="Y21" s="748"/>
    </row>
    <row r="22" ht="15.75" customHeight="1">
      <c r="A22" s="748"/>
      <c r="B22" s="125"/>
      <c r="C22" s="769"/>
      <c r="D22" s="343"/>
      <c r="E22" s="343"/>
      <c r="F22" s="343"/>
      <c r="G22" s="343"/>
      <c r="H22" s="343"/>
      <c r="I22" s="343"/>
      <c r="J22" s="343"/>
      <c r="K22" s="343"/>
      <c r="L22" s="343"/>
      <c r="M22" s="343"/>
      <c r="N22" s="343"/>
      <c r="O22" s="343"/>
      <c r="P22" s="343"/>
      <c r="Q22" s="343"/>
      <c r="R22" s="343"/>
      <c r="S22" s="343"/>
      <c r="T22" s="343"/>
      <c r="U22" s="343"/>
      <c r="V22" s="343"/>
      <c r="W22" s="766"/>
      <c r="X22" s="753"/>
      <c r="Y22" s="748"/>
    </row>
    <row r="23" ht="15.75" customHeight="1">
      <c r="A23" s="748"/>
      <c r="B23" s="125"/>
      <c r="C23" s="770" t="s">
        <v>308</v>
      </c>
      <c r="D23" s="66"/>
      <c r="E23" s="66"/>
      <c r="F23" s="66"/>
      <c r="G23" s="66"/>
      <c r="H23" s="66"/>
      <c r="I23" s="66"/>
      <c r="J23" s="66"/>
      <c r="K23" s="66"/>
      <c r="L23" s="67"/>
      <c r="M23" s="771"/>
      <c r="N23" s="772" t="s">
        <v>309</v>
      </c>
      <c r="O23" s="773"/>
      <c r="P23" s="773"/>
      <c r="Q23" s="773"/>
      <c r="R23" s="773"/>
      <c r="S23" s="773"/>
      <c r="T23" s="773"/>
      <c r="U23" s="773"/>
      <c r="V23" s="773"/>
      <c r="W23" s="774"/>
      <c r="X23" s="753"/>
      <c r="Y23" s="748"/>
    </row>
    <row r="24" ht="15.75" customHeight="1">
      <c r="A24" s="748"/>
      <c r="B24" s="125"/>
      <c r="C24" s="797"/>
      <c r="D24" s="776"/>
      <c r="E24" s="777"/>
      <c r="F24" s="777" t="str">
        <f>IF(ISBLANK(C20),"",IF(C24&gt;1,"Experiências Adquiridas",IF(C24=1,"Experiência Adquirida","Missão Sem Experiência")))</f>
        <v/>
      </c>
      <c r="G24" s="343"/>
      <c r="H24" s="343"/>
      <c r="I24" s="343"/>
      <c r="J24" s="343"/>
      <c r="K24" s="343"/>
      <c r="L24" s="766"/>
      <c r="M24" s="778"/>
      <c r="N24" s="779"/>
      <c r="O24" s="343"/>
      <c r="P24" s="343"/>
      <c r="Q24" s="343"/>
      <c r="R24" s="343"/>
      <c r="S24" s="343"/>
      <c r="T24" s="343"/>
      <c r="U24" s="343"/>
      <c r="V24" s="343"/>
      <c r="W24" s="766"/>
      <c r="X24" s="753"/>
      <c r="Y24" s="748"/>
    </row>
    <row r="25" ht="15.75" customHeight="1">
      <c r="A25" s="748"/>
      <c r="B25" s="125"/>
      <c r="C25" s="780" t="s">
        <v>196</v>
      </c>
      <c r="D25" s="56"/>
      <c r="E25" s="56"/>
      <c r="F25" s="56"/>
      <c r="G25" s="56"/>
      <c r="H25" s="56"/>
      <c r="I25" s="56"/>
      <c r="J25" s="56"/>
      <c r="K25" s="56"/>
      <c r="L25" s="248"/>
      <c r="M25" s="781"/>
      <c r="N25" s="767" t="s">
        <v>197</v>
      </c>
      <c r="O25" s="343"/>
      <c r="P25" s="343"/>
      <c r="Q25" s="343"/>
      <c r="R25" s="343"/>
      <c r="S25" s="343"/>
      <c r="T25" s="343"/>
      <c r="U25" s="343"/>
      <c r="V25" s="343"/>
      <c r="W25" s="349"/>
      <c r="X25" s="753"/>
      <c r="Y25" s="748"/>
    </row>
    <row r="26" ht="15.75" customHeight="1">
      <c r="A26" s="748"/>
      <c r="B26" s="125"/>
      <c r="C26" s="782"/>
      <c r="D26" s="66"/>
      <c r="E26" s="66"/>
      <c r="F26" s="66"/>
      <c r="G26" s="66"/>
      <c r="H26" s="66"/>
      <c r="I26" s="66"/>
      <c r="J26" s="66"/>
      <c r="K26" s="66"/>
      <c r="L26" s="783"/>
      <c r="M26" s="784"/>
      <c r="N26" s="782"/>
      <c r="O26" s="66"/>
      <c r="P26" s="66"/>
      <c r="Q26" s="66"/>
      <c r="R26" s="66"/>
      <c r="S26" s="66"/>
      <c r="T26" s="66"/>
      <c r="U26" s="66"/>
      <c r="V26" s="66"/>
      <c r="W26" s="783"/>
      <c r="X26" s="753"/>
      <c r="Y26" s="748"/>
    </row>
    <row r="27" ht="15.75" customHeight="1">
      <c r="A27" s="748"/>
      <c r="B27" s="125"/>
      <c r="C27" s="785"/>
      <c r="L27" s="786"/>
      <c r="N27" s="785"/>
      <c r="W27" s="786"/>
      <c r="X27" s="753"/>
      <c r="Y27" s="748"/>
    </row>
    <row r="28" ht="15.75" customHeight="1">
      <c r="A28" s="748"/>
      <c r="B28" s="125"/>
      <c r="C28" s="785"/>
      <c r="L28" s="786"/>
      <c r="N28" s="785"/>
      <c r="W28" s="786"/>
      <c r="X28" s="753"/>
      <c r="Y28" s="748"/>
    </row>
    <row r="29" ht="15.75" customHeight="1">
      <c r="A29" s="748"/>
      <c r="B29" s="125"/>
      <c r="C29" s="785"/>
      <c r="L29" s="786"/>
      <c r="N29" s="785"/>
      <c r="W29" s="786"/>
      <c r="X29" s="753"/>
      <c r="Y29" s="748"/>
    </row>
    <row r="30" ht="15.75" customHeight="1">
      <c r="A30" s="748"/>
      <c r="B30" s="125"/>
      <c r="C30" s="787"/>
      <c r="D30" s="56"/>
      <c r="E30" s="56"/>
      <c r="F30" s="56"/>
      <c r="G30" s="56"/>
      <c r="H30" s="56"/>
      <c r="I30" s="56"/>
      <c r="J30" s="56"/>
      <c r="K30" s="56"/>
      <c r="L30" s="788"/>
      <c r="M30" s="56"/>
      <c r="N30" s="787"/>
      <c r="O30" s="56"/>
      <c r="P30" s="56"/>
      <c r="Q30" s="56"/>
      <c r="R30" s="56"/>
      <c r="S30" s="56"/>
      <c r="T30" s="56"/>
      <c r="U30" s="56"/>
      <c r="V30" s="56"/>
      <c r="W30" s="788"/>
      <c r="X30" s="753"/>
      <c r="Y30" s="748"/>
    </row>
    <row r="31" ht="15.75" customHeight="1">
      <c r="A31" s="748"/>
      <c r="B31" s="125"/>
      <c r="C31" s="665"/>
      <c r="D31" s="665"/>
      <c r="E31" s="789"/>
      <c r="F31" s="789"/>
      <c r="G31" s="790"/>
      <c r="H31" s="790"/>
      <c r="I31" s="790"/>
      <c r="J31" s="790"/>
      <c r="K31" s="790"/>
      <c r="L31" s="790"/>
      <c r="M31" s="790"/>
      <c r="N31" s="790"/>
      <c r="O31" s="790"/>
      <c r="P31" s="791"/>
      <c r="Q31" s="791"/>
      <c r="R31" s="791"/>
      <c r="S31" s="791"/>
      <c r="T31" s="791"/>
      <c r="U31" s="791"/>
      <c r="V31" s="791"/>
      <c r="W31" s="791"/>
      <c r="X31" s="753"/>
      <c r="Y31" s="748"/>
    </row>
    <row r="32" ht="15.75" customHeight="1">
      <c r="A32" s="748"/>
      <c r="B32" s="792"/>
      <c r="C32" s="734"/>
      <c r="D32" s="793"/>
      <c r="E32" s="794"/>
      <c r="F32" s="794"/>
      <c r="G32" s="795"/>
      <c r="H32" s="795"/>
      <c r="I32" s="795"/>
      <c r="J32" s="795"/>
      <c r="K32" s="795"/>
      <c r="L32" s="795"/>
      <c r="M32" s="795"/>
      <c r="N32" s="795"/>
      <c r="O32" s="795"/>
      <c r="P32" s="734"/>
      <c r="Q32" s="734"/>
      <c r="R32" s="734"/>
      <c r="S32" s="734"/>
      <c r="T32" s="734"/>
      <c r="U32" s="734"/>
      <c r="V32" s="734"/>
      <c r="W32" s="734"/>
      <c r="X32" s="796"/>
      <c r="Y32" s="748"/>
    </row>
    <row r="33" ht="15.75" customHeight="1">
      <c r="A33" s="748"/>
      <c r="B33" s="125"/>
      <c r="C33" s="754"/>
      <c r="D33" s="748"/>
      <c r="E33" s="748"/>
      <c r="F33" s="748"/>
      <c r="G33" s="748"/>
      <c r="H33" s="748"/>
      <c r="I33" s="748"/>
      <c r="J33" s="748"/>
      <c r="K33" s="748"/>
      <c r="L33" s="748"/>
      <c r="M33" s="753"/>
      <c r="N33" s="755"/>
      <c r="O33" s="755"/>
      <c r="P33" s="756"/>
      <c r="Q33" s="756"/>
      <c r="R33" s="757"/>
      <c r="S33" s="757"/>
      <c r="T33" s="758"/>
      <c r="U33" s="758"/>
      <c r="V33" s="759"/>
      <c r="W33" s="759"/>
      <c r="X33" s="753"/>
      <c r="Y33" s="748"/>
    </row>
    <row r="34" ht="15.75" customHeight="1">
      <c r="A34" s="748"/>
      <c r="B34" s="125"/>
      <c r="C34" s="760" t="s">
        <v>307</v>
      </c>
      <c r="D34" s="761"/>
      <c r="E34" s="761"/>
      <c r="F34" s="761"/>
      <c r="G34" s="761"/>
      <c r="H34" s="761"/>
      <c r="I34" s="761"/>
      <c r="J34" s="761"/>
      <c r="K34" s="761"/>
      <c r="L34" s="762"/>
      <c r="M34" s="763"/>
      <c r="N34" s="764"/>
      <c r="O34" s="90"/>
      <c r="P34" s="90"/>
      <c r="Q34" s="90"/>
      <c r="R34" s="90"/>
      <c r="S34" s="90"/>
      <c r="T34" s="90"/>
      <c r="U34" s="90"/>
      <c r="V34" s="90"/>
      <c r="W34" s="708"/>
      <c r="X34" s="753"/>
      <c r="Y34" s="748"/>
    </row>
    <row r="35" ht="15.75" customHeight="1">
      <c r="A35" s="748"/>
      <c r="B35" s="125"/>
      <c r="C35" s="765"/>
      <c r="D35" s="343"/>
      <c r="E35" s="343"/>
      <c r="F35" s="343"/>
      <c r="G35" s="343"/>
      <c r="H35" s="343"/>
      <c r="I35" s="343"/>
      <c r="J35" s="343"/>
      <c r="K35" s="343"/>
      <c r="L35" s="343"/>
      <c r="M35" s="343"/>
      <c r="N35" s="343"/>
      <c r="O35" s="343"/>
      <c r="P35" s="343"/>
      <c r="Q35" s="343"/>
      <c r="R35" s="343"/>
      <c r="S35" s="343"/>
      <c r="T35" s="343"/>
      <c r="U35" s="343"/>
      <c r="V35" s="343"/>
      <c r="W35" s="766"/>
      <c r="X35" s="753"/>
      <c r="Y35" s="748"/>
    </row>
    <row r="36" ht="15.75" customHeight="1">
      <c r="A36" s="748"/>
      <c r="B36" s="125"/>
      <c r="C36" s="767" t="s">
        <v>193</v>
      </c>
      <c r="D36" s="343"/>
      <c r="E36" s="343"/>
      <c r="F36" s="343"/>
      <c r="G36" s="343"/>
      <c r="H36" s="343"/>
      <c r="I36" s="343"/>
      <c r="J36" s="343"/>
      <c r="K36" s="343"/>
      <c r="L36" s="349"/>
      <c r="M36" s="768"/>
      <c r="N36" s="767"/>
      <c r="O36" s="343"/>
      <c r="P36" s="343"/>
      <c r="Q36" s="343"/>
      <c r="R36" s="343"/>
      <c r="S36" s="343"/>
      <c r="T36" s="343"/>
      <c r="U36" s="343"/>
      <c r="V36" s="343"/>
      <c r="W36" s="349"/>
      <c r="X36" s="753"/>
      <c r="Y36" s="748"/>
    </row>
    <row r="37" ht="15.75" customHeight="1">
      <c r="A37" s="748"/>
      <c r="B37" s="125"/>
      <c r="C37" s="769"/>
      <c r="D37" s="343"/>
      <c r="E37" s="343"/>
      <c r="F37" s="343"/>
      <c r="G37" s="343"/>
      <c r="H37" s="343"/>
      <c r="I37" s="343"/>
      <c r="J37" s="343"/>
      <c r="K37" s="343"/>
      <c r="L37" s="343"/>
      <c r="M37" s="343"/>
      <c r="N37" s="343"/>
      <c r="O37" s="343"/>
      <c r="P37" s="343"/>
      <c r="Q37" s="343"/>
      <c r="R37" s="343"/>
      <c r="S37" s="343"/>
      <c r="T37" s="343"/>
      <c r="U37" s="343"/>
      <c r="V37" s="343"/>
      <c r="W37" s="766"/>
      <c r="X37" s="753"/>
      <c r="Y37" s="748"/>
    </row>
    <row r="38" ht="15.75" customHeight="1">
      <c r="A38" s="748"/>
      <c r="B38" s="125"/>
      <c r="C38" s="770" t="s">
        <v>308</v>
      </c>
      <c r="D38" s="66"/>
      <c r="E38" s="66"/>
      <c r="F38" s="66"/>
      <c r="G38" s="66"/>
      <c r="H38" s="66"/>
      <c r="I38" s="66"/>
      <c r="J38" s="66"/>
      <c r="K38" s="66"/>
      <c r="L38" s="67"/>
      <c r="M38" s="771"/>
      <c r="N38" s="772" t="s">
        <v>309</v>
      </c>
      <c r="O38" s="773"/>
      <c r="P38" s="773"/>
      <c r="Q38" s="773"/>
      <c r="R38" s="773"/>
      <c r="S38" s="773"/>
      <c r="T38" s="773"/>
      <c r="U38" s="773"/>
      <c r="V38" s="773"/>
      <c r="W38" s="774"/>
      <c r="X38" s="753"/>
      <c r="Y38" s="748"/>
    </row>
    <row r="39" ht="15.75" customHeight="1">
      <c r="A39" s="748"/>
      <c r="B39" s="125"/>
      <c r="C39" s="797"/>
      <c r="D39" s="776"/>
      <c r="E39" s="777"/>
      <c r="F39" s="777" t="str">
        <f>IF(ISBLANK(C35),"",IF(C39&gt;1,"Experiências Adquiridas",IF(C39=1,"Experiência Adquirida","Missão Sem Experiência")))</f>
        <v/>
      </c>
      <c r="G39" s="343"/>
      <c r="H39" s="343"/>
      <c r="I39" s="343"/>
      <c r="J39" s="343"/>
      <c r="K39" s="343"/>
      <c r="L39" s="766"/>
      <c r="M39" s="778"/>
      <c r="N39" s="779"/>
      <c r="O39" s="343"/>
      <c r="P39" s="343"/>
      <c r="Q39" s="343"/>
      <c r="R39" s="343"/>
      <c r="S39" s="343"/>
      <c r="T39" s="343"/>
      <c r="U39" s="343"/>
      <c r="V39" s="343"/>
      <c r="W39" s="766"/>
      <c r="X39" s="753"/>
      <c r="Y39" s="748"/>
    </row>
    <row r="40" ht="15.75" customHeight="1">
      <c r="A40" s="748"/>
      <c r="B40" s="125"/>
      <c r="C40" s="780" t="s">
        <v>196</v>
      </c>
      <c r="D40" s="56"/>
      <c r="E40" s="56"/>
      <c r="F40" s="56"/>
      <c r="G40" s="56"/>
      <c r="H40" s="56"/>
      <c r="I40" s="56"/>
      <c r="J40" s="56"/>
      <c r="K40" s="56"/>
      <c r="L40" s="248"/>
      <c r="M40" s="781"/>
      <c r="N40" s="767" t="s">
        <v>197</v>
      </c>
      <c r="O40" s="343"/>
      <c r="P40" s="343"/>
      <c r="Q40" s="343"/>
      <c r="R40" s="343"/>
      <c r="S40" s="343"/>
      <c r="T40" s="343"/>
      <c r="U40" s="343"/>
      <c r="V40" s="343"/>
      <c r="W40" s="349"/>
      <c r="X40" s="753"/>
      <c r="Y40" s="748"/>
    </row>
    <row r="41" ht="15.75" customHeight="1">
      <c r="A41" s="748"/>
      <c r="B41" s="125"/>
      <c r="C41" s="782"/>
      <c r="D41" s="66"/>
      <c r="E41" s="66"/>
      <c r="F41" s="66"/>
      <c r="G41" s="66"/>
      <c r="H41" s="66"/>
      <c r="I41" s="66"/>
      <c r="J41" s="66"/>
      <c r="K41" s="66"/>
      <c r="L41" s="783"/>
      <c r="M41" s="784"/>
      <c r="N41" s="782"/>
      <c r="O41" s="66"/>
      <c r="P41" s="66"/>
      <c r="Q41" s="66"/>
      <c r="R41" s="66"/>
      <c r="S41" s="66"/>
      <c r="T41" s="66"/>
      <c r="U41" s="66"/>
      <c r="V41" s="66"/>
      <c r="W41" s="783"/>
      <c r="X41" s="753"/>
      <c r="Y41" s="748"/>
    </row>
    <row r="42" ht="15.75" customHeight="1">
      <c r="A42" s="748"/>
      <c r="B42" s="125"/>
      <c r="C42" s="785"/>
      <c r="L42" s="786"/>
      <c r="N42" s="785"/>
      <c r="W42" s="786"/>
      <c r="X42" s="753"/>
      <c r="Y42" s="748"/>
    </row>
    <row r="43" ht="15.75" customHeight="1">
      <c r="A43" s="748"/>
      <c r="B43" s="125"/>
      <c r="C43" s="785"/>
      <c r="L43" s="786"/>
      <c r="N43" s="785"/>
      <c r="W43" s="786"/>
      <c r="X43" s="753"/>
      <c r="Y43" s="748"/>
    </row>
    <row r="44" ht="15.75" customHeight="1">
      <c r="A44" s="748"/>
      <c r="B44" s="125"/>
      <c r="C44" s="785"/>
      <c r="L44" s="786"/>
      <c r="N44" s="785"/>
      <c r="W44" s="786"/>
      <c r="X44" s="753"/>
      <c r="Y44" s="748"/>
    </row>
    <row r="45" ht="15.75" customHeight="1">
      <c r="A45" s="748"/>
      <c r="B45" s="125"/>
      <c r="C45" s="787"/>
      <c r="D45" s="56"/>
      <c r="E45" s="56"/>
      <c r="F45" s="56"/>
      <c r="G45" s="56"/>
      <c r="H45" s="56"/>
      <c r="I45" s="56"/>
      <c r="J45" s="56"/>
      <c r="K45" s="56"/>
      <c r="L45" s="788"/>
      <c r="M45" s="56"/>
      <c r="N45" s="787"/>
      <c r="O45" s="56"/>
      <c r="P45" s="56"/>
      <c r="Q45" s="56"/>
      <c r="R45" s="56"/>
      <c r="S45" s="56"/>
      <c r="T45" s="56"/>
      <c r="U45" s="56"/>
      <c r="V45" s="56"/>
      <c r="W45" s="788"/>
      <c r="X45" s="753"/>
      <c r="Y45" s="748"/>
    </row>
    <row r="46" ht="15.75" customHeight="1">
      <c r="A46" s="748"/>
      <c r="B46" s="125"/>
      <c r="C46" s="665"/>
      <c r="D46" s="665"/>
      <c r="E46" s="789"/>
      <c r="F46" s="789"/>
      <c r="G46" s="790"/>
      <c r="H46" s="790"/>
      <c r="I46" s="790"/>
      <c r="J46" s="790"/>
      <c r="K46" s="790"/>
      <c r="L46" s="790"/>
      <c r="M46" s="790"/>
      <c r="N46" s="790"/>
      <c r="O46" s="790"/>
      <c r="P46" s="791"/>
      <c r="Q46" s="791"/>
      <c r="R46" s="791"/>
      <c r="S46" s="791"/>
      <c r="T46" s="791"/>
      <c r="U46" s="791"/>
      <c r="V46" s="791"/>
      <c r="W46" s="791"/>
      <c r="X46" s="753"/>
      <c r="Y46" s="748"/>
    </row>
    <row r="47" ht="15.75" customHeight="1">
      <c r="A47" s="748"/>
      <c r="B47" s="792"/>
      <c r="C47" s="734"/>
      <c r="D47" s="793"/>
      <c r="E47" s="794"/>
      <c r="F47" s="794"/>
      <c r="G47" s="795"/>
      <c r="H47" s="795"/>
      <c r="I47" s="795"/>
      <c r="J47" s="795"/>
      <c r="K47" s="795"/>
      <c r="L47" s="795"/>
      <c r="M47" s="795"/>
      <c r="N47" s="795"/>
      <c r="O47" s="795"/>
      <c r="P47" s="734"/>
      <c r="Q47" s="734"/>
      <c r="R47" s="734"/>
      <c r="S47" s="734"/>
      <c r="T47" s="734"/>
      <c r="U47" s="734"/>
      <c r="V47" s="734"/>
      <c r="W47" s="734"/>
      <c r="X47" s="796"/>
      <c r="Y47" s="748"/>
    </row>
    <row r="48" ht="15.75" customHeight="1">
      <c r="A48" s="748"/>
      <c r="B48" s="125"/>
      <c r="C48" s="754"/>
      <c r="D48" s="748"/>
      <c r="E48" s="748"/>
      <c r="F48" s="748"/>
      <c r="G48" s="748"/>
      <c r="H48" s="748"/>
      <c r="I48" s="748"/>
      <c r="J48" s="748"/>
      <c r="K48" s="748"/>
      <c r="L48" s="748"/>
      <c r="M48" s="753"/>
      <c r="N48" s="755"/>
      <c r="O48" s="755"/>
      <c r="P48" s="756"/>
      <c r="Q48" s="756"/>
      <c r="R48" s="757"/>
      <c r="S48" s="757"/>
      <c r="T48" s="758"/>
      <c r="U48" s="758"/>
      <c r="V48" s="759"/>
      <c r="W48" s="759"/>
      <c r="X48" s="753"/>
      <c r="Y48" s="748"/>
    </row>
    <row r="49" ht="15.75" customHeight="1">
      <c r="A49" s="748"/>
      <c r="B49" s="125"/>
      <c r="C49" s="760" t="s">
        <v>307</v>
      </c>
      <c r="D49" s="761"/>
      <c r="E49" s="761"/>
      <c r="F49" s="761"/>
      <c r="G49" s="761"/>
      <c r="H49" s="761"/>
      <c r="I49" s="761"/>
      <c r="J49" s="761"/>
      <c r="K49" s="761"/>
      <c r="L49" s="762"/>
      <c r="M49" s="763"/>
      <c r="N49" s="764"/>
      <c r="O49" s="90"/>
      <c r="P49" s="90"/>
      <c r="Q49" s="90"/>
      <c r="R49" s="90"/>
      <c r="S49" s="90"/>
      <c r="T49" s="90"/>
      <c r="U49" s="90"/>
      <c r="V49" s="90"/>
      <c r="W49" s="708"/>
      <c r="X49" s="753"/>
      <c r="Y49" s="748"/>
    </row>
    <row r="50" ht="15.75" customHeight="1">
      <c r="A50" s="748"/>
      <c r="B50" s="125"/>
      <c r="C50" s="765"/>
      <c r="D50" s="343"/>
      <c r="E50" s="343"/>
      <c r="F50" s="343"/>
      <c r="G50" s="343"/>
      <c r="H50" s="343"/>
      <c r="I50" s="343"/>
      <c r="J50" s="343"/>
      <c r="K50" s="343"/>
      <c r="L50" s="343"/>
      <c r="M50" s="343"/>
      <c r="N50" s="343"/>
      <c r="O50" s="343"/>
      <c r="P50" s="343"/>
      <c r="Q50" s="343"/>
      <c r="R50" s="343"/>
      <c r="S50" s="343"/>
      <c r="T50" s="343"/>
      <c r="U50" s="343"/>
      <c r="V50" s="343"/>
      <c r="W50" s="766"/>
      <c r="X50" s="753"/>
      <c r="Y50" s="748"/>
    </row>
    <row r="51" ht="15.75" customHeight="1">
      <c r="A51" s="748"/>
      <c r="B51" s="125"/>
      <c r="C51" s="767" t="s">
        <v>193</v>
      </c>
      <c r="D51" s="343"/>
      <c r="E51" s="343"/>
      <c r="F51" s="343"/>
      <c r="G51" s="343"/>
      <c r="H51" s="343"/>
      <c r="I51" s="343"/>
      <c r="J51" s="343"/>
      <c r="K51" s="343"/>
      <c r="L51" s="349"/>
      <c r="M51" s="768"/>
      <c r="N51" s="767"/>
      <c r="O51" s="343"/>
      <c r="P51" s="343"/>
      <c r="Q51" s="343"/>
      <c r="R51" s="343"/>
      <c r="S51" s="343"/>
      <c r="T51" s="343"/>
      <c r="U51" s="343"/>
      <c r="V51" s="343"/>
      <c r="W51" s="349"/>
      <c r="X51" s="753"/>
      <c r="Y51" s="748"/>
    </row>
    <row r="52" ht="15.75" customHeight="1">
      <c r="A52" s="748"/>
      <c r="B52" s="125"/>
      <c r="C52" s="769"/>
      <c r="D52" s="343"/>
      <c r="E52" s="343"/>
      <c r="F52" s="343"/>
      <c r="G52" s="343"/>
      <c r="H52" s="343"/>
      <c r="I52" s="343"/>
      <c r="J52" s="343"/>
      <c r="K52" s="343"/>
      <c r="L52" s="343"/>
      <c r="M52" s="343"/>
      <c r="N52" s="343"/>
      <c r="O52" s="343"/>
      <c r="P52" s="343"/>
      <c r="Q52" s="343"/>
      <c r="R52" s="343"/>
      <c r="S52" s="343"/>
      <c r="T52" s="343"/>
      <c r="U52" s="343"/>
      <c r="V52" s="343"/>
      <c r="W52" s="766"/>
      <c r="X52" s="753"/>
      <c r="Y52" s="748"/>
    </row>
    <row r="53" ht="15.75" customHeight="1">
      <c r="A53" s="748"/>
      <c r="B53" s="125"/>
      <c r="C53" s="770" t="s">
        <v>308</v>
      </c>
      <c r="D53" s="66"/>
      <c r="E53" s="66"/>
      <c r="F53" s="66"/>
      <c r="G53" s="66"/>
      <c r="H53" s="66"/>
      <c r="I53" s="66"/>
      <c r="J53" s="66"/>
      <c r="K53" s="66"/>
      <c r="L53" s="67"/>
      <c r="M53" s="771"/>
      <c r="N53" s="772" t="s">
        <v>309</v>
      </c>
      <c r="O53" s="773"/>
      <c r="P53" s="773"/>
      <c r="Q53" s="773"/>
      <c r="R53" s="773"/>
      <c r="S53" s="773"/>
      <c r="T53" s="773"/>
      <c r="U53" s="773"/>
      <c r="V53" s="773"/>
      <c r="W53" s="774"/>
      <c r="X53" s="753"/>
      <c r="Y53" s="748"/>
    </row>
    <row r="54" ht="15.75" customHeight="1">
      <c r="A54" s="748"/>
      <c r="B54" s="125"/>
      <c r="C54" s="797"/>
      <c r="D54" s="776"/>
      <c r="E54" s="777"/>
      <c r="F54" s="777" t="str">
        <f>IF(ISBLANK(C50),"",IF(C54&gt;1,"Experiências Adquiridas",IF(C54=1,"Experiência Adquirida","Missão Sem Experiência")))</f>
        <v/>
      </c>
      <c r="G54" s="343"/>
      <c r="H54" s="343"/>
      <c r="I54" s="343"/>
      <c r="J54" s="343"/>
      <c r="K54" s="343"/>
      <c r="L54" s="766"/>
      <c r="M54" s="778"/>
      <c r="N54" s="779"/>
      <c r="O54" s="343"/>
      <c r="P54" s="343"/>
      <c r="Q54" s="343"/>
      <c r="R54" s="343"/>
      <c r="S54" s="343"/>
      <c r="T54" s="343"/>
      <c r="U54" s="343"/>
      <c r="V54" s="343"/>
      <c r="W54" s="766"/>
      <c r="X54" s="753"/>
      <c r="Y54" s="748"/>
    </row>
    <row r="55" ht="15.75" customHeight="1">
      <c r="A55" s="748"/>
      <c r="B55" s="125"/>
      <c r="C55" s="780" t="s">
        <v>196</v>
      </c>
      <c r="D55" s="56"/>
      <c r="E55" s="56"/>
      <c r="F55" s="56"/>
      <c r="G55" s="56"/>
      <c r="H55" s="56"/>
      <c r="I55" s="56"/>
      <c r="J55" s="56"/>
      <c r="K55" s="56"/>
      <c r="L55" s="248"/>
      <c r="M55" s="781"/>
      <c r="N55" s="767" t="s">
        <v>197</v>
      </c>
      <c r="O55" s="343"/>
      <c r="P55" s="343"/>
      <c r="Q55" s="343"/>
      <c r="R55" s="343"/>
      <c r="S55" s="343"/>
      <c r="T55" s="343"/>
      <c r="U55" s="343"/>
      <c r="V55" s="343"/>
      <c r="W55" s="349"/>
      <c r="X55" s="753"/>
      <c r="Y55" s="748"/>
    </row>
    <row r="56" ht="15.75" customHeight="1">
      <c r="A56" s="748"/>
      <c r="B56" s="125"/>
      <c r="C56" s="782"/>
      <c r="D56" s="66"/>
      <c r="E56" s="66"/>
      <c r="F56" s="66"/>
      <c r="G56" s="66"/>
      <c r="H56" s="66"/>
      <c r="I56" s="66"/>
      <c r="J56" s="66"/>
      <c r="K56" s="66"/>
      <c r="L56" s="783"/>
      <c r="M56" s="784"/>
      <c r="N56" s="782"/>
      <c r="O56" s="66"/>
      <c r="P56" s="66"/>
      <c r="Q56" s="66"/>
      <c r="R56" s="66"/>
      <c r="S56" s="66"/>
      <c r="T56" s="66"/>
      <c r="U56" s="66"/>
      <c r="V56" s="66"/>
      <c r="W56" s="783"/>
      <c r="X56" s="753"/>
      <c r="Y56" s="748"/>
    </row>
    <row r="57" ht="15.75" customHeight="1">
      <c r="A57" s="748"/>
      <c r="B57" s="125"/>
      <c r="C57" s="785"/>
      <c r="L57" s="786"/>
      <c r="N57" s="785"/>
      <c r="W57" s="786"/>
      <c r="X57" s="753"/>
      <c r="Y57" s="748"/>
    </row>
    <row r="58" ht="15.75" customHeight="1">
      <c r="A58" s="748"/>
      <c r="B58" s="125"/>
      <c r="C58" s="785"/>
      <c r="L58" s="786"/>
      <c r="N58" s="785"/>
      <c r="W58" s="786"/>
      <c r="X58" s="753"/>
      <c r="Y58" s="748"/>
    </row>
    <row r="59" ht="15.75" customHeight="1">
      <c r="A59" s="748"/>
      <c r="B59" s="125"/>
      <c r="C59" s="785"/>
      <c r="L59" s="786"/>
      <c r="N59" s="785"/>
      <c r="W59" s="786"/>
      <c r="X59" s="753"/>
      <c r="Y59" s="748"/>
    </row>
    <row r="60" ht="15.75" customHeight="1">
      <c r="A60" s="748"/>
      <c r="B60" s="125"/>
      <c r="C60" s="787"/>
      <c r="D60" s="56"/>
      <c r="E60" s="56"/>
      <c r="F60" s="56"/>
      <c r="G60" s="56"/>
      <c r="H60" s="56"/>
      <c r="I60" s="56"/>
      <c r="J60" s="56"/>
      <c r="K60" s="56"/>
      <c r="L60" s="788"/>
      <c r="M60" s="56"/>
      <c r="N60" s="787"/>
      <c r="O60" s="56"/>
      <c r="P60" s="56"/>
      <c r="Q60" s="56"/>
      <c r="R60" s="56"/>
      <c r="S60" s="56"/>
      <c r="T60" s="56"/>
      <c r="U60" s="56"/>
      <c r="V60" s="56"/>
      <c r="W60" s="788"/>
      <c r="X60" s="753"/>
      <c r="Y60" s="748"/>
    </row>
    <row r="61" ht="15.75" customHeight="1">
      <c r="A61" s="748"/>
      <c r="B61" s="125"/>
      <c r="C61" s="665"/>
      <c r="D61" s="665"/>
      <c r="E61" s="789"/>
      <c r="F61" s="789"/>
      <c r="G61" s="790"/>
      <c r="H61" s="790"/>
      <c r="I61" s="790"/>
      <c r="J61" s="790"/>
      <c r="K61" s="790"/>
      <c r="L61" s="790"/>
      <c r="M61" s="790"/>
      <c r="N61" s="790"/>
      <c r="O61" s="790"/>
      <c r="P61" s="791"/>
      <c r="Q61" s="791"/>
      <c r="R61" s="791"/>
      <c r="S61" s="791"/>
      <c r="T61" s="791"/>
      <c r="U61" s="791"/>
      <c r="V61" s="791"/>
      <c r="W61" s="791"/>
      <c r="X61" s="753"/>
      <c r="Y61" s="748"/>
    </row>
    <row r="62" ht="15.75" customHeight="1">
      <c r="A62" s="748"/>
      <c r="B62" s="792"/>
      <c r="C62" s="734"/>
      <c r="D62" s="793"/>
      <c r="E62" s="794"/>
      <c r="F62" s="794"/>
      <c r="G62" s="795"/>
      <c r="H62" s="795"/>
      <c r="I62" s="795"/>
      <c r="J62" s="795"/>
      <c r="K62" s="795"/>
      <c r="L62" s="795"/>
      <c r="M62" s="795"/>
      <c r="N62" s="795"/>
      <c r="O62" s="795"/>
      <c r="P62" s="734"/>
      <c r="Q62" s="734"/>
      <c r="R62" s="734"/>
      <c r="S62" s="734"/>
      <c r="T62" s="734"/>
      <c r="U62" s="734"/>
      <c r="V62" s="734"/>
      <c r="W62" s="734"/>
      <c r="X62" s="796"/>
      <c r="Y62" s="748"/>
    </row>
    <row r="63" ht="15.75" customHeight="1">
      <c r="A63" s="748"/>
      <c r="B63" s="125"/>
      <c r="C63" s="754"/>
      <c r="D63" s="748"/>
      <c r="E63" s="748"/>
      <c r="F63" s="748"/>
      <c r="G63" s="748"/>
      <c r="H63" s="748"/>
      <c r="I63" s="748"/>
      <c r="J63" s="748"/>
      <c r="K63" s="748"/>
      <c r="L63" s="748"/>
      <c r="M63" s="753"/>
      <c r="N63" s="755"/>
      <c r="O63" s="755"/>
      <c r="P63" s="756"/>
      <c r="Q63" s="756"/>
      <c r="R63" s="757"/>
      <c r="S63" s="757"/>
      <c r="T63" s="758"/>
      <c r="U63" s="758"/>
      <c r="V63" s="759"/>
      <c r="W63" s="759"/>
      <c r="X63" s="753"/>
      <c r="Y63" s="748"/>
    </row>
    <row r="64" ht="15.75" customHeight="1">
      <c r="A64" s="748"/>
      <c r="B64" s="125"/>
      <c r="C64" s="760" t="s">
        <v>307</v>
      </c>
      <c r="D64" s="761"/>
      <c r="E64" s="761"/>
      <c r="F64" s="761"/>
      <c r="G64" s="761"/>
      <c r="H64" s="761"/>
      <c r="I64" s="761"/>
      <c r="J64" s="761"/>
      <c r="K64" s="761"/>
      <c r="L64" s="762"/>
      <c r="M64" s="763"/>
      <c r="N64" s="764"/>
      <c r="O64" s="90"/>
      <c r="P64" s="90"/>
      <c r="Q64" s="90"/>
      <c r="R64" s="90"/>
      <c r="S64" s="90"/>
      <c r="T64" s="90"/>
      <c r="U64" s="90"/>
      <c r="V64" s="90"/>
      <c r="W64" s="708"/>
      <c r="X64" s="753"/>
      <c r="Y64" s="748"/>
    </row>
    <row r="65" ht="15.75" customHeight="1">
      <c r="A65" s="748"/>
      <c r="B65" s="125"/>
      <c r="C65" s="765"/>
      <c r="D65" s="343"/>
      <c r="E65" s="343"/>
      <c r="F65" s="343"/>
      <c r="G65" s="343"/>
      <c r="H65" s="343"/>
      <c r="I65" s="343"/>
      <c r="J65" s="343"/>
      <c r="K65" s="343"/>
      <c r="L65" s="343"/>
      <c r="M65" s="343"/>
      <c r="N65" s="343"/>
      <c r="O65" s="343"/>
      <c r="P65" s="343"/>
      <c r="Q65" s="343"/>
      <c r="R65" s="343"/>
      <c r="S65" s="343"/>
      <c r="T65" s="343"/>
      <c r="U65" s="343"/>
      <c r="V65" s="343"/>
      <c r="W65" s="766"/>
      <c r="X65" s="753"/>
      <c r="Y65" s="748"/>
    </row>
    <row r="66" ht="15.75" customHeight="1">
      <c r="A66" s="748"/>
      <c r="B66" s="125"/>
      <c r="C66" s="767" t="s">
        <v>193</v>
      </c>
      <c r="D66" s="343"/>
      <c r="E66" s="343"/>
      <c r="F66" s="343"/>
      <c r="G66" s="343"/>
      <c r="H66" s="343"/>
      <c r="I66" s="343"/>
      <c r="J66" s="343"/>
      <c r="K66" s="343"/>
      <c r="L66" s="349"/>
      <c r="M66" s="768"/>
      <c r="N66" s="767"/>
      <c r="O66" s="343"/>
      <c r="P66" s="343"/>
      <c r="Q66" s="343"/>
      <c r="R66" s="343"/>
      <c r="S66" s="343"/>
      <c r="T66" s="343"/>
      <c r="U66" s="343"/>
      <c r="V66" s="343"/>
      <c r="W66" s="349"/>
      <c r="X66" s="753"/>
      <c r="Y66" s="748"/>
    </row>
    <row r="67" ht="15.75" customHeight="1">
      <c r="A67" s="748"/>
      <c r="B67" s="125"/>
      <c r="C67" s="769"/>
      <c r="D67" s="343"/>
      <c r="E67" s="343"/>
      <c r="F67" s="343"/>
      <c r="G67" s="343"/>
      <c r="H67" s="343"/>
      <c r="I67" s="343"/>
      <c r="J67" s="343"/>
      <c r="K67" s="343"/>
      <c r="L67" s="343"/>
      <c r="M67" s="343"/>
      <c r="N67" s="343"/>
      <c r="O67" s="343"/>
      <c r="P67" s="343"/>
      <c r="Q67" s="343"/>
      <c r="R67" s="343"/>
      <c r="S67" s="343"/>
      <c r="T67" s="343"/>
      <c r="U67" s="343"/>
      <c r="V67" s="343"/>
      <c r="W67" s="766"/>
      <c r="X67" s="753"/>
      <c r="Y67" s="748"/>
    </row>
    <row r="68" ht="15.75" customHeight="1">
      <c r="A68" s="748"/>
      <c r="B68" s="125"/>
      <c r="C68" s="770" t="s">
        <v>308</v>
      </c>
      <c r="D68" s="66"/>
      <c r="E68" s="66"/>
      <c r="F68" s="66"/>
      <c r="G68" s="66"/>
      <c r="H68" s="66"/>
      <c r="I68" s="66"/>
      <c r="J68" s="66"/>
      <c r="K68" s="66"/>
      <c r="L68" s="67"/>
      <c r="M68" s="771"/>
      <c r="N68" s="772" t="s">
        <v>309</v>
      </c>
      <c r="O68" s="773"/>
      <c r="P68" s="773"/>
      <c r="Q68" s="773"/>
      <c r="R68" s="773"/>
      <c r="S68" s="773"/>
      <c r="T68" s="773"/>
      <c r="U68" s="773"/>
      <c r="V68" s="773"/>
      <c r="W68" s="774"/>
      <c r="X68" s="753"/>
      <c r="Y68" s="748"/>
    </row>
    <row r="69" ht="15.75" customHeight="1">
      <c r="A69" s="748"/>
      <c r="B69" s="125"/>
      <c r="C69" s="797"/>
      <c r="D69" s="776"/>
      <c r="E69" s="777"/>
      <c r="F69" s="777" t="str">
        <f>IF(ISBLANK(C65),"",IF(C69&gt;1,"Experiências Adquiridas",IF(C69=1,"Experiência Adquirida","Missão Sem Experiência")))</f>
        <v/>
      </c>
      <c r="G69" s="343"/>
      <c r="H69" s="343"/>
      <c r="I69" s="343"/>
      <c r="J69" s="343"/>
      <c r="K69" s="343"/>
      <c r="L69" s="766"/>
      <c r="M69" s="778"/>
      <c r="N69" s="779"/>
      <c r="O69" s="343"/>
      <c r="P69" s="343"/>
      <c r="Q69" s="343"/>
      <c r="R69" s="343"/>
      <c r="S69" s="343"/>
      <c r="T69" s="343"/>
      <c r="U69" s="343"/>
      <c r="V69" s="343"/>
      <c r="W69" s="766"/>
      <c r="X69" s="753"/>
      <c r="Y69" s="748"/>
    </row>
    <row r="70" ht="15.75" customHeight="1">
      <c r="A70" s="748"/>
      <c r="B70" s="125"/>
      <c r="C70" s="780" t="s">
        <v>196</v>
      </c>
      <c r="D70" s="56"/>
      <c r="E70" s="56"/>
      <c r="F70" s="56"/>
      <c r="G70" s="56"/>
      <c r="H70" s="56"/>
      <c r="I70" s="56"/>
      <c r="J70" s="56"/>
      <c r="K70" s="56"/>
      <c r="L70" s="248"/>
      <c r="M70" s="781"/>
      <c r="N70" s="767" t="s">
        <v>197</v>
      </c>
      <c r="O70" s="343"/>
      <c r="P70" s="343"/>
      <c r="Q70" s="343"/>
      <c r="R70" s="343"/>
      <c r="S70" s="343"/>
      <c r="T70" s="343"/>
      <c r="U70" s="343"/>
      <c r="V70" s="343"/>
      <c r="W70" s="349"/>
      <c r="X70" s="753"/>
      <c r="Y70" s="748"/>
    </row>
    <row r="71" ht="15.75" customHeight="1">
      <c r="A71" s="748"/>
      <c r="B71" s="125"/>
      <c r="C71" s="782"/>
      <c r="D71" s="66"/>
      <c r="E71" s="66"/>
      <c r="F71" s="66"/>
      <c r="G71" s="66"/>
      <c r="H71" s="66"/>
      <c r="I71" s="66"/>
      <c r="J71" s="66"/>
      <c r="K71" s="66"/>
      <c r="L71" s="783"/>
      <c r="M71" s="784"/>
      <c r="N71" s="782"/>
      <c r="O71" s="66"/>
      <c r="P71" s="66"/>
      <c r="Q71" s="66"/>
      <c r="R71" s="66"/>
      <c r="S71" s="66"/>
      <c r="T71" s="66"/>
      <c r="U71" s="66"/>
      <c r="V71" s="66"/>
      <c r="W71" s="783"/>
      <c r="X71" s="753"/>
      <c r="Y71" s="748"/>
    </row>
    <row r="72" ht="15.75" customHeight="1">
      <c r="A72" s="748"/>
      <c r="B72" s="125"/>
      <c r="C72" s="785"/>
      <c r="L72" s="786"/>
      <c r="N72" s="785"/>
      <c r="W72" s="786"/>
      <c r="X72" s="753"/>
      <c r="Y72" s="748"/>
    </row>
    <row r="73" ht="15.75" customHeight="1">
      <c r="A73" s="748"/>
      <c r="B73" s="125"/>
      <c r="C73" s="785"/>
      <c r="L73" s="786"/>
      <c r="N73" s="785"/>
      <c r="W73" s="786"/>
      <c r="X73" s="753"/>
      <c r="Y73" s="748"/>
    </row>
    <row r="74" ht="15.75" customHeight="1">
      <c r="A74" s="748"/>
      <c r="B74" s="125"/>
      <c r="C74" s="785"/>
      <c r="L74" s="786"/>
      <c r="N74" s="785"/>
      <c r="W74" s="786"/>
      <c r="X74" s="753"/>
      <c r="Y74" s="748"/>
    </row>
    <row r="75" ht="15.75" customHeight="1">
      <c r="A75" s="748"/>
      <c r="B75" s="125"/>
      <c r="C75" s="787"/>
      <c r="D75" s="56"/>
      <c r="E75" s="56"/>
      <c r="F75" s="56"/>
      <c r="G75" s="56"/>
      <c r="H75" s="56"/>
      <c r="I75" s="56"/>
      <c r="J75" s="56"/>
      <c r="K75" s="56"/>
      <c r="L75" s="788"/>
      <c r="M75" s="56"/>
      <c r="N75" s="787"/>
      <c r="O75" s="56"/>
      <c r="P75" s="56"/>
      <c r="Q75" s="56"/>
      <c r="R75" s="56"/>
      <c r="S75" s="56"/>
      <c r="T75" s="56"/>
      <c r="U75" s="56"/>
      <c r="V75" s="56"/>
      <c r="W75" s="788"/>
      <c r="X75" s="753"/>
      <c r="Y75" s="748"/>
    </row>
    <row r="76" ht="15.75" customHeight="1">
      <c r="A76" s="748"/>
      <c r="B76" s="125"/>
      <c r="C76" s="665"/>
      <c r="D76" s="665"/>
      <c r="E76" s="789"/>
      <c r="F76" s="789"/>
      <c r="G76" s="790"/>
      <c r="H76" s="790"/>
      <c r="I76" s="790"/>
      <c r="J76" s="790"/>
      <c r="K76" s="790"/>
      <c r="L76" s="790"/>
      <c r="M76" s="790"/>
      <c r="N76" s="790"/>
      <c r="O76" s="790"/>
      <c r="P76" s="791"/>
      <c r="Q76" s="791"/>
      <c r="R76" s="791"/>
      <c r="S76" s="791"/>
      <c r="T76" s="791"/>
      <c r="U76" s="791"/>
      <c r="V76" s="791"/>
      <c r="W76" s="791"/>
      <c r="X76" s="753"/>
      <c r="Y76" s="748"/>
    </row>
    <row r="77" ht="15.75" customHeight="1">
      <c r="A77" s="748"/>
      <c r="B77" s="792"/>
      <c r="C77" s="734"/>
      <c r="D77" s="793"/>
      <c r="E77" s="794"/>
      <c r="F77" s="794"/>
      <c r="G77" s="795"/>
      <c r="H77" s="795"/>
      <c r="I77" s="795"/>
      <c r="J77" s="795"/>
      <c r="K77" s="795"/>
      <c r="L77" s="795"/>
      <c r="M77" s="795"/>
      <c r="N77" s="795"/>
      <c r="O77" s="795"/>
      <c r="P77" s="734"/>
      <c r="Q77" s="734"/>
      <c r="R77" s="734"/>
      <c r="S77" s="734"/>
      <c r="T77" s="734"/>
      <c r="U77" s="734"/>
      <c r="V77" s="734"/>
      <c r="W77" s="734"/>
      <c r="X77" s="796"/>
      <c r="Y77" s="748"/>
    </row>
    <row r="78" ht="15.75" customHeight="1">
      <c r="A78" s="748"/>
      <c r="B78" s="125"/>
      <c r="C78" s="754"/>
      <c r="D78" s="748"/>
      <c r="E78" s="748"/>
      <c r="F78" s="748"/>
      <c r="G78" s="748"/>
      <c r="H78" s="748"/>
      <c r="I78" s="748"/>
      <c r="J78" s="748"/>
      <c r="K78" s="748"/>
      <c r="L78" s="748"/>
      <c r="M78" s="753"/>
      <c r="N78" s="755"/>
      <c r="O78" s="755"/>
      <c r="P78" s="756"/>
      <c r="Q78" s="756"/>
      <c r="R78" s="757"/>
      <c r="S78" s="757"/>
      <c r="T78" s="758"/>
      <c r="U78" s="758"/>
      <c r="V78" s="759"/>
      <c r="W78" s="759"/>
      <c r="X78" s="753"/>
      <c r="Y78" s="748"/>
    </row>
    <row r="79" ht="15.75" customHeight="1">
      <c r="A79" s="748"/>
      <c r="B79" s="125"/>
      <c r="C79" s="760" t="s">
        <v>307</v>
      </c>
      <c r="D79" s="761"/>
      <c r="E79" s="761"/>
      <c r="F79" s="761"/>
      <c r="G79" s="761"/>
      <c r="H79" s="761"/>
      <c r="I79" s="761"/>
      <c r="J79" s="761"/>
      <c r="K79" s="761"/>
      <c r="L79" s="762"/>
      <c r="M79" s="763"/>
      <c r="N79" s="764"/>
      <c r="O79" s="90"/>
      <c r="P79" s="90"/>
      <c r="Q79" s="90"/>
      <c r="R79" s="90"/>
      <c r="S79" s="90"/>
      <c r="T79" s="90"/>
      <c r="U79" s="90"/>
      <c r="V79" s="90"/>
      <c r="W79" s="708"/>
      <c r="X79" s="753"/>
      <c r="Y79" s="748"/>
    </row>
    <row r="80" ht="15.75" customHeight="1">
      <c r="A80" s="748"/>
      <c r="B80" s="125"/>
      <c r="C80" s="765"/>
      <c r="D80" s="343"/>
      <c r="E80" s="343"/>
      <c r="F80" s="343"/>
      <c r="G80" s="343"/>
      <c r="H80" s="343"/>
      <c r="I80" s="343"/>
      <c r="J80" s="343"/>
      <c r="K80" s="343"/>
      <c r="L80" s="343"/>
      <c r="M80" s="343"/>
      <c r="N80" s="343"/>
      <c r="O80" s="343"/>
      <c r="P80" s="343"/>
      <c r="Q80" s="343"/>
      <c r="R80" s="343"/>
      <c r="S80" s="343"/>
      <c r="T80" s="343"/>
      <c r="U80" s="343"/>
      <c r="V80" s="343"/>
      <c r="W80" s="766"/>
      <c r="X80" s="753"/>
      <c r="Y80" s="748"/>
    </row>
    <row r="81" ht="15.75" customHeight="1">
      <c r="A81" s="748"/>
      <c r="B81" s="125"/>
      <c r="C81" s="767" t="s">
        <v>193</v>
      </c>
      <c r="D81" s="343"/>
      <c r="E81" s="343"/>
      <c r="F81" s="343"/>
      <c r="G81" s="343"/>
      <c r="H81" s="343"/>
      <c r="I81" s="343"/>
      <c r="J81" s="343"/>
      <c r="K81" s="343"/>
      <c r="L81" s="349"/>
      <c r="M81" s="768"/>
      <c r="N81" s="767"/>
      <c r="O81" s="343"/>
      <c r="P81" s="343"/>
      <c r="Q81" s="343"/>
      <c r="R81" s="343"/>
      <c r="S81" s="343"/>
      <c r="T81" s="343"/>
      <c r="U81" s="343"/>
      <c r="V81" s="343"/>
      <c r="W81" s="349"/>
      <c r="X81" s="753"/>
      <c r="Y81" s="748"/>
    </row>
    <row r="82" ht="15.75" customHeight="1">
      <c r="A82" s="748"/>
      <c r="B82" s="125"/>
      <c r="C82" s="769"/>
      <c r="D82" s="343"/>
      <c r="E82" s="343"/>
      <c r="F82" s="343"/>
      <c r="G82" s="343"/>
      <c r="H82" s="343"/>
      <c r="I82" s="343"/>
      <c r="J82" s="343"/>
      <c r="K82" s="343"/>
      <c r="L82" s="343"/>
      <c r="M82" s="343"/>
      <c r="N82" s="343"/>
      <c r="O82" s="343"/>
      <c r="P82" s="343"/>
      <c r="Q82" s="343"/>
      <c r="R82" s="343"/>
      <c r="S82" s="343"/>
      <c r="T82" s="343"/>
      <c r="U82" s="343"/>
      <c r="V82" s="343"/>
      <c r="W82" s="766"/>
      <c r="X82" s="753"/>
      <c r="Y82" s="748"/>
    </row>
    <row r="83" ht="15.75" customHeight="1">
      <c r="A83" s="748"/>
      <c r="B83" s="125"/>
      <c r="C83" s="770" t="s">
        <v>308</v>
      </c>
      <c r="D83" s="66"/>
      <c r="E83" s="66"/>
      <c r="F83" s="66"/>
      <c r="G83" s="66"/>
      <c r="H83" s="66"/>
      <c r="I83" s="66"/>
      <c r="J83" s="66"/>
      <c r="K83" s="66"/>
      <c r="L83" s="67"/>
      <c r="M83" s="771"/>
      <c r="N83" s="772" t="s">
        <v>309</v>
      </c>
      <c r="O83" s="773"/>
      <c r="P83" s="773"/>
      <c r="Q83" s="773"/>
      <c r="R83" s="773"/>
      <c r="S83" s="773"/>
      <c r="T83" s="773"/>
      <c r="U83" s="773"/>
      <c r="V83" s="773"/>
      <c r="W83" s="774"/>
      <c r="X83" s="753"/>
      <c r="Y83" s="748"/>
    </row>
    <row r="84" ht="15.75" customHeight="1">
      <c r="A84" s="748"/>
      <c r="B84" s="125"/>
      <c r="C84" s="797"/>
      <c r="D84" s="776"/>
      <c r="E84" s="777"/>
      <c r="F84" s="777" t="str">
        <f>IF(ISBLANK(C80),"",IF(C84&gt;1,"Experiências Adquiridas",IF(C84=1,"Experiência Adquirida","Missão Sem Experiência")))</f>
        <v/>
      </c>
      <c r="G84" s="343"/>
      <c r="H84" s="343"/>
      <c r="I84" s="343"/>
      <c r="J84" s="343"/>
      <c r="K84" s="343"/>
      <c r="L84" s="766"/>
      <c r="M84" s="778"/>
      <c r="N84" s="779"/>
      <c r="O84" s="343"/>
      <c r="P84" s="343"/>
      <c r="Q84" s="343"/>
      <c r="R84" s="343"/>
      <c r="S84" s="343"/>
      <c r="T84" s="343"/>
      <c r="U84" s="343"/>
      <c r="V84" s="343"/>
      <c r="W84" s="766"/>
      <c r="X84" s="753"/>
      <c r="Y84" s="748"/>
    </row>
    <row r="85" ht="15.75" customHeight="1">
      <c r="A85" s="748"/>
      <c r="B85" s="125"/>
      <c r="C85" s="780" t="s">
        <v>196</v>
      </c>
      <c r="D85" s="56"/>
      <c r="E85" s="56"/>
      <c r="F85" s="56"/>
      <c r="G85" s="56"/>
      <c r="H85" s="56"/>
      <c r="I85" s="56"/>
      <c r="J85" s="56"/>
      <c r="K85" s="56"/>
      <c r="L85" s="248"/>
      <c r="M85" s="781"/>
      <c r="N85" s="767" t="s">
        <v>197</v>
      </c>
      <c r="O85" s="343"/>
      <c r="P85" s="343"/>
      <c r="Q85" s="343"/>
      <c r="R85" s="343"/>
      <c r="S85" s="343"/>
      <c r="T85" s="343"/>
      <c r="U85" s="343"/>
      <c r="V85" s="343"/>
      <c r="W85" s="349"/>
      <c r="X85" s="753"/>
      <c r="Y85" s="748"/>
    </row>
    <row r="86" ht="15.75" customHeight="1">
      <c r="A86" s="748"/>
      <c r="B86" s="125"/>
      <c r="C86" s="782"/>
      <c r="D86" s="66"/>
      <c r="E86" s="66"/>
      <c r="F86" s="66"/>
      <c r="G86" s="66"/>
      <c r="H86" s="66"/>
      <c r="I86" s="66"/>
      <c r="J86" s="66"/>
      <c r="K86" s="66"/>
      <c r="L86" s="783"/>
      <c r="M86" s="784"/>
      <c r="N86" s="782"/>
      <c r="O86" s="66"/>
      <c r="P86" s="66"/>
      <c r="Q86" s="66"/>
      <c r="R86" s="66"/>
      <c r="S86" s="66"/>
      <c r="T86" s="66"/>
      <c r="U86" s="66"/>
      <c r="V86" s="66"/>
      <c r="W86" s="783"/>
      <c r="X86" s="753"/>
      <c r="Y86" s="748"/>
    </row>
    <row r="87" ht="15.75" customHeight="1">
      <c r="A87" s="748"/>
      <c r="B87" s="125"/>
      <c r="C87" s="785"/>
      <c r="L87" s="786"/>
      <c r="N87" s="785"/>
      <c r="W87" s="786"/>
      <c r="X87" s="753"/>
      <c r="Y87" s="748"/>
    </row>
    <row r="88" ht="15.75" customHeight="1">
      <c r="A88" s="748"/>
      <c r="B88" s="125"/>
      <c r="C88" s="785"/>
      <c r="L88" s="786"/>
      <c r="N88" s="785"/>
      <c r="W88" s="786"/>
      <c r="X88" s="753"/>
      <c r="Y88" s="748"/>
    </row>
    <row r="89" ht="15.75" customHeight="1">
      <c r="A89" s="748"/>
      <c r="B89" s="125"/>
      <c r="C89" s="785"/>
      <c r="L89" s="786"/>
      <c r="N89" s="785"/>
      <c r="W89" s="786"/>
      <c r="X89" s="753"/>
      <c r="Y89" s="748"/>
    </row>
    <row r="90" ht="15.75" customHeight="1">
      <c r="A90" s="748"/>
      <c r="B90" s="125"/>
      <c r="C90" s="787"/>
      <c r="D90" s="56"/>
      <c r="E90" s="56"/>
      <c r="F90" s="56"/>
      <c r="G90" s="56"/>
      <c r="H90" s="56"/>
      <c r="I90" s="56"/>
      <c r="J90" s="56"/>
      <c r="K90" s="56"/>
      <c r="L90" s="788"/>
      <c r="M90" s="56"/>
      <c r="N90" s="787"/>
      <c r="O90" s="56"/>
      <c r="P90" s="56"/>
      <c r="Q90" s="56"/>
      <c r="R90" s="56"/>
      <c r="S90" s="56"/>
      <c r="T90" s="56"/>
      <c r="U90" s="56"/>
      <c r="V90" s="56"/>
      <c r="W90" s="788"/>
      <c r="X90" s="753"/>
      <c r="Y90" s="748"/>
    </row>
    <row r="91" ht="15.75" customHeight="1">
      <c r="A91" s="748"/>
      <c r="B91" s="125"/>
      <c r="C91" s="665"/>
      <c r="D91" s="665"/>
      <c r="E91" s="789"/>
      <c r="F91" s="789"/>
      <c r="G91" s="790"/>
      <c r="H91" s="790"/>
      <c r="I91" s="790"/>
      <c r="J91" s="790"/>
      <c r="K91" s="790"/>
      <c r="L91" s="790"/>
      <c r="M91" s="790"/>
      <c r="N91" s="790"/>
      <c r="O91" s="790"/>
      <c r="P91" s="791"/>
      <c r="Q91" s="791"/>
      <c r="R91" s="791"/>
      <c r="S91" s="791"/>
      <c r="T91" s="791"/>
      <c r="U91" s="791"/>
      <c r="V91" s="791"/>
      <c r="W91" s="791"/>
      <c r="X91" s="753"/>
      <c r="Y91" s="748"/>
    </row>
    <row r="92" ht="15.75" customHeight="1">
      <c r="A92" s="748"/>
      <c r="B92" s="792"/>
      <c r="C92" s="734"/>
      <c r="D92" s="793"/>
      <c r="E92" s="794"/>
      <c r="F92" s="794"/>
      <c r="G92" s="795"/>
      <c r="H92" s="795"/>
      <c r="I92" s="795"/>
      <c r="J92" s="795"/>
      <c r="K92" s="795"/>
      <c r="L92" s="795"/>
      <c r="M92" s="795"/>
      <c r="N92" s="795"/>
      <c r="O92" s="795"/>
      <c r="P92" s="734"/>
      <c r="Q92" s="734"/>
      <c r="R92" s="734"/>
      <c r="S92" s="734"/>
      <c r="T92" s="734"/>
      <c r="U92" s="734"/>
      <c r="V92" s="734"/>
      <c r="W92" s="734"/>
      <c r="X92" s="796"/>
      <c r="Y92" s="748"/>
    </row>
    <row r="93" ht="15.75" customHeight="1">
      <c r="A93" s="748"/>
      <c r="B93" s="125"/>
      <c r="C93" s="754"/>
      <c r="D93" s="748"/>
      <c r="E93" s="748"/>
      <c r="F93" s="748"/>
      <c r="G93" s="748"/>
      <c r="H93" s="748"/>
      <c r="I93" s="748"/>
      <c r="J93" s="748"/>
      <c r="K93" s="748"/>
      <c r="L93" s="748"/>
      <c r="M93" s="753"/>
      <c r="N93" s="755"/>
      <c r="O93" s="755"/>
      <c r="P93" s="756"/>
      <c r="Q93" s="756"/>
      <c r="R93" s="757"/>
      <c r="S93" s="757"/>
      <c r="T93" s="758"/>
      <c r="U93" s="758"/>
      <c r="V93" s="759"/>
      <c r="W93" s="759"/>
      <c r="X93" s="753"/>
      <c r="Y93" s="748"/>
    </row>
    <row r="94" ht="15.75" customHeight="1">
      <c r="A94" s="748"/>
      <c r="B94" s="125"/>
      <c r="C94" s="760" t="s">
        <v>307</v>
      </c>
      <c r="D94" s="761"/>
      <c r="E94" s="761"/>
      <c r="F94" s="761"/>
      <c r="G94" s="761"/>
      <c r="H94" s="761"/>
      <c r="I94" s="761"/>
      <c r="J94" s="761"/>
      <c r="K94" s="761"/>
      <c r="L94" s="762"/>
      <c r="M94" s="763"/>
      <c r="N94" s="764"/>
      <c r="O94" s="90"/>
      <c r="P94" s="90"/>
      <c r="Q94" s="90"/>
      <c r="R94" s="90"/>
      <c r="S94" s="90"/>
      <c r="T94" s="90"/>
      <c r="U94" s="90"/>
      <c r="V94" s="90"/>
      <c r="W94" s="708"/>
      <c r="X94" s="753"/>
      <c r="Y94" s="748"/>
    </row>
    <row r="95" ht="15.75" customHeight="1">
      <c r="A95" s="748"/>
      <c r="B95" s="125"/>
      <c r="C95" s="765"/>
      <c r="D95" s="343"/>
      <c r="E95" s="343"/>
      <c r="F95" s="343"/>
      <c r="G95" s="343"/>
      <c r="H95" s="343"/>
      <c r="I95" s="343"/>
      <c r="J95" s="343"/>
      <c r="K95" s="343"/>
      <c r="L95" s="343"/>
      <c r="M95" s="343"/>
      <c r="N95" s="343"/>
      <c r="O95" s="343"/>
      <c r="P95" s="343"/>
      <c r="Q95" s="343"/>
      <c r="R95" s="343"/>
      <c r="S95" s="343"/>
      <c r="T95" s="343"/>
      <c r="U95" s="343"/>
      <c r="V95" s="343"/>
      <c r="W95" s="766"/>
      <c r="X95" s="753"/>
      <c r="Y95" s="748"/>
    </row>
    <row r="96" ht="15.75" customHeight="1">
      <c r="A96" s="748"/>
      <c r="B96" s="125"/>
      <c r="C96" s="767" t="s">
        <v>193</v>
      </c>
      <c r="D96" s="343"/>
      <c r="E96" s="343"/>
      <c r="F96" s="343"/>
      <c r="G96" s="343"/>
      <c r="H96" s="343"/>
      <c r="I96" s="343"/>
      <c r="J96" s="343"/>
      <c r="K96" s="343"/>
      <c r="L96" s="349"/>
      <c r="M96" s="768"/>
      <c r="N96" s="767"/>
      <c r="O96" s="343"/>
      <c r="P96" s="343"/>
      <c r="Q96" s="343"/>
      <c r="R96" s="343"/>
      <c r="S96" s="343"/>
      <c r="T96" s="343"/>
      <c r="U96" s="343"/>
      <c r="V96" s="343"/>
      <c r="W96" s="349"/>
      <c r="X96" s="753"/>
      <c r="Y96" s="748"/>
    </row>
    <row r="97" ht="15.75" customHeight="1">
      <c r="A97" s="748"/>
      <c r="B97" s="125"/>
      <c r="C97" s="769"/>
      <c r="D97" s="343"/>
      <c r="E97" s="343"/>
      <c r="F97" s="343"/>
      <c r="G97" s="343"/>
      <c r="H97" s="343"/>
      <c r="I97" s="343"/>
      <c r="J97" s="343"/>
      <c r="K97" s="343"/>
      <c r="L97" s="343"/>
      <c r="M97" s="343"/>
      <c r="N97" s="343"/>
      <c r="O97" s="343"/>
      <c r="P97" s="343"/>
      <c r="Q97" s="343"/>
      <c r="R97" s="343"/>
      <c r="S97" s="343"/>
      <c r="T97" s="343"/>
      <c r="U97" s="343"/>
      <c r="V97" s="343"/>
      <c r="W97" s="766"/>
      <c r="X97" s="753"/>
      <c r="Y97" s="748"/>
    </row>
    <row r="98" ht="15.75" customHeight="1">
      <c r="A98" s="748"/>
      <c r="B98" s="125"/>
      <c r="C98" s="770" t="s">
        <v>308</v>
      </c>
      <c r="D98" s="66"/>
      <c r="E98" s="66"/>
      <c r="F98" s="66"/>
      <c r="G98" s="66"/>
      <c r="H98" s="66"/>
      <c r="I98" s="66"/>
      <c r="J98" s="66"/>
      <c r="K98" s="66"/>
      <c r="L98" s="67"/>
      <c r="M98" s="771"/>
      <c r="N98" s="772" t="s">
        <v>309</v>
      </c>
      <c r="O98" s="773"/>
      <c r="P98" s="773"/>
      <c r="Q98" s="773"/>
      <c r="R98" s="773"/>
      <c r="S98" s="773"/>
      <c r="T98" s="773"/>
      <c r="U98" s="773"/>
      <c r="V98" s="773"/>
      <c r="W98" s="774"/>
      <c r="X98" s="753"/>
      <c r="Y98" s="748"/>
    </row>
    <row r="99" ht="15.75" customHeight="1">
      <c r="A99" s="748"/>
      <c r="B99" s="125"/>
      <c r="C99" s="797"/>
      <c r="D99" s="776"/>
      <c r="E99" s="777"/>
      <c r="F99" s="777" t="str">
        <f>IF(ISBLANK(C95),"",IF(C99&gt;1,"Experiências Adquiridas",IF(C99=1,"Experiência Adquirida","Missão Sem Experiência")))</f>
        <v/>
      </c>
      <c r="G99" s="343"/>
      <c r="H99" s="343"/>
      <c r="I99" s="343"/>
      <c r="J99" s="343"/>
      <c r="K99" s="343"/>
      <c r="L99" s="766"/>
      <c r="M99" s="778"/>
      <c r="N99" s="779"/>
      <c r="O99" s="343"/>
      <c r="P99" s="343"/>
      <c r="Q99" s="343"/>
      <c r="R99" s="343"/>
      <c r="S99" s="343"/>
      <c r="T99" s="343"/>
      <c r="U99" s="343"/>
      <c r="V99" s="343"/>
      <c r="W99" s="766"/>
      <c r="X99" s="753"/>
      <c r="Y99" s="748"/>
    </row>
    <row r="100" ht="15.75" customHeight="1">
      <c r="A100" s="748"/>
      <c r="B100" s="125"/>
      <c r="C100" s="780" t="s">
        <v>196</v>
      </c>
      <c r="D100" s="56"/>
      <c r="E100" s="56"/>
      <c r="F100" s="56"/>
      <c r="G100" s="56"/>
      <c r="H100" s="56"/>
      <c r="I100" s="56"/>
      <c r="J100" s="56"/>
      <c r="K100" s="56"/>
      <c r="L100" s="248"/>
      <c r="M100" s="781"/>
      <c r="N100" s="767" t="s">
        <v>197</v>
      </c>
      <c r="O100" s="343"/>
      <c r="P100" s="343"/>
      <c r="Q100" s="343"/>
      <c r="R100" s="343"/>
      <c r="S100" s="343"/>
      <c r="T100" s="343"/>
      <c r="U100" s="343"/>
      <c r="V100" s="343"/>
      <c r="W100" s="349"/>
      <c r="X100" s="753"/>
      <c r="Y100" s="748"/>
    </row>
    <row r="101" ht="15.75" customHeight="1">
      <c r="A101" s="748"/>
      <c r="B101" s="125"/>
      <c r="C101" s="782"/>
      <c r="D101" s="66"/>
      <c r="E101" s="66"/>
      <c r="F101" s="66"/>
      <c r="G101" s="66"/>
      <c r="H101" s="66"/>
      <c r="I101" s="66"/>
      <c r="J101" s="66"/>
      <c r="K101" s="66"/>
      <c r="L101" s="783"/>
      <c r="M101" s="784"/>
      <c r="N101" s="782"/>
      <c r="O101" s="66"/>
      <c r="P101" s="66"/>
      <c r="Q101" s="66"/>
      <c r="R101" s="66"/>
      <c r="S101" s="66"/>
      <c r="T101" s="66"/>
      <c r="U101" s="66"/>
      <c r="V101" s="66"/>
      <c r="W101" s="783"/>
      <c r="X101" s="753"/>
      <c r="Y101" s="748"/>
    </row>
    <row r="102" ht="15.75" customHeight="1">
      <c r="A102" s="748"/>
      <c r="B102" s="125"/>
      <c r="C102" s="785"/>
      <c r="L102" s="786"/>
      <c r="N102" s="785"/>
      <c r="W102" s="786"/>
      <c r="X102" s="753"/>
      <c r="Y102" s="748"/>
    </row>
    <row r="103" ht="15.75" customHeight="1">
      <c r="A103" s="748"/>
      <c r="B103" s="125"/>
      <c r="C103" s="785"/>
      <c r="L103" s="786"/>
      <c r="N103" s="785"/>
      <c r="W103" s="786"/>
      <c r="X103" s="753"/>
      <c r="Y103" s="748"/>
    </row>
    <row r="104" ht="15.75" customHeight="1">
      <c r="A104" s="748"/>
      <c r="B104" s="125"/>
      <c r="C104" s="785"/>
      <c r="L104" s="786"/>
      <c r="N104" s="785"/>
      <c r="W104" s="786"/>
      <c r="X104" s="753"/>
      <c r="Y104" s="748"/>
    </row>
    <row r="105" ht="15.75" customHeight="1">
      <c r="A105" s="748"/>
      <c r="B105" s="125"/>
      <c r="C105" s="787"/>
      <c r="D105" s="56"/>
      <c r="E105" s="56"/>
      <c r="F105" s="56"/>
      <c r="G105" s="56"/>
      <c r="H105" s="56"/>
      <c r="I105" s="56"/>
      <c r="J105" s="56"/>
      <c r="K105" s="56"/>
      <c r="L105" s="788"/>
      <c r="M105" s="56"/>
      <c r="N105" s="787"/>
      <c r="O105" s="56"/>
      <c r="P105" s="56"/>
      <c r="Q105" s="56"/>
      <c r="R105" s="56"/>
      <c r="S105" s="56"/>
      <c r="T105" s="56"/>
      <c r="U105" s="56"/>
      <c r="V105" s="56"/>
      <c r="W105" s="788"/>
      <c r="X105" s="753"/>
      <c r="Y105" s="748"/>
    </row>
    <row r="106" ht="15.75" customHeight="1">
      <c r="A106" s="748"/>
      <c r="B106" s="125"/>
      <c r="C106" s="665"/>
      <c r="D106" s="665"/>
      <c r="E106" s="789"/>
      <c r="F106" s="789"/>
      <c r="G106" s="790"/>
      <c r="H106" s="790"/>
      <c r="I106" s="790"/>
      <c r="J106" s="790"/>
      <c r="K106" s="790"/>
      <c r="L106" s="790"/>
      <c r="M106" s="790"/>
      <c r="N106" s="790"/>
      <c r="O106" s="790"/>
      <c r="P106" s="791"/>
      <c r="Q106" s="791"/>
      <c r="R106" s="791"/>
      <c r="S106" s="791"/>
      <c r="T106" s="791"/>
      <c r="U106" s="791"/>
      <c r="V106" s="791"/>
      <c r="W106" s="791"/>
      <c r="X106" s="753"/>
      <c r="Y106" s="748"/>
    </row>
    <row r="107" ht="15.75" customHeight="1">
      <c r="A107" s="748"/>
      <c r="B107" s="792"/>
      <c r="C107" s="734"/>
      <c r="D107" s="793"/>
      <c r="E107" s="794"/>
      <c r="F107" s="794"/>
      <c r="G107" s="795"/>
      <c r="H107" s="795"/>
      <c r="I107" s="795"/>
      <c r="J107" s="795"/>
      <c r="K107" s="795"/>
      <c r="L107" s="795"/>
      <c r="M107" s="795"/>
      <c r="N107" s="795"/>
      <c r="O107" s="795"/>
      <c r="P107" s="734"/>
      <c r="Q107" s="734"/>
      <c r="R107" s="734"/>
      <c r="S107" s="734"/>
      <c r="T107" s="734"/>
      <c r="U107" s="734"/>
      <c r="V107" s="734"/>
      <c r="W107" s="734"/>
      <c r="X107" s="796"/>
      <c r="Y107" s="748"/>
    </row>
    <row r="108" ht="15.75" customHeight="1">
      <c r="A108" s="748"/>
      <c r="B108" s="125"/>
      <c r="C108" s="754"/>
      <c r="D108" s="748"/>
      <c r="E108" s="748"/>
      <c r="F108" s="748"/>
      <c r="G108" s="748"/>
      <c r="H108" s="748"/>
      <c r="I108" s="748"/>
      <c r="J108" s="748"/>
      <c r="K108" s="748"/>
      <c r="L108" s="748"/>
      <c r="M108" s="753"/>
      <c r="N108" s="755"/>
      <c r="O108" s="755"/>
      <c r="P108" s="756"/>
      <c r="Q108" s="756"/>
      <c r="R108" s="757"/>
      <c r="S108" s="757"/>
      <c r="T108" s="758"/>
      <c r="U108" s="758"/>
      <c r="V108" s="759"/>
      <c r="W108" s="759"/>
      <c r="X108" s="753"/>
      <c r="Y108" s="748"/>
    </row>
    <row r="109" ht="15.75" customHeight="1">
      <c r="A109" s="748"/>
      <c r="B109" s="125"/>
      <c r="C109" s="760" t="s">
        <v>307</v>
      </c>
      <c r="D109" s="761"/>
      <c r="E109" s="761"/>
      <c r="F109" s="761"/>
      <c r="G109" s="761"/>
      <c r="H109" s="761"/>
      <c r="I109" s="761"/>
      <c r="J109" s="761"/>
      <c r="K109" s="761"/>
      <c r="L109" s="762"/>
      <c r="M109" s="763"/>
      <c r="N109" s="764"/>
      <c r="O109" s="90"/>
      <c r="P109" s="90"/>
      <c r="Q109" s="90"/>
      <c r="R109" s="90"/>
      <c r="S109" s="90"/>
      <c r="T109" s="90"/>
      <c r="U109" s="90"/>
      <c r="V109" s="90"/>
      <c r="W109" s="708"/>
      <c r="X109" s="753"/>
      <c r="Y109" s="748"/>
    </row>
    <row r="110" ht="15.75" customHeight="1">
      <c r="A110" s="748"/>
      <c r="B110" s="125"/>
      <c r="C110" s="765"/>
      <c r="D110" s="343"/>
      <c r="E110" s="343"/>
      <c r="F110" s="343"/>
      <c r="G110" s="343"/>
      <c r="H110" s="343"/>
      <c r="I110" s="343"/>
      <c r="J110" s="343"/>
      <c r="K110" s="343"/>
      <c r="L110" s="343"/>
      <c r="M110" s="343"/>
      <c r="N110" s="343"/>
      <c r="O110" s="343"/>
      <c r="P110" s="343"/>
      <c r="Q110" s="343"/>
      <c r="R110" s="343"/>
      <c r="S110" s="343"/>
      <c r="T110" s="343"/>
      <c r="U110" s="343"/>
      <c r="V110" s="343"/>
      <c r="W110" s="766"/>
      <c r="X110" s="753"/>
      <c r="Y110" s="748"/>
    </row>
    <row r="111" ht="15.75" customHeight="1">
      <c r="A111" s="748"/>
      <c r="B111" s="125"/>
      <c r="C111" s="767" t="s">
        <v>193</v>
      </c>
      <c r="D111" s="343"/>
      <c r="E111" s="343"/>
      <c r="F111" s="343"/>
      <c r="G111" s="343"/>
      <c r="H111" s="343"/>
      <c r="I111" s="343"/>
      <c r="J111" s="343"/>
      <c r="K111" s="343"/>
      <c r="L111" s="349"/>
      <c r="M111" s="768"/>
      <c r="N111" s="767"/>
      <c r="O111" s="343"/>
      <c r="P111" s="343"/>
      <c r="Q111" s="343"/>
      <c r="R111" s="343"/>
      <c r="S111" s="343"/>
      <c r="T111" s="343"/>
      <c r="U111" s="343"/>
      <c r="V111" s="343"/>
      <c r="W111" s="349"/>
      <c r="X111" s="753"/>
      <c r="Y111" s="748"/>
    </row>
    <row r="112" ht="15.75" customHeight="1">
      <c r="A112" s="748"/>
      <c r="B112" s="125"/>
      <c r="C112" s="769"/>
      <c r="D112" s="343"/>
      <c r="E112" s="343"/>
      <c r="F112" s="343"/>
      <c r="G112" s="343"/>
      <c r="H112" s="343"/>
      <c r="I112" s="343"/>
      <c r="J112" s="343"/>
      <c r="K112" s="343"/>
      <c r="L112" s="343"/>
      <c r="M112" s="343"/>
      <c r="N112" s="343"/>
      <c r="O112" s="343"/>
      <c r="P112" s="343"/>
      <c r="Q112" s="343"/>
      <c r="R112" s="343"/>
      <c r="S112" s="343"/>
      <c r="T112" s="343"/>
      <c r="U112" s="343"/>
      <c r="V112" s="343"/>
      <c r="W112" s="766"/>
      <c r="X112" s="753"/>
      <c r="Y112" s="748"/>
    </row>
    <row r="113" ht="15.75" customHeight="1">
      <c r="A113" s="748"/>
      <c r="B113" s="125"/>
      <c r="C113" s="770" t="s">
        <v>308</v>
      </c>
      <c r="D113" s="66"/>
      <c r="E113" s="66"/>
      <c r="F113" s="66"/>
      <c r="G113" s="66"/>
      <c r="H113" s="66"/>
      <c r="I113" s="66"/>
      <c r="J113" s="66"/>
      <c r="K113" s="66"/>
      <c r="L113" s="67"/>
      <c r="M113" s="771"/>
      <c r="N113" s="772" t="s">
        <v>309</v>
      </c>
      <c r="O113" s="773"/>
      <c r="P113" s="773"/>
      <c r="Q113" s="773"/>
      <c r="R113" s="773"/>
      <c r="S113" s="773"/>
      <c r="T113" s="773"/>
      <c r="U113" s="773"/>
      <c r="V113" s="773"/>
      <c r="W113" s="774"/>
      <c r="X113" s="753"/>
      <c r="Y113" s="748"/>
    </row>
    <row r="114" ht="15.75" customHeight="1">
      <c r="A114" s="748"/>
      <c r="B114" s="125"/>
      <c r="C114" s="797"/>
      <c r="D114" s="776"/>
      <c r="E114" s="777"/>
      <c r="F114" s="777" t="str">
        <f>IF(ISBLANK(C110),"",IF(C114&gt;1,"Experiências Adquiridas",IF(C114=1,"Experiência Adquirida","Missão Sem Experiência")))</f>
        <v/>
      </c>
      <c r="G114" s="343"/>
      <c r="H114" s="343"/>
      <c r="I114" s="343"/>
      <c r="J114" s="343"/>
      <c r="K114" s="343"/>
      <c r="L114" s="766"/>
      <c r="M114" s="778"/>
      <c r="N114" s="779"/>
      <c r="O114" s="343"/>
      <c r="P114" s="343"/>
      <c r="Q114" s="343"/>
      <c r="R114" s="343"/>
      <c r="S114" s="343"/>
      <c r="T114" s="343"/>
      <c r="U114" s="343"/>
      <c r="V114" s="343"/>
      <c r="W114" s="766"/>
      <c r="X114" s="753"/>
      <c r="Y114" s="748"/>
    </row>
    <row r="115" ht="15.75" customHeight="1">
      <c r="A115" s="748"/>
      <c r="B115" s="125"/>
      <c r="C115" s="780" t="s">
        <v>196</v>
      </c>
      <c r="D115" s="56"/>
      <c r="E115" s="56"/>
      <c r="F115" s="56"/>
      <c r="G115" s="56"/>
      <c r="H115" s="56"/>
      <c r="I115" s="56"/>
      <c r="J115" s="56"/>
      <c r="K115" s="56"/>
      <c r="L115" s="248"/>
      <c r="M115" s="781"/>
      <c r="N115" s="767" t="s">
        <v>197</v>
      </c>
      <c r="O115" s="343"/>
      <c r="P115" s="343"/>
      <c r="Q115" s="343"/>
      <c r="R115" s="343"/>
      <c r="S115" s="343"/>
      <c r="T115" s="343"/>
      <c r="U115" s="343"/>
      <c r="V115" s="343"/>
      <c r="W115" s="349"/>
      <c r="X115" s="753"/>
      <c r="Y115" s="748"/>
    </row>
    <row r="116" ht="15.75" customHeight="1">
      <c r="A116" s="748"/>
      <c r="B116" s="125"/>
      <c r="C116" s="782"/>
      <c r="D116" s="66"/>
      <c r="E116" s="66"/>
      <c r="F116" s="66"/>
      <c r="G116" s="66"/>
      <c r="H116" s="66"/>
      <c r="I116" s="66"/>
      <c r="J116" s="66"/>
      <c r="K116" s="66"/>
      <c r="L116" s="783"/>
      <c r="M116" s="784"/>
      <c r="N116" s="782"/>
      <c r="O116" s="66"/>
      <c r="P116" s="66"/>
      <c r="Q116" s="66"/>
      <c r="R116" s="66"/>
      <c r="S116" s="66"/>
      <c r="T116" s="66"/>
      <c r="U116" s="66"/>
      <c r="V116" s="66"/>
      <c r="W116" s="783"/>
      <c r="X116" s="753"/>
      <c r="Y116" s="748"/>
    </row>
    <row r="117" ht="15.75" customHeight="1">
      <c r="A117" s="748"/>
      <c r="B117" s="125"/>
      <c r="C117" s="785"/>
      <c r="L117" s="786"/>
      <c r="N117" s="785"/>
      <c r="W117" s="786"/>
      <c r="X117" s="753"/>
      <c r="Y117" s="748"/>
    </row>
    <row r="118" ht="15.75" customHeight="1">
      <c r="A118" s="748"/>
      <c r="B118" s="125"/>
      <c r="C118" s="785"/>
      <c r="L118" s="786"/>
      <c r="N118" s="785"/>
      <c r="W118" s="786"/>
      <c r="X118" s="753"/>
      <c r="Y118" s="748"/>
    </row>
    <row r="119" ht="15.75" customHeight="1">
      <c r="A119" s="748"/>
      <c r="B119" s="125"/>
      <c r="C119" s="785"/>
      <c r="L119" s="786"/>
      <c r="N119" s="785"/>
      <c r="W119" s="786"/>
      <c r="X119" s="753"/>
      <c r="Y119" s="748"/>
    </row>
    <row r="120" ht="15.75" customHeight="1">
      <c r="A120" s="748"/>
      <c r="B120" s="125"/>
      <c r="C120" s="787"/>
      <c r="D120" s="56"/>
      <c r="E120" s="56"/>
      <c r="F120" s="56"/>
      <c r="G120" s="56"/>
      <c r="H120" s="56"/>
      <c r="I120" s="56"/>
      <c r="J120" s="56"/>
      <c r="K120" s="56"/>
      <c r="L120" s="788"/>
      <c r="M120" s="56"/>
      <c r="N120" s="787"/>
      <c r="O120" s="56"/>
      <c r="P120" s="56"/>
      <c r="Q120" s="56"/>
      <c r="R120" s="56"/>
      <c r="S120" s="56"/>
      <c r="T120" s="56"/>
      <c r="U120" s="56"/>
      <c r="V120" s="56"/>
      <c r="W120" s="788"/>
      <c r="X120" s="753"/>
      <c r="Y120" s="748"/>
    </row>
    <row r="121" ht="15.75" customHeight="1">
      <c r="A121" s="748"/>
      <c r="B121" s="125"/>
      <c r="C121" s="665"/>
      <c r="D121" s="665"/>
      <c r="E121" s="789"/>
      <c r="F121" s="789"/>
      <c r="G121" s="790"/>
      <c r="H121" s="790"/>
      <c r="I121" s="790"/>
      <c r="J121" s="790"/>
      <c r="K121" s="790"/>
      <c r="L121" s="790"/>
      <c r="M121" s="790"/>
      <c r="N121" s="790"/>
      <c r="O121" s="790"/>
      <c r="P121" s="791"/>
      <c r="Q121" s="791"/>
      <c r="R121" s="791"/>
      <c r="S121" s="791"/>
      <c r="T121" s="791"/>
      <c r="U121" s="791"/>
      <c r="V121" s="791"/>
      <c r="W121" s="791"/>
      <c r="X121" s="753"/>
      <c r="Y121" s="748"/>
    </row>
    <row r="122" ht="15.75" customHeight="1">
      <c r="A122" s="748"/>
      <c r="B122" s="792"/>
      <c r="C122" s="734"/>
      <c r="D122" s="793"/>
      <c r="E122" s="794"/>
      <c r="F122" s="794"/>
      <c r="G122" s="795"/>
      <c r="H122" s="795"/>
      <c r="I122" s="795"/>
      <c r="J122" s="795"/>
      <c r="K122" s="795"/>
      <c r="L122" s="795"/>
      <c r="M122" s="795"/>
      <c r="N122" s="795"/>
      <c r="O122" s="795"/>
      <c r="P122" s="734"/>
      <c r="Q122" s="734"/>
      <c r="R122" s="734"/>
      <c r="S122" s="734"/>
      <c r="T122" s="734"/>
      <c r="U122" s="734"/>
      <c r="V122" s="734"/>
      <c r="W122" s="734"/>
      <c r="X122" s="796"/>
      <c r="Y122" s="748"/>
    </row>
    <row r="123" ht="15.75" customHeight="1">
      <c r="A123" s="748"/>
      <c r="B123" s="125"/>
      <c r="C123" s="754"/>
      <c r="D123" s="748"/>
      <c r="E123" s="748"/>
      <c r="F123" s="748"/>
      <c r="G123" s="748"/>
      <c r="H123" s="748"/>
      <c r="I123" s="748"/>
      <c r="J123" s="748"/>
      <c r="K123" s="748"/>
      <c r="L123" s="748"/>
      <c r="M123" s="753"/>
      <c r="N123" s="755"/>
      <c r="O123" s="755"/>
      <c r="P123" s="756"/>
      <c r="Q123" s="756"/>
      <c r="R123" s="757"/>
      <c r="S123" s="757"/>
      <c r="T123" s="758"/>
      <c r="U123" s="758"/>
      <c r="V123" s="759"/>
      <c r="W123" s="759"/>
      <c r="X123" s="753"/>
      <c r="Y123" s="748"/>
    </row>
    <row r="124" ht="15.75" customHeight="1">
      <c r="A124" s="748"/>
      <c r="B124" s="125"/>
      <c r="C124" s="760" t="s">
        <v>307</v>
      </c>
      <c r="D124" s="761"/>
      <c r="E124" s="761"/>
      <c r="F124" s="761"/>
      <c r="G124" s="761"/>
      <c r="H124" s="761"/>
      <c r="I124" s="761"/>
      <c r="J124" s="761"/>
      <c r="K124" s="761"/>
      <c r="L124" s="762"/>
      <c r="M124" s="763"/>
      <c r="N124" s="764"/>
      <c r="O124" s="90"/>
      <c r="P124" s="90"/>
      <c r="Q124" s="90"/>
      <c r="R124" s="90"/>
      <c r="S124" s="90"/>
      <c r="T124" s="90"/>
      <c r="U124" s="90"/>
      <c r="V124" s="90"/>
      <c r="W124" s="708"/>
      <c r="X124" s="753"/>
      <c r="Y124" s="748"/>
    </row>
    <row r="125" ht="15.75" customHeight="1">
      <c r="A125" s="748"/>
      <c r="B125" s="125"/>
      <c r="C125" s="765"/>
      <c r="D125" s="343"/>
      <c r="E125" s="343"/>
      <c r="F125" s="343"/>
      <c r="G125" s="343"/>
      <c r="H125" s="343"/>
      <c r="I125" s="343"/>
      <c r="J125" s="343"/>
      <c r="K125" s="343"/>
      <c r="L125" s="343"/>
      <c r="M125" s="343"/>
      <c r="N125" s="343"/>
      <c r="O125" s="343"/>
      <c r="P125" s="343"/>
      <c r="Q125" s="343"/>
      <c r="R125" s="343"/>
      <c r="S125" s="343"/>
      <c r="T125" s="343"/>
      <c r="U125" s="343"/>
      <c r="V125" s="343"/>
      <c r="W125" s="766"/>
      <c r="X125" s="753"/>
      <c r="Y125" s="748"/>
    </row>
    <row r="126" ht="15.75" customHeight="1">
      <c r="A126" s="748"/>
      <c r="B126" s="125"/>
      <c r="C126" s="767" t="s">
        <v>193</v>
      </c>
      <c r="D126" s="343"/>
      <c r="E126" s="343"/>
      <c r="F126" s="343"/>
      <c r="G126" s="343"/>
      <c r="H126" s="343"/>
      <c r="I126" s="343"/>
      <c r="J126" s="343"/>
      <c r="K126" s="343"/>
      <c r="L126" s="349"/>
      <c r="M126" s="768"/>
      <c r="N126" s="767"/>
      <c r="O126" s="343"/>
      <c r="P126" s="343"/>
      <c r="Q126" s="343"/>
      <c r="R126" s="343"/>
      <c r="S126" s="343"/>
      <c r="T126" s="343"/>
      <c r="U126" s="343"/>
      <c r="V126" s="343"/>
      <c r="W126" s="349"/>
      <c r="X126" s="753"/>
      <c r="Y126" s="748"/>
    </row>
    <row r="127" ht="15.75" customHeight="1">
      <c r="A127" s="748"/>
      <c r="B127" s="125"/>
      <c r="C127" s="769"/>
      <c r="D127" s="343"/>
      <c r="E127" s="343"/>
      <c r="F127" s="343"/>
      <c r="G127" s="343"/>
      <c r="H127" s="343"/>
      <c r="I127" s="343"/>
      <c r="J127" s="343"/>
      <c r="K127" s="343"/>
      <c r="L127" s="343"/>
      <c r="M127" s="343"/>
      <c r="N127" s="343"/>
      <c r="O127" s="343"/>
      <c r="P127" s="343"/>
      <c r="Q127" s="343"/>
      <c r="R127" s="343"/>
      <c r="S127" s="343"/>
      <c r="T127" s="343"/>
      <c r="U127" s="343"/>
      <c r="V127" s="343"/>
      <c r="W127" s="766"/>
      <c r="X127" s="753"/>
      <c r="Y127" s="748"/>
    </row>
    <row r="128" ht="15.75" customHeight="1">
      <c r="A128" s="748"/>
      <c r="B128" s="125"/>
      <c r="C128" s="770" t="s">
        <v>308</v>
      </c>
      <c r="D128" s="66"/>
      <c r="E128" s="66"/>
      <c r="F128" s="66"/>
      <c r="G128" s="66"/>
      <c r="H128" s="66"/>
      <c r="I128" s="66"/>
      <c r="J128" s="66"/>
      <c r="K128" s="66"/>
      <c r="L128" s="67"/>
      <c r="M128" s="771"/>
      <c r="N128" s="772" t="s">
        <v>309</v>
      </c>
      <c r="O128" s="773"/>
      <c r="P128" s="773"/>
      <c r="Q128" s="773"/>
      <c r="R128" s="773"/>
      <c r="S128" s="773"/>
      <c r="T128" s="773"/>
      <c r="U128" s="773"/>
      <c r="V128" s="773"/>
      <c r="W128" s="774"/>
      <c r="X128" s="753"/>
      <c r="Y128" s="748"/>
    </row>
    <row r="129" ht="15.75" customHeight="1">
      <c r="A129" s="748"/>
      <c r="B129" s="125"/>
      <c r="C129" s="797"/>
      <c r="D129" s="776"/>
      <c r="E129" s="777"/>
      <c r="F129" s="777" t="str">
        <f>IF(ISBLANK(C125),"",IF(C129&gt;1,"Experiências Adquiridas",IF(C129=1,"Experiência Adquirida","Missão Sem Experiência")))</f>
        <v/>
      </c>
      <c r="G129" s="343"/>
      <c r="H129" s="343"/>
      <c r="I129" s="343"/>
      <c r="J129" s="343"/>
      <c r="K129" s="343"/>
      <c r="L129" s="766"/>
      <c r="M129" s="778"/>
      <c r="N129" s="779"/>
      <c r="O129" s="343"/>
      <c r="P129" s="343"/>
      <c r="Q129" s="343"/>
      <c r="R129" s="343"/>
      <c r="S129" s="343"/>
      <c r="T129" s="343"/>
      <c r="U129" s="343"/>
      <c r="V129" s="343"/>
      <c r="W129" s="766"/>
      <c r="X129" s="753"/>
      <c r="Y129" s="748"/>
    </row>
    <row r="130" ht="15.75" customHeight="1">
      <c r="A130" s="748"/>
      <c r="B130" s="125"/>
      <c r="C130" s="780" t="s">
        <v>196</v>
      </c>
      <c r="D130" s="56"/>
      <c r="E130" s="56"/>
      <c r="F130" s="56"/>
      <c r="G130" s="56"/>
      <c r="H130" s="56"/>
      <c r="I130" s="56"/>
      <c r="J130" s="56"/>
      <c r="K130" s="56"/>
      <c r="L130" s="248"/>
      <c r="M130" s="781"/>
      <c r="N130" s="767" t="s">
        <v>197</v>
      </c>
      <c r="O130" s="343"/>
      <c r="P130" s="343"/>
      <c r="Q130" s="343"/>
      <c r="R130" s="343"/>
      <c r="S130" s="343"/>
      <c r="T130" s="343"/>
      <c r="U130" s="343"/>
      <c r="V130" s="343"/>
      <c r="W130" s="349"/>
      <c r="X130" s="753"/>
      <c r="Y130" s="748"/>
    </row>
    <row r="131" ht="15.75" customHeight="1">
      <c r="A131" s="748"/>
      <c r="B131" s="125"/>
      <c r="C131" s="782"/>
      <c r="D131" s="66"/>
      <c r="E131" s="66"/>
      <c r="F131" s="66"/>
      <c r="G131" s="66"/>
      <c r="H131" s="66"/>
      <c r="I131" s="66"/>
      <c r="J131" s="66"/>
      <c r="K131" s="66"/>
      <c r="L131" s="783"/>
      <c r="M131" s="784"/>
      <c r="N131" s="782"/>
      <c r="O131" s="66"/>
      <c r="P131" s="66"/>
      <c r="Q131" s="66"/>
      <c r="R131" s="66"/>
      <c r="S131" s="66"/>
      <c r="T131" s="66"/>
      <c r="U131" s="66"/>
      <c r="V131" s="66"/>
      <c r="W131" s="783"/>
      <c r="X131" s="753"/>
      <c r="Y131" s="748"/>
    </row>
    <row r="132" ht="15.75" customHeight="1">
      <c r="A132" s="748"/>
      <c r="B132" s="125"/>
      <c r="C132" s="785"/>
      <c r="L132" s="786"/>
      <c r="N132" s="785"/>
      <c r="W132" s="786"/>
      <c r="X132" s="753"/>
      <c r="Y132" s="748"/>
    </row>
    <row r="133" ht="15.75" customHeight="1">
      <c r="A133" s="748"/>
      <c r="B133" s="125"/>
      <c r="C133" s="785"/>
      <c r="L133" s="786"/>
      <c r="N133" s="785"/>
      <c r="W133" s="786"/>
      <c r="X133" s="753"/>
      <c r="Y133" s="748"/>
    </row>
    <row r="134" ht="15.75" customHeight="1">
      <c r="A134" s="748"/>
      <c r="B134" s="125"/>
      <c r="C134" s="785"/>
      <c r="L134" s="786"/>
      <c r="N134" s="785"/>
      <c r="W134" s="786"/>
      <c r="X134" s="753"/>
      <c r="Y134" s="748"/>
    </row>
    <row r="135" ht="15.75" customHeight="1">
      <c r="A135" s="748"/>
      <c r="B135" s="125"/>
      <c r="C135" s="787"/>
      <c r="D135" s="56"/>
      <c r="E135" s="56"/>
      <c r="F135" s="56"/>
      <c r="G135" s="56"/>
      <c r="H135" s="56"/>
      <c r="I135" s="56"/>
      <c r="J135" s="56"/>
      <c r="K135" s="56"/>
      <c r="L135" s="788"/>
      <c r="M135" s="56"/>
      <c r="N135" s="787"/>
      <c r="O135" s="56"/>
      <c r="P135" s="56"/>
      <c r="Q135" s="56"/>
      <c r="R135" s="56"/>
      <c r="S135" s="56"/>
      <c r="T135" s="56"/>
      <c r="U135" s="56"/>
      <c r="V135" s="56"/>
      <c r="W135" s="788"/>
      <c r="X135" s="753"/>
      <c r="Y135" s="748"/>
    </row>
    <row r="136" ht="15.75" customHeight="1">
      <c r="A136" s="748"/>
      <c r="B136" s="125"/>
      <c r="C136" s="665"/>
      <c r="D136" s="665"/>
      <c r="E136" s="789"/>
      <c r="F136" s="789"/>
      <c r="G136" s="790"/>
      <c r="H136" s="790"/>
      <c r="I136" s="790"/>
      <c r="J136" s="790"/>
      <c r="K136" s="790"/>
      <c r="L136" s="790"/>
      <c r="M136" s="790"/>
      <c r="N136" s="790"/>
      <c r="O136" s="790"/>
      <c r="P136" s="791"/>
      <c r="Q136" s="791"/>
      <c r="R136" s="791"/>
      <c r="S136" s="791"/>
      <c r="T136" s="791"/>
      <c r="U136" s="791"/>
      <c r="V136" s="791"/>
      <c r="W136" s="791"/>
      <c r="X136" s="753"/>
      <c r="Y136" s="748"/>
    </row>
    <row r="137" ht="15.75" customHeight="1">
      <c r="A137" s="748"/>
      <c r="B137" s="792"/>
      <c r="C137" s="734"/>
      <c r="D137" s="793"/>
      <c r="E137" s="794"/>
      <c r="F137" s="794"/>
      <c r="G137" s="795"/>
      <c r="H137" s="795"/>
      <c r="I137" s="795"/>
      <c r="J137" s="795"/>
      <c r="K137" s="795"/>
      <c r="L137" s="795"/>
      <c r="M137" s="795"/>
      <c r="N137" s="795"/>
      <c r="O137" s="795"/>
      <c r="P137" s="734"/>
      <c r="Q137" s="734"/>
      <c r="R137" s="734"/>
      <c r="S137" s="734"/>
      <c r="T137" s="734"/>
      <c r="U137" s="734"/>
      <c r="V137" s="734"/>
      <c r="W137" s="734"/>
      <c r="X137" s="796"/>
      <c r="Y137" s="748"/>
    </row>
    <row r="138" ht="15.75" customHeight="1">
      <c r="A138" s="748"/>
      <c r="B138" s="125"/>
      <c r="C138" s="754"/>
      <c r="D138" s="748"/>
      <c r="E138" s="748"/>
      <c r="F138" s="748"/>
      <c r="G138" s="748"/>
      <c r="H138" s="748"/>
      <c r="I138" s="748"/>
      <c r="J138" s="748"/>
      <c r="K138" s="748"/>
      <c r="L138" s="748"/>
      <c r="M138" s="753"/>
      <c r="N138" s="755"/>
      <c r="O138" s="755"/>
      <c r="P138" s="756"/>
      <c r="Q138" s="756"/>
      <c r="R138" s="757"/>
      <c r="S138" s="757"/>
      <c r="T138" s="758"/>
      <c r="U138" s="758"/>
      <c r="V138" s="759"/>
      <c r="W138" s="759"/>
      <c r="X138" s="753"/>
      <c r="Y138" s="748"/>
    </row>
    <row r="139" ht="15.75" customHeight="1">
      <c r="A139" s="748"/>
      <c r="B139" s="125"/>
      <c r="C139" s="760" t="s">
        <v>307</v>
      </c>
      <c r="D139" s="761"/>
      <c r="E139" s="761"/>
      <c r="F139" s="761"/>
      <c r="G139" s="761"/>
      <c r="H139" s="761"/>
      <c r="I139" s="761"/>
      <c r="J139" s="761"/>
      <c r="K139" s="761"/>
      <c r="L139" s="762"/>
      <c r="M139" s="763"/>
      <c r="N139" s="764"/>
      <c r="O139" s="90"/>
      <c r="P139" s="90"/>
      <c r="Q139" s="90"/>
      <c r="R139" s="90"/>
      <c r="S139" s="90"/>
      <c r="T139" s="90"/>
      <c r="U139" s="90"/>
      <c r="V139" s="90"/>
      <c r="W139" s="708"/>
      <c r="X139" s="753"/>
      <c r="Y139" s="748"/>
    </row>
    <row r="140" ht="15.75" customHeight="1">
      <c r="A140" s="748"/>
      <c r="B140" s="125"/>
      <c r="C140" s="765"/>
      <c r="D140" s="343"/>
      <c r="E140" s="343"/>
      <c r="F140" s="343"/>
      <c r="G140" s="343"/>
      <c r="H140" s="343"/>
      <c r="I140" s="343"/>
      <c r="J140" s="343"/>
      <c r="K140" s="343"/>
      <c r="L140" s="343"/>
      <c r="M140" s="343"/>
      <c r="N140" s="343"/>
      <c r="O140" s="343"/>
      <c r="P140" s="343"/>
      <c r="Q140" s="343"/>
      <c r="R140" s="343"/>
      <c r="S140" s="343"/>
      <c r="T140" s="343"/>
      <c r="U140" s="343"/>
      <c r="V140" s="343"/>
      <c r="W140" s="766"/>
      <c r="X140" s="753"/>
      <c r="Y140" s="748"/>
    </row>
    <row r="141" ht="15.75" customHeight="1">
      <c r="A141" s="748"/>
      <c r="B141" s="125"/>
      <c r="C141" s="767" t="s">
        <v>193</v>
      </c>
      <c r="D141" s="343"/>
      <c r="E141" s="343"/>
      <c r="F141" s="343"/>
      <c r="G141" s="343"/>
      <c r="H141" s="343"/>
      <c r="I141" s="343"/>
      <c r="J141" s="343"/>
      <c r="K141" s="343"/>
      <c r="L141" s="349"/>
      <c r="M141" s="768"/>
      <c r="N141" s="767"/>
      <c r="O141" s="343"/>
      <c r="P141" s="343"/>
      <c r="Q141" s="343"/>
      <c r="R141" s="343"/>
      <c r="S141" s="343"/>
      <c r="T141" s="343"/>
      <c r="U141" s="343"/>
      <c r="V141" s="343"/>
      <c r="W141" s="349"/>
      <c r="X141" s="753"/>
      <c r="Y141" s="748"/>
    </row>
    <row r="142" ht="15.75" customHeight="1">
      <c r="A142" s="748"/>
      <c r="B142" s="125"/>
      <c r="C142" s="769"/>
      <c r="D142" s="343"/>
      <c r="E142" s="343"/>
      <c r="F142" s="343"/>
      <c r="G142" s="343"/>
      <c r="H142" s="343"/>
      <c r="I142" s="343"/>
      <c r="J142" s="343"/>
      <c r="K142" s="343"/>
      <c r="L142" s="343"/>
      <c r="M142" s="343"/>
      <c r="N142" s="343"/>
      <c r="O142" s="343"/>
      <c r="P142" s="343"/>
      <c r="Q142" s="343"/>
      <c r="R142" s="343"/>
      <c r="S142" s="343"/>
      <c r="T142" s="343"/>
      <c r="U142" s="343"/>
      <c r="V142" s="343"/>
      <c r="W142" s="766"/>
      <c r="X142" s="753"/>
      <c r="Y142" s="748"/>
    </row>
    <row r="143" ht="15.75" customHeight="1">
      <c r="A143" s="748"/>
      <c r="B143" s="125"/>
      <c r="C143" s="770" t="s">
        <v>308</v>
      </c>
      <c r="D143" s="66"/>
      <c r="E143" s="66"/>
      <c r="F143" s="66"/>
      <c r="G143" s="66"/>
      <c r="H143" s="66"/>
      <c r="I143" s="66"/>
      <c r="J143" s="66"/>
      <c r="K143" s="66"/>
      <c r="L143" s="67"/>
      <c r="M143" s="771"/>
      <c r="N143" s="772" t="s">
        <v>309</v>
      </c>
      <c r="O143" s="773"/>
      <c r="P143" s="773"/>
      <c r="Q143" s="773"/>
      <c r="R143" s="773"/>
      <c r="S143" s="773"/>
      <c r="T143" s="773"/>
      <c r="U143" s="773"/>
      <c r="V143" s="773"/>
      <c r="W143" s="774"/>
      <c r="X143" s="753"/>
      <c r="Y143" s="748"/>
    </row>
    <row r="144" ht="15.75" customHeight="1">
      <c r="A144" s="748"/>
      <c r="B144" s="125"/>
      <c r="C144" s="797"/>
      <c r="D144" s="776"/>
      <c r="E144" s="777"/>
      <c r="F144" s="777" t="str">
        <f>IF(ISBLANK(C140),"",IF(C144&gt;1,"Experiências Adquiridas",IF(C144=1,"Experiência Adquirida","Missão Sem Experiência")))</f>
        <v/>
      </c>
      <c r="G144" s="343"/>
      <c r="H144" s="343"/>
      <c r="I144" s="343"/>
      <c r="J144" s="343"/>
      <c r="K144" s="343"/>
      <c r="L144" s="766"/>
      <c r="M144" s="778"/>
      <c r="N144" s="779"/>
      <c r="O144" s="343"/>
      <c r="P144" s="343"/>
      <c r="Q144" s="343"/>
      <c r="R144" s="343"/>
      <c r="S144" s="343"/>
      <c r="T144" s="343"/>
      <c r="U144" s="343"/>
      <c r="V144" s="343"/>
      <c r="W144" s="766"/>
      <c r="X144" s="753"/>
      <c r="Y144" s="748"/>
    </row>
    <row r="145" ht="15.75" customHeight="1">
      <c r="A145" s="748"/>
      <c r="B145" s="125"/>
      <c r="C145" s="780" t="s">
        <v>196</v>
      </c>
      <c r="D145" s="56"/>
      <c r="E145" s="56"/>
      <c r="F145" s="56"/>
      <c r="G145" s="56"/>
      <c r="H145" s="56"/>
      <c r="I145" s="56"/>
      <c r="J145" s="56"/>
      <c r="K145" s="56"/>
      <c r="L145" s="248"/>
      <c r="M145" s="781"/>
      <c r="N145" s="767" t="s">
        <v>197</v>
      </c>
      <c r="O145" s="343"/>
      <c r="P145" s="343"/>
      <c r="Q145" s="343"/>
      <c r="R145" s="343"/>
      <c r="S145" s="343"/>
      <c r="T145" s="343"/>
      <c r="U145" s="343"/>
      <c r="V145" s="343"/>
      <c r="W145" s="349"/>
      <c r="X145" s="753"/>
      <c r="Y145" s="748"/>
    </row>
    <row r="146" ht="15.75" customHeight="1">
      <c r="A146" s="748"/>
      <c r="B146" s="125"/>
      <c r="C146" s="782"/>
      <c r="D146" s="66"/>
      <c r="E146" s="66"/>
      <c r="F146" s="66"/>
      <c r="G146" s="66"/>
      <c r="H146" s="66"/>
      <c r="I146" s="66"/>
      <c r="J146" s="66"/>
      <c r="K146" s="66"/>
      <c r="L146" s="783"/>
      <c r="M146" s="784"/>
      <c r="N146" s="782"/>
      <c r="O146" s="66"/>
      <c r="P146" s="66"/>
      <c r="Q146" s="66"/>
      <c r="R146" s="66"/>
      <c r="S146" s="66"/>
      <c r="T146" s="66"/>
      <c r="U146" s="66"/>
      <c r="V146" s="66"/>
      <c r="W146" s="783"/>
      <c r="X146" s="753"/>
      <c r="Y146" s="748"/>
    </row>
    <row r="147" ht="15.75" customHeight="1">
      <c r="A147" s="748"/>
      <c r="B147" s="125"/>
      <c r="C147" s="785"/>
      <c r="L147" s="786"/>
      <c r="N147" s="785"/>
      <c r="W147" s="786"/>
      <c r="X147" s="753"/>
      <c r="Y147" s="748"/>
    </row>
    <row r="148" ht="15.75" customHeight="1">
      <c r="A148" s="748"/>
      <c r="B148" s="125"/>
      <c r="C148" s="785"/>
      <c r="L148" s="786"/>
      <c r="N148" s="785"/>
      <c r="W148" s="786"/>
      <c r="X148" s="753"/>
      <c r="Y148" s="748"/>
    </row>
    <row r="149" ht="15.75" customHeight="1">
      <c r="A149" s="748"/>
      <c r="B149" s="125"/>
      <c r="C149" s="785"/>
      <c r="L149" s="786"/>
      <c r="N149" s="785"/>
      <c r="W149" s="786"/>
      <c r="X149" s="753"/>
      <c r="Y149" s="748"/>
    </row>
    <row r="150" ht="15.75" customHeight="1">
      <c r="A150" s="748"/>
      <c r="B150" s="125"/>
      <c r="C150" s="787"/>
      <c r="D150" s="56"/>
      <c r="E150" s="56"/>
      <c r="F150" s="56"/>
      <c r="G150" s="56"/>
      <c r="H150" s="56"/>
      <c r="I150" s="56"/>
      <c r="J150" s="56"/>
      <c r="K150" s="56"/>
      <c r="L150" s="788"/>
      <c r="M150" s="56"/>
      <c r="N150" s="787"/>
      <c r="O150" s="56"/>
      <c r="P150" s="56"/>
      <c r="Q150" s="56"/>
      <c r="R150" s="56"/>
      <c r="S150" s="56"/>
      <c r="T150" s="56"/>
      <c r="U150" s="56"/>
      <c r="V150" s="56"/>
      <c r="W150" s="788"/>
      <c r="X150" s="753"/>
      <c r="Y150" s="748"/>
    </row>
    <row r="151" ht="15.75" customHeight="1">
      <c r="A151" s="748"/>
      <c r="B151" s="125"/>
      <c r="C151" s="665"/>
      <c r="D151" s="665"/>
      <c r="E151" s="789"/>
      <c r="F151" s="789"/>
      <c r="G151" s="790"/>
      <c r="H151" s="790"/>
      <c r="I151" s="790"/>
      <c r="J151" s="790"/>
      <c r="K151" s="790"/>
      <c r="L151" s="790"/>
      <c r="M151" s="790"/>
      <c r="N151" s="790"/>
      <c r="O151" s="790"/>
      <c r="P151" s="791"/>
      <c r="Q151" s="791"/>
      <c r="R151" s="791"/>
      <c r="S151" s="791"/>
      <c r="T151" s="791"/>
      <c r="U151" s="791"/>
      <c r="V151" s="791"/>
      <c r="W151" s="791"/>
      <c r="X151" s="753"/>
      <c r="Y151" s="748"/>
    </row>
    <row r="152" ht="15.75" customHeight="1">
      <c r="A152" s="748"/>
      <c r="B152" s="792"/>
      <c r="C152" s="734"/>
      <c r="D152" s="793"/>
      <c r="E152" s="794"/>
      <c r="F152" s="794"/>
      <c r="G152" s="795"/>
      <c r="H152" s="795"/>
      <c r="I152" s="795"/>
      <c r="J152" s="795"/>
      <c r="K152" s="795"/>
      <c r="L152" s="795"/>
      <c r="M152" s="795"/>
      <c r="N152" s="795"/>
      <c r="O152" s="795"/>
      <c r="P152" s="734"/>
      <c r="Q152" s="734"/>
      <c r="R152" s="734"/>
      <c r="S152" s="734"/>
      <c r="T152" s="734"/>
      <c r="U152" s="734"/>
      <c r="V152" s="734"/>
      <c r="W152" s="734"/>
      <c r="X152" s="796"/>
      <c r="Y152" s="748"/>
    </row>
    <row r="153" ht="15.75" customHeight="1">
      <c r="A153" s="748"/>
      <c r="B153" s="125"/>
      <c r="C153" s="754"/>
      <c r="D153" s="748"/>
      <c r="E153" s="748"/>
      <c r="F153" s="748"/>
      <c r="G153" s="748"/>
      <c r="H153" s="748"/>
      <c r="I153" s="748"/>
      <c r="J153" s="748"/>
      <c r="K153" s="748"/>
      <c r="L153" s="748"/>
      <c r="M153" s="753"/>
      <c r="N153" s="755"/>
      <c r="O153" s="755"/>
      <c r="P153" s="756"/>
      <c r="Q153" s="756"/>
      <c r="R153" s="757"/>
      <c r="S153" s="757"/>
      <c r="T153" s="758"/>
      <c r="U153" s="758"/>
      <c r="V153" s="759"/>
      <c r="W153" s="759"/>
      <c r="X153" s="753"/>
      <c r="Y153" s="748"/>
    </row>
    <row r="154" ht="15.75" customHeight="1">
      <c r="A154" s="748"/>
      <c r="B154" s="125"/>
      <c r="C154" s="760" t="s">
        <v>307</v>
      </c>
      <c r="D154" s="761"/>
      <c r="E154" s="761"/>
      <c r="F154" s="761"/>
      <c r="G154" s="761"/>
      <c r="H154" s="761"/>
      <c r="I154" s="761"/>
      <c r="J154" s="761"/>
      <c r="K154" s="761"/>
      <c r="L154" s="762"/>
      <c r="M154" s="763"/>
      <c r="N154" s="764"/>
      <c r="O154" s="90"/>
      <c r="P154" s="90"/>
      <c r="Q154" s="90"/>
      <c r="R154" s="90"/>
      <c r="S154" s="90"/>
      <c r="T154" s="90"/>
      <c r="U154" s="90"/>
      <c r="V154" s="90"/>
      <c r="W154" s="708"/>
      <c r="X154" s="753"/>
      <c r="Y154" s="748"/>
    </row>
    <row r="155" ht="15.75" customHeight="1">
      <c r="A155" s="748"/>
      <c r="B155" s="125"/>
      <c r="C155" s="765"/>
      <c r="D155" s="343"/>
      <c r="E155" s="343"/>
      <c r="F155" s="343"/>
      <c r="G155" s="343"/>
      <c r="H155" s="343"/>
      <c r="I155" s="343"/>
      <c r="J155" s="343"/>
      <c r="K155" s="343"/>
      <c r="L155" s="343"/>
      <c r="M155" s="343"/>
      <c r="N155" s="343"/>
      <c r="O155" s="343"/>
      <c r="P155" s="343"/>
      <c r="Q155" s="343"/>
      <c r="R155" s="343"/>
      <c r="S155" s="343"/>
      <c r="T155" s="343"/>
      <c r="U155" s="343"/>
      <c r="V155" s="343"/>
      <c r="W155" s="766"/>
      <c r="X155" s="753"/>
      <c r="Y155" s="748"/>
    </row>
    <row r="156" ht="15.75" customHeight="1">
      <c r="A156" s="748"/>
      <c r="B156" s="125"/>
      <c r="C156" s="767" t="s">
        <v>193</v>
      </c>
      <c r="D156" s="343"/>
      <c r="E156" s="343"/>
      <c r="F156" s="343"/>
      <c r="G156" s="343"/>
      <c r="H156" s="343"/>
      <c r="I156" s="343"/>
      <c r="J156" s="343"/>
      <c r="K156" s="343"/>
      <c r="L156" s="349"/>
      <c r="M156" s="768"/>
      <c r="N156" s="767"/>
      <c r="O156" s="343"/>
      <c r="P156" s="343"/>
      <c r="Q156" s="343"/>
      <c r="R156" s="343"/>
      <c r="S156" s="343"/>
      <c r="T156" s="343"/>
      <c r="U156" s="343"/>
      <c r="V156" s="343"/>
      <c r="W156" s="349"/>
      <c r="X156" s="753"/>
      <c r="Y156" s="748"/>
    </row>
    <row r="157" ht="15.75" customHeight="1">
      <c r="A157" s="748"/>
      <c r="B157" s="125"/>
      <c r="C157" s="769"/>
      <c r="D157" s="343"/>
      <c r="E157" s="343"/>
      <c r="F157" s="343"/>
      <c r="G157" s="343"/>
      <c r="H157" s="343"/>
      <c r="I157" s="343"/>
      <c r="J157" s="343"/>
      <c r="K157" s="343"/>
      <c r="L157" s="343"/>
      <c r="M157" s="343"/>
      <c r="N157" s="343"/>
      <c r="O157" s="343"/>
      <c r="P157" s="343"/>
      <c r="Q157" s="343"/>
      <c r="R157" s="343"/>
      <c r="S157" s="343"/>
      <c r="T157" s="343"/>
      <c r="U157" s="343"/>
      <c r="V157" s="343"/>
      <c r="W157" s="766"/>
      <c r="X157" s="753"/>
      <c r="Y157" s="748"/>
    </row>
    <row r="158" ht="15.75" customHeight="1">
      <c r="A158" s="748"/>
      <c r="B158" s="125"/>
      <c r="C158" s="770" t="s">
        <v>308</v>
      </c>
      <c r="D158" s="66"/>
      <c r="E158" s="66"/>
      <c r="F158" s="66"/>
      <c r="G158" s="66"/>
      <c r="H158" s="66"/>
      <c r="I158" s="66"/>
      <c r="J158" s="66"/>
      <c r="K158" s="66"/>
      <c r="L158" s="67"/>
      <c r="M158" s="771"/>
      <c r="N158" s="772" t="s">
        <v>309</v>
      </c>
      <c r="O158" s="773"/>
      <c r="P158" s="773"/>
      <c r="Q158" s="773"/>
      <c r="R158" s="773"/>
      <c r="S158" s="773"/>
      <c r="T158" s="773"/>
      <c r="U158" s="773"/>
      <c r="V158" s="773"/>
      <c r="W158" s="774"/>
      <c r="X158" s="753"/>
      <c r="Y158" s="748"/>
    </row>
    <row r="159" ht="15.75" customHeight="1">
      <c r="A159" s="748"/>
      <c r="B159" s="125"/>
      <c r="C159" s="797"/>
      <c r="D159" s="776"/>
      <c r="E159" s="777"/>
      <c r="F159" s="777" t="str">
        <f>IF(ISBLANK(C155),"",IF(C159&gt;1,"Experiências Adquiridas",IF(C159=1,"Experiência Adquirida","Missão Sem Experiência")))</f>
        <v/>
      </c>
      <c r="G159" s="343"/>
      <c r="H159" s="343"/>
      <c r="I159" s="343"/>
      <c r="J159" s="343"/>
      <c r="K159" s="343"/>
      <c r="L159" s="766"/>
      <c r="M159" s="778"/>
      <c r="N159" s="779"/>
      <c r="O159" s="343"/>
      <c r="P159" s="343"/>
      <c r="Q159" s="343"/>
      <c r="R159" s="343"/>
      <c r="S159" s="343"/>
      <c r="T159" s="343"/>
      <c r="U159" s="343"/>
      <c r="V159" s="343"/>
      <c r="W159" s="766"/>
      <c r="X159" s="753"/>
      <c r="Y159" s="748"/>
    </row>
    <row r="160" ht="15.75" customHeight="1">
      <c r="A160" s="748"/>
      <c r="B160" s="125"/>
      <c r="C160" s="780" t="s">
        <v>196</v>
      </c>
      <c r="D160" s="56"/>
      <c r="E160" s="56"/>
      <c r="F160" s="56"/>
      <c r="G160" s="56"/>
      <c r="H160" s="56"/>
      <c r="I160" s="56"/>
      <c r="J160" s="56"/>
      <c r="K160" s="56"/>
      <c r="L160" s="248"/>
      <c r="M160" s="781"/>
      <c r="N160" s="767" t="s">
        <v>197</v>
      </c>
      <c r="O160" s="343"/>
      <c r="P160" s="343"/>
      <c r="Q160" s="343"/>
      <c r="R160" s="343"/>
      <c r="S160" s="343"/>
      <c r="T160" s="343"/>
      <c r="U160" s="343"/>
      <c r="V160" s="343"/>
      <c r="W160" s="349"/>
      <c r="X160" s="753"/>
      <c r="Y160" s="748"/>
    </row>
    <row r="161" ht="15.75" customHeight="1">
      <c r="A161" s="748"/>
      <c r="B161" s="125"/>
      <c r="C161" s="782"/>
      <c r="D161" s="66"/>
      <c r="E161" s="66"/>
      <c r="F161" s="66"/>
      <c r="G161" s="66"/>
      <c r="H161" s="66"/>
      <c r="I161" s="66"/>
      <c r="J161" s="66"/>
      <c r="K161" s="66"/>
      <c r="L161" s="783"/>
      <c r="M161" s="784"/>
      <c r="N161" s="782"/>
      <c r="O161" s="66"/>
      <c r="P161" s="66"/>
      <c r="Q161" s="66"/>
      <c r="R161" s="66"/>
      <c r="S161" s="66"/>
      <c r="T161" s="66"/>
      <c r="U161" s="66"/>
      <c r="V161" s="66"/>
      <c r="W161" s="783"/>
      <c r="X161" s="753"/>
      <c r="Y161" s="748"/>
    </row>
    <row r="162" ht="15.75" customHeight="1">
      <c r="A162" s="748"/>
      <c r="B162" s="125"/>
      <c r="C162" s="785"/>
      <c r="L162" s="786"/>
      <c r="N162" s="785"/>
      <c r="W162" s="786"/>
      <c r="X162" s="753"/>
      <c r="Y162" s="748"/>
    </row>
    <row r="163" ht="15.75" customHeight="1">
      <c r="A163" s="748"/>
      <c r="B163" s="125"/>
      <c r="C163" s="785"/>
      <c r="L163" s="786"/>
      <c r="N163" s="785"/>
      <c r="W163" s="786"/>
      <c r="X163" s="753"/>
      <c r="Y163" s="748"/>
    </row>
    <row r="164" ht="15.75" customHeight="1">
      <c r="A164" s="748"/>
      <c r="B164" s="125"/>
      <c r="C164" s="785"/>
      <c r="L164" s="786"/>
      <c r="N164" s="785"/>
      <c r="W164" s="786"/>
      <c r="X164" s="753"/>
      <c r="Y164" s="748"/>
    </row>
    <row r="165" ht="15.75" customHeight="1">
      <c r="A165" s="748"/>
      <c r="B165" s="125"/>
      <c r="C165" s="787"/>
      <c r="D165" s="56"/>
      <c r="E165" s="56"/>
      <c r="F165" s="56"/>
      <c r="G165" s="56"/>
      <c r="H165" s="56"/>
      <c r="I165" s="56"/>
      <c r="J165" s="56"/>
      <c r="K165" s="56"/>
      <c r="L165" s="788"/>
      <c r="M165" s="56"/>
      <c r="N165" s="787"/>
      <c r="O165" s="56"/>
      <c r="P165" s="56"/>
      <c r="Q165" s="56"/>
      <c r="R165" s="56"/>
      <c r="S165" s="56"/>
      <c r="T165" s="56"/>
      <c r="U165" s="56"/>
      <c r="V165" s="56"/>
      <c r="W165" s="788"/>
      <c r="X165" s="753"/>
      <c r="Y165" s="748"/>
    </row>
    <row r="166" ht="15.75" customHeight="1">
      <c r="A166" s="748"/>
      <c r="B166" s="125"/>
      <c r="C166" s="665"/>
      <c r="D166" s="665"/>
      <c r="E166" s="789"/>
      <c r="F166" s="789"/>
      <c r="G166" s="790"/>
      <c r="H166" s="790"/>
      <c r="I166" s="790"/>
      <c r="J166" s="790"/>
      <c r="K166" s="790"/>
      <c r="L166" s="790"/>
      <c r="M166" s="790"/>
      <c r="N166" s="790"/>
      <c r="O166" s="790"/>
      <c r="P166" s="791"/>
      <c r="Q166" s="791"/>
      <c r="R166" s="791"/>
      <c r="S166" s="791"/>
      <c r="T166" s="791"/>
      <c r="U166" s="791"/>
      <c r="V166" s="791"/>
      <c r="W166" s="791"/>
      <c r="X166" s="753"/>
      <c r="Y166" s="748"/>
    </row>
    <row r="167" ht="15.75" customHeight="1">
      <c r="A167" s="748"/>
      <c r="B167" s="792"/>
      <c r="C167" s="734"/>
      <c r="D167" s="793"/>
      <c r="E167" s="794"/>
      <c r="F167" s="794"/>
      <c r="G167" s="795"/>
      <c r="H167" s="795"/>
      <c r="I167" s="795"/>
      <c r="J167" s="795"/>
      <c r="K167" s="795"/>
      <c r="L167" s="795"/>
      <c r="M167" s="795"/>
      <c r="N167" s="795"/>
      <c r="O167" s="795"/>
      <c r="P167" s="734"/>
      <c r="Q167" s="734"/>
      <c r="R167" s="734"/>
      <c r="S167" s="734"/>
      <c r="T167" s="734"/>
      <c r="U167" s="734"/>
      <c r="V167" s="734"/>
      <c r="W167" s="734"/>
      <c r="X167" s="796"/>
      <c r="Y167" s="748"/>
    </row>
    <row r="168" ht="15.75" customHeight="1">
      <c r="A168" s="748"/>
      <c r="B168" s="125"/>
      <c r="C168" s="754"/>
      <c r="D168" s="748"/>
      <c r="E168" s="748"/>
      <c r="F168" s="748"/>
      <c r="G168" s="748"/>
      <c r="H168" s="748"/>
      <c r="I168" s="748"/>
      <c r="J168" s="748"/>
      <c r="K168" s="748"/>
      <c r="L168" s="748"/>
      <c r="M168" s="753"/>
      <c r="N168" s="755"/>
      <c r="O168" s="755"/>
      <c r="P168" s="756"/>
      <c r="Q168" s="756"/>
      <c r="R168" s="757"/>
      <c r="S168" s="757"/>
      <c r="T168" s="758"/>
      <c r="U168" s="758"/>
      <c r="V168" s="759"/>
      <c r="W168" s="759"/>
      <c r="X168" s="753"/>
      <c r="Y168" s="748"/>
    </row>
    <row r="169" ht="15.75" customHeight="1">
      <c r="A169" s="748"/>
      <c r="B169" s="125"/>
      <c r="C169" s="760" t="s">
        <v>307</v>
      </c>
      <c r="D169" s="761"/>
      <c r="E169" s="761"/>
      <c r="F169" s="761"/>
      <c r="G169" s="761"/>
      <c r="H169" s="761"/>
      <c r="I169" s="761"/>
      <c r="J169" s="761"/>
      <c r="K169" s="761"/>
      <c r="L169" s="762"/>
      <c r="M169" s="763"/>
      <c r="N169" s="764"/>
      <c r="O169" s="90"/>
      <c r="P169" s="90"/>
      <c r="Q169" s="90"/>
      <c r="R169" s="90"/>
      <c r="S169" s="90"/>
      <c r="T169" s="90"/>
      <c r="U169" s="90"/>
      <c r="V169" s="90"/>
      <c r="W169" s="708"/>
      <c r="X169" s="753"/>
      <c r="Y169" s="748"/>
    </row>
    <row r="170" ht="15.75" customHeight="1">
      <c r="A170" s="748"/>
      <c r="B170" s="125"/>
      <c r="C170" s="765"/>
      <c r="D170" s="343"/>
      <c r="E170" s="343"/>
      <c r="F170" s="343"/>
      <c r="G170" s="343"/>
      <c r="H170" s="343"/>
      <c r="I170" s="343"/>
      <c r="J170" s="343"/>
      <c r="K170" s="343"/>
      <c r="L170" s="343"/>
      <c r="M170" s="343"/>
      <c r="N170" s="343"/>
      <c r="O170" s="343"/>
      <c r="P170" s="343"/>
      <c r="Q170" s="343"/>
      <c r="R170" s="343"/>
      <c r="S170" s="343"/>
      <c r="T170" s="343"/>
      <c r="U170" s="343"/>
      <c r="V170" s="343"/>
      <c r="W170" s="766"/>
      <c r="X170" s="753"/>
      <c r="Y170" s="748"/>
    </row>
    <row r="171" ht="15.75" customHeight="1">
      <c r="A171" s="748"/>
      <c r="B171" s="125"/>
      <c r="C171" s="767" t="s">
        <v>193</v>
      </c>
      <c r="D171" s="343"/>
      <c r="E171" s="343"/>
      <c r="F171" s="343"/>
      <c r="G171" s="343"/>
      <c r="H171" s="343"/>
      <c r="I171" s="343"/>
      <c r="J171" s="343"/>
      <c r="K171" s="343"/>
      <c r="L171" s="349"/>
      <c r="M171" s="768"/>
      <c r="N171" s="767"/>
      <c r="O171" s="343"/>
      <c r="P171" s="343"/>
      <c r="Q171" s="343"/>
      <c r="R171" s="343"/>
      <c r="S171" s="343"/>
      <c r="T171" s="343"/>
      <c r="U171" s="343"/>
      <c r="V171" s="343"/>
      <c r="W171" s="349"/>
      <c r="X171" s="753"/>
      <c r="Y171" s="748"/>
    </row>
    <row r="172" ht="15.75" customHeight="1">
      <c r="A172" s="748"/>
      <c r="B172" s="125"/>
      <c r="C172" s="769"/>
      <c r="D172" s="343"/>
      <c r="E172" s="343"/>
      <c r="F172" s="343"/>
      <c r="G172" s="343"/>
      <c r="H172" s="343"/>
      <c r="I172" s="343"/>
      <c r="J172" s="343"/>
      <c r="K172" s="343"/>
      <c r="L172" s="343"/>
      <c r="M172" s="343"/>
      <c r="N172" s="343"/>
      <c r="O172" s="343"/>
      <c r="P172" s="343"/>
      <c r="Q172" s="343"/>
      <c r="R172" s="343"/>
      <c r="S172" s="343"/>
      <c r="T172" s="343"/>
      <c r="U172" s="343"/>
      <c r="V172" s="343"/>
      <c r="W172" s="766"/>
      <c r="X172" s="753"/>
      <c r="Y172" s="748"/>
    </row>
    <row r="173" ht="15.75" customHeight="1">
      <c r="A173" s="748"/>
      <c r="B173" s="125"/>
      <c r="C173" s="770" t="s">
        <v>308</v>
      </c>
      <c r="D173" s="66"/>
      <c r="E173" s="66"/>
      <c r="F173" s="66"/>
      <c r="G173" s="66"/>
      <c r="H173" s="66"/>
      <c r="I173" s="66"/>
      <c r="J173" s="66"/>
      <c r="K173" s="66"/>
      <c r="L173" s="67"/>
      <c r="M173" s="771"/>
      <c r="N173" s="772" t="s">
        <v>309</v>
      </c>
      <c r="O173" s="773"/>
      <c r="P173" s="773"/>
      <c r="Q173" s="773"/>
      <c r="R173" s="773"/>
      <c r="S173" s="773"/>
      <c r="T173" s="773"/>
      <c r="U173" s="773"/>
      <c r="V173" s="773"/>
      <c r="W173" s="774"/>
      <c r="X173" s="753"/>
      <c r="Y173" s="748"/>
    </row>
    <row r="174" ht="15.75" customHeight="1">
      <c r="A174" s="748"/>
      <c r="B174" s="125"/>
      <c r="C174" s="797"/>
      <c r="D174" s="776"/>
      <c r="E174" s="777"/>
      <c r="F174" s="777" t="str">
        <f>IF(ISBLANK(C170),"",IF(C174&gt;1,"Experiências Adquiridas",IF(C174=1,"Experiência Adquirida","Missão Sem Experiência")))</f>
        <v/>
      </c>
      <c r="G174" s="343"/>
      <c r="H174" s="343"/>
      <c r="I174" s="343"/>
      <c r="J174" s="343"/>
      <c r="K174" s="343"/>
      <c r="L174" s="766"/>
      <c r="M174" s="778"/>
      <c r="N174" s="779"/>
      <c r="O174" s="343"/>
      <c r="P174" s="343"/>
      <c r="Q174" s="343"/>
      <c r="R174" s="343"/>
      <c r="S174" s="343"/>
      <c r="T174" s="343"/>
      <c r="U174" s="343"/>
      <c r="V174" s="343"/>
      <c r="W174" s="766"/>
      <c r="X174" s="753"/>
      <c r="Y174" s="748"/>
    </row>
    <row r="175" ht="15.75" customHeight="1">
      <c r="A175" s="748"/>
      <c r="B175" s="125"/>
      <c r="C175" s="780" t="s">
        <v>196</v>
      </c>
      <c r="D175" s="56"/>
      <c r="E175" s="56"/>
      <c r="F175" s="56"/>
      <c r="G175" s="56"/>
      <c r="H175" s="56"/>
      <c r="I175" s="56"/>
      <c r="J175" s="56"/>
      <c r="K175" s="56"/>
      <c r="L175" s="248"/>
      <c r="M175" s="781"/>
      <c r="N175" s="767" t="s">
        <v>197</v>
      </c>
      <c r="O175" s="343"/>
      <c r="P175" s="343"/>
      <c r="Q175" s="343"/>
      <c r="R175" s="343"/>
      <c r="S175" s="343"/>
      <c r="T175" s="343"/>
      <c r="U175" s="343"/>
      <c r="V175" s="343"/>
      <c r="W175" s="349"/>
      <c r="X175" s="753"/>
      <c r="Y175" s="748"/>
    </row>
    <row r="176" ht="15.75" customHeight="1">
      <c r="A176" s="748"/>
      <c r="B176" s="125"/>
      <c r="C176" s="782"/>
      <c r="D176" s="66"/>
      <c r="E176" s="66"/>
      <c r="F176" s="66"/>
      <c r="G176" s="66"/>
      <c r="H176" s="66"/>
      <c r="I176" s="66"/>
      <c r="J176" s="66"/>
      <c r="K176" s="66"/>
      <c r="L176" s="783"/>
      <c r="M176" s="784"/>
      <c r="N176" s="782"/>
      <c r="O176" s="66"/>
      <c r="P176" s="66"/>
      <c r="Q176" s="66"/>
      <c r="R176" s="66"/>
      <c r="S176" s="66"/>
      <c r="T176" s="66"/>
      <c r="U176" s="66"/>
      <c r="V176" s="66"/>
      <c r="W176" s="783"/>
      <c r="X176" s="753"/>
      <c r="Y176" s="748"/>
    </row>
    <row r="177" ht="15.75" customHeight="1">
      <c r="A177" s="748"/>
      <c r="B177" s="125"/>
      <c r="C177" s="785"/>
      <c r="L177" s="786"/>
      <c r="N177" s="785"/>
      <c r="W177" s="786"/>
      <c r="X177" s="753"/>
      <c r="Y177" s="748"/>
    </row>
    <row r="178" ht="15.75" customHeight="1">
      <c r="A178" s="748"/>
      <c r="B178" s="125"/>
      <c r="C178" s="785"/>
      <c r="L178" s="786"/>
      <c r="N178" s="785"/>
      <c r="W178" s="786"/>
      <c r="X178" s="753"/>
      <c r="Y178" s="748"/>
    </row>
    <row r="179" ht="15.75" customHeight="1">
      <c r="A179" s="748"/>
      <c r="B179" s="125"/>
      <c r="C179" s="785"/>
      <c r="L179" s="786"/>
      <c r="N179" s="785"/>
      <c r="W179" s="786"/>
      <c r="X179" s="753"/>
      <c r="Y179" s="748"/>
    </row>
    <row r="180" ht="15.75" customHeight="1">
      <c r="A180" s="748"/>
      <c r="B180" s="125"/>
      <c r="C180" s="787"/>
      <c r="D180" s="56"/>
      <c r="E180" s="56"/>
      <c r="F180" s="56"/>
      <c r="G180" s="56"/>
      <c r="H180" s="56"/>
      <c r="I180" s="56"/>
      <c r="J180" s="56"/>
      <c r="K180" s="56"/>
      <c r="L180" s="788"/>
      <c r="M180" s="56"/>
      <c r="N180" s="787"/>
      <c r="O180" s="56"/>
      <c r="P180" s="56"/>
      <c r="Q180" s="56"/>
      <c r="R180" s="56"/>
      <c r="S180" s="56"/>
      <c r="T180" s="56"/>
      <c r="U180" s="56"/>
      <c r="V180" s="56"/>
      <c r="W180" s="788"/>
      <c r="X180" s="753"/>
      <c r="Y180" s="748"/>
    </row>
    <row r="181" ht="15.75" customHeight="1">
      <c r="A181" s="748"/>
      <c r="B181" s="125"/>
      <c r="C181" s="665"/>
      <c r="D181" s="665"/>
      <c r="E181" s="789"/>
      <c r="F181" s="789"/>
      <c r="G181" s="790"/>
      <c r="H181" s="790"/>
      <c r="I181" s="790"/>
      <c r="J181" s="790"/>
      <c r="K181" s="790"/>
      <c r="L181" s="790"/>
      <c r="M181" s="790"/>
      <c r="N181" s="790"/>
      <c r="O181" s="790"/>
      <c r="P181" s="791"/>
      <c r="Q181" s="791"/>
      <c r="R181" s="791"/>
      <c r="S181" s="791"/>
      <c r="T181" s="791"/>
      <c r="U181" s="791"/>
      <c r="V181" s="791"/>
      <c r="W181" s="791"/>
      <c r="X181" s="753"/>
      <c r="Y181" s="748"/>
    </row>
    <row r="182" ht="15.75" customHeight="1">
      <c r="A182" s="748"/>
      <c r="B182" s="792"/>
      <c r="C182" s="734"/>
      <c r="D182" s="793"/>
      <c r="E182" s="794"/>
      <c r="F182" s="794"/>
      <c r="G182" s="795"/>
      <c r="H182" s="795"/>
      <c r="I182" s="795"/>
      <c r="J182" s="795"/>
      <c r="K182" s="795"/>
      <c r="L182" s="795"/>
      <c r="M182" s="795"/>
      <c r="N182" s="795"/>
      <c r="O182" s="795"/>
      <c r="P182" s="734"/>
      <c r="Q182" s="734"/>
      <c r="R182" s="734"/>
      <c r="S182" s="734"/>
      <c r="T182" s="734"/>
      <c r="U182" s="734"/>
      <c r="V182" s="734"/>
      <c r="W182" s="734"/>
      <c r="X182" s="796"/>
      <c r="Y182" s="748"/>
    </row>
    <row r="183" ht="15.75" customHeight="1">
      <c r="A183" s="748"/>
      <c r="B183" s="125"/>
      <c r="C183" s="754"/>
      <c r="D183" s="748"/>
      <c r="E183" s="748"/>
      <c r="F183" s="748"/>
      <c r="G183" s="748"/>
      <c r="H183" s="748"/>
      <c r="I183" s="748"/>
      <c r="J183" s="748"/>
      <c r="K183" s="748"/>
      <c r="L183" s="748"/>
      <c r="M183" s="753"/>
      <c r="N183" s="755"/>
      <c r="O183" s="755"/>
      <c r="P183" s="756"/>
      <c r="Q183" s="756"/>
      <c r="R183" s="757"/>
      <c r="S183" s="757"/>
      <c r="T183" s="758"/>
      <c r="U183" s="758"/>
      <c r="V183" s="759"/>
      <c r="W183" s="759"/>
      <c r="X183" s="753"/>
      <c r="Y183" s="748"/>
    </row>
    <row r="184" ht="15.75" customHeight="1">
      <c r="A184" s="748"/>
      <c r="B184" s="125"/>
      <c r="C184" s="760" t="s">
        <v>307</v>
      </c>
      <c r="D184" s="761"/>
      <c r="E184" s="761"/>
      <c r="F184" s="761"/>
      <c r="G184" s="761"/>
      <c r="H184" s="761"/>
      <c r="I184" s="761"/>
      <c r="J184" s="761"/>
      <c r="K184" s="761"/>
      <c r="L184" s="762"/>
      <c r="M184" s="763"/>
      <c r="N184" s="764"/>
      <c r="O184" s="90"/>
      <c r="P184" s="90"/>
      <c r="Q184" s="90"/>
      <c r="R184" s="90"/>
      <c r="S184" s="90"/>
      <c r="T184" s="90"/>
      <c r="U184" s="90"/>
      <c r="V184" s="90"/>
      <c r="W184" s="708"/>
      <c r="X184" s="753"/>
      <c r="Y184" s="748"/>
    </row>
    <row r="185" ht="15.75" customHeight="1">
      <c r="A185" s="748"/>
      <c r="B185" s="125"/>
      <c r="C185" s="765"/>
      <c r="D185" s="343"/>
      <c r="E185" s="343"/>
      <c r="F185" s="343"/>
      <c r="G185" s="343"/>
      <c r="H185" s="343"/>
      <c r="I185" s="343"/>
      <c r="J185" s="343"/>
      <c r="K185" s="343"/>
      <c r="L185" s="343"/>
      <c r="M185" s="343"/>
      <c r="N185" s="343"/>
      <c r="O185" s="343"/>
      <c r="P185" s="343"/>
      <c r="Q185" s="343"/>
      <c r="R185" s="343"/>
      <c r="S185" s="343"/>
      <c r="T185" s="343"/>
      <c r="U185" s="343"/>
      <c r="V185" s="343"/>
      <c r="W185" s="766"/>
      <c r="X185" s="753"/>
      <c r="Y185" s="748"/>
    </row>
    <row r="186" ht="15.75" customHeight="1">
      <c r="A186" s="748"/>
      <c r="B186" s="125"/>
      <c r="C186" s="767" t="s">
        <v>193</v>
      </c>
      <c r="D186" s="343"/>
      <c r="E186" s="343"/>
      <c r="F186" s="343"/>
      <c r="G186" s="343"/>
      <c r="H186" s="343"/>
      <c r="I186" s="343"/>
      <c r="J186" s="343"/>
      <c r="K186" s="343"/>
      <c r="L186" s="349"/>
      <c r="M186" s="768"/>
      <c r="N186" s="767"/>
      <c r="O186" s="343"/>
      <c r="P186" s="343"/>
      <c r="Q186" s="343"/>
      <c r="R186" s="343"/>
      <c r="S186" s="343"/>
      <c r="T186" s="343"/>
      <c r="U186" s="343"/>
      <c r="V186" s="343"/>
      <c r="W186" s="349"/>
      <c r="X186" s="753"/>
      <c r="Y186" s="748"/>
    </row>
    <row r="187" ht="15.75" customHeight="1">
      <c r="A187" s="748"/>
      <c r="B187" s="125"/>
      <c r="C187" s="769"/>
      <c r="D187" s="343"/>
      <c r="E187" s="343"/>
      <c r="F187" s="343"/>
      <c r="G187" s="343"/>
      <c r="H187" s="343"/>
      <c r="I187" s="343"/>
      <c r="J187" s="343"/>
      <c r="K187" s="343"/>
      <c r="L187" s="343"/>
      <c r="M187" s="343"/>
      <c r="N187" s="343"/>
      <c r="O187" s="343"/>
      <c r="P187" s="343"/>
      <c r="Q187" s="343"/>
      <c r="R187" s="343"/>
      <c r="S187" s="343"/>
      <c r="T187" s="343"/>
      <c r="U187" s="343"/>
      <c r="V187" s="343"/>
      <c r="W187" s="766"/>
      <c r="X187" s="753"/>
      <c r="Y187" s="748"/>
    </row>
    <row r="188" ht="15.75" customHeight="1">
      <c r="A188" s="748"/>
      <c r="B188" s="125"/>
      <c r="C188" s="770" t="s">
        <v>308</v>
      </c>
      <c r="D188" s="66"/>
      <c r="E188" s="66"/>
      <c r="F188" s="66"/>
      <c r="G188" s="66"/>
      <c r="H188" s="66"/>
      <c r="I188" s="66"/>
      <c r="J188" s="66"/>
      <c r="K188" s="66"/>
      <c r="L188" s="67"/>
      <c r="M188" s="771"/>
      <c r="N188" s="772" t="s">
        <v>309</v>
      </c>
      <c r="O188" s="773"/>
      <c r="P188" s="773"/>
      <c r="Q188" s="773"/>
      <c r="R188" s="773"/>
      <c r="S188" s="773"/>
      <c r="T188" s="773"/>
      <c r="U188" s="773"/>
      <c r="V188" s="773"/>
      <c r="W188" s="774"/>
      <c r="X188" s="753"/>
      <c r="Y188" s="748"/>
    </row>
    <row r="189" ht="15.75" customHeight="1">
      <c r="A189" s="748"/>
      <c r="B189" s="125"/>
      <c r="C189" s="797"/>
      <c r="D189" s="776"/>
      <c r="E189" s="777"/>
      <c r="F189" s="777" t="str">
        <f>IF(ISBLANK(C185),"",IF(C189&gt;1,"Experiências Adquiridas",IF(C189=1,"Experiência Adquirida","Missão Sem Experiência")))</f>
        <v/>
      </c>
      <c r="G189" s="343"/>
      <c r="H189" s="343"/>
      <c r="I189" s="343"/>
      <c r="J189" s="343"/>
      <c r="K189" s="343"/>
      <c r="L189" s="766"/>
      <c r="M189" s="778"/>
      <c r="N189" s="779"/>
      <c r="O189" s="343"/>
      <c r="P189" s="343"/>
      <c r="Q189" s="343"/>
      <c r="R189" s="343"/>
      <c r="S189" s="343"/>
      <c r="T189" s="343"/>
      <c r="U189" s="343"/>
      <c r="V189" s="343"/>
      <c r="W189" s="766"/>
      <c r="X189" s="753"/>
      <c r="Y189" s="748"/>
    </row>
    <row r="190" ht="15.75" customHeight="1">
      <c r="A190" s="748"/>
      <c r="B190" s="125"/>
      <c r="C190" s="780" t="s">
        <v>196</v>
      </c>
      <c r="D190" s="56"/>
      <c r="E190" s="56"/>
      <c r="F190" s="56"/>
      <c r="G190" s="56"/>
      <c r="H190" s="56"/>
      <c r="I190" s="56"/>
      <c r="J190" s="56"/>
      <c r="K190" s="56"/>
      <c r="L190" s="248"/>
      <c r="M190" s="781"/>
      <c r="N190" s="767" t="s">
        <v>197</v>
      </c>
      <c r="O190" s="343"/>
      <c r="P190" s="343"/>
      <c r="Q190" s="343"/>
      <c r="R190" s="343"/>
      <c r="S190" s="343"/>
      <c r="T190" s="343"/>
      <c r="U190" s="343"/>
      <c r="V190" s="343"/>
      <c r="W190" s="349"/>
      <c r="X190" s="753"/>
      <c r="Y190" s="748"/>
    </row>
    <row r="191" ht="15.75" customHeight="1">
      <c r="A191" s="748"/>
      <c r="B191" s="125"/>
      <c r="C191" s="782"/>
      <c r="D191" s="66"/>
      <c r="E191" s="66"/>
      <c r="F191" s="66"/>
      <c r="G191" s="66"/>
      <c r="H191" s="66"/>
      <c r="I191" s="66"/>
      <c r="J191" s="66"/>
      <c r="K191" s="66"/>
      <c r="L191" s="783"/>
      <c r="M191" s="784"/>
      <c r="N191" s="782"/>
      <c r="O191" s="66"/>
      <c r="P191" s="66"/>
      <c r="Q191" s="66"/>
      <c r="R191" s="66"/>
      <c r="S191" s="66"/>
      <c r="T191" s="66"/>
      <c r="U191" s="66"/>
      <c r="V191" s="66"/>
      <c r="W191" s="783"/>
      <c r="X191" s="753"/>
      <c r="Y191" s="748"/>
    </row>
    <row r="192" ht="15.75" customHeight="1">
      <c r="A192" s="748"/>
      <c r="B192" s="125"/>
      <c r="C192" s="785"/>
      <c r="L192" s="786"/>
      <c r="N192" s="785"/>
      <c r="W192" s="786"/>
      <c r="X192" s="753"/>
      <c r="Y192" s="748"/>
    </row>
    <row r="193" ht="15.75" customHeight="1">
      <c r="A193" s="748"/>
      <c r="B193" s="125"/>
      <c r="C193" s="785"/>
      <c r="L193" s="786"/>
      <c r="N193" s="785"/>
      <c r="W193" s="786"/>
      <c r="X193" s="753"/>
      <c r="Y193" s="748"/>
    </row>
    <row r="194" ht="15.75" customHeight="1">
      <c r="A194" s="748"/>
      <c r="B194" s="125"/>
      <c r="C194" s="785"/>
      <c r="L194" s="786"/>
      <c r="N194" s="785"/>
      <c r="W194" s="786"/>
      <c r="X194" s="753"/>
      <c r="Y194" s="748"/>
    </row>
    <row r="195" ht="15.75" customHeight="1">
      <c r="A195" s="748"/>
      <c r="B195" s="125"/>
      <c r="C195" s="787"/>
      <c r="D195" s="56"/>
      <c r="E195" s="56"/>
      <c r="F195" s="56"/>
      <c r="G195" s="56"/>
      <c r="H195" s="56"/>
      <c r="I195" s="56"/>
      <c r="J195" s="56"/>
      <c r="K195" s="56"/>
      <c r="L195" s="788"/>
      <c r="M195" s="56"/>
      <c r="N195" s="787"/>
      <c r="O195" s="56"/>
      <c r="P195" s="56"/>
      <c r="Q195" s="56"/>
      <c r="R195" s="56"/>
      <c r="S195" s="56"/>
      <c r="T195" s="56"/>
      <c r="U195" s="56"/>
      <c r="V195" s="56"/>
      <c r="W195" s="788"/>
      <c r="X195" s="753"/>
      <c r="Y195" s="748"/>
    </row>
    <row r="196" ht="15.75" customHeight="1">
      <c r="A196" s="748"/>
      <c r="B196" s="125"/>
      <c r="C196" s="665"/>
      <c r="D196" s="665"/>
      <c r="E196" s="789"/>
      <c r="F196" s="789"/>
      <c r="G196" s="790"/>
      <c r="H196" s="790"/>
      <c r="I196" s="790"/>
      <c r="J196" s="790"/>
      <c r="K196" s="790"/>
      <c r="L196" s="790"/>
      <c r="M196" s="790"/>
      <c r="N196" s="790"/>
      <c r="O196" s="790"/>
      <c r="P196" s="791"/>
      <c r="Q196" s="791"/>
      <c r="R196" s="791"/>
      <c r="S196" s="791"/>
      <c r="T196" s="791"/>
      <c r="U196" s="791"/>
      <c r="V196" s="791"/>
      <c r="W196" s="791"/>
      <c r="X196" s="753"/>
      <c r="Y196" s="748"/>
    </row>
    <row r="197" ht="15.75" customHeight="1">
      <c r="A197" s="748"/>
      <c r="B197" s="792"/>
      <c r="C197" s="734"/>
      <c r="D197" s="793"/>
      <c r="E197" s="794"/>
      <c r="F197" s="794"/>
      <c r="G197" s="795"/>
      <c r="H197" s="795"/>
      <c r="I197" s="795"/>
      <c r="J197" s="795"/>
      <c r="K197" s="795"/>
      <c r="L197" s="795"/>
      <c r="M197" s="795"/>
      <c r="N197" s="795"/>
      <c r="O197" s="795"/>
      <c r="P197" s="734"/>
      <c r="Q197" s="734"/>
      <c r="R197" s="734"/>
      <c r="S197" s="734"/>
      <c r="T197" s="734"/>
      <c r="U197" s="734"/>
      <c r="V197" s="734"/>
      <c r="W197" s="734"/>
      <c r="X197" s="796"/>
      <c r="Y197" s="748"/>
    </row>
    <row r="198" ht="15.75" customHeight="1">
      <c r="A198" s="748"/>
      <c r="B198" s="125"/>
      <c r="C198" s="754"/>
      <c r="D198" s="748"/>
      <c r="E198" s="748"/>
      <c r="F198" s="748"/>
      <c r="G198" s="748"/>
      <c r="H198" s="748"/>
      <c r="I198" s="748"/>
      <c r="J198" s="748"/>
      <c r="K198" s="748"/>
      <c r="L198" s="748"/>
      <c r="M198" s="753"/>
      <c r="N198" s="755"/>
      <c r="O198" s="755"/>
      <c r="P198" s="756"/>
      <c r="Q198" s="756"/>
      <c r="R198" s="757"/>
      <c r="S198" s="757"/>
      <c r="T198" s="758"/>
      <c r="U198" s="758"/>
      <c r="V198" s="759"/>
      <c r="W198" s="759"/>
      <c r="X198" s="753"/>
      <c r="Y198" s="748"/>
    </row>
    <row r="199" ht="15.75" customHeight="1">
      <c r="A199" s="748"/>
      <c r="B199" s="125"/>
      <c r="C199" s="760" t="s">
        <v>307</v>
      </c>
      <c r="D199" s="761"/>
      <c r="E199" s="761"/>
      <c r="F199" s="761"/>
      <c r="G199" s="761"/>
      <c r="H199" s="761"/>
      <c r="I199" s="761"/>
      <c r="J199" s="761"/>
      <c r="K199" s="761"/>
      <c r="L199" s="762"/>
      <c r="M199" s="763"/>
      <c r="N199" s="764"/>
      <c r="O199" s="90"/>
      <c r="P199" s="90"/>
      <c r="Q199" s="90"/>
      <c r="R199" s="90"/>
      <c r="S199" s="90"/>
      <c r="T199" s="90"/>
      <c r="U199" s="90"/>
      <c r="V199" s="90"/>
      <c r="W199" s="708"/>
      <c r="X199" s="753"/>
      <c r="Y199" s="748"/>
    </row>
    <row r="200" ht="15.75" customHeight="1">
      <c r="A200" s="748"/>
      <c r="B200" s="125"/>
      <c r="C200" s="765"/>
      <c r="D200" s="343"/>
      <c r="E200" s="343"/>
      <c r="F200" s="343"/>
      <c r="G200" s="343"/>
      <c r="H200" s="343"/>
      <c r="I200" s="343"/>
      <c r="J200" s="343"/>
      <c r="K200" s="343"/>
      <c r="L200" s="343"/>
      <c r="M200" s="343"/>
      <c r="N200" s="343"/>
      <c r="O200" s="343"/>
      <c r="P200" s="343"/>
      <c r="Q200" s="343"/>
      <c r="R200" s="343"/>
      <c r="S200" s="343"/>
      <c r="T200" s="343"/>
      <c r="U200" s="343"/>
      <c r="V200" s="343"/>
      <c r="W200" s="766"/>
      <c r="X200" s="753"/>
      <c r="Y200" s="748"/>
    </row>
    <row r="201" ht="15.75" customHeight="1">
      <c r="A201" s="748"/>
      <c r="B201" s="125"/>
      <c r="C201" s="767" t="s">
        <v>193</v>
      </c>
      <c r="D201" s="343"/>
      <c r="E201" s="343"/>
      <c r="F201" s="343"/>
      <c r="G201" s="343"/>
      <c r="H201" s="343"/>
      <c r="I201" s="343"/>
      <c r="J201" s="343"/>
      <c r="K201" s="343"/>
      <c r="L201" s="349"/>
      <c r="M201" s="768"/>
      <c r="N201" s="767"/>
      <c r="O201" s="343"/>
      <c r="P201" s="343"/>
      <c r="Q201" s="343"/>
      <c r="R201" s="343"/>
      <c r="S201" s="343"/>
      <c r="T201" s="343"/>
      <c r="U201" s="343"/>
      <c r="V201" s="343"/>
      <c r="W201" s="349"/>
      <c r="X201" s="753"/>
      <c r="Y201" s="748"/>
    </row>
    <row r="202" ht="15.75" customHeight="1">
      <c r="A202" s="748"/>
      <c r="B202" s="125"/>
      <c r="C202" s="769"/>
      <c r="D202" s="343"/>
      <c r="E202" s="343"/>
      <c r="F202" s="343"/>
      <c r="G202" s="343"/>
      <c r="H202" s="343"/>
      <c r="I202" s="343"/>
      <c r="J202" s="343"/>
      <c r="K202" s="343"/>
      <c r="L202" s="343"/>
      <c r="M202" s="343"/>
      <c r="N202" s="343"/>
      <c r="O202" s="343"/>
      <c r="P202" s="343"/>
      <c r="Q202" s="343"/>
      <c r="R202" s="343"/>
      <c r="S202" s="343"/>
      <c r="T202" s="343"/>
      <c r="U202" s="343"/>
      <c r="V202" s="343"/>
      <c r="W202" s="766"/>
      <c r="X202" s="753"/>
      <c r="Y202" s="748"/>
    </row>
    <row r="203" ht="15.75" customHeight="1">
      <c r="A203" s="748"/>
      <c r="B203" s="125"/>
      <c r="C203" s="770" t="s">
        <v>308</v>
      </c>
      <c r="D203" s="66"/>
      <c r="E203" s="66"/>
      <c r="F203" s="66"/>
      <c r="G203" s="66"/>
      <c r="H203" s="66"/>
      <c r="I203" s="66"/>
      <c r="J203" s="66"/>
      <c r="K203" s="66"/>
      <c r="L203" s="67"/>
      <c r="M203" s="771"/>
      <c r="N203" s="772" t="s">
        <v>309</v>
      </c>
      <c r="O203" s="773"/>
      <c r="P203" s="773"/>
      <c r="Q203" s="773"/>
      <c r="R203" s="773"/>
      <c r="S203" s="773"/>
      <c r="T203" s="773"/>
      <c r="U203" s="773"/>
      <c r="V203" s="773"/>
      <c r="W203" s="774"/>
      <c r="X203" s="753"/>
      <c r="Y203" s="748"/>
    </row>
    <row r="204" ht="15.75" customHeight="1">
      <c r="A204" s="748"/>
      <c r="B204" s="125"/>
      <c r="C204" s="797"/>
      <c r="D204" s="776"/>
      <c r="E204" s="777"/>
      <c r="F204" s="777" t="str">
        <f>IF(ISBLANK(C200),"",IF(C204&gt;1,"Experiências Adquiridas",IF(C204=1,"Experiência Adquirida","Missão Sem Experiência")))</f>
        <v/>
      </c>
      <c r="G204" s="343"/>
      <c r="H204" s="343"/>
      <c r="I204" s="343"/>
      <c r="J204" s="343"/>
      <c r="K204" s="343"/>
      <c r="L204" s="766"/>
      <c r="M204" s="778"/>
      <c r="N204" s="779"/>
      <c r="O204" s="343"/>
      <c r="P204" s="343"/>
      <c r="Q204" s="343"/>
      <c r="R204" s="343"/>
      <c r="S204" s="343"/>
      <c r="T204" s="343"/>
      <c r="U204" s="343"/>
      <c r="V204" s="343"/>
      <c r="W204" s="766"/>
      <c r="X204" s="753"/>
      <c r="Y204" s="748"/>
    </row>
    <row r="205" ht="15.75" customHeight="1">
      <c r="A205" s="748"/>
      <c r="B205" s="125"/>
      <c r="C205" s="780" t="s">
        <v>196</v>
      </c>
      <c r="D205" s="56"/>
      <c r="E205" s="56"/>
      <c r="F205" s="56"/>
      <c r="G205" s="56"/>
      <c r="H205" s="56"/>
      <c r="I205" s="56"/>
      <c r="J205" s="56"/>
      <c r="K205" s="56"/>
      <c r="L205" s="248"/>
      <c r="M205" s="781"/>
      <c r="N205" s="767" t="s">
        <v>197</v>
      </c>
      <c r="O205" s="343"/>
      <c r="P205" s="343"/>
      <c r="Q205" s="343"/>
      <c r="R205" s="343"/>
      <c r="S205" s="343"/>
      <c r="T205" s="343"/>
      <c r="U205" s="343"/>
      <c r="V205" s="343"/>
      <c r="W205" s="349"/>
      <c r="X205" s="753"/>
      <c r="Y205" s="748"/>
    </row>
    <row r="206" ht="15.75" customHeight="1">
      <c r="A206" s="748"/>
      <c r="B206" s="125"/>
      <c r="C206" s="782"/>
      <c r="D206" s="66"/>
      <c r="E206" s="66"/>
      <c r="F206" s="66"/>
      <c r="G206" s="66"/>
      <c r="H206" s="66"/>
      <c r="I206" s="66"/>
      <c r="J206" s="66"/>
      <c r="K206" s="66"/>
      <c r="L206" s="783"/>
      <c r="M206" s="784"/>
      <c r="N206" s="782"/>
      <c r="O206" s="66"/>
      <c r="P206" s="66"/>
      <c r="Q206" s="66"/>
      <c r="R206" s="66"/>
      <c r="S206" s="66"/>
      <c r="T206" s="66"/>
      <c r="U206" s="66"/>
      <c r="V206" s="66"/>
      <c r="W206" s="783"/>
      <c r="X206" s="753"/>
      <c r="Y206" s="748"/>
    </row>
    <row r="207" ht="15.75" customHeight="1">
      <c r="A207" s="748"/>
      <c r="B207" s="125"/>
      <c r="C207" s="785"/>
      <c r="L207" s="786"/>
      <c r="N207" s="785"/>
      <c r="W207" s="786"/>
      <c r="X207" s="753"/>
      <c r="Y207" s="748"/>
    </row>
    <row r="208" ht="15.75" customHeight="1">
      <c r="A208" s="748"/>
      <c r="B208" s="125"/>
      <c r="C208" s="785"/>
      <c r="L208" s="786"/>
      <c r="N208" s="785"/>
      <c r="W208" s="786"/>
      <c r="X208" s="753"/>
      <c r="Y208" s="748"/>
    </row>
    <row r="209" ht="15.75" customHeight="1">
      <c r="A209" s="748"/>
      <c r="B209" s="125"/>
      <c r="C209" s="785"/>
      <c r="L209" s="786"/>
      <c r="N209" s="785"/>
      <c r="W209" s="786"/>
      <c r="X209" s="753"/>
      <c r="Y209" s="748"/>
    </row>
    <row r="210" ht="15.75" customHeight="1">
      <c r="A210" s="748"/>
      <c r="B210" s="125"/>
      <c r="C210" s="787"/>
      <c r="D210" s="56"/>
      <c r="E210" s="56"/>
      <c r="F210" s="56"/>
      <c r="G210" s="56"/>
      <c r="H210" s="56"/>
      <c r="I210" s="56"/>
      <c r="J210" s="56"/>
      <c r="K210" s="56"/>
      <c r="L210" s="788"/>
      <c r="M210" s="56"/>
      <c r="N210" s="787"/>
      <c r="O210" s="56"/>
      <c r="P210" s="56"/>
      <c r="Q210" s="56"/>
      <c r="R210" s="56"/>
      <c r="S210" s="56"/>
      <c r="T210" s="56"/>
      <c r="U210" s="56"/>
      <c r="V210" s="56"/>
      <c r="W210" s="788"/>
      <c r="X210" s="753"/>
      <c r="Y210" s="748"/>
    </row>
    <row r="211" ht="15.75" customHeight="1">
      <c r="A211" s="748"/>
      <c r="B211" s="125"/>
      <c r="C211" s="665"/>
      <c r="D211" s="665"/>
      <c r="E211" s="789"/>
      <c r="F211" s="789"/>
      <c r="G211" s="790"/>
      <c r="H211" s="790"/>
      <c r="I211" s="790"/>
      <c r="J211" s="790"/>
      <c r="K211" s="790"/>
      <c r="L211" s="790"/>
      <c r="M211" s="790"/>
      <c r="N211" s="790"/>
      <c r="O211" s="790"/>
      <c r="P211" s="791"/>
      <c r="Q211" s="791"/>
      <c r="R211" s="791"/>
      <c r="S211" s="791"/>
      <c r="T211" s="791"/>
      <c r="U211" s="791"/>
      <c r="V211" s="791"/>
      <c r="W211" s="791"/>
      <c r="X211" s="753"/>
      <c r="Y211" s="748"/>
    </row>
    <row r="212" ht="15.75" customHeight="1">
      <c r="A212" s="748"/>
      <c r="B212" s="792"/>
      <c r="C212" s="734"/>
      <c r="D212" s="793"/>
      <c r="E212" s="794"/>
      <c r="F212" s="794"/>
      <c r="G212" s="795"/>
      <c r="H212" s="795"/>
      <c r="I212" s="795"/>
      <c r="J212" s="795"/>
      <c r="K212" s="795"/>
      <c r="L212" s="795"/>
      <c r="M212" s="795"/>
      <c r="N212" s="795"/>
      <c r="O212" s="795"/>
      <c r="P212" s="734"/>
      <c r="Q212" s="734"/>
      <c r="R212" s="734"/>
      <c r="S212" s="734"/>
      <c r="T212" s="734"/>
      <c r="U212" s="734"/>
      <c r="V212" s="734"/>
      <c r="W212" s="734"/>
      <c r="X212" s="796"/>
      <c r="Y212" s="748"/>
    </row>
    <row r="213" ht="15.75" customHeight="1">
      <c r="A213" s="748"/>
      <c r="B213" s="125"/>
      <c r="C213" s="754"/>
      <c r="D213" s="748"/>
      <c r="E213" s="748"/>
      <c r="F213" s="748"/>
      <c r="G213" s="748"/>
      <c r="H213" s="748"/>
      <c r="I213" s="748"/>
      <c r="J213" s="748"/>
      <c r="K213" s="748"/>
      <c r="L213" s="748"/>
      <c r="M213" s="753"/>
      <c r="N213" s="755"/>
      <c r="O213" s="755"/>
      <c r="P213" s="756"/>
      <c r="Q213" s="756"/>
      <c r="R213" s="757"/>
      <c r="S213" s="757"/>
      <c r="T213" s="758"/>
      <c r="U213" s="758"/>
      <c r="V213" s="759"/>
      <c r="W213" s="759"/>
      <c r="X213" s="753"/>
      <c r="Y213" s="748"/>
    </row>
    <row r="214" ht="15.75" customHeight="1">
      <c r="A214" s="748"/>
      <c r="B214" s="125"/>
      <c r="C214" s="760" t="s">
        <v>307</v>
      </c>
      <c r="D214" s="761"/>
      <c r="E214" s="761"/>
      <c r="F214" s="761"/>
      <c r="G214" s="761"/>
      <c r="H214" s="761"/>
      <c r="I214" s="761"/>
      <c r="J214" s="761"/>
      <c r="K214" s="761"/>
      <c r="L214" s="762"/>
      <c r="M214" s="763"/>
      <c r="N214" s="764"/>
      <c r="O214" s="90"/>
      <c r="P214" s="90"/>
      <c r="Q214" s="90"/>
      <c r="R214" s="90"/>
      <c r="S214" s="90"/>
      <c r="T214" s="90"/>
      <c r="U214" s="90"/>
      <c r="V214" s="90"/>
      <c r="W214" s="708"/>
      <c r="X214" s="753"/>
      <c r="Y214" s="748"/>
    </row>
    <row r="215" ht="15.75" customHeight="1">
      <c r="A215" s="748"/>
      <c r="B215" s="125"/>
      <c r="C215" s="765"/>
      <c r="D215" s="343"/>
      <c r="E215" s="343"/>
      <c r="F215" s="343"/>
      <c r="G215" s="343"/>
      <c r="H215" s="343"/>
      <c r="I215" s="343"/>
      <c r="J215" s="343"/>
      <c r="K215" s="343"/>
      <c r="L215" s="343"/>
      <c r="M215" s="343"/>
      <c r="N215" s="343"/>
      <c r="O215" s="343"/>
      <c r="P215" s="343"/>
      <c r="Q215" s="343"/>
      <c r="R215" s="343"/>
      <c r="S215" s="343"/>
      <c r="T215" s="343"/>
      <c r="U215" s="343"/>
      <c r="V215" s="343"/>
      <c r="W215" s="766"/>
      <c r="X215" s="753"/>
      <c r="Y215" s="748"/>
    </row>
    <row r="216" ht="15.75" customHeight="1">
      <c r="A216" s="748"/>
      <c r="B216" s="125"/>
      <c r="C216" s="767" t="s">
        <v>193</v>
      </c>
      <c r="D216" s="343"/>
      <c r="E216" s="343"/>
      <c r="F216" s="343"/>
      <c r="G216" s="343"/>
      <c r="H216" s="343"/>
      <c r="I216" s="343"/>
      <c r="J216" s="343"/>
      <c r="K216" s="343"/>
      <c r="L216" s="349"/>
      <c r="M216" s="768"/>
      <c r="N216" s="767"/>
      <c r="O216" s="343"/>
      <c r="P216" s="343"/>
      <c r="Q216" s="343"/>
      <c r="R216" s="343"/>
      <c r="S216" s="343"/>
      <c r="T216" s="343"/>
      <c r="U216" s="343"/>
      <c r="V216" s="343"/>
      <c r="W216" s="349"/>
      <c r="X216" s="753"/>
      <c r="Y216" s="748"/>
    </row>
    <row r="217" ht="15.75" customHeight="1">
      <c r="A217" s="748"/>
      <c r="B217" s="125"/>
      <c r="C217" s="769"/>
      <c r="D217" s="343"/>
      <c r="E217" s="343"/>
      <c r="F217" s="343"/>
      <c r="G217" s="343"/>
      <c r="H217" s="343"/>
      <c r="I217" s="343"/>
      <c r="J217" s="343"/>
      <c r="K217" s="343"/>
      <c r="L217" s="343"/>
      <c r="M217" s="343"/>
      <c r="N217" s="343"/>
      <c r="O217" s="343"/>
      <c r="P217" s="343"/>
      <c r="Q217" s="343"/>
      <c r="R217" s="343"/>
      <c r="S217" s="343"/>
      <c r="T217" s="343"/>
      <c r="U217" s="343"/>
      <c r="V217" s="343"/>
      <c r="W217" s="766"/>
      <c r="X217" s="753"/>
      <c r="Y217" s="748"/>
    </row>
    <row r="218" ht="15.75" customHeight="1">
      <c r="A218" s="748"/>
      <c r="B218" s="125"/>
      <c r="C218" s="770" t="s">
        <v>308</v>
      </c>
      <c r="D218" s="66"/>
      <c r="E218" s="66"/>
      <c r="F218" s="66"/>
      <c r="G218" s="66"/>
      <c r="H218" s="66"/>
      <c r="I218" s="66"/>
      <c r="J218" s="66"/>
      <c r="K218" s="66"/>
      <c r="L218" s="67"/>
      <c r="M218" s="771"/>
      <c r="N218" s="772" t="s">
        <v>309</v>
      </c>
      <c r="O218" s="773"/>
      <c r="P218" s="773"/>
      <c r="Q218" s="773"/>
      <c r="R218" s="773"/>
      <c r="S218" s="773"/>
      <c r="T218" s="773"/>
      <c r="U218" s="773"/>
      <c r="V218" s="773"/>
      <c r="W218" s="774"/>
      <c r="X218" s="753"/>
      <c r="Y218" s="748"/>
    </row>
    <row r="219" ht="15.75" customHeight="1">
      <c r="A219" s="748"/>
      <c r="B219" s="125"/>
      <c r="C219" s="797"/>
      <c r="D219" s="776"/>
      <c r="E219" s="777"/>
      <c r="F219" s="777" t="str">
        <f>IF(ISBLANK(C215),"",IF(C219&gt;1,"Experiências Adquiridas",IF(C219=1,"Experiência Adquirida","Missão Sem Experiência")))</f>
        <v/>
      </c>
      <c r="G219" s="343"/>
      <c r="H219" s="343"/>
      <c r="I219" s="343"/>
      <c r="J219" s="343"/>
      <c r="K219" s="343"/>
      <c r="L219" s="766"/>
      <c r="M219" s="778"/>
      <c r="N219" s="779"/>
      <c r="O219" s="343"/>
      <c r="P219" s="343"/>
      <c r="Q219" s="343"/>
      <c r="R219" s="343"/>
      <c r="S219" s="343"/>
      <c r="T219" s="343"/>
      <c r="U219" s="343"/>
      <c r="V219" s="343"/>
      <c r="W219" s="766"/>
      <c r="X219" s="753"/>
      <c r="Y219" s="748"/>
    </row>
    <row r="220" ht="15.75" customHeight="1">
      <c r="A220" s="748"/>
      <c r="B220" s="125"/>
      <c r="C220" s="780" t="s">
        <v>196</v>
      </c>
      <c r="D220" s="56"/>
      <c r="E220" s="56"/>
      <c r="F220" s="56"/>
      <c r="G220" s="56"/>
      <c r="H220" s="56"/>
      <c r="I220" s="56"/>
      <c r="J220" s="56"/>
      <c r="K220" s="56"/>
      <c r="L220" s="248"/>
      <c r="M220" s="781"/>
      <c r="N220" s="767" t="s">
        <v>197</v>
      </c>
      <c r="O220" s="343"/>
      <c r="P220" s="343"/>
      <c r="Q220" s="343"/>
      <c r="R220" s="343"/>
      <c r="S220" s="343"/>
      <c r="T220" s="343"/>
      <c r="U220" s="343"/>
      <c r="V220" s="343"/>
      <c r="W220" s="349"/>
      <c r="X220" s="753"/>
      <c r="Y220" s="748"/>
    </row>
    <row r="221" ht="15.75" customHeight="1">
      <c r="A221" s="748"/>
      <c r="B221" s="125"/>
      <c r="C221" s="782"/>
      <c r="D221" s="66"/>
      <c r="E221" s="66"/>
      <c r="F221" s="66"/>
      <c r="G221" s="66"/>
      <c r="H221" s="66"/>
      <c r="I221" s="66"/>
      <c r="J221" s="66"/>
      <c r="K221" s="66"/>
      <c r="L221" s="783"/>
      <c r="M221" s="784"/>
      <c r="N221" s="782"/>
      <c r="O221" s="66"/>
      <c r="P221" s="66"/>
      <c r="Q221" s="66"/>
      <c r="R221" s="66"/>
      <c r="S221" s="66"/>
      <c r="T221" s="66"/>
      <c r="U221" s="66"/>
      <c r="V221" s="66"/>
      <c r="W221" s="783"/>
      <c r="X221" s="753"/>
      <c r="Y221" s="748"/>
    </row>
    <row r="222" ht="15.75" customHeight="1">
      <c r="A222" s="748"/>
      <c r="B222" s="125"/>
      <c r="C222" s="785"/>
      <c r="L222" s="786"/>
      <c r="N222" s="785"/>
      <c r="W222" s="786"/>
      <c r="X222" s="753"/>
      <c r="Y222" s="748"/>
    </row>
    <row r="223" ht="15.75" customHeight="1">
      <c r="A223" s="748"/>
      <c r="B223" s="125"/>
      <c r="C223" s="785"/>
      <c r="L223" s="786"/>
      <c r="N223" s="785"/>
      <c r="W223" s="786"/>
      <c r="X223" s="753"/>
      <c r="Y223" s="748"/>
    </row>
    <row r="224" ht="15.75" customHeight="1">
      <c r="A224" s="748"/>
      <c r="B224" s="125"/>
      <c r="C224" s="785"/>
      <c r="L224" s="786"/>
      <c r="N224" s="785"/>
      <c r="W224" s="786"/>
      <c r="X224" s="753"/>
      <c r="Y224" s="748"/>
    </row>
    <row r="225" ht="15.75" customHeight="1">
      <c r="A225" s="748"/>
      <c r="B225" s="125"/>
      <c r="C225" s="787"/>
      <c r="D225" s="56"/>
      <c r="E225" s="56"/>
      <c r="F225" s="56"/>
      <c r="G225" s="56"/>
      <c r="H225" s="56"/>
      <c r="I225" s="56"/>
      <c r="J225" s="56"/>
      <c r="K225" s="56"/>
      <c r="L225" s="788"/>
      <c r="M225" s="56"/>
      <c r="N225" s="787"/>
      <c r="O225" s="56"/>
      <c r="P225" s="56"/>
      <c r="Q225" s="56"/>
      <c r="R225" s="56"/>
      <c r="S225" s="56"/>
      <c r="T225" s="56"/>
      <c r="U225" s="56"/>
      <c r="V225" s="56"/>
      <c r="W225" s="788"/>
      <c r="X225" s="753"/>
      <c r="Y225" s="748"/>
    </row>
    <row r="226" ht="15.75" customHeight="1">
      <c r="A226" s="748"/>
      <c r="B226" s="125"/>
      <c r="C226" s="665"/>
      <c r="D226" s="665"/>
      <c r="E226" s="789"/>
      <c r="F226" s="789"/>
      <c r="G226" s="790"/>
      <c r="H226" s="790"/>
      <c r="I226" s="790"/>
      <c r="J226" s="790"/>
      <c r="K226" s="790"/>
      <c r="L226" s="790"/>
      <c r="M226" s="790"/>
      <c r="N226" s="790"/>
      <c r="O226" s="790"/>
      <c r="P226" s="791"/>
      <c r="Q226" s="791"/>
      <c r="R226" s="791"/>
      <c r="S226" s="791"/>
      <c r="T226" s="791"/>
      <c r="U226" s="791"/>
      <c r="V226" s="791"/>
      <c r="W226" s="791"/>
      <c r="X226" s="753"/>
      <c r="Y226" s="748"/>
    </row>
    <row r="227" ht="15.75" customHeight="1">
      <c r="A227" s="748"/>
      <c r="B227" s="792"/>
      <c r="C227" s="734"/>
      <c r="D227" s="793"/>
      <c r="E227" s="794"/>
      <c r="F227" s="794"/>
      <c r="G227" s="795"/>
      <c r="H227" s="795"/>
      <c r="I227" s="795"/>
      <c r="J227" s="795"/>
      <c r="K227" s="795"/>
      <c r="L227" s="795"/>
      <c r="M227" s="795"/>
      <c r="N227" s="795"/>
      <c r="O227" s="795"/>
      <c r="P227" s="734"/>
      <c r="Q227" s="734"/>
      <c r="R227" s="734"/>
      <c r="S227" s="734"/>
      <c r="T227" s="734"/>
      <c r="U227" s="734"/>
      <c r="V227" s="734"/>
      <c r="W227" s="734"/>
      <c r="X227" s="796"/>
      <c r="Y227" s="748"/>
    </row>
    <row r="228" ht="15.75" customHeight="1">
      <c r="A228" s="748"/>
      <c r="B228" s="125"/>
      <c r="C228" s="754"/>
      <c r="D228" s="748"/>
      <c r="E228" s="748"/>
      <c r="F228" s="748"/>
      <c r="G228" s="748"/>
      <c r="H228" s="748"/>
      <c r="I228" s="748"/>
      <c r="J228" s="748"/>
      <c r="K228" s="748"/>
      <c r="L228" s="748"/>
      <c r="M228" s="753"/>
      <c r="N228" s="755"/>
      <c r="O228" s="755"/>
      <c r="P228" s="756"/>
      <c r="Q228" s="756"/>
      <c r="R228" s="757"/>
      <c r="S228" s="757"/>
      <c r="T228" s="758"/>
      <c r="U228" s="758"/>
      <c r="V228" s="759"/>
      <c r="W228" s="759"/>
      <c r="X228" s="753"/>
      <c r="Y228" s="748"/>
    </row>
    <row r="229" ht="15.75" customHeight="1">
      <c r="A229" s="748"/>
      <c r="B229" s="125"/>
      <c r="C229" s="760" t="s">
        <v>307</v>
      </c>
      <c r="D229" s="761"/>
      <c r="E229" s="761"/>
      <c r="F229" s="761"/>
      <c r="G229" s="761"/>
      <c r="H229" s="761"/>
      <c r="I229" s="761"/>
      <c r="J229" s="761"/>
      <c r="K229" s="761"/>
      <c r="L229" s="762"/>
      <c r="M229" s="763"/>
      <c r="N229" s="764"/>
      <c r="O229" s="90"/>
      <c r="P229" s="90"/>
      <c r="Q229" s="90"/>
      <c r="R229" s="90"/>
      <c r="S229" s="90"/>
      <c r="T229" s="90"/>
      <c r="U229" s="90"/>
      <c r="V229" s="90"/>
      <c r="W229" s="708"/>
      <c r="X229" s="753"/>
      <c r="Y229" s="748"/>
    </row>
    <row r="230" ht="15.75" customHeight="1">
      <c r="A230" s="748"/>
      <c r="B230" s="125"/>
      <c r="C230" s="765"/>
      <c r="D230" s="343"/>
      <c r="E230" s="343"/>
      <c r="F230" s="343"/>
      <c r="G230" s="343"/>
      <c r="H230" s="343"/>
      <c r="I230" s="343"/>
      <c r="J230" s="343"/>
      <c r="K230" s="343"/>
      <c r="L230" s="343"/>
      <c r="M230" s="343"/>
      <c r="N230" s="343"/>
      <c r="O230" s="343"/>
      <c r="P230" s="343"/>
      <c r="Q230" s="343"/>
      <c r="R230" s="343"/>
      <c r="S230" s="343"/>
      <c r="T230" s="343"/>
      <c r="U230" s="343"/>
      <c r="V230" s="343"/>
      <c r="W230" s="766"/>
      <c r="X230" s="753"/>
      <c r="Y230" s="748"/>
    </row>
    <row r="231" ht="15.75" customHeight="1">
      <c r="A231" s="748"/>
      <c r="B231" s="125"/>
      <c r="C231" s="767" t="s">
        <v>193</v>
      </c>
      <c r="D231" s="343"/>
      <c r="E231" s="343"/>
      <c r="F231" s="343"/>
      <c r="G231" s="343"/>
      <c r="H231" s="343"/>
      <c r="I231" s="343"/>
      <c r="J231" s="343"/>
      <c r="K231" s="343"/>
      <c r="L231" s="349"/>
      <c r="M231" s="768"/>
      <c r="N231" s="767"/>
      <c r="O231" s="343"/>
      <c r="P231" s="343"/>
      <c r="Q231" s="343"/>
      <c r="R231" s="343"/>
      <c r="S231" s="343"/>
      <c r="T231" s="343"/>
      <c r="U231" s="343"/>
      <c r="V231" s="343"/>
      <c r="W231" s="349"/>
      <c r="X231" s="753"/>
      <c r="Y231" s="748"/>
    </row>
    <row r="232" ht="15.75" customHeight="1">
      <c r="A232" s="748"/>
      <c r="B232" s="125"/>
      <c r="C232" s="769"/>
      <c r="D232" s="343"/>
      <c r="E232" s="343"/>
      <c r="F232" s="343"/>
      <c r="G232" s="343"/>
      <c r="H232" s="343"/>
      <c r="I232" s="343"/>
      <c r="J232" s="343"/>
      <c r="K232" s="343"/>
      <c r="L232" s="343"/>
      <c r="M232" s="343"/>
      <c r="N232" s="343"/>
      <c r="O232" s="343"/>
      <c r="P232" s="343"/>
      <c r="Q232" s="343"/>
      <c r="R232" s="343"/>
      <c r="S232" s="343"/>
      <c r="T232" s="343"/>
      <c r="U232" s="343"/>
      <c r="V232" s="343"/>
      <c r="W232" s="766"/>
      <c r="X232" s="753"/>
      <c r="Y232" s="748"/>
    </row>
    <row r="233" ht="15.75" customHeight="1">
      <c r="A233" s="748"/>
      <c r="B233" s="125"/>
      <c r="C233" s="770" t="s">
        <v>308</v>
      </c>
      <c r="D233" s="66"/>
      <c r="E233" s="66"/>
      <c r="F233" s="66"/>
      <c r="G233" s="66"/>
      <c r="H233" s="66"/>
      <c r="I233" s="66"/>
      <c r="J233" s="66"/>
      <c r="K233" s="66"/>
      <c r="L233" s="67"/>
      <c r="M233" s="771"/>
      <c r="N233" s="772" t="s">
        <v>309</v>
      </c>
      <c r="O233" s="773"/>
      <c r="P233" s="773"/>
      <c r="Q233" s="773"/>
      <c r="R233" s="773"/>
      <c r="S233" s="773"/>
      <c r="T233" s="773"/>
      <c r="U233" s="773"/>
      <c r="V233" s="773"/>
      <c r="W233" s="774"/>
      <c r="X233" s="753"/>
      <c r="Y233" s="748"/>
    </row>
    <row r="234" ht="15.75" customHeight="1">
      <c r="A234" s="748"/>
      <c r="B234" s="125"/>
      <c r="C234" s="797"/>
      <c r="D234" s="776"/>
      <c r="E234" s="777"/>
      <c r="F234" s="777" t="str">
        <f>IF(ISBLANK(C230),"",IF(C234&gt;1,"Experiências Adquiridas",IF(C234=1,"Experiência Adquirida","Missão Sem Experiência")))</f>
        <v/>
      </c>
      <c r="G234" s="343"/>
      <c r="H234" s="343"/>
      <c r="I234" s="343"/>
      <c r="J234" s="343"/>
      <c r="K234" s="343"/>
      <c r="L234" s="766"/>
      <c r="M234" s="778"/>
      <c r="N234" s="779"/>
      <c r="O234" s="343"/>
      <c r="P234" s="343"/>
      <c r="Q234" s="343"/>
      <c r="R234" s="343"/>
      <c r="S234" s="343"/>
      <c r="T234" s="343"/>
      <c r="U234" s="343"/>
      <c r="V234" s="343"/>
      <c r="W234" s="766"/>
      <c r="X234" s="753"/>
      <c r="Y234" s="748"/>
    </row>
    <row r="235" ht="15.75" customHeight="1">
      <c r="A235" s="748"/>
      <c r="B235" s="125"/>
      <c r="C235" s="780" t="s">
        <v>196</v>
      </c>
      <c r="D235" s="56"/>
      <c r="E235" s="56"/>
      <c r="F235" s="56"/>
      <c r="G235" s="56"/>
      <c r="H235" s="56"/>
      <c r="I235" s="56"/>
      <c r="J235" s="56"/>
      <c r="K235" s="56"/>
      <c r="L235" s="248"/>
      <c r="M235" s="781"/>
      <c r="N235" s="767" t="s">
        <v>197</v>
      </c>
      <c r="O235" s="343"/>
      <c r="P235" s="343"/>
      <c r="Q235" s="343"/>
      <c r="R235" s="343"/>
      <c r="S235" s="343"/>
      <c r="T235" s="343"/>
      <c r="U235" s="343"/>
      <c r="V235" s="343"/>
      <c r="W235" s="349"/>
      <c r="X235" s="753"/>
      <c r="Y235" s="748"/>
    </row>
    <row r="236" ht="15.75" customHeight="1">
      <c r="A236" s="748"/>
      <c r="B236" s="125"/>
      <c r="C236" s="782"/>
      <c r="D236" s="66"/>
      <c r="E236" s="66"/>
      <c r="F236" s="66"/>
      <c r="G236" s="66"/>
      <c r="H236" s="66"/>
      <c r="I236" s="66"/>
      <c r="J236" s="66"/>
      <c r="K236" s="66"/>
      <c r="L236" s="783"/>
      <c r="M236" s="784"/>
      <c r="N236" s="782"/>
      <c r="O236" s="66"/>
      <c r="P236" s="66"/>
      <c r="Q236" s="66"/>
      <c r="R236" s="66"/>
      <c r="S236" s="66"/>
      <c r="T236" s="66"/>
      <c r="U236" s="66"/>
      <c r="V236" s="66"/>
      <c r="W236" s="783"/>
      <c r="X236" s="753"/>
      <c r="Y236" s="748"/>
    </row>
    <row r="237" ht="15.75" customHeight="1">
      <c r="A237" s="748"/>
      <c r="B237" s="125"/>
      <c r="C237" s="785"/>
      <c r="L237" s="786"/>
      <c r="N237" s="785"/>
      <c r="W237" s="786"/>
      <c r="X237" s="753"/>
      <c r="Y237" s="748"/>
    </row>
    <row r="238" ht="15.75" customHeight="1">
      <c r="A238" s="748"/>
      <c r="B238" s="125"/>
      <c r="C238" s="785"/>
      <c r="L238" s="786"/>
      <c r="N238" s="785"/>
      <c r="W238" s="786"/>
      <c r="X238" s="753"/>
      <c r="Y238" s="748"/>
    </row>
    <row r="239" ht="15.75" customHeight="1">
      <c r="A239" s="748"/>
      <c r="B239" s="125"/>
      <c r="C239" s="785"/>
      <c r="L239" s="786"/>
      <c r="N239" s="785"/>
      <c r="W239" s="786"/>
      <c r="X239" s="753"/>
      <c r="Y239" s="748"/>
    </row>
    <row r="240" ht="15.75" customHeight="1">
      <c r="A240" s="748"/>
      <c r="B240" s="125"/>
      <c r="C240" s="787"/>
      <c r="D240" s="56"/>
      <c r="E240" s="56"/>
      <c r="F240" s="56"/>
      <c r="G240" s="56"/>
      <c r="H240" s="56"/>
      <c r="I240" s="56"/>
      <c r="J240" s="56"/>
      <c r="K240" s="56"/>
      <c r="L240" s="788"/>
      <c r="M240" s="56"/>
      <c r="N240" s="787"/>
      <c r="O240" s="56"/>
      <c r="P240" s="56"/>
      <c r="Q240" s="56"/>
      <c r="R240" s="56"/>
      <c r="S240" s="56"/>
      <c r="T240" s="56"/>
      <c r="U240" s="56"/>
      <c r="V240" s="56"/>
      <c r="W240" s="788"/>
      <c r="X240" s="753"/>
      <c r="Y240" s="748"/>
    </row>
    <row r="241" ht="15.75" customHeight="1">
      <c r="A241" s="748"/>
      <c r="B241" s="125"/>
      <c r="C241" s="665"/>
      <c r="D241" s="665"/>
      <c r="E241" s="789"/>
      <c r="F241" s="789"/>
      <c r="G241" s="790"/>
      <c r="H241" s="790"/>
      <c r="I241" s="790"/>
      <c r="J241" s="790"/>
      <c r="K241" s="790"/>
      <c r="L241" s="790"/>
      <c r="M241" s="790"/>
      <c r="N241" s="790"/>
      <c r="O241" s="790"/>
      <c r="P241" s="791"/>
      <c r="Q241" s="791"/>
      <c r="R241" s="791"/>
      <c r="S241" s="791"/>
      <c r="T241" s="791"/>
      <c r="U241" s="791"/>
      <c r="V241" s="791"/>
      <c r="W241" s="791"/>
      <c r="X241" s="753"/>
      <c r="Y241" s="748"/>
    </row>
    <row r="242" ht="15.75" customHeight="1">
      <c r="A242" s="748"/>
      <c r="B242" s="792"/>
      <c r="C242" s="734"/>
      <c r="D242" s="793"/>
      <c r="E242" s="794"/>
      <c r="F242" s="794"/>
      <c r="G242" s="795"/>
      <c r="H242" s="795"/>
      <c r="I242" s="795"/>
      <c r="J242" s="795"/>
      <c r="K242" s="795"/>
      <c r="L242" s="795"/>
      <c r="M242" s="795"/>
      <c r="N242" s="795"/>
      <c r="O242" s="795"/>
      <c r="P242" s="734"/>
      <c r="Q242" s="734"/>
      <c r="R242" s="734"/>
      <c r="S242" s="734"/>
      <c r="T242" s="734"/>
      <c r="U242" s="734"/>
      <c r="V242" s="734"/>
      <c r="W242" s="734"/>
      <c r="X242" s="796"/>
      <c r="Y242" s="748"/>
    </row>
    <row r="243" ht="15.75" customHeight="1">
      <c r="A243" s="748"/>
      <c r="B243" s="125"/>
      <c r="C243" s="754"/>
      <c r="D243" s="748"/>
      <c r="E243" s="748"/>
      <c r="F243" s="748"/>
      <c r="G243" s="748"/>
      <c r="H243" s="748"/>
      <c r="I243" s="748"/>
      <c r="J243" s="748"/>
      <c r="K243" s="748"/>
      <c r="L243" s="748"/>
      <c r="M243" s="753"/>
      <c r="N243" s="755"/>
      <c r="O243" s="755"/>
      <c r="P243" s="756"/>
      <c r="Q243" s="756"/>
      <c r="R243" s="757"/>
      <c r="S243" s="757"/>
      <c r="T243" s="758"/>
      <c r="U243" s="758"/>
      <c r="V243" s="759"/>
      <c r="W243" s="759"/>
      <c r="X243" s="753"/>
      <c r="Y243" s="748"/>
    </row>
    <row r="244" ht="15.75" customHeight="1">
      <c r="A244" s="748"/>
      <c r="B244" s="125"/>
      <c r="C244" s="760" t="s">
        <v>307</v>
      </c>
      <c r="D244" s="761"/>
      <c r="E244" s="761"/>
      <c r="F244" s="761"/>
      <c r="G244" s="761"/>
      <c r="H244" s="761"/>
      <c r="I244" s="761"/>
      <c r="J244" s="761"/>
      <c r="K244" s="761"/>
      <c r="L244" s="762"/>
      <c r="M244" s="763"/>
      <c r="N244" s="764"/>
      <c r="O244" s="90"/>
      <c r="P244" s="90"/>
      <c r="Q244" s="90"/>
      <c r="R244" s="90"/>
      <c r="S244" s="90"/>
      <c r="T244" s="90"/>
      <c r="U244" s="90"/>
      <c r="V244" s="90"/>
      <c r="W244" s="708"/>
      <c r="X244" s="753"/>
      <c r="Y244" s="748"/>
    </row>
    <row r="245" ht="15.75" customHeight="1">
      <c r="A245" s="748"/>
      <c r="B245" s="125"/>
      <c r="C245" s="765"/>
      <c r="D245" s="343"/>
      <c r="E245" s="343"/>
      <c r="F245" s="343"/>
      <c r="G245" s="343"/>
      <c r="H245" s="343"/>
      <c r="I245" s="343"/>
      <c r="J245" s="343"/>
      <c r="K245" s="343"/>
      <c r="L245" s="343"/>
      <c r="M245" s="343"/>
      <c r="N245" s="343"/>
      <c r="O245" s="343"/>
      <c r="P245" s="343"/>
      <c r="Q245" s="343"/>
      <c r="R245" s="343"/>
      <c r="S245" s="343"/>
      <c r="T245" s="343"/>
      <c r="U245" s="343"/>
      <c r="V245" s="343"/>
      <c r="W245" s="766"/>
      <c r="X245" s="753"/>
      <c r="Y245" s="748"/>
    </row>
    <row r="246" ht="15.75" customHeight="1">
      <c r="A246" s="748"/>
      <c r="B246" s="125"/>
      <c r="C246" s="767" t="s">
        <v>193</v>
      </c>
      <c r="D246" s="343"/>
      <c r="E246" s="343"/>
      <c r="F246" s="343"/>
      <c r="G246" s="343"/>
      <c r="H246" s="343"/>
      <c r="I246" s="343"/>
      <c r="J246" s="343"/>
      <c r="K246" s="343"/>
      <c r="L246" s="349"/>
      <c r="M246" s="768"/>
      <c r="N246" s="767"/>
      <c r="O246" s="343"/>
      <c r="P246" s="343"/>
      <c r="Q246" s="343"/>
      <c r="R246" s="343"/>
      <c r="S246" s="343"/>
      <c r="T246" s="343"/>
      <c r="U246" s="343"/>
      <c r="V246" s="343"/>
      <c r="W246" s="349"/>
      <c r="X246" s="753"/>
      <c r="Y246" s="748"/>
    </row>
    <row r="247" ht="15.75" customHeight="1">
      <c r="A247" s="748"/>
      <c r="B247" s="125"/>
      <c r="C247" s="769"/>
      <c r="D247" s="343"/>
      <c r="E247" s="343"/>
      <c r="F247" s="343"/>
      <c r="G247" s="343"/>
      <c r="H247" s="343"/>
      <c r="I247" s="343"/>
      <c r="J247" s="343"/>
      <c r="K247" s="343"/>
      <c r="L247" s="343"/>
      <c r="M247" s="343"/>
      <c r="N247" s="343"/>
      <c r="O247" s="343"/>
      <c r="P247" s="343"/>
      <c r="Q247" s="343"/>
      <c r="R247" s="343"/>
      <c r="S247" s="343"/>
      <c r="T247" s="343"/>
      <c r="U247" s="343"/>
      <c r="V247" s="343"/>
      <c r="W247" s="766"/>
      <c r="X247" s="753"/>
      <c r="Y247" s="748"/>
    </row>
    <row r="248" ht="15.75" customHeight="1">
      <c r="A248" s="748"/>
      <c r="B248" s="125"/>
      <c r="C248" s="770" t="s">
        <v>308</v>
      </c>
      <c r="D248" s="66"/>
      <c r="E248" s="66"/>
      <c r="F248" s="66"/>
      <c r="G248" s="66"/>
      <c r="H248" s="66"/>
      <c r="I248" s="66"/>
      <c r="J248" s="66"/>
      <c r="K248" s="66"/>
      <c r="L248" s="67"/>
      <c r="M248" s="771"/>
      <c r="N248" s="772" t="s">
        <v>309</v>
      </c>
      <c r="O248" s="773"/>
      <c r="P248" s="773"/>
      <c r="Q248" s="773"/>
      <c r="R248" s="773"/>
      <c r="S248" s="773"/>
      <c r="T248" s="773"/>
      <c r="U248" s="773"/>
      <c r="V248" s="773"/>
      <c r="W248" s="774"/>
      <c r="X248" s="753"/>
      <c r="Y248" s="748"/>
    </row>
    <row r="249" ht="15.75" customHeight="1">
      <c r="A249" s="748"/>
      <c r="B249" s="125"/>
      <c r="C249" s="797"/>
      <c r="D249" s="776"/>
      <c r="E249" s="777"/>
      <c r="F249" s="777" t="str">
        <f>IF(ISBLANK(C245),"",IF(C249&gt;1,"Experiências Adquiridas",IF(C249=1,"Experiência Adquirida","Missão Sem Experiência")))</f>
        <v/>
      </c>
      <c r="G249" s="343"/>
      <c r="H249" s="343"/>
      <c r="I249" s="343"/>
      <c r="J249" s="343"/>
      <c r="K249" s="343"/>
      <c r="L249" s="766"/>
      <c r="M249" s="778"/>
      <c r="N249" s="779"/>
      <c r="O249" s="343"/>
      <c r="P249" s="343"/>
      <c r="Q249" s="343"/>
      <c r="R249" s="343"/>
      <c r="S249" s="343"/>
      <c r="T249" s="343"/>
      <c r="U249" s="343"/>
      <c r="V249" s="343"/>
      <c r="W249" s="766"/>
      <c r="X249" s="753"/>
      <c r="Y249" s="748"/>
    </row>
    <row r="250" ht="15.75" customHeight="1">
      <c r="A250" s="748"/>
      <c r="B250" s="125"/>
      <c r="C250" s="780" t="s">
        <v>196</v>
      </c>
      <c r="D250" s="56"/>
      <c r="E250" s="56"/>
      <c r="F250" s="56"/>
      <c r="G250" s="56"/>
      <c r="H250" s="56"/>
      <c r="I250" s="56"/>
      <c r="J250" s="56"/>
      <c r="K250" s="56"/>
      <c r="L250" s="248"/>
      <c r="M250" s="781"/>
      <c r="N250" s="767" t="s">
        <v>197</v>
      </c>
      <c r="O250" s="343"/>
      <c r="P250" s="343"/>
      <c r="Q250" s="343"/>
      <c r="R250" s="343"/>
      <c r="S250" s="343"/>
      <c r="T250" s="343"/>
      <c r="U250" s="343"/>
      <c r="V250" s="343"/>
      <c r="W250" s="349"/>
      <c r="X250" s="753"/>
      <c r="Y250" s="748"/>
    </row>
    <row r="251" ht="15.75" customHeight="1">
      <c r="A251" s="748"/>
      <c r="B251" s="125"/>
      <c r="C251" s="782"/>
      <c r="D251" s="66"/>
      <c r="E251" s="66"/>
      <c r="F251" s="66"/>
      <c r="G251" s="66"/>
      <c r="H251" s="66"/>
      <c r="I251" s="66"/>
      <c r="J251" s="66"/>
      <c r="K251" s="66"/>
      <c r="L251" s="783"/>
      <c r="M251" s="784"/>
      <c r="N251" s="782"/>
      <c r="O251" s="66"/>
      <c r="P251" s="66"/>
      <c r="Q251" s="66"/>
      <c r="R251" s="66"/>
      <c r="S251" s="66"/>
      <c r="T251" s="66"/>
      <c r="U251" s="66"/>
      <c r="V251" s="66"/>
      <c r="W251" s="783"/>
      <c r="X251" s="753"/>
      <c r="Y251" s="748"/>
    </row>
    <row r="252" ht="15.75" customHeight="1">
      <c r="A252" s="748"/>
      <c r="B252" s="125"/>
      <c r="C252" s="785"/>
      <c r="L252" s="786"/>
      <c r="N252" s="785"/>
      <c r="W252" s="786"/>
      <c r="X252" s="753"/>
      <c r="Y252" s="748"/>
    </row>
    <row r="253" ht="15.75" customHeight="1">
      <c r="A253" s="748"/>
      <c r="B253" s="125"/>
      <c r="C253" s="785"/>
      <c r="L253" s="786"/>
      <c r="N253" s="785"/>
      <c r="W253" s="786"/>
      <c r="X253" s="753"/>
      <c r="Y253" s="748"/>
    </row>
    <row r="254" ht="15.75" customHeight="1">
      <c r="A254" s="748"/>
      <c r="B254" s="125"/>
      <c r="C254" s="785"/>
      <c r="L254" s="786"/>
      <c r="N254" s="785"/>
      <c r="W254" s="786"/>
      <c r="X254" s="753"/>
      <c r="Y254" s="748"/>
    </row>
    <row r="255" ht="15.75" customHeight="1">
      <c r="A255" s="748"/>
      <c r="B255" s="125"/>
      <c r="C255" s="787"/>
      <c r="D255" s="56"/>
      <c r="E255" s="56"/>
      <c r="F255" s="56"/>
      <c r="G255" s="56"/>
      <c r="H255" s="56"/>
      <c r="I255" s="56"/>
      <c r="J255" s="56"/>
      <c r="K255" s="56"/>
      <c r="L255" s="788"/>
      <c r="M255" s="56"/>
      <c r="N255" s="787"/>
      <c r="O255" s="56"/>
      <c r="P255" s="56"/>
      <c r="Q255" s="56"/>
      <c r="R255" s="56"/>
      <c r="S255" s="56"/>
      <c r="T255" s="56"/>
      <c r="U255" s="56"/>
      <c r="V255" s="56"/>
      <c r="W255" s="788"/>
      <c r="X255" s="753"/>
      <c r="Y255" s="748"/>
    </row>
    <row r="256" ht="15.75" customHeight="1">
      <c r="A256" s="748"/>
      <c r="B256" s="125"/>
      <c r="C256" s="665"/>
      <c r="D256" s="665"/>
      <c r="E256" s="789"/>
      <c r="F256" s="789"/>
      <c r="G256" s="790"/>
      <c r="H256" s="790"/>
      <c r="I256" s="790"/>
      <c r="J256" s="790"/>
      <c r="K256" s="790"/>
      <c r="L256" s="790"/>
      <c r="M256" s="790"/>
      <c r="N256" s="790"/>
      <c r="O256" s="790"/>
      <c r="P256" s="791"/>
      <c r="Q256" s="791"/>
      <c r="R256" s="791"/>
      <c r="S256" s="791"/>
      <c r="T256" s="791"/>
      <c r="U256" s="791"/>
      <c r="V256" s="791"/>
      <c r="W256" s="791"/>
      <c r="X256" s="753"/>
      <c r="Y256" s="748"/>
    </row>
    <row r="257" ht="15.75" customHeight="1">
      <c r="A257" s="748"/>
      <c r="B257" s="792"/>
      <c r="C257" s="734"/>
      <c r="D257" s="793"/>
      <c r="E257" s="794"/>
      <c r="F257" s="794"/>
      <c r="G257" s="795"/>
      <c r="H257" s="795"/>
      <c r="I257" s="795"/>
      <c r="J257" s="795"/>
      <c r="K257" s="795"/>
      <c r="L257" s="795"/>
      <c r="M257" s="795"/>
      <c r="N257" s="795"/>
      <c r="O257" s="795"/>
      <c r="P257" s="734"/>
      <c r="Q257" s="734"/>
      <c r="R257" s="734"/>
      <c r="S257" s="734"/>
      <c r="T257" s="734"/>
      <c r="U257" s="734"/>
      <c r="V257" s="734"/>
      <c r="W257" s="734"/>
      <c r="X257" s="796"/>
      <c r="Y257" s="748"/>
    </row>
    <row r="258" ht="15.75" customHeight="1">
      <c r="A258" s="748"/>
      <c r="B258" s="125"/>
      <c r="C258" s="754"/>
      <c r="D258" s="748"/>
      <c r="E258" s="748"/>
      <c r="F258" s="748"/>
      <c r="G258" s="748"/>
      <c r="H258" s="748"/>
      <c r="I258" s="748"/>
      <c r="J258" s="748"/>
      <c r="K258" s="748"/>
      <c r="L258" s="748"/>
      <c r="M258" s="753"/>
      <c r="N258" s="755"/>
      <c r="O258" s="755"/>
      <c r="P258" s="756"/>
      <c r="Q258" s="756"/>
      <c r="R258" s="757"/>
      <c r="S258" s="757"/>
      <c r="T258" s="758"/>
      <c r="U258" s="758"/>
      <c r="V258" s="759"/>
      <c r="W258" s="759"/>
      <c r="X258" s="753"/>
      <c r="Y258" s="748"/>
    </row>
    <row r="259" ht="15.75" customHeight="1">
      <c r="A259" s="748"/>
      <c r="B259" s="125"/>
      <c r="C259" s="760" t="s">
        <v>307</v>
      </c>
      <c r="D259" s="761"/>
      <c r="E259" s="761"/>
      <c r="F259" s="761"/>
      <c r="G259" s="761"/>
      <c r="H259" s="761"/>
      <c r="I259" s="761"/>
      <c r="J259" s="761"/>
      <c r="K259" s="761"/>
      <c r="L259" s="762"/>
      <c r="M259" s="763"/>
      <c r="N259" s="764"/>
      <c r="O259" s="90"/>
      <c r="P259" s="90"/>
      <c r="Q259" s="90"/>
      <c r="R259" s="90"/>
      <c r="S259" s="90"/>
      <c r="T259" s="90"/>
      <c r="U259" s="90"/>
      <c r="V259" s="90"/>
      <c r="W259" s="708"/>
      <c r="X259" s="753"/>
      <c r="Y259" s="748"/>
    </row>
    <row r="260" ht="15.75" customHeight="1">
      <c r="A260" s="748"/>
      <c r="B260" s="125"/>
      <c r="C260" s="765"/>
      <c r="D260" s="343"/>
      <c r="E260" s="343"/>
      <c r="F260" s="343"/>
      <c r="G260" s="343"/>
      <c r="H260" s="343"/>
      <c r="I260" s="343"/>
      <c r="J260" s="343"/>
      <c r="K260" s="343"/>
      <c r="L260" s="343"/>
      <c r="M260" s="343"/>
      <c r="N260" s="343"/>
      <c r="O260" s="343"/>
      <c r="P260" s="343"/>
      <c r="Q260" s="343"/>
      <c r="R260" s="343"/>
      <c r="S260" s="343"/>
      <c r="T260" s="343"/>
      <c r="U260" s="343"/>
      <c r="V260" s="343"/>
      <c r="W260" s="766"/>
      <c r="X260" s="753"/>
      <c r="Y260" s="748"/>
    </row>
    <row r="261" ht="15.75" customHeight="1">
      <c r="A261" s="748"/>
      <c r="B261" s="125"/>
      <c r="C261" s="767" t="s">
        <v>193</v>
      </c>
      <c r="D261" s="343"/>
      <c r="E261" s="343"/>
      <c r="F261" s="343"/>
      <c r="G261" s="343"/>
      <c r="H261" s="343"/>
      <c r="I261" s="343"/>
      <c r="J261" s="343"/>
      <c r="K261" s="343"/>
      <c r="L261" s="349"/>
      <c r="M261" s="768"/>
      <c r="N261" s="767"/>
      <c r="O261" s="343"/>
      <c r="P261" s="343"/>
      <c r="Q261" s="343"/>
      <c r="R261" s="343"/>
      <c r="S261" s="343"/>
      <c r="T261" s="343"/>
      <c r="U261" s="343"/>
      <c r="V261" s="343"/>
      <c r="W261" s="349"/>
      <c r="X261" s="753"/>
      <c r="Y261" s="748"/>
    </row>
    <row r="262" ht="15.75" customHeight="1">
      <c r="A262" s="748"/>
      <c r="B262" s="125"/>
      <c r="C262" s="769"/>
      <c r="D262" s="343"/>
      <c r="E262" s="343"/>
      <c r="F262" s="343"/>
      <c r="G262" s="343"/>
      <c r="H262" s="343"/>
      <c r="I262" s="343"/>
      <c r="J262" s="343"/>
      <c r="K262" s="343"/>
      <c r="L262" s="343"/>
      <c r="M262" s="343"/>
      <c r="N262" s="343"/>
      <c r="O262" s="343"/>
      <c r="P262" s="343"/>
      <c r="Q262" s="343"/>
      <c r="R262" s="343"/>
      <c r="S262" s="343"/>
      <c r="T262" s="343"/>
      <c r="U262" s="343"/>
      <c r="V262" s="343"/>
      <c r="W262" s="766"/>
      <c r="X262" s="753"/>
      <c r="Y262" s="748"/>
    </row>
    <row r="263" ht="15.75" customHeight="1">
      <c r="A263" s="748"/>
      <c r="B263" s="125"/>
      <c r="C263" s="770" t="s">
        <v>308</v>
      </c>
      <c r="D263" s="66"/>
      <c r="E263" s="66"/>
      <c r="F263" s="66"/>
      <c r="G263" s="66"/>
      <c r="H263" s="66"/>
      <c r="I263" s="66"/>
      <c r="J263" s="66"/>
      <c r="K263" s="66"/>
      <c r="L263" s="67"/>
      <c r="M263" s="771"/>
      <c r="N263" s="772" t="s">
        <v>309</v>
      </c>
      <c r="O263" s="773"/>
      <c r="P263" s="773"/>
      <c r="Q263" s="773"/>
      <c r="R263" s="773"/>
      <c r="S263" s="773"/>
      <c r="T263" s="773"/>
      <c r="U263" s="773"/>
      <c r="V263" s="773"/>
      <c r="W263" s="774"/>
      <c r="X263" s="753"/>
      <c r="Y263" s="748"/>
    </row>
    <row r="264" ht="15.75" customHeight="1">
      <c r="A264" s="748"/>
      <c r="B264" s="125"/>
      <c r="C264" s="797"/>
      <c r="D264" s="776"/>
      <c r="E264" s="777"/>
      <c r="F264" s="777" t="str">
        <f>IF(ISBLANK(C260),"",IF(C264&gt;1,"Experiências Adquiridas",IF(C264=1,"Experiência Adquirida","Missão Sem Experiência")))</f>
        <v/>
      </c>
      <c r="G264" s="343"/>
      <c r="H264" s="343"/>
      <c r="I264" s="343"/>
      <c r="J264" s="343"/>
      <c r="K264" s="343"/>
      <c r="L264" s="766"/>
      <c r="M264" s="778"/>
      <c r="N264" s="779"/>
      <c r="O264" s="343"/>
      <c r="P264" s="343"/>
      <c r="Q264" s="343"/>
      <c r="R264" s="343"/>
      <c r="S264" s="343"/>
      <c r="T264" s="343"/>
      <c r="U264" s="343"/>
      <c r="V264" s="343"/>
      <c r="W264" s="766"/>
      <c r="X264" s="753"/>
      <c r="Y264" s="748"/>
    </row>
    <row r="265" ht="15.75" customHeight="1">
      <c r="A265" s="748"/>
      <c r="B265" s="125"/>
      <c r="C265" s="780" t="s">
        <v>196</v>
      </c>
      <c r="D265" s="56"/>
      <c r="E265" s="56"/>
      <c r="F265" s="56"/>
      <c r="G265" s="56"/>
      <c r="H265" s="56"/>
      <c r="I265" s="56"/>
      <c r="J265" s="56"/>
      <c r="K265" s="56"/>
      <c r="L265" s="248"/>
      <c r="M265" s="781"/>
      <c r="N265" s="767" t="s">
        <v>197</v>
      </c>
      <c r="O265" s="343"/>
      <c r="P265" s="343"/>
      <c r="Q265" s="343"/>
      <c r="R265" s="343"/>
      <c r="S265" s="343"/>
      <c r="T265" s="343"/>
      <c r="U265" s="343"/>
      <c r="V265" s="343"/>
      <c r="W265" s="349"/>
      <c r="X265" s="753"/>
      <c r="Y265" s="748"/>
    </row>
    <row r="266" ht="15.75" customHeight="1">
      <c r="A266" s="748"/>
      <c r="B266" s="125"/>
      <c r="C266" s="782"/>
      <c r="D266" s="66"/>
      <c r="E266" s="66"/>
      <c r="F266" s="66"/>
      <c r="G266" s="66"/>
      <c r="H266" s="66"/>
      <c r="I266" s="66"/>
      <c r="J266" s="66"/>
      <c r="K266" s="66"/>
      <c r="L266" s="783"/>
      <c r="M266" s="784"/>
      <c r="N266" s="782"/>
      <c r="O266" s="66"/>
      <c r="P266" s="66"/>
      <c r="Q266" s="66"/>
      <c r="R266" s="66"/>
      <c r="S266" s="66"/>
      <c r="T266" s="66"/>
      <c r="U266" s="66"/>
      <c r="V266" s="66"/>
      <c r="W266" s="783"/>
      <c r="X266" s="753"/>
      <c r="Y266" s="748"/>
    </row>
    <row r="267" ht="15.75" customHeight="1">
      <c r="A267" s="748"/>
      <c r="B267" s="125"/>
      <c r="C267" s="785"/>
      <c r="L267" s="786"/>
      <c r="N267" s="785"/>
      <c r="W267" s="786"/>
      <c r="X267" s="753"/>
      <c r="Y267" s="748"/>
    </row>
    <row r="268" ht="15.75" customHeight="1">
      <c r="A268" s="748"/>
      <c r="B268" s="125"/>
      <c r="C268" s="785"/>
      <c r="L268" s="786"/>
      <c r="N268" s="785"/>
      <c r="W268" s="786"/>
      <c r="X268" s="753"/>
      <c r="Y268" s="748"/>
    </row>
    <row r="269" ht="15.75" customHeight="1">
      <c r="A269" s="748"/>
      <c r="B269" s="125"/>
      <c r="C269" s="785"/>
      <c r="L269" s="786"/>
      <c r="N269" s="785"/>
      <c r="W269" s="786"/>
      <c r="X269" s="753"/>
      <c r="Y269" s="748"/>
    </row>
    <row r="270" ht="15.75" customHeight="1">
      <c r="A270" s="748"/>
      <c r="B270" s="125"/>
      <c r="C270" s="787"/>
      <c r="D270" s="56"/>
      <c r="E270" s="56"/>
      <c r="F270" s="56"/>
      <c r="G270" s="56"/>
      <c r="H270" s="56"/>
      <c r="I270" s="56"/>
      <c r="J270" s="56"/>
      <c r="K270" s="56"/>
      <c r="L270" s="788"/>
      <c r="M270" s="56"/>
      <c r="N270" s="787"/>
      <c r="O270" s="56"/>
      <c r="P270" s="56"/>
      <c r="Q270" s="56"/>
      <c r="R270" s="56"/>
      <c r="S270" s="56"/>
      <c r="T270" s="56"/>
      <c r="U270" s="56"/>
      <c r="V270" s="56"/>
      <c r="W270" s="788"/>
      <c r="X270" s="753"/>
      <c r="Y270" s="748"/>
    </row>
    <row r="271" ht="15.75" customHeight="1">
      <c r="A271" s="748"/>
      <c r="B271" s="125"/>
      <c r="C271" s="665"/>
      <c r="D271" s="665"/>
      <c r="E271" s="789"/>
      <c r="F271" s="789"/>
      <c r="G271" s="790"/>
      <c r="H271" s="790"/>
      <c r="I271" s="790"/>
      <c r="J271" s="790"/>
      <c r="K271" s="790"/>
      <c r="L271" s="790"/>
      <c r="M271" s="790"/>
      <c r="N271" s="790"/>
      <c r="O271" s="790"/>
      <c r="P271" s="791"/>
      <c r="Q271" s="791"/>
      <c r="R271" s="791"/>
      <c r="S271" s="791"/>
      <c r="T271" s="791"/>
      <c r="U271" s="791"/>
      <c r="V271" s="791"/>
      <c r="W271" s="791"/>
      <c r="X271" s="753"/>
      <c r="Y271" s="748"/>
    </row>
    <row r="272" ht="15.75" customHeight="1">
      <c r="A272" s="748"/>
      <c r="B272" s="792"/>
      <c r="C272" s="734"/>
      <c r="D272" s="793"/>
      <c r="E272" s="794"/>
      <c r="F272" s="794"/>
      <c r="G272" s="795"/>
      <c r="H272" s="795"/>
      <c r="I272" s="795"/>
      <c r="J272" s="795"/>
      <c r="K272" s="795"/>
      <c r="L272" s="795"/>
      <c r="M272" s="795"/>
      <c r="N272" s="795"/>
      <c r="O272" s="795"/>
      <c r="P272" s="734"/>
      <c r="Q272" s="734"/>
      <c r="R272" s="734"/>
      <c r="S272" s="734"/>
      <c r="T272" s="734"/>
      <c r="U272" s="734"/>
      <c r="V272" s="734"/>
      <c r="W272" s="734"/>
      <c r="X272" s="796"/>
      <c r="Y272" s="748"/>
    </row>
    <row r="273" ht="15.75" customHeight="1">
      <c r="A273" s="748"/>
      <c r="B273" s="125"/>
      <c r="C273" s="754"/>
      <c r="D273" s="748"/>
      <c r="E273" s="748"/>
      <c r="F273" s="748"/>
      <c r="G273" s="748"/>
      <c r="H273" s="748"/>
      <c r="I273" s="748"/>
      <c r="J273" s="748"/>
      <c r="K273" s="748"/>
      <c r="L273" s="748"/>
      <c r="M273" s="753"/>
      <c r="N273" s="755"/>
      <c r="O273" s="755"/>
      <c r="P273" s="756"/>
      <c r="Q273" s="756"/>
      <c r="R273" s="757"/>
      <c r="S273" s="757"/>
      <c r="T273" s="758"/>
      <c r="U273" s="758"/>
      <c r="V273" s="759"/>
      <c r="W273" s="759"/>
      <c r="X273" s="753"/>
      <c r="Y273" s="748"/>
    </row>
    <row r="274" ht="15.75" customHeight="1">
      <c r="A274" s="748"/>
      <c r="B274" s="125"/>
      <c r="C274" s="760" t="s">
        <v>307</v>
      </c>
      <c r="D274" s="761"/>
      <c r="E274" s="761"/>
      <c r="F274" s="761"/>
      <c r="G274" s="761"/>
      <c r="H274" s="761"/>
      <c r="I274" s="761"/>
      <c r="J274" s="761"/>
      <c r="K274" s="761"/>
      <c r="L274" s="762"/>
      <c r="M274" s="763"/>
      <c r="N274" s="764"/>
      <c r="O274" s="90"/>
      <c r="P274" s="90"/>
      <c r="Q274" s="90"/>
      <c r="R274" s="90"/>
      <c r="S274" s="90"/>
      <c r="T274" s="90"/>
      <c r="U274" s="90"/>
      <c r="V274" s="90"/>
      <c r="W274" s="708"/>
      <c r="X274" s="753"/>
      <c r="Y274" s="748"/>
    </row>
    <row r="275" ht="15.75" customHeight="1">
      <c r="A275" s="748"/>
      <c r="B275" s="125"/>
      <c r="C275" s="765"/>
      <c r="D275" s="343"/>
      <c r="E275" s="343"/>
      <c r="F275" s="343"/>
      <c r="G275" s="343"/>
      <c r="H275" s="343"/>
      <c r="I275" s="343"/>
      <c r="J275" s="343"/>
      <c r="K275" s="343"/>
      <c r="L275" s="343"/>
      <c r="M275" s="343"/>
      <c r="N275" s="343"/>
      <c r="O275" s="343"/>
      <c r="P275" s="343"/>
      <c r="Q275" s="343"/>
      <c r="R275" s="343"/>
      <c r="S275" s="343"/>
      <c r="T275" s="343"/>
      <c r="U275" s="343"/>
      <c r="V275" s="343"/>
      <c r="W275" s="766"/>
      <c r="X275" s="753"/>
      <c r="Y275" s="748"/>
    </row>
    <row r="276" ht="15.75" customHeight="1">
      <c r="A276" s="748"/>
      <c r="B276" s="125"/>
      <c r="C276" s="767" t="s">
        <v>193</v>
      </c>
      <c r="D276" s="343"/>
      <c r="E276" s="343"/>
      <c r="F276" s="343"/>
      <c r="G276" s="343"/>
      <c r="H276" s="343"/>
      <c r="I276" s="343"/>
      <c r="J276" s="343"/>
      <c r="K276" s="343"/>
      <c r="L276" s="349"/>
      <c r="M276" s="768"/>
      <c r="N276" s="767"/>
      <c r="O276" s="343"/>
      <c r="P276" s="343"/>
      <c r="Q276" s="343"/>
      <c r="R276" s="343"/>
      <c r="S276" s="343"/>
      <c r="T276" s="343"/>
      <c r="U276" s="343"/>
      <c r="V276" s="343"/>
      <c r="W276" s="349"/>
      <c r="X276" s="753"/>
      <c r="Y276" s="748"/>
    </row>
    <row r="277" ht="15.75" customHeight="1">
      <c r="A277" s="748"/>
      <c r="B277" s="125"/>
      <c r="C277" s="769"/>
      <c r="D277" s="343"/>
      <c r="E277" s="343"/>
      <c r="F277" s="343"/>
      <c r="G277" s="343"/>
      <c r="H277" s="343"/>
      <c r="I277" s="343"/>
      <c r="J277" s="343"/>
      <c r="K277" s="343"/>
      <c r="L277" s="343"/>
      <c r="M277" s="343"/>
      <c r="N277" s="343"/>
      <c r="O277" s="343"/>
      <c r="P277" s="343"/>
      <c r="Q277" s="343"/>
      <c r="R277" s="343"/>
      <c r="S277" s="343"/>
      <c r="T277" s="343"/>
      <c r="U277" s="343"/>
      <c r="V277" s="343"/>
      <c r="W277" s="766"/>
      <c r="X277" s="753"/>
      <c r="Y277" s="748"/>
    </row>
    <row r="278" ht="15.75" customHeight="1">
      <c r="A278" s="748"/>
      <c r="B278" s="125"/>
      <c r="C278" s="770" t="s">
        <v>308</v>
      </c>
      <c r="D278" s="66"/>
      <c r="E278" s="66"/>
      <c r="F278" s="66"/>
      <c r="G278" s="66"/>
      <c r="H278" s="66"/>
      <c r="I278" s="66"/>
      <c r="J278" s="66"/>
      <c r="K278" s="66"/>
      <c r="L278" s="67"/>
      <c r="M278" s="771"/>
      <c r="N278" s="772" t="s">
        <v>309</v>
      </c>
      <c r="O278" s="773"/>
      <c r="P278" s="773"/>
      <c r="Q278" s="773"/>
      <c r="R278" s="773"/>
      <c r="S278" s="773"/>
      <c r="T278" s="773"/>
      <c r="U278" s="773"/>
      <c r="V278" s="773"/>
      <c r="W278" s="774"/>
      <c r="X278" s="753"/>
      <c r="Y278" s="748"/>
    </row>
    <row r="279" ht="15.75" customHeight="1">
      <c r="A279" s="748"/>
      <c r="B279" s="125"/>
      <c r="C279" s="797"/>
      <c r="D279" s="776"/>
      <c r="E279" s="777"/>
      <c r="F279" s="777" t="str">
        <f>IF(ISBLANK(C275),"",IF(C279&gt;1,"Experiências Adquiridas",IF(C279=1,"Experiência Adquirida","Missão Sem Experiência")))</f>
        <v/>
      </c>
      <c r="G279" s="343"/>
      <c r="H279" s="343"/>
      <c r="I279" s="343"/>
      <c r="J279" s="343"/>
      <c r="K279" s="343"/>
      <c r="L279" s="766"/>
      <c r="M279" s="778"/>
      <c r="N279" s="779"/>
      <c r="O279" s="343"/>
      <c r="P279" s="343"/>
      <c r="Q279" s="343"/>
      <c r="R279" s="343"/>
      <c r="S279" s="343"/>
      <c r="T279" s="343"/>
      <c r="U279" s="343"/>
      <c r="V279" s="343"/>
      <c r="W279" s="766"/>
      <c r="X279" s="753"/>
      <c r="Y279" s="748"/>
    </row>
    <row r="280" ht="15.75" customHeight="1">
      <c r="A280" s="748"/>
      <c r="B280" s="125"/>
      <c r="C280" s="780" t="s">
        <v>196</v>
      </c>
      <c r="D280" s="56"/>
      <c r="E280" s="56"/>
      <c r="F280" s="56"/>
      <c r="G280" s="56"/>
      <c r="H280" s="56"/>
      <c r="I280" s="56"/>
      <c r="J280" s="56"/>
      <c r="K280" s="56"/>
      <c r="L280" s="248"/>
      <c r="M280" s="781"/>
      <c r="N280" s="767" t="s">
        <v>197</v>
      </c>
      <c r="O280" s="343"/>
      <c r="P280" s="343"/>
      <c r="Q280" s="343"/>
      <c r="R280" s="343"/>
      <c r="S280" s="343"/>
      <c r="T280" s="343"/>
      <c r="U280" s="343"/>
      <c r="V280" s="343"/>
      <c r="W280" s="349"/>
      <c r="X280" s="753"/>
      <c r="Y280" s="748"/>
    </row>
    <row r="281" ht="15.75" customHeight="1">
      <c r="A281" s="748"/>
      <c r="B281" s="125"/>
      <c r="C281" s="782"/>
      <c r="D281" s="66"/>
      <c r="E281" s="66"/>
      <c r="F281" s="66"/>
      <c r="G281" s="66"/>
      <c r="H281" s="66"/>
      <c r="I281" s="66"/>
      <c r="J281" s="66"/>
      <c r="K281" s="66"/>
      <c r="L281" s="783"/>
      <c r="M281" s="784"/>
      <c r="N281" s="782"/>
      <c r="O281" s="66"/>
      <c r="P281" s="66"/>
      <c r="Q281" s="66"/>
      <c r="R281" s="66"/>
      <c r="S281" s="66"/>
      <c r="T281" s="66"/>
      <c r="U281" s="66"/>
      <c r="V281" s="66"/>
      <c r="W281" s="783"/>
      <c r="X281" s="753"/>
      <c r="Y281" s="748"/>
    </row>
    <row r="282" ht="15.75" customHeight="1">
      <c r="A282" s="748"/>
      <c r="B282" s="125"/>
      <c r="C282" s="785"/>
      <c r="L282" s="786"/>
      <c r="N282" s="785"/>
      <c r="W282" s="786"/>
      <c r="X282" s="753"/>
      <c r="Y282" s="748"/>
    </row>
    <row r="283" ht="15.75" customHeight="1">
      <c r="A283" s="748"/>
      <c r="B283" s="125"/>
      <c r="C283" s="785"/>
      <c r="L283" s="786"/>
      <c r="N283" s="785"/>
      <c r="W283" s="786"/>
      <c r="X283" s="753"/>
      <c r="Y283" s="748"/>
    </row>
    <row r="284" ht="15.75" customHeight="1">
      <c r="A284" s="748"/>
      <c r="B284" s="125"/>
      <c r="C284" s="785"/>
      <c r="L284" s="786"/>
      <c r="N284" s="785"/>
      <c r="W284" s="786"/>
      <c r="X284" s="753"/>
      <c r="Y284" s="748"/>
    </row>
    <row r="285" ht="15.75" customHeight="1">
      <c r="A285" s="748"/>
      <c r="B285" s="125"/>
      <c r="C285" s="787"/>
      <c r="D285" s="56"/>
      <c r="E285" s="56"/>
      <c r="F285" s="56"/>
      <c r="G285" s="56"/>
      <c r="H285" s="56"/>
      <c r="I285" s="56"/>
      <c r="J285" s="56"/>
      <c r="K285" s="56"/>
      <c r="L285" s="788"/>
      <c r="M285" s="56"/>
      <c r="N285" s="787"/>
      <c r="O285" s="56"/>
      <c r="P285" s="56"/>
      <c r="Q285" s="56"/>
      <c r="R285" s="56"/>
      <c r="S285" s="56"/>
      <c r="T285" s="56"/>
      <c r="U285" s="56"/>
      <c r="V285" s="56"/>
      <c r="W285" s="788"/>
      <c r="X285" s="753"/>
      <c r="Y285" s="748"/>
    </row>
    <row r="286" ht="15.75" customHeight="1">
      <c r="A286" s="748"/>
      <c r="B286" s="125"/>
      <c r="C286" s="665"/>
      <c r="D286" s="665"/>
      <c r="E286" s="789"/>
      <c r="F286" s="789"/>
      <c r="G286" s="790"/>
      <c r="H286" s="790"/>
      <c r="I286" s="790"/>
      <c r="J286" s="790"/>
      <c r="K286" s="790"/>
      <c r="L286" s="790"/>
      <c r="M286" s="790"/>
      <c r="N286" s="790"/>
      <c r="O286" s="790"/>
      <c r="P286" s="791"/>
      <c r="Q286" s="791"/>
      <c r="R286" s="791"/>
      <c r="S286" s="791"/>
      <c r="T286" s="791"/>
      <c r="U286" s="791"/>
      <c r="V286" s="791"/>
      <c r="W286" s="791"/>
      <c r="X286" s="753"/>
      <c r="Y286" s="748"/>
    </row>
    <row r="287" ht="15.75" customHeight="1">
      <c r="A287" s="748"/>
      <c r="B287" s="792"/>
      <c r="C287" s="734"/>
      <c r="D287" s="793"/>
      <c r="E287" s="794"/>
      <c r="F287" s="794"/>
      <c r="G287" s="795"/>
      <c r="H287" s="795"/>
      <c r="I287" s="795"/>
      <c r="J287" s="795"/>
      <c r="K287" s="795"/>
      <c r="L287" s="795"/>
      <c r="M287" s="795"/>
      <c r="N287" s="795"/>
      <c r="O287" s="795"/>
      <c r="P287" s="734"/>
      <c r="Q287" s="734"/>
      <c r="R287" s="734"/>
      <c r="S287" s="734"/>
      <c r="T287" s="734"/>
      <c r="U287" s="734"/>
      <c r="V287" s="734"/>
      <c r="W287" s="734"/>
      <c r="X287" s="796"/>
      <c r="Y287" s="748"/>
    </row>
    <row r="288" ht="15.75" customHeight="1">
      <c r="A288" s="748"/>
      <c r="B288" s="125"/>
      <c r="C288" s="754"/>
      <c r="D288" s="748"/>
      <c r="E288" s="748"/>
      <c r="F288" s="748"/>
      <c r="G288" s="748"/>
      <c r="H288" s="748"/>
      <c r="I288" s="748"/>
      <c r="J288" s="748"/>
      <c r="K288" s="748"/>
      <c r="L288" s="748"/>
      <c r="M288" s="753"/>
      <c r="N288" s="755"/>
      <c r="O288" s="755"/>
      <c r="P288" s="756"/>
      <c r="Q288" s="756"/>
      <c r="R288" s="757"/>
      <c r="S288" s="757"/>
      <c r="T288" s="758"/>
      <c r="U288" s="758"/>
      <c r="V288" s="759"/>
      <c r="W288" s="759"/>
      <c r="X288" s="753"/>
      <c r="Y288" s="748"/>
    </row>
    <row r="289" ht="15.75" customHeight="1">
      <c r="A289" s="748"/>
      <c r="B289" s="125"/>
      <c r="C289" s="760" t="s">
        <v>307</v>
      </c>
      <c r="D289" s="761"/>
      <c r="E289" s="761"/>
      <c r="F289" s="761"/>
      <c r="G289" s="761"/>
      <c r="H289" s="761"/>
      <c r="I289" s="761"/>
      <c r="J289" s="761"/>
      <c r="K289" s="761"/>
      <c r="L289" s="762"/>
      <c r="M289" s="763"/>
      <c r="N289" s="764"/>
      <c r="O289" s="90"/>
      <c r="P289" s="90"/>
      <c r="Q289" s="90"/>
      <c r="R289" s="90"/>
      <c r="S289" s="90"/>
      <c r="T289" s="90"/>
      <c r="U289" s="90"/>
      <c r="V289" s="90"/>
      <c r="W289" s="708"/>
      <c r="X289" s="753"/>
      <c r="Y289" s="748"/>
    </row>
    <row r="290" ht="15.75" customHeight="1">
      <c r="A290" s="748"/>
      <c r="B290" s="125"/>
      <c r="C290" s="765"/>
      <c r="D290" s="343"/>
      <c r="E290" s="343"/>
      <c r="F290" s="343"/>
      <c r="G290" s="343"/>
      <c r="H290" s="343"/>
      <c r="I290" s="343"/>
      <c r="J290" s="343"/>
      <c r="K290" s="343"/>
      <c r="L290" s="343"/>
      <c r="M290" s="343"/>
      <c r="N290" s="343"/>
      <c r="O290" s="343"/>
      <c r="P290" s="343"/>
      <c r="Q290" s="343"/>
      <c r="R290" s="343"/>
      <c r="S290" s="343"/>
      <c r="T290" s="343"/>
      <c r="U290" s="343"/>
      <c r="V290" s="343"/>
      <c r="W290" s="766"/>
      <c r="X290" s="753"/>
      <c r="Y290" s="748"/>
    </row>
    <row r="291" ht="15.75" customHeight="1">
      <c r="A291" s="748"/>
      <c r="B291" s="125"/>
      <c r="C291" s="767" t="s">
        <v>193</v>
      </c>
      <c r="D291" s="343"/>
      <c r="E291" s="343"/>
      <c r="F291" s="343"/>
      <c r="G291" s="343"/>
      <c r="H291" s="343"/>
      <c r="I291" s="343"/>
      <c r="J291" s="343"/>
      <c r="K291" s="343"/>
      <c r="L291" s="349"/>
      <c r="M291" s="768"/>
      <c r="N291" s="767"/>
      <c r="O291" s="343"/>
      <c r="P291" s="343"/>
      <c r="Q291" s="343"/>
      <c r="R291" s="343"/>
      <c r="S291" s="343"/>
      <c r="T291" s="343"/>
      <c r="U291" s="343"/>
      <c r="V291" s="343"/>
      <c r="W291" s="349"/>
      <c r="X291" s="753"/>
      <c r="Y291" s="748"/>
    </row>
    <row r="292" ht="15.75" customHeight="1">
      <c r="A292" s="748"/>
      <c r="B292" s="125"/>
      <c r="C292" s="769"/>
      <c r="D292" s="343"/>
      <c r="E292" s="343"/>
      <c r="F292" s="343"/>
      <c r="G292" s="343"/>
      <c r="H292" s="343"/>
      <c r="I292" s="343"/>
      <c r="J292" s="343"/>
      <c r="K292" s="343"/>
      <c r="L292" s="343"/>
      <c r="M292" s="343"/>
      <c r="N292" s="343"/>
      <c r="O292" s="343"/>
      <c r="P292" s="343"/>
      <c r="Q292" s="343"/>
      <c r="R292" s="343"/>
      <c r="S292" s="343"/>
      <c r="T292" s="343"/>
      <c r="U292" s="343"/>
      <c r="V292" s="343"/>
      <c r="W292" s="766"/>
      <c r="X292" s="753"/>
      <c r="Y292" s="748"/>
    </row>
    <row r="293" ht="15.75" customHeight="1">
      <c r="A293" s="748"/>
      <c r="B293" s="125"/>
      <c r="C293" s="770" t="s">
        <v>308</v>
      </c>
      <c r="D293" s="66"/>
      <c r="E293" s="66"/>
      <c r="F293" s="66"/>
      <c r="G293" s="66"/>
      <c r="H293" s="66"/>
      <c r="I293" s="66"/>
      <c r="J293" s="66"/>
      <c r="K293" s="66"/>
      <c r="L293" s="67"/>
      <c r="M293" s="771"/>
      <c r="N293" s="772" t="s">
        <v>309</v>
      </c>
      <c r="O293" s="773"/>
      <c r="P293" s="773"/>
      <c r="Q293" s="773"/>
      <c r="R293" s="773"/>
      <c r="S293" s="773"/>
      <c r="T293" s="773"/>
      <c r="U293" s="773"/>
      <c r="V293" s="773"/>
      <c r="W293" s="774"/>
      <c r="X293" s="753"/>
      <c r="Y293" s="748"/>
    </row>
    <row r="294" ht="15.75" customHeight="1">
      <c r="A294" s="748"/>
      <c r="B294" s="125"/>
      <c r="C294" s="797"/>
      <c r="D294" s="776"/>
      <c r="E294" s="777"/>
      <c r="F294" s="777" t="str">
        <f>IF(ISBLANK(C290),"",IF(C294&gt;1,"Experiências Adquiridas",IF(C294=1,"Experiência Adquirida","Missão Sem Experiência")))</f>
        <v/>
      </c>
      <c r="G294" s="343"/>
      <c r="H294" s="343"/>
      <c r="I294" s="343"/>
      <c r="J294" s="343"/>
      <c r="K294" s="343"/>
      <c r="L294" s="766"/>
      <c r="M294" s="778"/>
      <c r="N294" s="779"/>
      <c r="O294" s="343"/>
      <c r="P294" s="343"/>
      <c r="Q294" s="343"/>
      <c r="R294" s="343"/>
      <c r="S294" s="343"/>
      <c r="T294" s="343"/>
      <c r="U294" s="343"/>
      <c r="V294" s="343"/>
      <c r="W294" s="766"/>
      <c r="X294" s="753"/>
      <c r="Y294" s="748"/>
    </row>
    <row r="295" ht="15.75" customHeight="1">
      <c r="A295" s="748"/>
      <c r="B295" s="125"/>
      <c r="C295" s="780" t="s">
        <v>196</v>
      </c>
      <c r="D295" s="56"/>
      <c r="E295" s="56"/>
      <c r="F295" s="56"/>
      <c r="G295" s="56"/>
      <c r="H295" s="56"/>
      <c r="I295" s="56"/>
      <c r="J295" s="56"/>
      <c r="K295" s="56"/>
      <c r="L295" s="248"/>
      <c r="M295" s="781"/>
      <c r="N295" s="767" t="s">
        <v>197</v>
      </c>
      <c r="O295" s="343"/>
      <c r="P295" s="343"/>
      <c r="Q295" s="343"/>
      <c r="R295" s="343"/>
      <c r="S295" s="343"/>
      <c r="T295" s="343"/>
      <c r="U295" s="343"/>
      <c r="V295" s="343"/>
      <c r="W295" s="349"/>
      <c r="X295" s="753"/>
      <c r="Y295" s="748"/>
    </row>
    <row r="296" ht="15.75" customHeight="1">
      <c r="A296" s="748"/>
      <c r="B296" s="125"/>
      <c r="C296" s="782"/>
      <c r="D296" s="66"/>
      <c r="E296" s="66"/>
      <c r="F296" s="66"/>
      <c r="G296" s="66"/>
      <c r="H296" s="66"/>
      <c r="I296" s="66"/>
      <c r="J296" s="66"/>
      <c r="K296" s="66"/>
      <c r="L296" s="783"/>
      <c r="M296" s="784"/>
      <c r="N296" s="782"/>
      <c r="O296" s="66"/>
      <c r="P296" s="66"/>
      <c r="Q296" s="66"/>
      <c r="R296" s="66"/>
      <c r="S296" s="66"/>
      <c r="T296" s="66"/>
      <c r="U296" s="66"/>
      <c r="V296" s="66"/>
      <c r="W296" s="783"/>
      <c r="X296" s="753"/>
      <c r="Y296" s="748"/>
    </row>
    <row r="297" ht="15.75" customHeight="1">
      <c r="A297" s="748"/>
      <c r="B297" s="125"/>
      <c r="C297" s="785"/>
      <c r="L297" s="786"/>
      <c r="N297" s="785"/>
      <c r="W297" s="786"/>
      <c r="X297" s="753"/>
      <c r="Y297" s="748"/>
    </row>
    <row r="298" ht="15.75" customHeight="1">
      <c r="A298" s="748"/>
      <c r="B298" s="125"/>
      <c r="C298" s="785"/>
      <c r="L298" s="786"/>
      <c r="N298" s="785"/>
      <c r="W298" s="786"/>
      <c r="X298" s="753"/>
      <c r="Y298" s="748"/>
    </row>
    <row r="299" ht="15.75" customHeight="1">
      <c r="A299" s="748"/>
      <c r="B299" s="125"/>
      <c r="C299" s="785"/>
      <c r="L299" s="786"/>
      <c r="N299" s="785"/>
      <c r="W299" s="786"/>
      <c r="X299" s="753"/>
      <c r="Y299" s="748"/>
    </row>
    <row r="300" ht="15.75" customHeight="1">
      <c r="A300" s="748"/>
      <c r="B300" s="125"/>
      <c r="C300" s="787"/>
      <c r="D300" s="56"/>
      <c r="E300" s="56"/>
      <c r="F300" s="56"/>
      <c r="G300" s="56"/>
      <c r="H300" s="56"/>
      <c r="I300" s="56"/>
      <c r="J300" s="56"/>
      <c r="K300" s="56"/>
      <c r="L300" s="788"/>
      <c r="M300" s="56"/>
      <c r="N300" s="787"/>
      <c r="O300" s="56"/>
      <c r="P300" s="56"/>
      <c r="Q300" s="56"/>
      <c r="R300" s="56"/>
      <c r="S300" s="56"/>
      <c r="T300" s="56"/>
      <c r="U300" s="56"/>
      <c r="V300" s="56"/>
      <c r="W300" s="788"/>
      <c r="X300" s="753"/>
      <c r="Y300" s="748"/>
    </row>
    <row r="301" ht="15.75" customHeight="1">
      <c r="A301" s="748"/>
      <c r="B301" s="125"/>
      <c r="C301" s="665"/>
      <c r="D301" s="665"/>
      <c r="E301" s="789"/>
      <c r="F301" s="789"/>
      <c r="G301" s="790"/>
      <c r="H301" s="790"/>
      <c r="I301" s="790"/>
      <c r="J301" s="790"/>
      <c r="K301" s="790"/>
      <c r="L301" s="790"/>
      <c r="M301" s="790"/>
      <c r="N301" s="790"/>
      <c r="O301" s="790"/>
      <c r="P301" s="791"/>
      <c r="Q301" s="791"/>
      <c r="R301" s="791"/>
      <c r="S301" s="791"/>
      <c r="T301" s="791"/>
      <c r="U301" s="791"/>
      <c r="V301" s="791"/>
      <c r="W301" s="791"/>
      <c r="X301" s="753"/>
      <c r="Y301" s="748"/>
    </row>
    <row r="302" ht="15.75" customHeight="1">
      <c r="A302" s="748"/>
      <c r="B302" s="792"/>
      <c r="C302" s="734"/>
      <c r="D302" s="793"/>
      <c r="E302" s="794"/>
      <c r="F302" s="794"/>
      <c r="G302" s="795"/>
      <c r="H302" s="795"/>
      <c r="I302" s="795"/>
      <c r="J302" s="795"/>
      <c r="K302" s="795"/>
      <c r="L302" s="795"/>
      <c r="M302" s="795"/>
      <c r="N302" s="795"/>
      <c r="O302" s="795"/>
      <c r="P302" s="734"/>
      <c r="Q302" s="734"/>
      <c r="R302" s="734"/>
      <c r="S302" s="734"/>
      <c r="T302" s="734"/>
      <c r="U302" s="734"/>
      <c r="V302" s="734"/>
      <c r="W302" s="734"/>
      <c r="X302" s="796"/>
      <c r="Y302" s="748"/>
    </row>
    <row r="303" ht="15.75" customHeight="1">
      <c r="A303" s="748"/>
      <c r="B303" s="125"/>
      <c r="C303" s="754"/>
      <c r="D303" s="748"/>
      <c r="E303" s="748"/>
      <c r="F303" s="748"/>
      <c r="G303" s="748"/>
      <c r="H303" s="748"/>
      <c r="I303" s="748"/>
      <c r="J303" s="748"/>
      <c r="K303" s="748"/>
      <c r="L303" s="748"/>
      <c r="M303" s="753"/>
      <c r="N303" s="755"/>
      <c r="O303" s="755"/>
      <c r="P303" s="756"/>
      <c r="Q303" s="756"/>
      <c r="R303" s="757"/>
      <c r="S303" s="757"/>
      <c r="T303" s="758"/>
      <c r="U303" s="758"/>
      <c r="V303" s="759"/>
      <c r="W303" s="759"/>
      <c r="X303" s="753"/>
      <c r="Y303" s="748"/>
    </row>
    <row r="304" ht="15.75" customHeight="1">
      <c r="A304" s="748"/>
      <c r="B304" s="125"/>
      <c r="C304" s="760" t="s">
        <v>307</v>
      </c>
      <c r="D304" s="761"/>
      <c r="E304" s="761"/>
      <c r="F304" s="761"/>
      <c r="G304" s="761"/>
      <c r="H304" s="761"/>
      <c r="I304" s="761"/>
      <c r="J304" s="761"/>
      <c r="K304" s="761"/>
      <c r="L304" s="762"/>
      <c r="M304" s="763"/>
      <c r="N304" s="764"/>
      <c r="O304" s="90"/>
      <c r="P304" s="90"/>
      <c r="Q304" s="90"/>
      <c r="R304" s="90"/>
      <c r="S304" s="90"/>
      <c r="T304" s="90"/>
      <c r="U304" s="90"/>
      <c r="V304" s="90"/>
      <c r="W304" s="708"/>
      <c r="X304" s="753"/>
      <c r="Y304" s="748"/>
    </row>
    <row r="305" ht="15.75" customHeight="1">
      <c r="A305" s="748"/>
      <c r="B305" s="125"/>
      <c r="C305" s="765"/>
      <c r="D305" s="343"/>
      <c r="E305" s="343"/>
      <c r="F305" s="343"/>
      <c r="G305" s="343"/>
      <c r="H305" s="343"/>
      <c r="I305" s="343"/>
      <c r="J305" s="343"/>
      <c r="K305" s="343"/>
      <c r="L305" s="343"/>
      <c r="M305" s="343"/>
      <c r="N305" s="343"/>
      <c r="O305" s="343"/>
      <c r="P305" s="343"/>
      <c r="Q305" s="343"/>
      <c r="R305" s="343"/>
      <c r="S305" s="343"/>
      <c r="T305" s="343"/>
      <c r="U305" s="343"/>
      <c r="V305" s="343"/>
      <c r="W305" s="766"/>
      <c r="X305" s="753"/>
      <c r="Y305" s="748"/>
    </row>
    <row r="306" ht="15.75" customHeight="1">
      <c r="A306" s="748"/>
      <c r="B306" s="125"/>
      <c r="C306" s="767" t="s">
        <v>193</v>
      </c>
      <c r="D306" s="343"/>
      <c r="E306" s="343"/>
      <c r="F306" s="343"/>
      <c r="G306" s="343"/>
      <c r="H306" s="343"/>
      <c r="I306" s="343"/>
      <c r="J306" s="343"/>
      <c r="K306" s="343"/>
      <c r="L306" s="349"/>
      <c r="M306" s="768"/>
      <c r="N306" s="767"/>
      <c r="O306" s="343"/>
      <c r="P306" s="343"/>
      <c r="Q306" s="343"/>
      <c r="R306" s="343"/>
      <c r="S306" s="343"/>
      <c r="T306" s="343"/>
      <c r="U306" s="343"/>
      <c r="V306" s="343"/>
      <c r="W306" s="349"/>
      <c r="X306" s="753"/>
      <c r="Y306" s="748"/>
    </row>
    <row r="307" ht="15.75" customHeight="1">
      <c r="A307" s="748"/>
      <c r="B307" s="125"/>
      <c r="C307" s="769"/>
      <c r="D307" s="343"/>
      <c r="E307" s="343"/>
      <c r="F307" s="343"/>
      <c r="G307" s="343"/>
      <c r="H307" s="343"/>
      <c r="I307" s="343"/>
      <c r="J307" s="343"/>
      <c r="K307" s="343"/>
      <c r="L307" s="343"/>
      <c r="M307" s="343"/>
      <c r="N307" s="343"/>
      <c r="O307" s="343"/>
      <c r="P307" s="343"/>
      <c r="Q307" s="343"/>
      <c r="R307" s="343"/>
      <c r="S307" s="343"/>
      <c r="T307" s="343"/>
      <c r="U307" s="343"/>
      <c r="V307" s="343"/>
      <c r="W307" s="766"/>
      <c r="X307" s="753"/>
      <c r="Y307" s="748"/>
    </row>
    <row r="308" ht="15.75" customHeight="1">
      <c r="A308" s="748"/>
      <c r="B308" s="125"/>
      <c r="C308" s="770" t="s">
        <v>308</v>
      </c>
      <c r="D308" s="66"/>
      <c r="E308" s="66"/>
      <c r="F308" s="66"/>
      <c r="G308" s="66"/>
      <c r="H308" s="66"/>
      <c r="I308" s="66"/>
      <c r="J308" s="66"/>
      <c r="K308" s="66"/>
      <c r="L308" s="67"/>
      <c r="M308" s="771"/>
      <c r="N308" s="772" t="s">
        <v>309</v>
      </c>
      <c r="O308" s="773"/>
      <c r="P308" s="773"/>
      <c r="Q308" s="773"/>
      <c r="R308" s="773"/>
      <c r="S308" s="773"/>
      <c r="T308" s="773"/>
      <c r="U308" s="773"/>
      <c r="V308" s="773"/>
      <c r="W308" s="774"/>
      <c r="X308" s="753"/>
      <c r="Y308" s="748"/>
    </row>
    <row r="309" ht="15.75" customHeight="1">
      <c r="A309" s="748"/>
      <c r="B309" s="125"/>
      <c r="C309" s="797"/>
      <c r="D309" s="776"/>
      <c r="E309" s="777"/>
      <c r="F309" s="777" t="str">
        <f>IF(ISBLANK(C305),"",IF(C309&gt;1,"Experiências Adquiridas",IF(C309=1,"Experiência Adquirida","Missão Sem Experiência")))</f>
        <v/>
      </c>
      <c r="G309" s="343"/>
      <c r="H309" s="343"/>
      <c r="I309" s="343"/>
      <c r="J309" s="343"/>
      <c r="K309" s="343"/>
      <c r="L309" s="766"/>
      <c r="M309" s="778"/>
      <c r="N309" s="779"/>
      <c r="O309" s="343"/>
      <c r="P309" s="343"/>
      <c r="Q309" s="343"/>
      <c r="R309" s="343"/>
      <c r="S309" s="343"/>
      <c r="T309" s="343"/>
      <c r="U309" s="343"/>
      <c r="V309" s="343"/>
      <c r="W309" s="766"/>
      <c r="X309" s="753"/>
      <c r="Y309" s="748"/>
    </row>
    <row r="310" ht="15.75" customHeight="1">
      <c r="A310" s="748"/>
      <c r="B310" s="125"/>
      <c r="C310" s="780" t="s">
        <v>196</v>
      </c>
      <c r="D310" s="56"/>
      <c r="E310" s="56"/>
      <c r="F310" s="56"/>
      <c r="G310" s="56"/>
      <c r="H310" s="56"/>
      <c r="I310" s="56"/>
      <c r="J310" s="56"/>
      <c r="K310" s="56"/>
      <c r="L310" s="248"/>
      <c r="M310" s="781"/>
      <c r="N310" s="767" t="s">
        <v>197</v>
      </c>
      <c r="O310" s="343"/>
      <c r="P310" s="343"/>
      <c r="Q310" s="343"/>
      <c r="R310" s="343"/>
      <c r="S310" s="343"/>
      <c r="T310" s="343"/>
      <c r="U310" s="343"/>
      <c r="V310" s="343"/>
      <c r="W310" s="349"/>
      <c r="X310" s="753"/>
      <c r="Y310" s="748"/>
    </row>
    <row r="311" ht="15.75" customHeight="1">
      <c r="A311" s="748"/>
      <c r="B311" s="125"/>
      <c r="C311" s="782"/>
      <c r="D311" s="66"/>
      <c r="E311" s="66"/>
      <c r="F311" s="66"/>
      <c r="G311" s="66"/>
      <c r="H311" s="66"/>
      <c r="I311" s="66"/>
      <c r="J311" s="66"/>
      <c r="K311" s="66"/>
      <c r="L311" s="783"/>
      <c r="M311" s="784"/>
      <c r="N311" s="782"/>
      <c r="O311" s="66"/>
      <c r="P311" s="66"/>
      <c r="Q311" s="66"/>
      <c r="R311" s="66"/>
      <c r="S311" s="66"/>
      <c r="T311" s="66"/>
      <c r="U311" s="66"/>
      <c r="V311" s="66"/>
      <c r="W311" s="783"/>
      <c r="X311" s="753"/>
      <c r="Y311" s="748"/>
    </row>
    <row r="312" ht="15.75" customHeight="1">
      <c r="A312" s="748"/>
      <c r="B312" s="125"/>
      <c r="C312" s="785"/>
      <c r="L312" s="786"/>
      <c r="N312" s="785"/>
      <c r="W312" s="786"/>
      <c r="X312" s="753"/>
      <c r="Y312" s="748"/>
    </row>
    <row r="313" ht="15.75" customHeight="1">
      <c r="A313" s="748"/>
      <c r="B313" s="125"/>
      <c r="C313" s="785"/>
      <c r="L313" s="786"/>
      <c r="N313" s="785"/>
      <c r="W313" s="786"/>
      <c r="X313" s="753"/>
      <c r="Y313" s="748"/>
    </row>
    <row r="314" ht="15.75" customHeight="1">
      <c r="A314" s="748"/>
      <c r="B314" s="125"/>
      <c r="C314" s="785"/>
      <c r="L314" s="786"/>
      <c r="N314" s="785"/>
      <c r="W314" s="786"/>
      <c r="X314" s="753"/>
      <c r="Y314" s="748"/>
    </row>
    <row r="315" ht="15.75" customHeight="1">
      <c r="A315" s="748"/>
      <c r="B315" s="125"/>
      <c r="C315" s="787"/>
      <c r="D315" s="56"/>
      <c r="E315" s="56"/>
      <c r="F315" s="56"/>
      <c r="G315" s="56"/>
      <c r="H315" s="56"/>
      <c r="I315" s="56"/>
      <c r="J315" s="56"/>
      <c r="K315" s="56"/>
      <c r="L315" s="788"/>
      <c r="M315" s="56"/>
      <c r="N315" s="787"/>
      <c r="O315" s="56"/>
      <c r="P315" s="56"/>
      <c r="Q315" s="56"/>
      <c r="R315" s="56"/>
      <c r="S315" s="56"/>
      <c r="T315" s="56"/>
      <c r="U315" s="56"/>
      <c r="V315" s="56"/>
      <c r="W315" s="788"/>
      <c r="X315" s="753"/>
      <c r="Y315" s="748"/>
    </row>
    <row r="316" ht="15.75" customHeight="1">
      <c r="A316" s="748"/>
      <c r="B316" s="125"/>
      <c r="C316" s="665"/>
      <c r="D316" s="665"/>
      <c r="E316" s="789"/>
      <c r="F316" s="789"/>
      <c r="G316" s="790"/>
      <c r="H316" s="790"/>
      <c r="I316" s="790"/>
      <c r="J316" s="790"/>
      <c r="K316" s="790"/>
      <c r="L316" s="790"/>
      <c r="M316" s="790"/>
      <c r="N316" s="790"/>
      <c r="O316" s="790"/>
      <c r="P316" s="791"/>
      <c r="Q316" s="791"/>
      <c r="R316" s="791"/>
      <c r="S316" s="791"/>
      <c r="T316" s="791"/>
      <c r="U316" s="791"/>
      <c r="V316" s="791"/>
      <c r="W316" s="791"/>
      <c r="X316" s="753"/>
      <c r="Y316" s="748"/>
    </row>
    <row r="317" ht="15.75" customHeight="1">
      <c r="A317" s="748"/>
      <c r="B317" s="792"/>
      <c r="C317" s="734"/>
      <c r="D317" s="793"/>
      <c r="E317" s="794"/>
      <c r="F317" s="794"/>
      <c r="G317" s="795"/>
      <c r="H317" s="795"/>
      <c r="I317" s="795"/>
      <c r="J317" s="795"/>
      <c r="K317" s="795"/>
      <c r="L317" s="795"/>
      <c r="M317" s="795"/>
      <c r="N317" s="795"/>
      <c r="O317" s="795"/>
      <c r="P317" s="734"/>
      <c r="Q317" s="734"/>
      <c r="R317" s="734"/>
      <c r="S317" s="734"/>
      <c r="T317" s="734"/>
      <c r="U317" s="734"/>
      <c r="V317" s="734"/>
      <c r="W317" s="734"/>
      <c r="X317" s="796"/>
      <c r="Y317" s="748"/>
    </row>
    <row r="318" ht="15.75" customHeight="1">
      <c r="A318" s="748"/>
      <c r="B318" s="125"/>
      <c r="C318" s="754"/>
      <c r="D318" s="748"/>
      <c r="E318" s="748"/>
      <c r="F318" s="748"/>
      <c r="G318" s="748"/>
      <c r="H318" s="748"/>
      <c r="I318" s="748"/>
      <c r="J318" s="748"/>
      <c r="K318" s="748"/>
      <c r="L318" s="748"/>
      <c r="M318" s="753"/>
      <c r="N318" s="755"/>
      <c r="O318" s="755"/>
      <c r="P318" s="756"/>
      <c r="Q318" s="756"/>
      <c r="R318" s="757"/>
      <c r="S318" s="757"/>
      <c r="T318" s="758"/>
      <c r="U318" s="758"/>
      <c r="V318" s="759"/>
      <c r="W318" s="759"/>
      <c r="X318" s="753"/>
      <c r="Y318" s="748"/>
    </row>
    <row r="319" ht="15.75" customHeight="1">
      <c r="A319" s="748"/>
      <c r="B319" s="125"/>
      <c r="C319" s="760" t="s">
        <v>307</v>
      </c>
      <c r="D319" s="761"/>
      <c r="E319" s="761"/>
      <c r="F319" s="761"/>
      <c r="G319" s="761"/>
      <c r="H319" s="761"/>
      <c r="I319" s="761"/>
      <c r="J319" s="761"/>
      <c r="K319" s="761"/>
      <c r="L319" s="762"/>
      <c r="M319" s="763"/>
      <c r="N319" s="764"/>
      <c r="O319" s="90"/>
      <c r="P319" s="90"/>
      <c r="Q319" s="90"/>
      <c r="R319" s="90"/>
      <c r="S319" s="90"/>
      <c r="T319" s="90"/>
      <c r="U319" s="90"/>
      <c r="V319" s="90"/>
      <c r="W319" s="708"/>
      <c r="X319" s="753"/>
      <c r="Y319" s="748"/>
    </row>
    <row r="320" ht="15.75" customHeight="1">
      <c r="A320" s="748"/>
      <c r="B320" s="125"/>
      <c r="C320" s="765"/>
      <c r="D320" s="343"/>
      <c r="E320" s="343"/>
      <c r="F320" s="343"/>
      <c r="G320" s="343"/>
      <c r="H320" s="343"/>
      <c r="I320" s="343"/>
      <c r="J320" s="343"/>
      <c r="K320" s="343"/>
      <c r="L320" s="343"/>
      <c r="M320" s="343"/>
      <c r="N320" s="343"/>
      <c r="O320" s="343"/>
      <c r="P320" s="343"/>
      <c r="Q320" s="343"/>
      <c r="R320" s="343"/>
      <c r="S320" s="343"/>
      <c r="T320" s="343"/>
      <c r="U320" s="343"/>
      <c r="V320" s="343"/>
      <c r="W320" s="766"/>
      <c r="X320" s="753"/>
      <c r="Y320" s="748"/>
    </row>
    <row r="321" ht="15.75" customHeight="1">
      <c r="A321" s="748"/>
      <c r="B321" s="125"/>
      <c r="C321" s="767" t="s">
        <v>193</v>
      </c>
      <c r="D321" s="343"/>
      <c r="E321" s="343"/>
      <c r="F321" s="343"/>
      <c r="G321" s="343"/>
      <c r="H321" s="343"/>
      <c r="I321" s="343"/>
      <c r="J321" s="343"/>
      <c r="K321" s="343"/>
      <c r="L321" s="349"/>
      <c r="M321" s="768"/>
      <c r="N321" s="767"/>
      <c r="O321" s="343"/>
      <c r="P321" s="343"/>
      <c r="Q321" s="343"/>
      <c r="R321" s="343"/>
      <c r="S321" s="343"/>
      <c r="T321" s="343"/>
      <c r="U321" s="343"/>
      <c r="V321" s="343"/>
      <c r="W321" s="349"/>
      <c r="X321" s="753"/>
      <c r="Y321" s="748"/>
    </row>
    <row r="322" ht="15.75" customHeight="1">
      <c r="A322" s="748"/>
      <c r="B322" s="125"/>
      <c r="C322" s="769"/>
      <c r="D322" s="343"/>
      <c r="E322" s="343"/>
      <c r="F322" s="343"/>
      <c r="G322" s="343"/>
      <c r="H322" s="343"/>
      <c r="I322" s="343"/>
      <c r="J322" s="343"/>
      <c r="K322" s="343"/>
      <c r="L322" s="343"/>
      <c r="M322" s="343"/>
      <c r="N322" s="343"/>
      <c r="O322" s="343"/>
      <c r="P322" s="343"/>
      <c r="Q322" s="343"/>
      <c r="R322" s="343"/>
      <c r="S322" s="343"/>
      <c r="T322" s="343"/>
      <c r="U322" s="343"/>
      <c r="V322" s="343"/>
      <c r="W322" s="766"/>
      <c r="X322" s="753"/>
      <c r="Y322" s="748"/>
    </row>
    <row r="323" ht="15.75" customHeight="1">
      <c r="A323" s="748"/>
      <c r="B323" s="125"/>
      <c r="C323" s="770" t="s">
        <v>308</v>
      </c>
      <c r="D323" s="66"/>
      <c r="E323" s="66"/>
      <c r="F323" s="66"/>
      <c r="G323" s="66"/>
      <c r="H323" s="66"/>
      <c r="I323" s="66"/>
      <c r="J323" s="66"/>
      <c r="K323" s="66"/>
      <c r="L323" s="67"/>
      <c r="M323" s="771"/>
      <c r="N323" s="772" t="s">
        <v>309</v>
      </c>
      <c r="O323" s="773"/>
      <c r="P323" s="773"/>
      <c r="Q323" s="773"/>
      <c r="R323" s="773"/>
      <c r="S323" s="773"/>
      <c r="T323" s="773"/>
      <c r="U323" s="773"/>
      <c r="V323" s="773"/>
      <c r="W323" s="774"/>
      <c r="X323" s="753"/>
      <c r="Y323" s="748"/>
    </row>
    <row r="324" ht="15.75" customHeight="1">
      <c r="A324" s="748"/>
      <c r="B324" s="125"/>
      <c r="C324" s="797"/>
      <c r="D324" s="776"/>
      <c r="E324" s="777"/>
      <c r="F324" s="777" t="str">
        <f>IF(ISBLANK(C320),"",IF(C324&gt;1,"Experiências Adquiridas",IF(C324=1,"Experiência Adquirida","Missão Sem Experiência")))</f>
        <v/>
      </c>
      <c r="G324" s="343"/>
      <c r="H324" s="343"/>
      <c r="I324" s="343"/>
      <c r="J324" s="343"/>
      <c r="K324" s="343"/>
      <c r="L324" s="766"/>
      <c r="M324" s="778"/>
      <c r="N324" s="779"/>
      <c r="O324" s="343"/>
      <c r="P324" s="343"/>
      <c r="Q324" s="343"/>
      <c r="R324" s="343"/>
      <c r="S324" s="343"/>
      <c r="T324" s="343"/>
      <c r="U324" s="343"/>
      <c r="V324" s="343"/>
      <c r="W324" s="766"/>
      <c r="X324" s="753"/>
      <c r="Y324" s="748"/>
    </row>
    <row r="325" ht="15.75" customHeight="1">
      <c r="A325" s="748"/>
      <c r="B325" s="125"/>
      <c r="C325" s="780" t="s">
        <v>196</v>
      </c>
      <c r="D325" s="56"/>
      <c r="E325" s="56"/>
      <c r="F325" s="56"/>
      <c r="G325" s="56"/>
      <c r="H325" s="56"/>
      <c r="I325" s="56"/>
      <c r="J325" s="56"/>
      <c r="K325" s="56"/>
      <c r="L325" s="248"/>
      <c r="M325" s="781"/>
      <c r="N325" s="767" t="s">
        <v>197</v>
      </c>
      <c r="O325" s="343"/>
      <c r="P325" s="343"/>
      <c r="Q325" s="343"/>
      <c r="R325" s="343"/>
      <c r="S325" s="343"/>
      <c r="T325" s="343"/>
      <c r="U325" s="343"/>
      <c r="V325" s="343"/>
      <c r="W325" s="349"/>
      <c r="X325" s="753"/>
      <c r="Y325" s="748"/>
    </row>
    <row r="326" ht="15.75" customHeight="1">
      <c r="A326" s="748"/>
      <c r="B326" s="125"/>
      <c r="C326" s="782"/>
      <c r="D326" s="66"/>
      <c r="E326" s="66"/>
      <c r="F326" s="66"/>
      <c r="G326" s="66"/>
      <c r="H326" s="66"/>
      <c r="I326" s="66"/>
      <c r="J326" s="66"/>
      <c r="K326" s="66"/>
      <c r="L326" s="783"/>
      <c r="M326" s="784"/>
      <c r="N326" s="782"/>
      <c r="O326" s="66"/>
      <c r="P326" s="66"/>
      <c r="Q326" s="66"/>
      <c r="R326" s="66"/>
      <c r="S326" s="66"/>
      <c r="T326" s="66"/>
      <c r="U326" s="66"/>
      <c r="V326" s="66"/>
      <c r="W326" s="783"/>
      <c r="X326" s="753"/>
      <c r="Y326" s="748"/>
    </row>
    <row r="327" ht="15.75" customHeight="1">
      <c r="A327" s="748"/>
      <c r="B327" s="125"/>
      <c r="C327" s="785"/>
      <c r="L327" s="786"/>
      <c r="N327" s="785"/>
      <c r="W327" s="786"/>
      <c r="X327" s="753"/>
      <c r="Y327" s="748"/>
    </row>
    <row r="328" ht="15.75" customHeight="1">
      <c r="A328" s="748"/>
      <c r="B328" s="125"/>
      <c r="C328" s="785"/>
      <c r="L328" s="786"/>
      <c r="N328" s="785"/>
      <c r="W328" s="786"/>
      <c r="X328" s="753"/>
      <c r="Y328" s="748"/>
    </row>
    <row r="329" ht="15.75" customHeight="1">
      <c r="A329" s="748"/>
      <c r="B329" s="125"/>
      <c r="C329" s="785"/>
      <c r="L329" s="786"/>
      <c r="N329" s="785"/>
      <c r="W329" s="786"/>
      <c r="X329" s="753"/>
      <c r="Y329" s="748"/>
    </row>
    <row r="330" ht="15.75" customHeight="1">
      <c r="A330" s="748"/>
      <c r="B330" s="125"/>
      <c r="C330" s="787"/>
      <c r="D330" s="56"/>
      <c r="E330" s="56"/>
      <c r="F330" s="56"/>
      <c r="G330" s="56"/>
      <c r="H330" s="56"/>
      <c r="I330" s="56"/>
      <c r="J330" s="56"/>
      <c r="K330" s="56"/>
      <c r="L330" s="788"/>
      <c r="M330" s="56"/>
      <c r="N330" s="787"/>
      <c r="O330" s="56"/>
      <c r="P330" s="56"/>
      <c r="Q330" s="56"/>
      <c r="R330" s="56"/>
      <c r="S330" s="56"/>
      <c r="T330" s="56"/>
      <c r="U330" s="56"/>
      <c r="V330" s="56"/>
      <c r="W330" s="788"/>
      <c r="X330" s="753"/>
      <c r="Y330" s="748"/>
    </row>
    <row r="331" ht="15.75" customHeight="1">
      <c r="A331" s="748"/>
      <c r="B331" s="125"/>
      <c r="C331" s="665"/>
      <c r="D331" s="665"/>
      <c r="E331" s="789"/>
      <c r="F331" s="789"/>
      <c r="G331" s="790"/>
      <c r="H331" s="790"/>
      <c r="I331" s="790"/>
      <c r="J331" s="790"/>
      <c r="K331" s="790"/>
      <c r="L331" s="790"/>
      <c r="M331" s="790"/>
      <c r="N331" s="790"/>
      <c r="O331" s="790"/>
      <c r="P331" s="791"/>
      <c r="Q331" s="791"/>
      <c r="R331" s="791"/>
      <c r="S331" s="791"/>
      <c r="T331" s="791"/>
      <c r="U331" s="791"/>
      <c r="V331" s="791"/>
      <c r="W331" s="791"/>
      <c r="X331" s="753"/>
      <c r="Y331" s="748"/>
    </row>
    <row r="332" ht="15.75" customHeight="1">
      <c r="A332" s="748"/>
      <c r="B332" s="792"/>
      <c r="C332" s="734"/>
      <c r="D332" s="793"/>
      <c r="E332" s="794"/>
      <c r="F332" s="794"/>
      <c r="G332" s="795"/>
      <c r="H332" s="795"/>
      <c r="I332" s="795"/>
      <c r="J332" s="795"/>
      <c r="K332" s="795"/>
      <c r="L332" s="795"/>
      <c r="M332" s="795"/>
      <c r="N332" s="795"/>
      <c r="O332" s="795"/>
      <c r="P332" s="734"/>
      <c r="Q332" s="734"/>
      <c r="R332" s="734"/>
      <c r="S332" s="734"/>
      <c r="T332" s="734"/>
      <c r="U332" s="734"/>
      <c r="V332" s="734"/>
      <c r="W332" s="734"/>
      <c r="X332" s="796"/>
      <c r="Y332" s="748"/>
    </row>
    <row r="333" ht="15.75" customHeight="1">
      <c r="A333" s="748"/>
      <c r="B333" s="125"/>
      <c r="C333" s="754"/>
      <c r="D333" s="748"/>
      <c r="E333" s="748"/>
      <c r="F333" s="748"/>
      <c r="G333" s="748"/>
      <c r="H333" s="748"/>
      <c r="I333" s="748"/>
      <c r="J333" s="748"/>
      <c r="K333" s="748"/>
      <c r="L333" s="748"/>
      <c r="M333" s="753"/>
      <c r="N333" s="755"/>
      <c r="O333" s="755"/>
      <c r="P333" s="756"/>
      <c r="Q333" s="756"/>
      <c r="R333" s="757"/>
      <c r="S333" s="757"/>
      <c r="T333" s="758"/>
      <c r="U333" s="758"/>
      <c r="V333" s="759"/>
      <c r="W333" s="759"/>
      <c r="X333" s="753"/>
      <c r="Y333" s="748"/>
    </row>
    <row r="334" ht="15.75" customHeight="1">
      <c r="A334" s="748"/>
      <c r="B334" s="125"/>
      <c r="C334" s="760" t="s">
        <v>307</v>
      </c>
      <c r="D334" s="761"/>
      <c r="E334" s="761"/>
      <c r="F334" s="761"/>
      <c r="G334" s="761"/>
      <c r="H334" s="761"/>
      <c r="I334" s="761"/>
      <c r="J334" s="761"/>
      <c r="K334" s="761"/>
      <c r="L334" s="762"/>
      <c r="M334" s="763"/>
      <c r="N334" s="764"/>
      <c r="O334" s="90"/>
      <c r="P334" s="90"/>
      <c r="Q334" s="90"/>
      <c r="R334" s="90"/>
      <c r="S334" s="90"/>
      <c r="T334" s="90"/>
      <c r="U334" s="90"/>
      <c r="V334" s="90"/>
      <c r="W334" s="708"/>
      <c r="X334" s="753"/>
      <c r="Y334" s="748"/>
    </row>
    <row r="335" ht="15.75" customHeight="1">
      <c r="A335" s="748"/>
      <c r="B335" s="125"/>
      <c r="C335" s="765"/>
      <c r="D335" s="343"/>
      <c r="E335" s="343"/>
      <c r="F335" s="343"/>
      <c r="G335" s="343"/>
      <c r="H335" s="343"/>
      <c r="I335" s="343"/>
      <c r="J335" s="343"/>
      <c r="K335" s="343"/>
      <c r="L335" s="343"/>
      <c r="M335" s="343"/>
      <c r="N335" s="343"/>
      <c r="O335" s="343"/>
      <c r="P335" s="343"/>
      <c r="Q335" s="343"/>
      <c r="R335" s="343"/>
      <c r="S335" s="343"/>
      <c r="T335" s="343"/>
      <c r="U335" s="343"/>
      <c r="V335" s="343"/>
      <c r="W335" s="766"/>
      <c r="X335" s="753"/>
      <c r="Y335" s="748"/>
    </row>
    <row r="336" ht="15.75" customHeight="1">
      <c r="A336" s="748"/>
      <c r="B336" s="125"/>
      <c r="C336" s="767" t="s">
        <v>193</v>
      </c>
      <c r="D336" s="343"/>
      <c r="E336" s="343"/>
      <c r="F336" s="343"/>
      <c r="G336" s="343"/>
      <c r="H336" s="343"/>
      <c r="I336" s="343"/>
      <c r="J336" s="343"/>
      <c r="K336" s="343"/>
      <c r="L336" s="349"/>
      <c r="M336" s="768"/>
      <c r="N336" s="767"/>
      <c r="O336" s="343"/>
      <c r="P336" s="343"/>
      <c r="Q336" s="343"/>
      <c r="R336" s="343"/>
      <c r="S336" s="343"/>
      <c r="T336" s="343"/>
      <c r="U336" s="343"/>
      <c r="V336" s="343"/>
      <c r="W336" s="349"/>
      <c r="X336" s="753"/>
      <c r="Y336" s="748"/>
    </row>
    <row r="337" ht="15.75" customHeight="1">
      <c r="A337" s="748"/>
      <c r="B337" s="125"/>
      <c r="C337" s="769"/>
      <c r="D337" s="343"/>
      <c r="E337" s="343"/>
      <c r="F337" s="343"/>
      <c r="G337" s="343"/>
      <c r="H337" s="343"/>
      <c r="I337" s="343"/>
      <c r="J337" s="343"/>
      <c r="K337" s="343"/>
      <c r="L337" s="343"/>
      <c r="M337" s="343"/>
      <c r="N337" s="343"/>
      <c r="O337" s="343"/>
      <c r="P337" s="343"/>
      <c r="Q337" s="343"/>
      <c r="R337" s="343"/>
      <c r="S337" s="343"/>
      <c r="T337" s="343"/>
      <c r="U337" s="343"/>
      <c r="V337" s="343"/>
      <c r="W337" s="766"/>
      <c r="X337" s="753"/>
      <c r="Y337" s="748"/>
    </row>
    <row r="338" ht="15.75" customHeight="1">
      <c r="A338" s="748"/>
      <c r="B338" s="125"/>
      <c r="C338" s="770" t="s">
        <v>308</v>
      </c>
      <c r="D338" s="66"/>
      <c r="E338" s="66"/>
      <c r="F338" s="66"/>
      <c r="G338" s="66"/>
      <c r="H338" s="66"/>
      <c r="I338" s="66"/>
      <c r="J338" s="66"/>
      <c r="K338" s="66"/>
      <c r="L338" s="67"/>
      <c r="M338" s="771"/>
      <c r="N338" s="772" t="s">
        <v>309</v>
      </c>
      <c r="O338" s="773"/>
      <c r="P338" s="773"/>
      <c r="Q338" s="773"/>
      <c r="R338" s="773"/>
      <c r="S338" s="773"/>
      <c r="T338" s="773"/>
      <c r="U338" s="773"/>
      <c r="V338" s="773"/>
      <c r="W338" s="774"/>
      <c r="X338" s="753"/>
      <c r="Y338" s="748"/>
    </row>
    <row r="339" ht="15.75" customHeight="1">
      <c r="A339" s="748"/>
      <c r="B339" s="125"/>
      <c r="C339" s="797"/>
      <c r="D339" s="776"/>
      <c r="E339" s="777"/>
      <c r="F339" s="777" t="str">
        <f>IF(ISBLANK(C335),"",IF(C339&gt;1,"Experiências Adquiridas",IF(C339=1,"Experiência Adquirida","Missão Sem Experiência")))</f>
        <v/>
      </c>
      <c r="G339" s="343"/>
      <c r="H339" s="343"/>
      <c r="I339" s="343"/>
      <c r="J339" s="343"/>
      <c r="K339" s="343"/>
      <c r="L339" s="766"/>
      <c r="M339" s="778"/>
      <c r="N339" s="779"/>
      <c r="O339" s="343"/>
      <c r="P339" s="343"/>
      <c r="Q339" s="343"/>
      <c r="R339" s="343"/>
      <c r="S339" s="343"/>
      <c r="T339" s="343"/>
      <c r="U339" s="343"/>
      <c r="V339" s="343"/>
      <c r="W339" s="766"/>
      <c r="X339" s="753"/>
      <c r="Y339" s="748"/>
    </row>
    <row r="340" ht="15.75" customHeight="1">
      <c r="A340" s="748"/>
      <c r="B340" s="125"/>
      <c r="C340" s="780" t="s">
        <v>196</v>
      </c>
      <c r="D340" s="56"/>
      <c r="E340" s="56"/>
      <c r="F340" s="56"/>
      <c r="G340" s="56"/>
      <c r="H340" s="56"/>
      <c r="I340" s="56"/>
      <c r="J340" s="56"/>
      <c r="K340" s="56"/>
      <c r="L340" s="248"/>
      <c r="M340" s="781"/>
      <c r="N340" s="767" t="s">
        <v>197</v>
      </c>
      <c r="O340" s="343"/>
      <c r="P340" s="343"/>
      <c r="Q340" s="343"/>
      <c r="R340" s="343"/>
      <c r="S340" s="343"/>
      <c r="T340" s="343"/>
      <c r="U340" s="343"/>
      <c r="V340" s="343"/>
      <c r="W340" s="349"/>
      <c r="X340" s="753"/>
      <c r="Y340" s="748"/>
    </row>
    <row r="341" ht="15.75" customHeight="1">
      <c r="A341" s="748"/>
      <c r="B341" s="125"/>
      <c r="C341" s="782"/>
      <c r="D341" s="66"/>
      <c r="E341" s="66"/>
      <c r="F341" s="66"/>
      <c r="G341" s="66"/>
      <c r="H341" s="66"/>
      <c r="I341" s="66"/>
      <c r="J341" s="66"/>
      <c r="K341" s="66"/>
      <c r="L341" s="783"/>
      <c r="M341" s="784"/>
      <c r="N341" s="782"/>
      <c r="O341" s="66"/>
      <c r="P341" s="66"/>
      <c r="Q341" s="66"/>
      <c r="R341" s="66"/>
      <c r="S341" s="66"/>
      <c r="T341" s="66"/>
      <c r="U341" s="66"/>
      <c r="V341" s="66"/>
      <c r="W341" s="783"/>
      <c r="X341" s="753"/>
      <c r="Y341" s="748"/>
    </row>
    <row r="342" ht="15.75" customHeight="1">
      <c r="A342" s="748"/>
      <c r="B342" s="125"/>
      <c r="C342" s="785"/>
      <c r="L342" s="786"/>
      <c r="N342" s="785"/>
      <c r="W342" s="786"/>
      <c r="X342" s="753"/>
      <c r="Y342" s="748"/>
    </row>
    <row r="343" ht="15.75" customHeight="1">
      <c r="A343" s="748"/>
      <c r="B343" s="125"/>
      <c r="C343" s="785"/>
      <c r="L343" s="786"/>
      <c r="N343" s="785"/>
      <c r="W343" s="786"/>
      <c r="X343" s="753"/>
      <c r="Y343" s="748"/>
    </row>
    <row r="344" ht="15.75" customHeight="1">
      <c r="A344" s="748"/>
      <c r="B344" s="125"/>
      <c r="C344" s="785"/>
      <c r="L344" s="786"/>
      <c r="N344" s="785"/>
      <c r="W344" s="786"/>
      <c r="X344" s="753"/>
      <c r="Y344" s="748"/>
    </row>
    <row r="345" ht="15.75" customHeight="1">
      <c r="A345" s="748"/>
      <c r="B345" s="125"/>
      <c r="C345" s="787"/>
      <c r="D345" s="56"/>
      <c r="E345" s="56"/>
      <c r="F345" s="56"/>
      <c r="G345" s="56"/>
      <c r="H345" s="56"/>
      <c r="I345" s="56"/>
      <c r="J345" s="56"/>
      <c r="K345" s="56"/>
      <c r="L345" s="788"/>
      <c r="M345" s="56"/>
      <c r="N345" s="787"/>
      <c r="O345" s="56"/>
      <c r="P345" s="56"/>
      <c r="Q345" s="56"/>
      <c r="R345" s="56"/>
      <c r="S345" s="56"/>
      <c r="T345" s="56"/>
      <c r="U345" s="56"/>
      <c r="V345" s="56"/>
      <c r="W345" s="788"/>
      <c r="X345" s="753"/>
      <c r="Y345" s="748"/>
    </row>
    <row r="346" ht="15.75" customHeight="1">
      <c r="A346" s="748"/>
      <c r="B346" s="125"/>
      <c r="C346" s="665"/>
      <c r="D346" s="665"/>
      <c r="E346" s="789"/>
      <c r="F346" s="789"/>
      <c r="G346" s="790"/>
      <c r="H346" s="790"/>
      <c r="I346" s="790"/>
      <c r="J346" s="790"/>
      <c r="K346" s="790"/>
      <c r="L346" s="790"/>
      <c r="M346" s="790"/>
      <c r="N346" s="790"/>
      <c r="O346" s="790"/>
      <c r="P346" s="791"/>
      <c r="Q346" s="791"/>
      <c r="R346" s="791"/>
      <c r="S346" s="791"/>
      <c r="T346" s="791"/>
      <c r="U346" s="791"/>
      <c r="V346" s="791"/>
      <c r="W346" s="791"/>
      <c r="X346" s="753"/>
      <c r="Y346" s="748"/>
    </row>
    <row r="347" ht="15.75" customHeight="1">
      <c r="A347" s="748"/>
      <c r="B347" s="792"/>
      <c r="C347" s="734"/>
      <c r="D347" s="793"/>
      <c r="E347" s="794"/>
      <c r="F347" s="794"/>
      <c r="G347" s="795"/>
      <c r="H347" s="795"/>
      <c r="I347" s="795"/>
      <c r="J347" s="795"/>
      <c r="K347" s="795"/>
      <c r="L347" s="795"/>
      <c r="M347" s="795"/>
      <c r="N347" s="795"/>
      <c r="O347" s="795"/>
      <c r="P347" s="734"/>
      <c r="Q347" s="734"/>
      <c r="R347" s="734"/>
      <c r="S347" s="734"/>
      <c r="T347" s="734"/>
      <c r="U347" s="734"/>
      <c r="V347" s="734"/>
      <c r="W347" s="734"/>
      <c r="X347" s="796"/>
      <c r="Y347" s="748"/>
    </row>
    <row r="348" ht="15.75" customHeight="1">
      <c r="A348" s="748"/>
      <c r="B348" s="125"/>
      <c r="C348" s="754"/>
      <c r="D348" s="748"/>
      <c r="E348" s="748"/>
      <c r="F348" s="748"/>
      <c r="G348" s="748"/>
      <c r="H348" s="748"/>
      <c r="I348" s="748"/>
      <c r="J348" s="748"/>
      <c r="K348" s="748"/>
      <c r="L348" s="748"/>
      <c r="M348" s="753"/>
      <c r="N348" s="755"/>
      <c r="O348" s="755"/>
      <c r="P348" s="756"/>
      <c r="Q348" s="756"/>
      <c r="R348" s="757"/>
      <c r="S348" s="757"/>
      <c r="T348" s="758"/>
      <c r="U348" s="758"/>
      <c r="V348" s="759"/>
      <c r="W348" s="759"/>
      <c r="X348" s="753"/>
      <c r="Y348" s="748"/>
    </row>
    <row r="349" ht="15.75" customHeight="1">
      <c r="A349" s="748"/>
      <c r="B349" s="125"/>
      <c r="C349" s="760" t="s">
        <v>307</v>
      </c>
      <c r="D349" s="761"/>
      <c r="E349" s="761"/>
      <c r="F349" s="761"/>
      <c r="G349" s="761"/>
      <c r="H349" s="761"/>
      <c r="I349" s="761"/>
      <c r="J349" s="761"/>
      <c r="K349" s="761"/>
      <c r="L349" s="762"/>
      <c r="M349" s="763"/>
      <c r="N349" s="764"/>
      <c r="O349" s="90"/>
      <c r="P349" s="90"/>
      <c r="Q349" s="90"/>
      <c r="R349" s="90"/>
      <c r="S349" s="90"/>
      <c r="T349" s="90"/>
      <c r="U349" s="90"/>
      <c r="V349" s="90"/>
      <c r="W349" s="708"/>
      <c r="X349" s="753"/>
      <c r="Y349" s="748"/>
    </row>
    <row r="350" ht="15.75" customHeight="1">
      <c r="A350" s="748"/>
      <c r="B350" s="125"/>
      <c r="C350" s="765"/>
      <c r="D350" s="343"/>
      <c r="E350" s="343"/>
      <c r="F350" s="343"/>
      <c r="G350" s="343"/>
      <c r="H350" s="343"/>
      <c r="I350" s="343"/>
      <c r="J350" s="343"/>
      <c r="K350" s="343"/>
      <c r="L350" s="343"/>
      <c r="M350" s="343"/>
      <c r="N350" s="343"/>
      <c r="O350" s="343"/>
      <c r="P350" s="343"/>
      <c r="Q350" s="343"/>
      <c r="R350" s="343"/>
      <c r="S350" s="343"/>
      <c r="T350" s="343"/>
      <c r="U350" s="343"/>
      <c r="V350" s="343"/>
      <c r="W350" s="766"/>
      <c r="X350" s="753"/>
      <c r="Y350" s="748"/>
    </row>
    <row r="351" ht="15.75" customHeight="1">
      <c r="A351" s="748"/>
      <c r="B351" s="125"/>
      <c r="C351" s="767" t="s">
        <v>193</v>
      </c>
      <c r="D351" s="343"/>
      <c r="E351" s="343"/>
      <c r="F351" s="343"/>
      <c r="G351" s="343"/>
      <c r="H351" s="343"/>
      <c r="I351" s="343"/>
      <c r="J351" s="343"/>
      <c r="K351" s="343"/>
      <c r="L351" s="349"/>
      <c r="M351" s="768"/>
      <c r="N351" s="767"/>
      <c r="O351" s="343"/>
      <c r="P351" s="343"/>
      <c r="Q351" s="343"/>
      <c r="R351" s="343"/>
      <c r="S351" s="343"/>
      <c r="T351" s="343"/>
      <c r="U351" s="343"/>
      <c r="V351" s="343"/>
      <c r="W351" s="349"/>
      <c r="X351" s="753"/>
      <c r="Y351" s="748"/>
    </row>
    <row r="352" ht="15.75" customHeight="1">
      <c r="A352" s="748"/>
      <c r="B352" s="125"/>
      <c r="C352" s="769"/>
      <c r="D352" s="343"/>
      <c r="E352" s="343"/>
      <c r="F352" s="343"/>
      <c r="G352" s="343"/>
      <c r="H352" s="343"/>
      <c r="I352" s="343"/>
      <c r="J352" s="343"/>
      <c r="K352" s="343"/>
      <c r="L352" s="343"/>
      <c r="M352" s="343"/>
      <c r="N352" s="343"/>
      <c r="O352" s="343"/>
      <c r="P352" s="343"/>
      <c r="Q352" s="343"/>
      <c r="R352" s="343"/>
      <c r="S352" s="343"/>
      <c r="T352" s="343"/>
      <c r="U352" s="343"/>
      <c r="V352" s="343"/>
      <c r="W352" s="766"/>
      <c r="X352" s="753"/>
      <c r="Y352" s="748"/>
    </row>
    <row r="353" ht="15.75" customHeight="1">
      <c r="A353" s="748"/>
      <c r="B353" s="125"/>
      <c r="C353" s="770" t="s">
        <v>308</v>
      </c>
      <c r="D353" s="66"/>
      <c r="E353" s="66"/>
      <c r="F353" s="66"/>
      <c r="G353" s="66"/>
      <c r="H353" s="66"/>
      <c r="I353" s="66"/>
      <c r="J353" s="66"/>
      <c r="K353" s="66"/>
      <c r="L353" s="67"/>
      <c r="M353" s="771"/>
      <c r="N353" s="772" t="s">
        <v>309</v>
      </c>
      <c r="O353" s="773"/>
      <c r="P353" s="773"/>
      <c r="Q353" s="773"/>
      <c r="R353" s="773"/>
      <c r="S353" s="773"/>
      <c r="T353" s="773"/>
      <c r="U353" s="773"/>
      <c r="V353" s="773"/>
      <c r="W353" s="774"/>
      <c r="X353" s="753"/>
      <c r="Y353" s="748"/>
    </row>
    <row r="354" ht="15.75" customHeight="1">
      <c r="A354" s="748"/>
      <c r="B354" s="125"/>
      <c r="C354" s="797"/>
      <c r="D354" s="776"/>
      <c r="E354" s="777"/>
      <c r="F354" s="777" t="str">
        <f>IF(ISBLANK(C350),"",IF(C354&gt;1,"Experiências Adquiridas",IF(C354=1,"Experiência Adquirida","Missão Sem Experiência")))</f>
        <v/>
      </c>
      <c r="G354" s="343"/>
      <c r="H354" s="343"/>
      <c r="I354" s="343"/>
      <c r="J354" s="343"/>
      <c r="K354" s="343"/>
      <c r="L354" s="766"/>
      <c r="M354" s="778"/>
      <c r="N354" s="779"/>
      <c r="O354" s="343"/>
      <c r="P354" s="343"/>
      <c r="Q354" s="343"/>
      <c r="R354" s="343"/>
      <c r="S354" s="343"/>
      <c r="T354" s="343"/>
      <c r="U354" s="343"/>
      <c r="V354" s="343"/>
      <c r="W354" s="766"/>
      <c r="X354" s="753"/>
      <c r="Y354" s="748"/>
    </row>
    <row r="355" ht="15.75" customHeight="1">
      <c r="A355" s="748"/>
      <c r="B355" s="125"/>
      <c r="C355" s="780" t="s">
        <v>196</v>
      </c>
      <c r="D355" s="56"/>
      <c r="E355" s="56"/>
      <c r="F355" s="56"/>
      <c r="G355" s="56"/>
      <c r="H355" s="56"/>
      <c r="I355" s="56"/>
      <c r="J355" s="56"/>
      <c r="K355" s="56"/>
      <c r="L355" s="248"/>
      <c r="M355" s="781"/>
      <c r="N355" s="767" t="s">
        <v>197</v>
      </c>
      <c r="O355" s="343"/>
      <c r="P355" s="343"/>
      <c r="Q355" s="343"/>
      <c r="R355" s="343"/>
      <c r="S355" s="343"/>
      <c r="T355" s="343"/>
      <c r="U355" s="343"/>
      <c r="V355" s="343"/>
      <c r="W355" s="349"/>
      <c r="X355" s="753"/>
      <c r="Y355" s="748"/>
    </row>
    <row r="356" ht="15.75" customHeight="1">
      <c r="A356" s="748"/>
      <c r="B356" s="125"/>
      <c r="C356" s="782"/>
      <c r="D356" s="66"/>
      <c r="E356" s="66"/>
      <c r="F356" s="66"/>
      <c r="G356" s="66"/>
      <c r="H356" s="66"/>
      <c r="I356" s="66"/>
      <c r="J356" s="66"/>
      <c r="K356" s="66"/>
      <c r="L356" s="783"/>
      <c r="M356" s="784"/>
      <c r="N356" s="782"/>
      <c r="O356" s="66"/>
      <c r="P356" s="66"/>
      <c r="Q356" s="66"/>
      <c r="R356" s="66"/>
      <c r="S356" s="66"/>
      <c r="T356" s="66"/>
      <c r="U356" s="66"/>
      <c r="V356" s="66"/>
      <c r="W356" s="783"/>
      <c r="X356" s="753"/>
      <c r="Y356" s="748"/>
    </row>
    <row r="357" ht="15.75" customHeight="1">
      <c r="A357" s="748"/>
      <c r="B357" s="125"/>
      <c r="C357" s="785"/>
      <c r="L357" s="786"/>
      <c r="N357" s="785"/>
      <c r="W357" s="786"/>
      <c r="X357" s="753"/>
      <c r="Y357" s="748"/>
    </row>
    <row r="358" ht="15.75" customHeight="1">
      <c r="A358" s="748"/>
      <c r="B358" s="125"/>
      <c r="C358" s="785"/>
      <c r="L358" s="786"/>
      <c r="N358" s="785"/>
      <c r="W358" s="786"/>
      <c r="X358" s="753"/>
      <c r="Y358" s="748"/>
    </row>
    <row r="359" ht="15.75" customHeight="1">
      <c r="A359" s="748"/>
      <c r="B359" s="125"/>
      <c r="C359" s="785"/>
      <c r="L359" s="786"/>
      <c r="N359" s="785"/>
      <c r="W359" s="786"/>
      <c r="X359" s="753"/>
      <c r="Y359" s="748"/>
    </row>
    <row r="360" ht="15.75" customHeight="1">
      <c r="A360" s="748"/>
      <c r="B360" s="125"/>
      <c r="C360" s="787"/>
      <c r="D360" s="56"/>
      <c r="E360" s="56"/>
      <c r="F360" s="56"/>
      <c r="G360" s="56"/>
      <c r="H360" s="56"/>
      <c r="I360" s="56"/>
      <c r="J360" s="56"/>
      <c r="K360" s="56"/>
      <c r="L360" s="788"/>
      <c r="M360" s="56"/>
      <c r="N360" s="787"/>
      <c r="O360" s="56"/>
      <c r="P360" s="56"/>
      <c r="Q360" s="56"/>
      <c r="R360" s="56"/>
      <c r="S360" s="56"/>
      <c r="T360" s="56"/>
      <c r="U360" s="56"/>
      <c r="V360" s="56"/>
      <c r="W360" s="788"/>
      <c r="X360" s="753"/>
      <c r="Y360" s="748"/>
    </row>
    <row r="361" ht="15.75" customHeight="1">
      <c r="A361" s="748"/>
      <c r="B361" s="125"/>
      <c r="C361" s="665"/>
      <c r="D361" s="665"/>
      <c r="E361" s="789"/>
      <c r="F361" s="789"/>
      <c r="G361" s="790"/>
      <c r="H361" s="790"/>
      <c r="I361" s="790"/>
      <c r="J361" s="790"/>
      <c r="K361" s="790"/>
      <c r="L361" s="790"/>
      <c r="M361" s="790"/>
      <c r="N361" s="790"/>
      <c r="O361" s="790"/>
      <c r="P361" s="791"/>
      <c r="Q361" s="791"/>
      <c r="R361" s="791"/>
      <c r="S361" s="791"/>
      <c r="T361" s="791"/>
      <c r="U361" s="791"/>
      <c r="V361" s="791"/>
      <c r="W361" s="791"/>
      <c r="X361" s="753"/>
      <c r="Y361" s="748"/>
    </row>
    <row r="362" ht="15.75" customHeight="1">
      <c r="A362" s="748"/>
      <c r="B362" s="792"/>
      <c r="C362" s="734"/>
      <c r="D362" s="793"/>
      <c r="E362" s="794"/>
      <c r="F362" s="794"/>
      <c r="G362" s="795"/>
      <c r="H362" s="795"/>
      <c r="I362" s="795"/>
      <c r="J362" s="795"/>
      <c r="K362" s="795"/>
      <c r="L362" s="795"/>
      <c r="M362" s="795"/>
      <c r="N362" s="795"/>
      <c r="O362" s="795"/>
      <c r="P362" s="734"/>
      <c r="Q362" s="734"/>
      <c r="R362" s="734"/>
      <c r="S362" s="734"/>
      <c r="T362" s="734"/>
      <c r="U362" s="734"/>
      <c r="V362" s="734"/>
      <c r="W362" s="734"/>
      <c r="X362" s="796"/>
      <c r="Y362" s="748"/>
    </row>
    <row r="363" ht="15.75" customHeight="1">
      <c r="A363" s="748"/>
      <c r="B363" s="125"/>
      <c r="C363" s="754"/>
      <c r="D363" s="748"/>
      <c r="E363" s="748"/>
      <c r="F363" s="748"/>
      <c r="G363" s="748"/>
      <c r="H363" s="748"/>
      <c r="I363" s="748"/>
      <c r="J363" s="748"/>
      <c r="K363" s="748"/>
      <c r="L363" s="748"/>
      <c r="M363" s="753"/>
      <c r="N363" s="755"/>
      <c r="O363" s="755"/>
      <c r="P363" s="756"/>
      <c r="Q363" s="756"/>
      <c r="R363" s="757"/>
      <c r="S363" s="757"/>
      <c r="T363" s="758"/>
      <c r="U363" s="758"/>
      <c r="V363" s="759"/>
      <c r="W363" s="759"/>
      <c r="X363" s="753"/>
      <c r="Y363" s="748"/>
    </row>
    <row r="364" ht="15.75" customHeight="1">
      <c r="A364" s="748"/>
      <c r="B364" s="125"/>
      <c r="C364" s="760" t="s">
        <v>307</v>
      </c>
      <c r="D364" s="761"/>
      <c r="E364" s="761"/>
      <c r="F364" s="761"/>
      <c r="G364" s="761"/>
      <c r="H364" s="761"/>
      <c r="I364" s="761"/>
      <c r="J364" s="761"/>
      <c r="K364" s="761"/>
      <c r="L364" s="762"/>
      <c r="M364" s="763"/>
      <c r="N364" s="764"/>
      <c r="O364" s="90"/>
      <c r="P364" s="90"/>
      <c r="Q364" s="90"/>
      <c r="R364" s="90"/>
      <c r="S364" s="90"/>
      <c r="T364" s="90"/>
      <c r="U364" s="90"/>
      <c r="V364" s="90"/>
      <c r="W364" s="708"/>
      <c r="X364" s="753"/>
      <c r="Y364" s="748"/>
    </row>
    <row r="365" ht="15.75" customHeight="1">
      <c r="A365" s="748"/>
      <c r="B365" s="125"/>
      <c r="C365" s="765"/>
      <c r="D365" s="343"/>
      <c r="E365" s="343"/>
      <c r="F365" s="343"/>
      <c r="G365" s="343"/>
      <c r="H365" s="343"/>
      <c r="I365" s="343"/>
      <c r="J365" s="343"/>
      <c r="K365" s="343"/>
      <c r="L365" s="343"/>
      <c r="M365" s="343"/>
      <c r="N365" s="343"/>
      <c r="O365" s="343"/>
      <c r="P365" s="343"/>
      <c r="Q365" s="343"/>
      <c r="R365" s="343"/>
      <c r="S365" s="343"/>
      <c r="T365" s="343"/>
      <c r="U365" s="343"/>
      <c r="V365" s="343"/>
      <c r="W365" s="766"/>
      <c r="X365" s="753"/>
      <c r="Y365" s="748"/>
    </row>
    <row r="366" ht="15.75" customHeight="1">
      <c r="A366" s="748"/>
      <c r="B366" s="125"/>
      <c r="C366" s="767" t="s">
        <v>193</v>
      </c>
      <c r="D366" s="343"/>
      <c r="E366" s="343"/>
      <c r="F366" s="343"/>
      <c r="G366" s="343"/>
      <c r="H366" s="343"/>
      <c r="I366" s="343"/>
      <c r="J366" s="343"/>
      <c r="K366" s="343"/>
      <c r="L366" s="349"/>
      <c r="M366" s="768"/>
      <c r="N366" s="767"/>
      <c r="O366" s="343"/>
      <c r="P366" s="343"/>
      <c r="Q366" s="343"/>
      <c r="R366" s="343"/>
      <c r="S366" s="343"/>
      <c r="T366" s="343"/>
      <c r="U366" s="343"/>
      <c r="V366" s="343"/>
      <c r="W366" s="349"/>
      <c r="X366" s="753"/>
      <c r="Y366" s="748"/>
    </row>
    <row r="367" ht="15.75" customHeight="1">
      <c r="A367" s="748"/>
      <c r="B367" s="125"/>
      <c r="C367" s="769"/>
      <c r="D367" s="343"/>
      <c r="E367" s="343"/>
      <c r="F367" s="343"/>
      <c r="G367" s="343"/>
      <c r="H367" s="343"/>
      <c r="I367" s="343"/>
      <c r="J367" s="343"/>
      <c r="K367" s="343"/>
      <c r="L367" s="343"/>
      <c r="M367" s="343"/>
      <c r="N367" s="343"/>
      <c r="O367" s="343"/>
      <c r="P367" s="343"/>
      <c r="Q367" s="343"/>
      <c r="R367" s="343"/>
      <c r="S367" s="343"/>
      <c r="T367" s="343"/>
      <c r="U367" s="343"/>
      <c r="V367" s="343"/>
      <c r="W367" s="766"/>
      <c r="X367" s="753"/>
      <c r="Y367" s="748"/>
    </row>
    <row r="368" ht="15.75" customHeight="1">
      <c r="A368" s="748"/>
      <c r="B368" s="125"/>
      <c r="C368" s="770" t="s">
        <v>308</v>
      </c>
      <c r="D368" s="66"/>
      <c r="E368" s="66"/>
      <c r="F368" s="66"/>
      <c r="G368" s="66"/>
      <c r="H368" s="66"/>
      <c r="I368" s="66"/>
      <c r="J368" s="66"/>
      <c r="K368" s="66"/>
      <c r="L368" s="67"/>
      <c r="M368" s="771"/>
      <c r="N368" s="772" t="s">
        <v>309</v>
      </c>
      <c r="O368" s="773"/>
      <c r="P368" s="773"/>
      <c r="Q368" s="773"/>
      <c r="R368" s="773"/>
      <c r="S368" s="773"/>
      <c r="T368" s="773"/>
      <c r="U368" s="773"/>
      <c r="V368" s="773"/>
      <c r="W368" s="774"/>
      <c r="X368" s="753"/>
      <c r="Y368" s="748"/>
    </row>
    <row r="369" ht="15.75" customHeight="1">
      <c r="A369" s="748"/>
      <c r="B369" s="125"/>
      <c r="C369" s="797"/>
      <c r="D369" s="776"/>
      <c r="E369" s="777"/>
      <c r="F369" s="777" t="str">
        <f>IF(ISBLANK(C365),"",IF(C369&gt;1,"Experiências Adquiridas",IF(C369=1,"Experiência Adquirida","Missão Sem Experiência")))</f>
        <v/>
      </c>
      <c r="G369" s="343"/>
      <c r="H369" s="343"/>
      <c r="I369" s="343"/>
      <c r="J369" s="343"/>
      <c r="K369" s="343"/>
      <c r="L369" s="766"/>
      <c r="M369" s="778"/>
      <c r="N369" s="779"/>
      <c r="O369" s="343"/>
      <c r="P369" s="343"/>
      <c r="Q369" s="343"/>
      <c r="R369" s="343"/>
      <c r="S369" s="343"/>
      <c r="T369" s="343"/>
      <c r="U369" s="343"/>
      <c r="V369" s="343"/>
      <c r="W369" s="766"/>
      <c r="X369" s="753"/>
      <c r="Y369" s="748"/>
    </row>
    <row r="370" ht="15.75" customHeight="1">
      <c r="A370" s="748"/>
      <c r="B370" s="125"/>
      <c r="C370" s="780" t="s">
        <v>196</v>
      </c>
      <c r="D370" s="56"/>
      <c r="E370" s="56"/>
      <c r="F370" s="56"/>
      <c r="G370" s="56"/>
      <c r="H370" s="56"/>
      <c r="I370" s="56"/>
      <c r="J370" s="56"/>
      <c r="K370" s="56"/>
      <c r="L370" s="248"/>
      <c r="M370" s="781"/>
      <c r="N370" s="767" t="s">
        <v>197</v>
      </c>
      <c r="O370" s="343"/>
      <c r="P370" s="343"/>
      <c r="Q370" s="343"/>
      <c r="R370" s="343"/>
      <c r="S370" s="343"/>
      <c r="T370" s="343"/>
      <c r="U370" s="343"/>
      <c r="V370" s="343"/>
      <c r="W370" s="349"/>
      <c r="X370" s="753"/>
      <c r="Y370" s="748"/>
    </row>
    <row r="371" ht="15.75" customHeight="1">
      <c r="A371" s="748"/>
      <c r="B371" s="125"/>
      <c r="C371" s="782"/>
      <c r="D371" s="66"/>
      <c r="E371" s="66"/>
      <c r="F371" s="66"/>
      <c r="G371" s="66"/>
      <c r="H371" s="66"/>
      <c r="I371" s="66"/>
      <c r="J371" s="66"/>
      <c r="K371" s="66"/>
      <c r="L371" s="783"/>
      <c r="M371" s="784"/>
      <c r="N371" s="782"/>
      <c r="O371" s="66"/>
      <c r="P371" s="66"/>
      <c r="Q371" s="66"/>
      <c r="R371" s="66"/>
      <c r="S371" s="66"/>
      <c r="T371" s="66"/>
      <c r="U371" s="66"/>
      <c r="V371" s="66"/>
      <c r="W371" s="783"/>
      <c r="X371" s="753"/>
      <c r="Y371" s="748"/>
    </row>
    <row r="372" ht="15.75" customHeight="1">
      <c r="A372" s="748"/>
      <c r="B372" s="125"/>
      <c r="C372" s="785"/>
      <c r="L372" s="786"/>
      <c r="N372" s="785"/>
      <c r="W372" s="786"/>
      <c r="X372" s="753"/>
      <c r="Y372" s="748"/>
    </row>
    <row r="373" ht="15.75" customHeight="1">
      <c r="A373" s="748"/>
      <c r="B373" s="125"/>
      <c r="C373" s="785"/>
      <c r="L373" s="786"/>
      <c r="N373" s="785"/>
      <c r="W373" s="786"/>
      <c r="X373" s="753"/>
      <c r="Y373" s="748"/>
    </row>
    <row r="374" ht="15.75" customHeight="1">
      <c r="A374" s="748"/>
      <c r="B374" s="125"/>
      <c r="C374" s="785"/>
      <c r="L374" s="786"/>
      <c r="N374" s="785"/>
      <c r="W374" s="786"/>
      <c r="X374" s="753"/>
      <c r="Y374" s="748"/>
    </row>
    <row r="375" ht="15.75" customHeight="1">
      <c r="A375" s="748"/>
      <c r="B375" s="125"/>
      <c r="C375" s="787"/>
      <c r="D375" s="56"/>
      <c r="E375" s="56"/>
      <c r="F375" s="56"/>
      <c r="G375" s="56"/>
      <c r="H375" s="56"/>
      <c r="I375" s="56"/>
      <c r="J375" s="56"/>
      <c r="K375" s="56"/>
      <c r="L375" s="788"/>
      <c r="M375" s="56"/>
      <c r="N375" s="787"/>
      <c r="O375" s="56"/>
      <c r="P375" s="56"/>
      <c r="Q375" s="56"/>
      <c r="R375" s="56"/>
      <c r="S375" s="56"/>
      <c r="T375" s="56"/>
      <c r="U375" s="56"/>
      <c r="V375" s="56"/>
      <c r="W375" s="788"/>
      <c r="X375" s="753"/>
      <c r="Y375" s="748"/>
    </row>
    <row r="376" ht="15.75" customHeight="1">
      <c r="A376" s="748"/>
      <c r="B376" s="125"/>
      <c r="C376" s="665"/>
      <c r="D376" s="665"/>
      <c r="E376" s="789"/>
      <c r="F376" s="789"/>
      <c r="G376" s="790"/>
      <c r="H376" s="790"/>
      <c r="I376" s="790"/>
      <c r="J376" s="790"/>
      <c r="K376" s="790"/>
      <c r="L376" s="790"/>
      <c r="M376" s="790"/>
      <c r="N376" s="790"/>
      <c r="O376" s="790"/>
      <c r="P376" s="791"/>
      <c r="Q376" s="791"/>
      <c r="R376" s="791"/>
      <c r="S376" s="791"/>
      <c r="T376" s="791"/>
      <c r="U376" s="791"/>
      <c r="V376" s="791"/>
      <c r="W376" s="791"/>
      <c r="X376" s="753"/>
      <c r="Y376" s="748"/>
    </row>
    <row r="377" ht="15.75" customHeight="1">
      <c r="A377" s="748"/>
      <c r="B377" s="792"/>
      <c r="C377" s="734"/>
      <c r="D377" s="793"/>
      <c r="E377" s="794"/>
      <c r="F377" s="794"/>
      <c r="G377" s="795"/>
      <c r="H377" s="795"/>
      <c r="I377" s="795"/>
      <c r="J377" s="795"/>
      <c r="K377" s="795"/>
      <c r="L377" s="795"/>
      <c r="M377" s="795"/>
      <c r="N377" s="795"/>
      <c r="O377" s="795"/>
      <c r="P377" s="734"/>
      <c r="Q377" s="734"/>
      <c r="R377" s="734"/>
      <c r="S377" s="734"/>
      <c r="T377" s="734"/>
      <c r="U377" s="734"/>
      <c r="V377" s="734"/>
      <c r="W377" s="734"/>
      <c r="X377" s="796"/>
      <c r="Y377" s="748"/>
    </row>
    <row r="378" ht="15.75" customHeight="1">
      <c r="A378" s="748"/>
      <c r="B378" s="125"/>
      <c r="C378" s="754"/>
      <c r="D378" s="748"/>
      <c r="E378" s="748"/>
      <c r="F378" s="748"/>
      <c r="G378" s="748"/>
      <c r="H378" s="748"/>
      <c r="I378" s="748"/>
      <c r="J378" s="748"/>
      <c r="K378" s="748"/>
      <c r="L378" s="748"/>
      <c r="M378" s="753"/>
      <c r="N378" s="755"/>
      <c r="O378" s="755"/>
      <c r="P378" s="756"/>
      <c r="Q378" s="756"/>
      <c r="R378" s="757"/>
      <c r="S378" s="757"/>
      <c r="T378" s="758"/>
      <c r="U378" s="758"/>
      <c r="V378" s="759"/>
      <c r="W378" s="759"/>
      <c r="X378" s="753"/>
      <c r="Y378" s="748"/>
    </row>
    <row r="379" ht="15.75" customHeight="1">
      <c r="A379" s="748"/>
      <c r="B379" s="125"/>
      <c r="C379" s="760" t="s">
        <v>307</v>
      </c>
      <c r="D379" s="761"/>
      <c r="E379" s="761"/>
      <c r="F379" s="761"/>
      <c r="G379" s="761"/>
      <c r="H379" s="761"/>
      <c r="I379" s="761"/>
      <c r="J379" s="761"/>
      <c r="K379" s="761"/>
      <c r="L379" s="762"/>
      <c r="M379" s="763"/>
      <c r="N379" s="764"/>
      <c r="O379" s="90"/>
      <c r="P379" s="90"/>
      <c r="Q379" s="90"/>
      <c r="R379" s="90"/>
      <c r="S379" s="90"/>
      <c r="T379" s="90"/>
      <c r="U379" s="90"/>
      <c r="V379" s="90"/>
      <c r="W379" s="708"/>
      <c r="X379" s="753"/>
      <c r="Y379" s="748"/>
    </row>
    <row r="380" ht="15.75" customHeight="1">
      <c r="A380" s="748"/>
      <c r="B380" s="125"/>
      <c r="C380" s="765"/>
      <c r="D380" s="343"/>
      <c r="E380" s="343"/>
      <c r="F380" s="343"/>
      <c r="G380" s="343"/>
      <c r="H380" s="343"/>
      <c r="I380" s="343"/>
      <c r="J380" s="343"/>
      <c r="K380" s="343"/>
      <c r="L380" s="343"/>
      <c r="M380" s="343"/>
      <c r="N380" s="343"/>
      <c r="O380" s="343"/>
      <c r="P380" s="343"/>
      <c r="Q380" s="343"/>
      <c r="R380" s="343"/>
      <c r="S380" s="343"/>
      <c r="T380" s="343"/>
      <c r="U380" s="343"/>
      <c r="V380" s="343"/>
      <c r="W380" s="766"/>
      <c r="X380" s="753"/>
      <c r="Y380" s="748"/>
    </row>
    <row r="381" ht="15.75" customHeight="1">
      <c r="A381" s="748"/>
      <c r="B381" s="125"/>
      <c r="C381" s="767" t="s">
        <v>193</v>
      </c>
      <c r="D381" s="343"/>
      <c r="E381" s="343"/>
      <c r="F381" s="343"/>
      <c r="G381" s="343"/>
      <c r="H381" s="343"/>
      <c r="I381" s="343"/>
      <c r="J381" s="343"/>
      <c r="K381" s="343"/>
      <c r="L381" s="349"/>
      <c r="M381" s="768"/>
      <c r="N381" s="767"/>
      <c r="O381" s="343"/>
      <c r="P381" s="343"/>
      <c r="Q381" s="343"/>
      <c r="R381" s="343"/>
      <c r="S381" s="343"/>
      <c r="T381" s="343"/>
      <c r="U381" s="343"/>
      <c r="V381" s="343"/>
      <c r="W381" s="349"/>
      <c r="X381" s="753"/>
      <c r="Y381" s="748"/>
    </row>
    <row r="382" ht="15.75" customHeight="1">
      <c r="A382" s="748"/>
      <c r="B382" s="125"/>
      <c r="C382" s="769"/>
      <c r="D382" s="343"/>
      <c r="E382" s="343"/>
      <c r="F382" s="343"/>
      <c r="G382" s="343"/>
      <c r="H382" s="343"/>
      <c r="I382" s="343"/>
      <c r="J382" s="343"/>
      <c r="K382" s="343"/>
      <c r="L382" s="343"/>
      <c r="M382" s="343"/>
      <c r="N382" s="343"/>
      <c r="O382" s="343"/>
      <c r="P382" s="343"/>
      <c r="Q382" s="343"/>
      <c r="R382" s="343"/>
      <c r="S382" s="343"/>
      <c r="T382" s="343"/>
      <c r="U382" s="343"/>
      <c r="V382" s="343"/>
      <c r="W382" s="766"/>
      <c r="X382" s="753"/>
      <c r="Y382" s="748"/>
    </row>
    <row r="383" ht="15.75" customHeight="1">
      <c r="A383" s="748"/>
      <c r="B383" s="125"/>
      <c r="C383" s="770" t="s">
        <v>308</v>
      </c>
      <c r="D383" s="66"/>
      <c r="E383" s="66"/>
      <c r="F383" s="66"/>
      <c r="G383" s="66"/>
      <c r="H383" s="66"/>
      <c r="I383" s="66"/>
      <c r="J383" s="66"/>
      <c r="K383" s="66"/>
      <c r="L383" s="67"/>
      <c r="M383" s="771"/>
      <c r="N383" s="772" t="s">
        <v>309</v>
      </c>
      <c r="O383" s="773"/>
      <c r="P383" s="773"/>
      <c r="Q383" s="773"/>
      <c r="R383" s="773"/>
      <c r="S383" s="773"/>
      <c r="T383" s="773"/>
      <c r="U383" s="773"/>
      <c r="V383" s="773"/>
      <c r="W383" s="774"/>
      <c r="X383" s="753"/>
      <c r="Y383" s="748"/>
    </row>
    <row r="384" ht="15.75" customHeight="1">
      <c r="A384" s="748"/>
      <c r="B384" s="125"/>
      <c r="C384" s="797"/>
      <c r="D384" s="776"/>
      <c r="E384" s="777"/>
      <c r="F384" s="777" t="str">
        <f>IF(ISBLANK(C380),"",IF(C384&gt;1,"Experiências Adquiridas",IF(C384=1,"Experiência Adquirida","Missão Sem Experiência")))</f>
        <v/>
      </c>
      <c r="G384" s="343"/>
      <c r="H384" s="343"/>
      <c r="I384" s="343"/>
      <c r="J384" s="343"/>
      <c r="K384" s="343"/>
      <c r="L384" s="766"/>
      <c r="M384" s="778"/>
      <c r="N384" s="779"/>
      <c r="O384" s="343"/>
      <c r="P384" s="343"/>
      <c r="Q384" s="343"/>
      <c r="R384" s="343"/>
      <c r="S384" s="343"/>
      <c r="T384" s="343"/>
      <c r="U384" s="343"/>
      <c r="V384" s="343"/>
      <c r="W384" s="766"/>
      <c r="X384" s="753"/>
      <c r="Y384" s="748"/>
    </row>
    <row r="385" ht="15.75" customHeight="1">
      <c r="A385" s="748"/>
      <c r="B385" s="125"/>
      <c r="C385" s="780" t="s">
        <v>196</v>
      </c>
      <c r="D385" s="56"/>
      <c r="E385" s="56"/>
      <c r="F385" s="56"/>
      <c r="G385" s="56"/>
      <c r="H385" s="56"/>
      <c r="I385" s="56"/>
      <c r="J385" s="56"/>
      <c r="K385" s="56"/>
      <c r="L385" s="248"/>
      <c r="M385" s="781"/>
      <c r="N385" s="767" t="s">
        <v>197</v>
      </c>
      <c r="O385" s="343"/>
      <c r="P385" s="343"/>
      <c r="Q385" s="343"/>
      <c r="R385" s="343"/>
      <c r="S385" s="343"/>
      <c r="T385" s="343"/>
      <c r="U385" s="343"/>
      <c r="V385" s="343"/>
      <c r="W385" s="349"/>
      <c r="X385" s="753"/>
      <c r="Y385" s="748"/>
    </row>
    <row r="386" ht="15.75" customHeight="1">
      <c r="A386" s="748"/>
      <c r="B386" s="125"/>
      <c r="C386" s="782"/>
      <c r="D386" s="66"/>
      <c r="E386" s="66"/>
      <c r="F386" s="66"/>
      <c r="G386" s="66"/>
      <c r="H386" s="66"/>
      <c r="I386" s="66"/>
      <c r="J386" s="66"/>
      <c r="K386" s="66"/>
      <c r="L386" s="783"/>
      <c r="M386" s="784"/>
      <c r="N386" s="782"/>
      <c r="O386" s="66"/>
      <c r="P386" s="66"/>
      <c r="Q386" s="66"/>
      <c r="R386" s="66"/>
      <c r="S386" s="66"/>
      <c r="T386" s="66"/>
      <c r="U386" s="66"/>
      <c r="V386" s="66"/>
      <c r="W386" s="783"/>
      <c r="X386" s="753"/>
      <c r="Y386" s="748"/>
    </row>
    <row r="387" ht="15.75" customHeight="1">
      <c r="A387" s="748"/>
      <c r="B387" s="125"/>
      <c r="C387" s="785"/>
      <c r="L387" s="786"/>
      <c r="N387" s="785"/>
      <c r="W387" s="786"/>
      <c r="X387" s="753"/>
      <c r="Y387" s="748"/>
    </row>
    <row r="388" ht="15.75" customHeight="1">
      <c r="A388" s="748"/>
      <c r="B388" s="125"/>
      <c r="C388" s="785"/>
      <c r="L388" s="786"/>
      <c r="N388" s="785"/>
      <c r="W388" s="786"/>
      <c r="X388" s="753"/>
      <c r="Y388" s="748"/>
    </row>
    <row r="389" ht="15.75" customHeight="1">
      <c r="A389" s="748"/>
      <c r="B389" s="125"/>
      <c r="C389" s="785"/>
      <c r="L389" s="786"/>
      <c r="N389" s="785"/>
      <c r="W389" s="786"/>
      <c r="X389" s="753"/>
      <c r="Y389" s="748"/>
    </row>
    <row r="390" ht="15.75" customHeight="1">
      <c r="A390" s="748"/>
      <c r="B390" s="125"/>
      <c r="C390" s="787"/>
      <c r="D390" s="56"/>
      <c r="E390" s="56"/>
      <c r="F390" s="56"/>
      <c r="G390" s="56"/>
      <c r="H390" s="56"/>
      <c r="I390" s="56"/>
      <c r="J390" s="56"/>
      <c r="K390" s="56"/>
      <c r="L390" s="788"/>
      <c r="M390" s="56"/>
      <c r="N390" s="787"/>
      <c r="O390" s="56"/>
      <c r="P390" s="56"/>
      <c r="Q390" s="56"/>
      <c r="R390" s="56"/>
      <c r="S390" s="56"/>
      <c r="T390" s="56"/>
      <c r="U390" s="56"/>
      <c r="V390" s="56"/>
      <c r="W390" s="788"/>
      <c r="X390" s="753"/>
      <c r="Y390" s="748"/>
    </row>
    <row r="391" ht="15.75" customHeight="1">
      <c r="A391" s="748"/>
      <c r="B391" s="125"/>
      <c r="C391" s="665"/>
      <c r="D391" s="665"/>
      <c r="E391" s="789"/>
      <c r="F391" s="789"/>
      <c r="G391" s="790"/>
      <c r="H391" s="790"/>
      <c r="I391" s="790"/>
      <c r="J391" s="790"/>
      <c r="K391" s="790"/>
      <c r="L391" s="790"/>
      <c r="M391" s="790"/>
      <c r="N391" s="790"/>
      <c r="O391" s="790"/>
      <c r="P391" s="791"/>
      <c r="Q391" s="791"/>
      <c r="R391" s="791"/>
      <c r="S391" s="791"/>
      <c r="T391" s="791"/>
      <c r="U391" s="791"/>
      <c r="V391" s="791"/>
      <c r="W391" s="791"/>
      <c r="X391" s="753"/>
      <c r="Y391" s="748"/>
    </row>
    <row r="392" ht="15.75" customHeight="1">
      <c r="A392" s="748"/>
      <c r="B392" s="792"/>
      <c r="C392" s="734"/>
      <c r="D392" s="793"/>
      <c r="E392" s="794"/>
      <c r="F392" s="794"/>
      <c r="G392" s="795"/>
      <c r="H392" s="795"/>
      <c r="I392" s="795"/>
      <c r="J392" s="795"/>
      <c r="K392" s="795"/>
      <c r="L392" s="795"/>
      <c r="M392" s="795"/>
      <c r="N392" s="795"/>
      <c r="O392" s="795"/>
      <c r="P392" s="734"/>
      <c r="Q392" s="734"/>
      <c r="R392" s="734"/>
      <c r="S392" s="734"/>
      <c r="T392" s="734"/>
      <c r="U392" s="734"/>
      <c r="V392" s="734"/>
      <c r="W392" s="734"/>
      <c r="X392" s="796"/>
      <c r="Y392" s="748"/>
    </row>
    <row r="393" ht="15.75" customHeight="1">
      <c r="A393" s="748"/>
      <c r="B393" s="125"/>
      <c r="C393" s="754"/>
      <c r="D393" s="748"/>
      <c r="E393" s="748"/>
      <c r="F393" s="748"/>
      <c r="G393" s="748"/>
      <c r="H393" s="748"/>
      <c r="I393" s="748"/>
      <c r="J393" s="748"/>
      <c r="K393" s="748"/>
      <c r="L393" s="748"/>
      <c r="M393" s="753"/>
      <c r="N393" s="755"/>
      <c r="O393" s="755"/>
      <c r="P393" s="756"/>
      <c r="Q393" s="756"/>
      <c r="R393" s="757"/>
      <c r="S393" s="757"/>
      <c r="T393" s="758"/>
      <c r="U393" s="758"/>
      <c r="V393" s="759"/>
      <c r="W393" s="759"/>
      <c r="X393" s="753"/>
      <c r="Y393" s="748"/>
    </row>
    <row r="394" ht="15.75" customHeight="1">
      <c r="A394" s="748"/>
      <c r="B394" s="125"/>
      <c r="C394" s="760" t="s">
        <v>307</v>
      </c>
      <c r="D394" s="761"/>
      <c r="E394" s="761"/>
      <c r="F394" s="761"/>
      <c r="G394" s="761"/>
      <c r="H394" s="761"/>
      <c r="I394" s="761"/>
      <c r="J394" s="761"/>
      <c r="K394" s="761"/>
      <c r="L394" s="762"/>
      <c r="M394" s="763"/>
      <c r="N394" s="764"/>
      <c r="O394" s="90"/>
      <c r="P394" s="90"/>
      <c r="Q394" s="90"/>
      <c r="R394" s="90"/>
      <c r="S394" s="90"/>
      <c r="T394" s="90"/>
      <c r="U394" s="90"/>
      <c r="V394" s="90"/>
      <c r="W394" s="708"/>
      <c r="X394" s="753"/>
      <c r="Y394" s="748"/>
    </row>
    <row r="395" ht="15.75" customHeight="1">
      <c r="A395" s="748"/>
      <c r="B395" s="125"/>
      <c r="C395" s="765"/>
      <c r="D395" s="343"/>
      <c r="E395" s="343"/>
      <c r="F395" s="343"/>
      <c r="G395" s="343"/>
      <c r="H395" s="343"/>
      <c r="I395" s="343"/>
      <c r="J395" s="343"/>
      <c r="K395" s="343"/>
      <c r="L395" s="343"/>
      <c r="M395" s="343"/>
      <c r="N395" s="343"/>
      <c r="O395" s="343"/>
      <c r="P395" s="343"/>
      <c r="Q395" s="343"/>
      <c r="R395" s="343"/>
      <c r="S395" s="343"/>
      <c r="T395" s="343"/>
      <c r="U395" s="343"/>
      <c r="V395" s="343"/>
      <c r="W395" s="766"/>
      <c r="X395" s="753"/>
      <c r="Y395" s="748"/>
    </row>
    <row r="396" ht="15.75" customHeight="1">
      <c r="A396" s="748"/>
      <c r="B396" s="125"/>
      <c r="C396" s="767" t="s">
        <v>193</v>
      </c>
      <c r="D396" s="343"/>
      <c r="E396" s="343"/>
      <c r="F396" s="343"/>
      <c r="G396" s="343"/>
      <c r="H396" s="343"/>
      <c r="I396" s="343"/>
      <c r="J396" s="343"/>
      <c r="K396" s="343"/>
      <c r="L396" s="349"/>
      <c r="M396" s="768"/>
      <c r="N396" s="767"/>
      <c r="O396" s="343"/>
      <c r="P396" s="343"/>
      <c r="Q396" s="343"/>
      <c r="R396" s="343"/>
      <c r="S396" s="343"/>
      <c r="T396" s="343"/>
      <c r="U396" s="343"/>
      <c r="V396" s="343"/>
      <c r="W396" s="349"/>
      <c r="X396" s="753"/>
      <c r="Y396" s="748"/>
    </row>
    <row r="397" ht="15.75" customHeight="1">
      <c r="A397" s="748"/>
      <c r="B397" s="125"/>
      <c r="C397" s="769"/>
      <c r="D397" s="343"/>
      <c r="E397" s="343"/>
      <c r="F397" s="343"/>
      <c r="G397" s="343"/>
      <c r="H397" s="343"/>
      <c r="I397" s="343"/>
      <c r="J397" s="343"/>
      <c r="K397" s="343"/>
      <c r="L397" s="343"/>
      <c r="M397" s="343"/>
      <c r="N397" s="343"/>
      <c r="O397" s="343"/>
      <c r="P397" s="343"/>
      <c r="Q397" s="343"/>
      <c r="R397" s="343"/>
      <c r="S397" s="343"/>
      <c r="T397" s="343"/>
      <c r="U397" s="343"/>
      <c r="V397" s="343"/>
      <c r="W397" s="766"/>
      <c r="X397" s="753"/>
      <c r="Y397" s="748"/>
    </row>
    <row r="398" ht="15.75" customHeight="1">
      <c r="A398" s="748"/>
      <c r="B398" s="125"/>
      <c r="C398" s="770" t="s">
        <v>308</v>
      </c>
      <c r="D398" s="66"/>
      <c r="E398" s="66"/>
      <c r="F398" s="66"/>
      <c r="G398" s="66"/>
      <c r="H398" s="66"/>
      <c r="I398" s="66"/>
      <c r="J398" s="66"/>
      <c r="K398" s="66"/>
      <c r="L398" s="67"/>
      <c r="M398" s="771"/>
      <c r="N398" s="772" t="s">
        <v>309</v>
      </c>
      <c r="O398" s="773"/>
      <c r="P398" s="773"/>
      <c r="Q398" s="773"/>
      <c r="R398" s="773"/>
      <c r="S398" s="773"/>
      <c r="T398" s="773"/>
      <c r="U398" s="773"/>
      <c r="V398" s="773"/>
      <c r="W398" s="774"/>
      <c r="X398" s="753"/>
      <c r="Y398" s="748"/>
    </row>
    <row r="399" ht="15.75" customHeight="1">
      <c r="A399" s="748"/>
      <c r="B399" s="125"/>
      <c r="C399" s="797"/>
      <c r="D399" s="776"/>
      <c r="E399" s="777"/>
      <c r="F399" s="777" t="str">
        <f>IF(ISBLANK(C395),"",IF(C399&gt;1,"Experiências Adquiridas",IF(C399=1,"Experiência Adquirida","Missão Sem Experiência")))</f>
        <v/>
      </c>
      <c r="G399" s="343"/>
      <c r="H399" s="343"/>
      <c r="I399" s="343"/>
      <c r="J399" s="343"/>
      <c r="K399" s="343"/>
      <c r="L399" s="766"/>
      <c r="M399" s="778"/>
      <c r="N399" s="779"/>
      <c r="O399" s="343"/>
      <c r="P399" s="343"/>
      <c r="Q399" s="343"/>
      <c r="R399" s="343"/>
      <c r="S399" s="343"/>
      <c r="T399" s="343"/>
      <c r="U399" s="343"/>
      <c r="V399" s="343"/>
      <c r="W399" s="766"/>
      <c r="X399" s="753"/>
      <c r="Y399" s="748"/>
    </row>
    <row r="400" ht="15.75" customHeight="1">
      <c r="A400" s="748"/>
      <c r="B400" s="125"/>
      <c r="C400" s="780" t="s">
        <v>196</v>
      </c>
      <c r="D400" s="56"/>
      <c r="E400" s="56"/>
      <c r="F400" s="56"/>
      <c r="G400" s="56"/>
      <c r="H400" s="56"/>
      <c r="I400" s="56"/>
      <c r="J400" s="56"/>
      <c r="K400" s="56"/>
      <c r="L400" s="248"/>
      <c r="M400" s="781"/>
      <c r="N400" s="767" t="s">
        <v>197</v>
      </c>
      <c r="O400" s="343"/>
      <c r="P400" s="343"/>
      <c r="Q400" s="343"/>
      <c r="R400" s="343"/>
      <c r="S400" s="343"/>
      <c r="T400" s="343"/>
      <c r="U400" s="343"/>
      <c r="V400" s="343"/>
      <c r="W400" s="349"/>
      <c r="X400" s="753"/>
      <c r="Y400" s="748"/>
    </row>
    <row r="401" ht="15.75" customHeight="1">
      <c r="A401" s="748"/>
      <c r="B401" s="125"/>
      <c r="C401" s="782"/>
      <c r="D401" s="66"/>
      <c r="E401" s="66"/>
      <c r="F401" s="66"/>
      <c r="G401" s="66"/>
      <c r="H401" s="66"/>
      <c r="I401" s="66"/>
      <c r="J401" s="66"/>
      <c r="K401" s="66"/>
      <c r="L401" s="783"/>
      <c r="M401" s="784"/>
      <c r="N401" s="782"/>
      <c r="O401" s="66"/>
      <c r="P401" s="66"/>
      <c r="Q401" s="66"/>
      <c r="R401" s="66"/>
      <c r="S401" s="66"/>
      <c r="T401" s="66"/>
      <c r="U401" s="66"/>
      <c r="V401" s="66"/>
      <c r="W401" s="783"/>
      <c r="X401" s="753"/>
      <c r="Y401" s="748"/>
    </row>
    <row r="402" ht="15.75" customHeight="1">
      <c r="A402" s="748"/>
      <c r="B402" s="125"/>
      <c r="C402" s="785"/>
      <c r="L402" s="786"/>
      <c r="N402" s="785"/>
      <c r="W402" s="786"/>
      <c r="X402" s="753"/>
      <c r="Y402" s="748"/>
    </row>
    <row r="403" ht="15.75" customHeight="1">
      <c r="A403" s="748"/>
      <c r="B403" s="125"/>
      <c r="C403" s="785"/>
      <c r="L403" s="786"/>
      <c r="N403" s="785"/>
      <c r="W403" s="786"/>
      <c r="X403" s="753"/>
      <c r="Y403" s="748"/>
    </row>
    <row r="404" ht="15.75" customHeight="1">
      <c r="A404" s="748"/>
      <c r="B404" s="125"/>
      <c r="C404" s="785"/>
      <c r="L404" s="786"/>
      <c r="N404" s="785"/>
      <c r="W404" s="786"/>
      <c r="X404" s="753"/>
      <c r="Y404" s="748"/>
    </row>
    <row r="405" ht="15.75" customHeight="1">
      <c r="A405" s="748"/>
      <c r="B405" s="125"/>
      <c r="C405" s="787"/>
      <c r="D405" s="56"/>
      <c r="E405" s="56"/>
      <c r="F405" s="56"/>
      <c r="G405" s="56"/>
      <c r="H405" s="56"/>
      <c r="I405" s="56"/>
      <c r="J405" s="56"/>
      <c r="K405" s="56"/>
      <c r="L405" s="788"/>
      <c r="M405" s="56"/>
      <c r="N405" s="787"/>
      <c r="O405" s="56"/>
      <c r="P405" s="56"/>
      <c r="Q405" s="56"/>
      <c r="R405" s="56"/>
      <c r="S405" s="56"/>
      <c r="T405" s="56"/>
      <c r="U405" s="56"/>
      <c r="V405" s="56"/>
      <c r="W405" s="788"/>
      <c r="X405" s="753"/>
      <c r="Y405" s="748"/>
    </row>
    <row r="406" ht="15.75" customHeight="1">
      <c r="A406" s="748"/>
      <c r="B406" s="125"/>
      <c r="C406" s="665"/>
      <c r="D406" s="665"/>
      <c r="E406" s="789"/>
      <c r="F406" s="789"/>
      <c r="G406" s="790"/>
      <c r="H406" s="790"/>
      <c r="I406" s="790"/>
      <c r="J406" s="790"/>
      <c r="K406" s="790"/>
      <c r="L406" s="790"/>
      <c r="M406" s="790"/>
      <c r="N406" s="790"/>
      <c r="O406" s="790"/>
      <c r="P406" s="791"/>
      <c r="Q406" s="791"/>
      <c r="R406" s="791"/>
      <c r="S406" s="791"/>
      <c r="T406" s="791"/>
      <c r="U406" s="791"/>
      <c r="V406" s="791"/>
      <c r="W406" s="791"/>
      <c r="X406" s="753"/>
      <c r="Y406" s="748"/>
    </row>
    <row r="407" ht="15.75" customHeight="1">
      <c r="A407" s="748"/>
      <c r="B407" s="792"/>
      <c r="C407" s="734"/>
      <c r="D407" s="793"/>
      <c r="E407" s="794"/>
      <c r="F407" s="794"/>
      <c r="G407" s="795"/>
      <c r="H407" s="795"/>
      <c r="I407" s="795"/>
      <c r="J407" s="795"/>
      <c r="K407" s="795"/>
      <c r="L407" s="795"/>
      <c r="M407" s="795"/>
      <c r="N407" s="795"/>
      <c r="O407" s="795"/>
      <c r="P407" s="734"/>
      <c r="Q407" s="734"/>
      <c r="R407" s="734"/>
      <c r="S407" s="734"/>
      <c r="T407" s="734"/>
      <c r="U407" s="734"/>
      <c r="V407" s="734"/>
      <c r="W407" s="734"/>
      <c r="X407" s="796"/>
      <c r="Y407" s="748"/>
    </row>
    <row r="408" ht="15.75" customHeight="1">
      <c r="A408" s="748"/>
      <c r="B408" s="125"/>
      <c r="C408" s="754"/>
      <c r="D408" s="748"/>
      <c r="E408" s="748"/>
      <c r="F408" s="748"/>
      <c r="G408" s="748"/>
      <c r="H408" s="748"/>
      <c r="I408" s="748"/>
      <c r="J408" s="748"/>
      <c r="K408" s="748"/>
      <c r="L408" s="748"/>
      <c r="M408" s="753"/>
      <c r="N408" s="755"/>
      <c r="O408" s="755"/>
      <c r="P408" s="756"/>
      <c r="Q408" s="756"/>
      <c r="R408" s="757"/>
      <c r="S408" s="757"/>
      <c r="T408" s="758"/>
      <c r="U408" s="758"/>
      <c r="V408" s="759"/>
      <c r="W408" s="759"/>
      <c r="X408" s="753"/>
      <c r="Y408" s="748"/>
    </row>
    <row r="409" ht="15.75" customHeight="1">
      <c r="A409" s="748"/>
      <c r="B409" s="125"/>
      <c r="C409" s="760" t="s">
        <v>307</v>
      </c>
      <c r="D409" s="761"/>
      <c r="E409" s="761"/>
      <c r="F409" s="761"/>
      <c r="G409" s="761"/>
      <c r="H409" s="761"/>
      <c r="I409" s="761"/>
      <c r="J409" s="761"/>
      <c r="K409" s="761"/>
      <c r="L409" s="762"/>
      <c r="M409" s="763"/>
      <c r="N409" s="764"/>
      <c r="O409" s="90"/>
      <c r="P409" s="90"/>
      <c r="Q409" s="90"/>
      <c r="R409" s="90"/>
      <c r="S409" s="90"/>
      <c r="T409" s="90"/>
      <c r="U409" s="90"/>
      <c r="V409" s="90"/>
      <c r="W409" s="708"/>
      <c r="X409" s="753"/>
      <c r="Y409" s="748"/>
    </row>
    <row r="410" ht="15.75" customHeight="1">
      <c r="A410" s="748"/>
      <c r="B410" s="125"/>
      <c r="C410" s="765"/>
      <c r="D410" s="343"/>
      <c r="E410" s="343"/>
      <c r="F410" s="343"/>
      <c r="G410" s="343"/>
      <c r="H410" s="343"/>
      <c r="I410" s="343"/>
      <c r="J410" s="343"/>
      <c r="K410" s="343"/>
      <c r="L410" s="343"/>
      <c r="M410" s="343"/>
      <c r="N410" s="343"/>
      <c r="O410" s="343"/>
      <c r="P410" s="343"/>
      <c r="Q410" s="343"/>
      <c r="R410" s="343"/>
      <c r="S410" s="343"/>
      <c r="T410" s="343"/>
      <c r="U410" s="343"/>
      <c r="V410" s="343"/>
      <c r="W410" s="766"/>
      <c r="X410" s="753"/>
      <c r="Y410" s="748"/>
    </row>
    <row r="411" ht="15.75" customHeight="1">
      <c r="A411" s="748"/>
      <c r="B411" s="125"/>
      <c r="C411" s="767" t="s">
        <v>193</v>
      </c>
      <c r="D411" s="343"/>
      <c r="E411" s="343"/>
      <c r="F411" s="343"/>
      <c r="G411" s="343"/>
      <c r="H411" s="343"/>
      <c r="I411" s="343"/>
      <c r="J411" s="343"/>
      <c r="K411" s="343"/>
      <c r="L411" s="349"/>
      <c r="M411" s="768"/>
      <c r="N411" s="767"/>
      <c r="O411" s="343"/>
      <c r="P411" s="343"/>
      <c r="Q411" s="343"/>
      <c r="R411" s="343"/>
      <c r="S411" s="343"/>
      <c r="T411" s="343"/>
      <c r="U411" s="343"/>
      <c r="V411" s="343"/>
      <c r="W411" s="349"/>
      <c r="X411" s="753"/>
      <c r="Y411" s="748"/>
    </row>
    <row r="412" ht="15.75" customHeight="1">
      <c r="A412" s="748"/>
      <c r="B412" s="125"/>
      <c r="C412" s="769"/>
      <c r="D412" s="343"/>
      <c r="E412" s="343"/>
      <c r="F412" s="343"/>
      <c r="G412" s="343"/>
      <c r="H412" s="343"/>
      <c r="I412" s="343"/>
      <c r="J412" s="343"/>
      <c r="K412" s="343"/>
      <c r="L412" s="343"/>
      <c r="M412" s="343"/>
      <c r="N412" s="343"/>
      <c r="O412" s="343"/>
      <c r="P412" s="343"/>
      <c r="Q412" s="343"/>
      <c r="R412" s="343"/>
      <c r="S412" s="343"/>
      <c r="T412" s="343"/>
      <c r="U412" s="343"/>
      <c r="V412" s="343"/>
      <c r="W412" s="766"/>
      <c r="X412" s="753"/>
      <c r="Y412" s="748"/>
    </row>
    <row r="413" ht="15.75" customHeight="1">
      <c r="A413" s="748"/>
      <c r="B413" s="125"/>
      <c r="C413" s="770" t="s">
        <v>308</v>
      </c>
      <c r="D413" s="66"/>
      <c r="E413" s="66"/>
      <c r="F413" s="66"/>
      <c r="G413" s="66"/>
      <c r="H413" s="66"/>
      <c r="I413" s="66"/>
      <c r="J413" s="66"/>
      <c r="K413" s="66"/>
      <c r="L413" s="67"/>
      <c r="M413" s="771"/>
      <c r="N413" s="772" t="s">
        <v>309</v>
      </c>
      <c r="O413" s="773"/>
      <c r="P413" s="773"/>
      <c r="Q413" s="773"/>
      <c r="R413" s="773"/>
      <c r="S413" s="773"/>
      <c r="T413" s="773"/>
      <c r="U413" s="773"/>
      <c r="V413" s="773"/>
      <c r="W413" s="774"/>
      <c r="X413" s="753"/>
      <c r="Y413" s="748"/>
    </row>
    <row r="414" ht="15.75" customHeight="1">
      <c r="A414" s="748"/>
      <c r="B414" s="125"/>
      <c r="C414" s="797"/>
      <c r="D414" s="776"/>
      <c r="E414" s="777"/>
      <c r="F414" s="777" t="str">
        <f>IF(ISBLANK(C410),"",IF(C414&gt;1,"Experiências Adquiridas",IF(C414=1,"Experiência Adquirida","Missão Sem Experiência")))</f>
        <v/>
      </c>
      <c r="G414" s="343"/>
      <c r="H414" s="343"/>
      <c r="I414" s="343"/>
      <c r="J414" s="343"/>
      <c r="K414" s="343"/>
      <c r="L414" s="766"/>
      <c r="M414" s="778"/>
      <c r="N414" s="779"/>
      <c r="O414" s="343"/>
      <c r="P414" s="343"/>
      <c r="Q414" s="343"/>
      <c r="R414" s="343"/>
      <c r="S414" s="343"/>
      <c r="T414" s="343"/>
      <c r="U414" s="343"/>
      <c r="V414" s="343"/>
      <c r="W414" s="766"/>
      <c r="X414" s="753"/>
      <c r="Y414" s="748"/>
    </row>
    <row r="415" ht="15.75" customHeight="1">
      <c r="A415" s="748"/>
      <c r="B415" s="125"/>
      <c r="C415" s="780" t="s">
        <v>196</v>
      </c>
      <c r="D415" s="56"/>
      <c r="E415" s="56"/>
      <c r="F415" s="56"/>
      <c r="G415" s="56"/>
      <c r="H415" s="56"/>
      <c r="I415" s="56"/>
      <c r="J415" s="56"/>
      <c r="K415" s="56"/>
      <c r="L415" s="248"/>
      <c r="M415" s="781"/>
      <c r="N415" s="767" t="s">
        <v>197</v>
      </c>
      <c r="O415" s="343"/>
      <c r="P415" s="343"/>
      <c r="Q415" s="343"/>
      <c r="R415" s="343"/>
      <c r="S415" s="343"/>
      <c r="T415" s="343"/>
      <c r="U415" s="343"/>
      <c r="V415" s="343"/>
      <c r="W415" s="349"/>
      <c r="X415" s="753"/>
      <c r="Y415" s="748"/>
    </row>
    <row r="416" ht="15.75" customHeight="1">
      <c r="A416" s="748"/>
      <c r="B416" s="125"/>
      <c r="C416" s="782"/>
      <c r="D416" s="66"/>
      <c r="E416" s="66"/>
      <c r="F416" s="66"/>
      <c r="G416" s="66"/>
      <c r="H416" s="66"/>
      <c r="I416" s="66"/>
      <c r="J416" s="66"/>
      <c r="K416" s="66"/>
      <c r="L416" s="783"/>
      <c r="M416" s="784"/>
      <c r="N416" s="782"/>
      <c r="O416" s="66"/>
      <c r="P416" s="66"/>
      <c r="Q416" s="66"/>
      <c r="R416" s="66"/>
      <c r="S416" s="66"/>
      <c r="T416" s="66"/>
      <c r="U416" s="66"/>
      <c r="V416" s="66"/>
      <c r="W416" s="783"/>
      <c r="X416" s="753"/>
      <c r="Y416" s="748"/>
    </row>
    <row r="417" ht="15.75" customHeight="1">
      <c r="A417" s="748"/>
      <c r="B417" s="125"/>
      <c r="C417" s="785"/>
      <c r="L417" s="786"/>
      <c r="N417" s="785"/>
      <c r="W417" s="786"/>
      <c r="X417" s="753"/>
      <c r="Y417" s="748"/>
    </row>
    <row r="418" ht="15.75" customHeight="1">
      <c r="A418" s="748"/>
      <c r="B418" s="125"/>
      <c r="C418" s="785"/>
      <c r="L418" s="786"/>
      <c r="N418" s="785"/>
      <c r="W418" s="786"/>
      <c r="X418" s="753"/>
      <c r="Y418" s="748"/>
    </row>
    <row r="419" ht="15.75" customHeight="1">
      <c r="A419" s="748"/>
      <c r="B419" s="125"/>
      <c r="C419" s="785"/>
      <c r="L419" s="786"/>
      <c r="N419" s="785"/>
      <c r="W419" s="786"/>
      <c r="X419" s="753"/>
      <c r="Y419" s="748"/>
    </row>
    <row r="420" ht="15.75" customHeight="1">
      <c r="A420" s="748"/>
      <c r="B420" s="125"/>
      <c r="C420" s="787"/>
      <c r="D420" s="56"/>
      <c r="E420" s="56"/>
      <c r="F420" s="56"/>
      <c r="G420" s="56"/>
      <c r="H420" s="56"/>
      <c r="I420" s="56"/>
      <c r="J420" s="56"/>
      <c r="K420" s="56"/>
      <c r="L420" s="788"/>
      <c r="M420" s="56"/>
      <c r="N420" s="787"/>
      <c r="O420" s="56"/>
      <c r="P420" s="56"/>
      <c r="Q420" s="56"/>
      <c r="R420" s="56"/>
      <c r="S420" s="56"/>
      <c r="T420" s="56"/>
      <c r="U420" s="56"/>
      <c r="V420" s="56"/>
      <c r="W420" s="788"/>
      <c r="X420" s="753"/>
      <c r="Y420" s="748"/>
    </row>
    <row r="421" ht="15.75" customHeight="1">
      <c r="A421" s="748"/>
      <c r="B421" s="125"/>
      <c r="C421" s="665"/>
      <c r="D421" s="665"/>
      <c r="E421" s="789"/>
      <c r="F421" s="789"/>
      <c r="G421" s="790"/>
      <c r="H421" s="790"/>
      <c r="I421" s="790"/>
      <c r="J421" s="790"/>
      <c r="K421" s="790"/>
      <c r="L421" s="790"/>
      <c r="M421" s="790"/>
      <c r="N421" s="790"/>
      <c r="O421" s="790"/>
      <c r="P421" s="791"/>
      <c r="Q421" s="791"/>
      <c r="R421" s="791"/>
      <c r="S421" s="791"/>
      <c r="T421" s="791"/>
      <c r="U421" s="791"/>
      <c r="V421" s="791"/>
      <c r="W421" s="791"/>
      <c r="X421" s="753"/>
      <c r="Y421" s="748"/>
    </row>
    <row r="422" ht="15.75" customHeight="1">
      <c r="A422" s="748"/>
      <c r="B422" s="792"/>
      <c r="C422" s="734"/>
      <c r="D422" s="793"/>
      <c r="E422" s="794"/>
      <c r="F422" s="794"/>
      <c r="G422" s="795"/>
      <c r="H422" s="795"/>
      <c r="I422" s="795"/>
      <c r="J422" s="795"/>
      <c r="K422" s="795"/>
      <c r="L422" s="795"/>
      <c r="M422" s="795"/>
      <c r="N422" s="795"/>
      <c r="O422" s="795"/>
      <c r="P422" s="734"/>
      <c r="Q422" s="734"/>
      <c r="R422" s="734"/>
      <c r="S422" s="734"/>
      <c r="T422" s="734"/>
      <c r="U422" s="734"/>
      <c r="V422" s="734"/>
      <c r="W422" s="734"/>
      <c r="X422" s="796"/>
      <c r="Y422" s="748"/>
    </row>
    <row r="423" ht="15.75" customHeight="1">
      <c r="A423" s="748"/>
      <c r="B423" s="125"/>
      <c r="C423" s="754"/>
      <c r="D423" s="748"/>
      <c r="E423" s="748"/>
      <c r="F423" s="748"/>
      <c r="G423" s="748"/>
      <c r="H423" s="748"/>
      <c r="I423" s="748"/>
      <c r="J423" s="748"/>
      <c r="K423" s="748"/>
      <c r="L423" s="748"/>
      <c r="M423" s="753"/>
      <c r="N423" s="755"/>
      <c r="O423" s="755"/>
      <c r="P423" s="756"/>
      <c r="Q423" s="756"/>
      <c r="R423" s="757"/>
      <c r="S423" s="757"/>
      <c r="T423" s="758"/>
      <c r="U423" s="758"/>
      <c r="V423" s="759"/>
      <c r="W423" s="759"/>
      <c r="X423" s="753"/>
      <c r="Y423" s="748"/>
    </row>
    <row r="424" ht="15.75" customHeight="1">
      <c r="A424" s="748"/>
      <c r="B424" s="125"/>
      <c r="C424" s="760" t="s">
        <v>307</v>
      </c>
      <c r="D424" s="761"/>
      <c r="E424" s="761"/>
      <c r="F424" s="761"/>
      <c r="G424" s="761"/>
      <c r="H424" s="761"/>
      <c r="I424" s="761"/>
      <c r="J424" s="761"/>
      <c r="K424" s="761"/>
      <c r="L424" s="762"/>
      <c r="M424" s="763"/>
      <c r="N424" s="764"/>
      <c r="O424" s="90"/>
      <c r="P424" s="90"/>
      <c r="Q424" s="90"/>
      <c r="R424" s="90"/>
      <c r="S424" s="90"/>
      <c r="T424" s="90"/>
      <c r="U424" s="90"/>
      <c r="V424" s="90"/>
      <c r="W424" s="708"/>
      <c r="X424" s="753"/>
      <c r="Y424" s="748"/>
    </row>
    <row r="425" ht="15.75" customHeight="1">
      <c r="A425" s="748"/>
      <c r="B425" s="125"/>
      <c r="C425" s="765"/>
      <c r="D425" s="343"/>
      <c r="E425" s="343"/>
      <c r="F425" s="343"/>
      <c r="G425" s="343"/>
      <c r="H425" s="343"/>
      <c r="I425" s="343"/>
      <c r="J425" s="343"/>
      <c r="K425" s="343"/>
      <c r="L425" s="343"/>
      <c r="M425" s="343"/>
      <c r="N425" s="343"/>
      <c r="O425" s="343"/>
      <c r="P425" s="343"/>
      <c r="Q425" s="343"/>
      <c r="R425" s="343"/>
      <c r="S425" s="343"/>
      <c r="T425" s="343"/>
      <c r="U425" s="343"/>
      <c r="V425" s="343"/>
      <c r="W425" s="766"/>
      <c r="X425" s="753"/>
      <c r="Y425" s="748"/>
    </row>
    <row r="426" ht="15.75" customHeight="1">
      <c r="A426" s="748"/>
      <c r="B426" s="125"/>
      <c r="C426" s="767" t="s">
        <v>193</v>
      </c>
      <c r="D426" s="343"/>
      <c r="E426" s="343"/>
      <c r="F426" s="343"/>
      <c r="G426" s="343"/>
      <c r="H426" s="343"/>
      <c r="I426" s="343"/>
      <c r="J426" s="343"/>
      <c r="K426" s="343"/>
      <c r="L426" s="349"/>
      <c r="M426" s="768"/>
      <c r="N426" s="767"/>
      <c r="O426" s="343"/>
      <c r="P426" s="343"/>
      <c r="Q426" s="343"/>
      <c r="R426" s="343"/>
      <c r="S426" s="343"/>
      <c r="T426" s="343"/>
      <c r="U426" s="343"/>
      <c r="V426" s="343"/>
      <c r="W426" s="349"/>
      <c r="X426" s="753"/>
      <c r="Y426" s="748"/>
    </row>
    <row r="427" ht="15.75" customHeight="1">
      <c r="A427" s="748"/>
      <c r="B427" s="125"/>
      <c r="C427" s="769"/>
      <c r="D427" s="343"/>
      <c r="E427" s="343"/>
      <c r="F427" s="343"/>
      <c r="G427" s="343"/>
      <c r="H427" s="343"/>
      <c r="I427" s="343"/>
      <c r="J427" s="343"/>
      <c r="K427" s="343"/>
      <c r="L427" s="343"/>
      <c r="M427" s="343"/>
      <c r="N427" s="343"/>
      <c r="O427" s="343"/>
      <c r="P427" s="343"/>
      <c r="Q427" s="343"/>
      <c r="R427" s="343"/>
      <c r="S427" s="343"/>
      <c r="T427" s="343"/>
      <c r="U427" s="343"/>
      <c r="V427" s="343"/>
      <c r="W427" s="766"/>
      <c r="X427" s="753"/>
      <c r="Y427" s="748"/>
    </row>
    <row r="428" ht="15.75" customHeight="1">
      <c r="A428" s="748"/>
      <c r="B428" s="125"/>
      <c r="C428" s="770" t="s">
        <v>308</v>
      </c>
      <c r="D428" s="66"/>
      <c r="E428" s="66"/>
      <c r="F428" s="66"/>
      <c r="G428" s="66"/>
      <c r="H428" s="66"/>
      <c r="I428" s="66"/>
      <c r="J428" s="66"/>
      <c r="K428" s="66"/>
      <c r="L428" s="67"/>
      <c r="M428" s="771"/>
      <c r="N428" s="772" t="s">
        <v>309</v>
      </c>
      <c r="O428" s="773"/>
      <c r="P428" s="773"/>
      <c r="Q428" s="773"/>
      <c r="R428" s="773"/>
      <c r="S428" s="773"/>
      <c r="T428" s="773"/>
      <c r="U428" s="773"/>
      <c r="V428" s="773"/>
      <c r="W428" s="774"/>
      <c r="X428" s="753"/>
      <c r="Y428" s="748"/>
    </row>
    <row r="429" ht="15.75" customHeight="1">
      <c r="A429" s="748"/>
      <c r="B429" s="125"/>
      <c r="C429" s="797"/>
      <c r="D429" s="776"/>
      <c r="E429" s="777"/>
      <c r="F429" s="777" t="str">
        <f>IF(ISBLANK(C425),"",IF(C429&gt;1,"Experiências Adquiridas",IF(C429=1,"Experiência Adquirida","Missão Sem Experiência")))</f>
        <v/>
      </c>
      <c r="G429" s="343"/>
      <c r="H429" s="343"/>
      <c r="I429" s="343"/>
      <c r="J429" s="343"/>
      <c r="K429" s="343"/>
      <c r="L429" s="766"/>
      <c r="M429" s="778"/>
      <c r="N429" s="779"/>
      <c r="O429" s="343"/>
      <c r="P429" s="343"/>
      <c r="Q429" s="343"/>
      <c r="R429" s="343"/>
      <c r="S429" s="343"/>
      <c r="T429" s="343"/>
      <c r="U429" s="343"/>
      <c r="V429" s="343"/>
      <c r="W429" s="766"/>
      <c r="X429" s="753"/>
      <c r="Y429" s="748"/>
    </row>
    <row r="430" ht="15.75" customHeight="1">
      <c r="A430" s="748"/>
      <c r="B430" s="125"/>
      <c r="C430" s="780" t="s">
        <v>196</v>
      </c>
      <c r="D430" s="56"/>
      <c r="E430" s="56"/>
      <c r="F430" s="56"/>
      <c r="G430" s="56"/>
      <c r="H430" s="56"/>
      <c r="I430" s="56"/>
      <c r="J430" s="56"/>
      <c r="K430" s="56"/>
      <c r="L430" s="248"/>
      <c r="M430" s="781"/>
      <c r="N430" s="767" t="s">
        <v>197</v>
      </c>
      <c r="O430" s="343"/>
      <c r="P430" s="343"/>
      <c r="Q430" s="343"/>
      <c r="R430" s="343"/>
      <c r="S430" s="343"/>
      <c r="T430" s="343"/>
      <c r="U430" s="343"/>
      <c r="V430" s="343"/>
      <c r="W430" s="349"/>
      <c r="X430" s="753"/>
      <c r="Y430" s="748"/>
    </row>
    <row r="431" ht="15.75" customHeight="1">
      <c r="A431" s="748"/>
      <c r="B431" s="125"/>
      <c r="C431" s="782"/>
      <c r="D431" s="66"/>
      <c r="E431" s="66"/>
      <c r="F431" s="66"/>
      <c r="G431" s="66"/>
      <c r="H431" s="66"/>
      <c r="I431" s="66"/>
      <c r="J431" s="66"/>
      <c r="K431" s="66"/>
      <c r="L431" s="783"/>
      <c r="M431" s="784"/>
      <c r="N431" s="782"/>
      <c r="O431" s="66"/>
      <c r="P431" s="66"/>
      <c r="Q431" s="66"/>
      <c r="R431" s="66"/>
      <c r="S431" s="66"/>
      <c r="T431" s="66"/>
      <c r="U431" s="66"/>
      <c r="V431" s="66"/>
      <c r="W431" s="783"/>
      <c r="X431" s="753"/>
      <c r="Y431" s="748"/>
    </row>
    <row r="432" ht="15.75" customHeight="1">
      <c r="A432" s="748"/>
      <c r="B432" s="125"/>
      <c r="C432" s="785"/>
      <c r="L432" s="786"/>
      <c r="N432" s="785"/>
      <c r="W432" s="786"/>
      <c r="X432" s="753"/>
      <c r="Y432" s="748"/>
    </row>
    <row r="433" ht="15.75" customHeight="1">
      <c r="A433" s="748"/>
      <c r="B433" s="125"/>
      <c r="C433" s="785"/>
      <c r="L433" s="786"/>
      <c r="N433" s="785"/>
      <c r="W433" s="786"/>
      <c r="X433" s="753"/>
      <c r="Y433" s="748"/>
    </row>
    <row r="434" ht="15.75" customHeight="1">
      <c r="A434" s="748"/>
      <c r="B434" s="125"/>
      <c r="C434" s="785"/>
      <c r="L434" s="786"/>
      <c r="N434" s="785"/>
      <c r="W434" s="786"/>
      <c r="X434" s="753"/>
      <c r="Y434" s="748"/>
    </row>
    <row r="435" ht="15.75" customHeight="1">
      <c r="A435" s="748"/>
      <c r="B435" s="125"/>
      <c r="C435" s="787"/>
      <c r="D435" s="56"/>
      <c r="E435" s="56"/>
      <c r="F435" s="56"/>
      <c r="G435" s="56"/>
      <c r="H435" s="56"/>
      <c r="I435" s="56"/>
      <c r="J435" s="56"/>
      <c r="K435" s="56"/>
      <c r="L435" s="788"/>
      <c r="M435" s="56"/>
      <c r="N435" s="787"/>
      <c r="O435" s="56"/>
      <c r="P435" s="56"/>
      <c r="Q435" s="56"/>
      <c r="R435" s="56"/>
      <c r="S435" s="56"/>
      <c r="T435" s="56"/>
      <c r="U435" s="56"/>
      <c r="V435" s="56"/>
      <c r="W435" s="788"/>
      <c r="X435" s="753"/>
      <c r="Y435" s="748"/>
    </row>
    <row r="436" ht="15.75" customHeight="1">
      <c r="A436" s="748"/>
      <c r="B436" s="125"/>
      <c r="C436" s="665"/>
      <c r="D436" s="665"/>
      <c r="E436" s="789"/>
      <c r="F436" s="789"/>
      <c r="G436" s="790"/>
      <c r="H436" s="790"/>
      <c r="I436" s="790"/>
      <c r="J436" s="790"/>
      <c r="K436" s="790"/>
      <c r="L436" s="790"/>
      <c r="M436" s="790"/>
      <c r="N436" s="790"/>
      <c r="O436" s="790"/>
      <c r="P436" s="791"/>
      <c r="Q436" s="791"/>
      <c r="R436" s="791"/>
      <c r="S436" s="791"/>
      <c r="T436" s="791"/>
      <c r="U436" s="791"/>
      <c r="V436" s="791"/>
      <c r="W436" s="791"/>
      <c r="X436" s="753"/>
      <c r="Y436" s="748"/>
    </row>
    <row r="437" ht="15.75" customHeight="1">
      <c r="A437" s="748"/>
      <c r="B437" s="792"/>
      <c r="C437" s="734"/>
      <c r="D437" s="793"/>
      <c r="E437" s="794"/>
      <c r="F437" s="794"/>
      <c r="G437" s="795"/>
      <c r="H437" s="795"/>
      <c r="I437" s="795"/>
      <c r="J437" s="795"/>
      <c r="K437" s="795"/>
      <c r="L437" s="795"/>
      <c r="M437" s="795"/>
      <c r="N437" s="795"/>
      <c r="O437" s="795"/>
      <c r="P437" s="734"/>
      <c r="Q437" s="734"/>
      <c r="R437" s="734"/>
      <c r="S437" s="734"/>
      <c r="T437" s="734"/>
      <c r="U437" s="734"/>
      <c r="V437" s="734"/>
      <c r="W437" s="734"/>
      <c r="X437" s="796"/>
      <c r="Y437" s="748"/>
    </row>
    <row r="438" ht="15.75" customHeight="1">
      <c r="A438" s="748"/>
      <c r="B438" s="125"/>
      <c r="C438" s="754"/>
      <c r="D438" s="748"/>
      <c r="E438" s="748"/>
      <c r="F438" s="748"/>
      <c r="G438" s="748"/>
      <c r="H438" s="748"/>
      <c r="I438" s="748"/>
      <c r="J438" s="748"/>
      <c r="K438" s="748"/>
      <c r="L438" s="748"/>
      <c r="M438" s="753"/>
      <c r="N438" s="755"/>
      <c r="O438" s="755"/>
      <c r="P438" s="756"/>
      <c r="Q438" s="756"/>
      <c r="R438" s="757"/>
      <c r="S438" s="757"/>
      <c r="T438" s="758"/>
      <c r="U438" s="758"/>
      <c r="V438" s="759"/>
      <c r="W438" s="759"/>
      <c r="X438" s="753"/>
      <c r="Y438" s="748"/>
    </row>
    <row r="439" ht="15.75" customHeight="1">
      <c r="A439" s="748"/>
      <c r="B439" s="125"/>
      <c r="C439" s="760" t="s">
        <v>307</v>
      </c>
      <c r="D439" s="761"/>
      <c r="E439" s="761"/>
      <c r="F439" s="761"/>
      <c r="G439" s="761"/>
      <c r="H439" s="761"/>
      <c r="I439" s="761"/>
      <c r="J439" s="761"/>
      <c r="K439" s="761"/>
      <c r="L439" s="762"/>
      <c r="M439" s="763"/>
      <c r="N439" s="764"/>
      <c r="O439" s="90"/>
      <c r="P439" s="90"/>
      <c r="Q439" s="90"/>
      <c r="R439" s="90"/>
      <c r="S439" s="90"/>
      <c r="T439" s="90"/>
      <c r="U439" s="90"/>
      <c r="V439" s="90"/>
      <c r="W439" s="708"/>
      <c r="X439" s="753"/>
      <c r="Y439" s="748"/>
    </row>
    <row r="440" ht="15.75" customHeight="1">
      <c r="A440" s="748"/>
      <c r="B440" s="125"/>
      <c r="C440" s="765"/>
      <c r="D440" s="343"/>
      <c r="E440" s="343"/>
      <c r="F440" s="343"/>
      <c r="G440" s="343"/>
      <c r="H440" s="343"/>
      <c r="I440" s="343"/>
      <c r="J440" s="343"/>
      <c r="K440" s="343"/>
      <c r="L440" s="343"/>
      <c r="M440" s="343"/>
      <c r="N440" s="343"/>
      <c r="O440" s="343"/>
      <c r="P440" s="343"/>
      <c r="Q440" s="343"/>
      <c r="R440" s="343"/>
      <c r="S440" s="343"/>
      <c r="T440" s="343"/>
      <c r="U440" s="343"/>
      <c r="V440" s="343"/>
      <c r="W440" s="766"/>
      <c r="X440" s="753"/>
      <c r="Y440" s="748"/>
    </row>
    <row r="441" ht="15.75" customHeight="1">
      <c r="A441" s="748"/>
      <c r="B441" s="125"/>
      <c r="C441" s="767" t="s">
        <v>193</v>
      </c>
      <c r="D441" s="343"/>
      <c r="E441" s="343"/>
      <c r="F441" s="343"/>
      <c r="G441" s="343"/>
      <c r="H441" s="343"/>
      <c r="I441" s="343"/>
      <c r="J441" s="343"/>
      <c r="K441" s="343"/>
      <c r="L441" s="349"/>
      <c r="M441" s="768"/>
      <c r="N441" s="767"/>
      <c r="O441" s="343"/>
      <c r="P441" s="343"/>
      <c r="Q441" s="343"/>
      <c r="R441" s="343"/>
      <c r="S441" s="343"/>
      <c r="T441" s="343"/>
      <c r="U441" s="343"/>
      <c r="V441" s="343"/>
      <c r="W441" s="349"/>
      <c r="X441" s="753"/>
      <c r="Y441" s="748"/>
    </row>
    <row r="442" ht="15.75" customHeight="1">
      <c r="A442" s="748"/>
      <c r="B442" s="125"/>
      <c r="C442" s="769"/>
      <c r="D442" s="343"/>
      <c r="E442" s="343"/>
      <c r="F442" s="343"/>
      <c r="G442" s="343"/>
      <c r="H442" s="343"/>
      <c r="I442" s="343"/>
      <c r="J442" s="343"/>
      <c r="K442" s="343"/>
      <c r="L442" s="343"/>
      <c r="M442" s="343"/>
      <c r="N442" s="343"/>
      <c r="O442" s="343"/>
      <c r="P442" s="343"/>
      <c r="Q442" s="343"/>
      <c r="R442" s="343"/>
      <c r="S442" s="343"/>
      <c r="T442" s="343"/>
      <c r="U442" s="343"/>
      <c r="V442" s="343"/>
      <c r="W442" s="766"/>
      <c r="X442" s="753"/>
      <c r="Y442" s="748"/>
    </row>
    <row r="443" ht="15.75" customHeight="1">
      <c r="A443" s="748"/>
      <c r="B443" s="125"/>
      <c r="C443" s="770" t="s">
        <v>308</v>
      </c>
      <c r="D443" s="66"/>
      <c r="E443" s="66"/>
      <c r="F443" s="66"/>
      <c r="G443" s="66"/>
      <c r="H443" s="66"/>
      <c r="I443" s="66"/>
      <c r="J443" s="66"/>
      <c r="K443" s="66"/>
      <c r="L443" s="67"/>
      <c r="M443" s="771"/>
      <c r="N443" s="772" t="s">
        <v>309</v>
      </c>
      <c r="O443" s="773"/>
      <c r="P443" s="773"/>
      <c r="Q443" s="773"/>
      <c r="R443" s="773"/>
      <c r="S443" s="773"/>
      <c r="T443" s="773"/>
      <c r="U443" s="773"/>
      <c r="V443" s="773"/>
      <c r="W443" s="774"/>
      <c r="X443" s="753"/>
      <c r="Y443" s="748"/>
    </row>
    <row r="444" ht="15.75" customHeight="1">
      <c r="A444" s="748"/>
      <c r="B444" s="125"/>
      <c r="C444" s="797"/>
      <c r="D444" s="776"/>
      <c r="E444" s="777"/>
      <c r="F444" s="777" t="str">
        <f>IF(ISBLANK(C440),"",IF(C444&gt;1,"Experiências Adquiridas",IF(C444=1,"Experiência Adquirida","Missão Sem Experiência")))</f>
        <v/>
      </c>
      <c r="G444" s="343"/>
      <c r="H444" s="343"/>
      <c r="I444" s="343"/>
      <c r="J444" s="343"/>
      <c r="K444" s="343"/>
      <c r="L444" s="766"/>
      <c r="M444" s="778"/>
      <c r="N444" s="779"/>
      <c r="O444" s="343"/>
      <c r="P444" s="343"/>
      <c r="Q444" s="343"/>
      <c r="R444" s="343"/>
      <c r="S444" s="343"/>
      <c r="T444" s="343"/>
      <c r="U444" s="343"/>
      <c r="V444" s="343"/>
      <c r="W444" s="766"/>
      <c r="X444" s="753"/>
      <c r="Y444" s="748"/>
    </row>
    <row r="445" ht="15.75" customHeight="1">
      <c r="A445" s="748"/>
      <c r="B445" s="125"/>
      <c r="C445" s="780" t="s">
        <v>196</v>
      </c>
      <c r="D445" s="56"/>
      <c r="E445" s="56"/>
      <c r="F445" s="56"/>
      <c r="G445" s="56"/>
      <c r="H445" s="56"/>
      <c r="I445" s="56"/>
      <c r="J445" s="56"/>
      <c r="K445" s="56"/>
      <c r="L445" s="248"/>
      <c r="M445" s="781"/>
      <c r="N445" s="767" t="s">
        <v>197</v>
      </c>
      <c r="O445" s="343"/>
      <c r="P445" s="343"/>
      <c r="Q445" s="343"/>
      <c r="R445" s="343"/>
      <c r="S445" s="343"/>
      <c r="T445" s="343"/>
      <c r="U445" s="343"/>
      <c r="V445" s="343"/>
      <c r="W445" s="349"/>
      <c r="X445" s="753"/>
      <c r="Y445" s="748"/>
    </row>
    <row r="446" ht="15.75" customHeight="1">
      <c r="A446" s="748"/>
      <c r="B446" s="125"/>
      <c r="C446" s="782"/>
      <c r="D446" s="66"/>
      <c r="E446" s="66"/>
      <c r="F446" s="66"/>
      <c r="G446" s="66"/>
      <c r="H446" s="66"/>
      <c r="I446" s="66"/>
      <c r="J446" s="66"/>
      <c r="K446" s="66"/>
      <c r="L446" s="783"/>
      <c r="M446" s="784"/>
      <c r="N446" s="782"/>
      <c r="O446" s="66"/>
      <c r="P446" s="66"/>
      <c r="Q446" s="66"/>
      <c r="R446" s="66"/>
      <c r="S446" s="66"/>
      <c r="T446" s="66"/>
      <c r="U446" s="66"/>
      <c r="V446" s="66"/>
      <c r="W446" s="783"/>
      <c r="X446" s="753"/>
      <c r="Y446" s="748"/>
    </row>
    <row r="447" ht="15.75" customHeight="1">
      <c r="A447" s="748"/>
      <c r="B447" s="125"/>
      <c r="C447" s="785"/>
      <c r="L447" s="786"/>
      <c r="N447" s="785"/>
      <c r="W447" s="786"/>
      <c r="X447" s="753"/>
      <c r="Y447" s="748"/>
    </row>
    <row r="448" ht="15.75" customHeight="1">
      <c r="A448" s="748"/>
      <c r="B448" s="125"/>
      <c r="C448" s="785"/>
      <c r="L448" s="786"/>
      <c r="N448" s="785"/>
      <c r="W448" s="786"/>
      <c r="X448" s="753"/>
      <c r="Y448" s="748"/>
    </row>
    <row r="449" ht="15.75" customHeight="1">
      <c r="A449" s="748"/>
      <c r="B449" s="125"/>
      <c r="C449" s="785"/>
      <c r="L449" s="786"/>
      <c r="N449" s="785"/>
      <c r="W449" s="786"/>
      <c r="X449" s="753"/>
      <c r="Y449" s="748"/>
    </row>
    <row r="450" ht="15.75" customHeight="1">
      <c r="A450" s="748"/>
      <c r="B450" s="125"/>
      <c r="C450" s="787"/>
      <c r="D450" s="56"/>
      <c r="E450" s="56"/>
      <c r="F450" s="56"/>
      <c r="G450" s="56"/>
      <c r="H450" s="56"/>
      <c r="I450" s="56"/>
      <c r="J450" s="56"/>
      <c r="K450" s="56"/>
      <c r="L450" s="788"/>
      <c r="M450" s="56"/>
      <c r="N450" s="787"/>
      <c r="O450" s="56"/>
      <c r="P450" s="56"/>
      <c r="Q450" s="56"/>
      <c r="R450" s="56"/>
      <c r="S450" s="56"/>
      <c r="T450" s="56"/>
      <c r="U450" s="56"/>
      <c r="V450" s="56"/>
      <c r="W450" s="788"/>
      <c r="X450" s="753"/>
      <c r="Y450" s="748"/>
    </row>
    <row r="451" ht="15.75" customHeight="1">
      <c r="A451" s="748"/>
      <c r="B451" s="125"/>
      <c r="C451" s="665"/>
      <c r="D451" s="665"/>
      <c r="E451" s="789"/>
      <c r="F451" s="789"/>
      <c r="G451" s="790"/>
      <c r="H451" s="790"/>
      <c r="I451" s="790"/>
      <c r="J451" s="790"/>
      <c r="K451" s="790"/>
      <c r="L451" s="790"/>
      <c r="M451" s="790"/>
      <c r="N451" s="790"/>
      <c r="O451" s="790"/>
      <c r="P451" s="791"/>
      <c r="Q451" s="791"/>
      <c r="R451" s="791"/>
      <c r="S451" s="791"/>
      <c r="T451" s="791"/>
      <c r="U451" s="791"/>
      <c r="V451" s="791"/>
      <c r="W451" s="791"/>
      <c r="X451" s="753"/>
      <c r="Y451" s="748"/>
    </row>
    <row r="452" ht="15.75" customHeight="1">
      <c r="A452" s="748"/>
      <c r="B452" s="792"/>
      <c r="C452" s="734"/>
      <c r="D452" s="793"/>
      <c r="E452" s="794"/>
      <c r="F452" s="794"/>
      <c r="G452" s="795"/>
      <c r="H452" s="795"/>
      <c r="I452" s="795"/>
      <c r="J452" s="795"/>
      <c r="K452" s="795"/>
      <c r="L452" s="795"/>
      <c r="M452" s="795"/>
      <c r="N452" s="795"/>
      <c r="O452" s="795"/>
      <c r="P452" s="734"/>
      <c r="Q452" s="734"/>
      <c r="R452" s="734"/>
      <c r="S452" s="734"/>
      <c r="T452" s="734"/>
      <c r="U452" s="734"/>
      <c r="V452" s="734"/>
      <c r="W452" s="734"/>
      <c r="X452" s="796"/>
      <c r="Y452" s="748"/>
    </row>
    <row r="453" ht="15.75" customHeight="1">
      <c r="A453" s="748"/>
      <c r="B453" s="125"/>
      <c r="C453" s="754"/>
      <c r="D453" s="748"/>
      <c r="E453" s="748"/>
      <c r="F453" s="748"/>
      <c r="G453" s="748"/>
      <c r="H453" s="748"/>
      <c r="I453" s="748"/>
      <c r="J453" s="748"/>
      <c r="K453" s="748"/>
      <c r="L453" s="748"/>
      <c r="M453" s="753"/>
      <c r="N453" s="755"/>
      <c r="O453" s="755"/>
      <c r="P453" s="756"/>
      <c r="Q453" s="756"/>
      <c r="R453" s="757"/>
      <c r="S453" s="757"/>
      <c r="T453" s="758"/>
      <c r="U453" s="758"/>
      <c r="V453" s="759"/>
      <c r="W453" s="759"/>
      <c r="X453" s="753"/>
      <c r="Y453" s="748"/>
    </row>
    <row r="454" ht="15.75" customHeight="1">
      <c r="A454" s="748"/>
      <c r="B454" s="125"/>
      <c r="C454" s="760" t="s">
        <v>307</v>
      </c>
      <c r="D454" s="761"/>
      <c r="E454" s="761"/>
      <c r="F454" s="761"/>
      <c r="G454" s="761"/>
      <c r="H454" s="761"/>
      <c r="I454" s="761"/>
      <c r="J454" s="761"/>
      <c r="K454" s="761"/>
      <c r="L454" s="762"/>
      <c r="M454" s="763"/>
      <c r="N454" s="764"/>
      <c r="O454" s="90"/>
      <c r="P454" s="90"/>
      <c r="Q454" s="90"/>
      <c r="R454" s="90"/>
      <c r="S454" s="90"/>
      <c r="T454" s="90"/>
      <c r="U454" s="90"/>
      <c r="V454" s="90"/>
      <c r="W454" s="708"/>
      <c r="X454" s="753"/>
      <c r="Y454" s="748"/>
    </row>
    <row r="455" ht="15.75" customHeight="1">
      <c r="A455" s="748"/>
      <c r="B455" s="125"/>
      <c r="C455" s="765"/>
      <c r="D455" s="343"/>
      <c r="E455" s="343"/>
      <c r="F455" s="343"/>
      <c r="G455" s="343"/>
      <c r="H455" s="343"/>
      <c r="I455" s="343"/>
      <c r="J455" s="343"/>
      <c r="K455" s="343"/>
      <c r="L455" s="343"/>
      <c r="M455" s="343"/>
      <c r="N455" s="343"/>
      <c r="O455" s="343"/>
      <c r="P455" s="343"/>
      <c r="Q455" s="343"/>
      <c r="R455" s="343"/>
      <c r="S455" s="343"/>
      <c r="T455" s="343"/>
      <c r="U455" s="343"/>
      <c r="V455" s="343"/>
      <c r="W455" s="766"/>
      <c r="X455" s="753"/>
      <c r="Y455" s="748"/>
    </row>
    <row r="456" ht="15.75" customHeight="1">
      <c r="A456" s="748"/>
      <c r="B456" s="125"/>
      <c r="C456" s="767" t="s">
        <v>193</v>
      </c>
      <c r="D456" s="343"/>
      <c r="E456" s="343"/>
      <c r="F456" s="343"/>
      <c r="G456" s="343"/>
      <c r="H456" s="343"/>
      <c r="I456" s="343"/>
      <c r="J456" s="343"/>
      <c r="K456" s="343"/>
      <c r="L456" s="349"/>
      <c r="M456" s="768"/>
      <c r="N456" s="767"/>
      <c r="O456" s="343"/>
      <c r="P456" s="343"/>
      <c r="Q456" s="343"/>
      <c r="R456" s="343"/>
      <c r="S456" s="343"/>
      <c r="T456" s="343"/>
      <c r="U456" s="343"/>
      <c r="V456" s="343"/>
      <c r="W456" s="349"/>
      <c r="X456" s="753"/>
      <c r="Y456" s="748"/>
    </row>
    <row r="457" ht="15.75" customHeight="1">
      <c r="A457" s="748"/>
      <c r="B457" s="125"/>
      <c r="C457" s="769"/>
      <c r="D457" s="343"/>
      <c r="E457" s="343"/>
      <c r="F457" s="343"/>
      <c r="G457" s="343"/>
      <c r="H457" s="343"/>
      <c r="I457" s="343"/>
      <c r="J457" s="343"/>
      <c r="K457" s="343"/>
      <c r="L457" s="343"/>
      <c r="M457" s="343"/>
      <c r="N457" s="343"/>
      <c r="O457" s="343"/>
      <c r="P457" s="343"/>
      <c r="Q457" s="343"/>
      <c r="R457" s="343"/>
      <c r="S457" s="343"/>
      <c r="T457" s="343"/>
      <c r="U457" s="343"/>
      <c r="V457" s="343"/>
      <c r="W457" s="766"/>
      <c r="X457" s="753"/>
      <c r="Y457" s="748"/>
    </row>
    <row r="458" ht="15.75" customHeight="1">
      <c r="A458" s="748"/>
      <c r="B458" s="125"/>
      <c r="C458" s="770" t="s">
        <v>308</v>
      </c>
      <c r="D458" s="66"/>
      <c r="E458" s="66"/>
      <c r="F458" s="66"/>
      <c r="G458" s="66"/>
      <c r="H458" s="66"/>
      <c r="I458" s="66"/>
      <c r="J458" s="66"/>
      <c r="K458" s="66"/>
      <c r="L458" s="67"/>
      <c r="M458" s="771"/>
      <c r="N458" s="772" t="s">
        <v>309</v>
      </c>
      <c r="O458" s="773"/>
      <c r="P458" s="773"/>
      <c r="Q458" s="773"/>
      <c r="R458" s="773"/>
      <c r="S458" s="773"/>
      <c r="T458" s="773"/>
      <c r="U458" s="773"/>
      <c r="V458" s="773"/>
      <c r="W458" s="774"/>
      <c r="X458" s="753"/>
      <c r="Y458" s="748"/>
    </row>
    <row r="459" ht="15.75" customHeight="1">
      <c r="A459" s="748"/>
      <c r="B459" s="125"/>
      <c r="C459" s="797"/>
      <c r="D459" s="776"/>
      <c r="E459" s="777"/>
      <c r="F459" s="777" t="str">
        <f>IF(ISBLANK(C455),"",IF(C459&gt;1,"Experiências Adquiridas",IF(C459=1,"Experiência Adquirida","Missão Sem Experiência")))</f>
        <v/>
      </c>
      <c r="G459" s="343"/>
      <c r="H459" s="343"/>
      <c r="I459" s="343"/>
      <c r="J459" s="343"/>
      <c r="K459" s="343"/>
      <c r="L459" s="766"/>
      <c r="M459" s="778"/>
      <c r="N459" s="779"/>
      <c r="O459" s="343"/>
      <c r="P459" s="343"/>
      <c r="Q459" s="343"/>
      <c r="R459" s="343"/>
      <c r="S459" s="343"/>
      <c r="T459" s="343"/>
      <c r="U459" s="343"/>
      <c r="V459" s="343"/>
      <c r="W459" s="766"/>
      <c r="X459" s="753"/>
      <c r="Y459" s="748"/>
    </row>
    <row r="460" ht="15.75" customHeight="1">
      <c r="A460" s="748"/>
      <c r="B460" s="125"/>
      <c r="C460" s="780" t="s">
        <v>196</v>
      </c>
      <c r="D460" s="56"/>
      <c r="E460" s="56"/>
      <c r="F460" s="56"/>
      <c r="G460" s="56"/>
      <c r="H460" s="56"/>
      <c r="I460" s="56"/>
      <c r="J460" s="56"/>
      <c r="K460" s="56"/>
      <c r="L460" s="248"/>
      <c r="M460" s="781"/>
      <c r="N460" s="767" t="s">
        <v>197</v>
      </c>
      <c r="O460" s="343"/>
      <c r="P460" s="343"/>
      <c r="Q460" s="343"/>
      <c r="R460" s="343"/>
      <c r="S460" s="343"/>
      <c r="T460" s="343"/>
      <c r="U460" s="343"/>
      <c r="V460" s="343"/>
      <c r="W460" s="349"/>
      <c r="X460" s="753"/>
      <c r="Y460" s="748"/>
    </row>
    <row r="461" ht="15.75" customHeight="1">
      <c r="A461" s="748"/>
      <c r="B461" s="125"/>
      <c r="C461" s="782"/>
      <c r="D461" s="66"/>
      <c r="E461" s="66"/>
      <c r="F461" s="66"/>
      <c r="G461" s="66"/>
      <c r="H461" s="66"/>
      <c r="I461" s="66"/>
      <c r="J461" s="66"/>
      <c r="K461" s="66"/>
      <c r="L461" s="783"/>
      <c r="M461" s="784"/>
      <c r="N461" s="782"/>
      <c r="O461" s="66"/>
      <c r="P461" s="66"/>
      <c r="Q461" s="66"/>
      <c r="R461" s="66"/>
      <c r="S461" s="66"/>
      <c r="T461" s="66"/>
      <c r="U461" s="66"/>
      <c r="V461" s="66"/>
      <c r="W461" s="783"/>
      <c r="X461" s="753"/>
      <c r="Y461" s="748"/>
    </row>
    <row r="462" ht="15.75" customHeight="1">
      <c r="A462" s="748"/>
      <c r="B462" s="125"/>
      <c r="C462" s="785"/>
      <c r="L462" s="786"/>
      <c r="N462" s="785"/>
      <c r="W462" s="786"/>
      <c r="X462" s="753"/>
      <c r="Y462" s="748"/>
    </row>
    <row r="463" ht="15.75" customHeight="1">
      <c r="A463" s="748"/>
      <c r="B463" s="125"/>
      <c r="C463" s="785"/>
      <c r="L463" s="786"/>
      <c r="N463" s="785"/>
      <c r="W463" s="786"/>
      <c r="X463" s="753"/>
      <c r="Y463" s="748"/>
    </row>
    <row r="464" ht="15.75" customHeight="1">
      <c r="A464" s="748"/>
      <c r="B464" s="125"/>
      <c r="C464" s="785"/>
      <c r="L464" s="786"/>
      <c r="N464" s="785"/>
      <c r="W464" s="786"/>
      <c r="X464" s="753"/>
      <c r="Y464" s="748"/>
    </row>
    <row r="465" ht="15.75" customHeight="1">
      <c r="A465" s="748"/>
      <c r="B465" s="125"/>
      <c r="C465" s="787"/>
      <c r="D465" s="56"/>
      <c r="E465" s="56"/>
      <c r="F465" s="56"/>
      <c r="G465" s="56"/>
      <c r="H465" s="56"/>
      <c r="I465" s="56"/>
      <c r="J465" s="56"/>
      <c r="K465" s="56"/>
      <c r="L465" s="788"/>
      <c r="M465" s="56"/>
      <c r="N465" s="787"/>
      <c r="O465" s="56"/>
      <c r="P465" s="56"/>
      <c r="Q465" s="56"/>
      <c r="R465" s="56"/>
      <c r="S465" s="56"/>
      <c r="T465" s="56"/>
      <c r="U465" s="56"/>
      <c r="V465" s="56"/>
      <c r="W465" s="788"/>
      <c r="X465" s="753"/>
      <c r="Y465" s="748"/>
    </row>
    <row r="466" ht="15.75" customHeight="1">
      <c r="A466" s="748"/>
      <c r="B466" s="125"/>
      <c r="C466" s="665"/>
      <c r="D466" s="665"/>
      <c r="E466" s="789"/>
      <c r="F466" s="789"/>
      <c r="G466" s="790"/>
      <c r="H466" s="790"/>
      <c r="I466" s="790"/>
      <c r="J466" s="790"/>
      <c r="K466" s="790"/>
      <c r="L466" s="790"/>
      <c r="M466" s="790"/>
      <c r="N466" s="790"/>
      <c r="O466" s="790"/>
      <c r="P466" s="791"/>
      <c r="Q466" s="791"/>
      <c r="R466" s="791"/>
      <c r="S466" s="791"/>
      <c r="T466" s="791"/>
      <c r="U466" s="791"/>
      <c r="V466" s="791"/>
      <c r="W466" s="791"/>
      <c r="X466" s="753"/>
      <c r="Y466" s="748"/>
    </row>
    <row r="467" ht="15.75" customHeight="1">
      <c r="A467" s="748"/>
      <c r="B467" s="792"/>
      <c r="C467" s="734"/>
      <c r="D467" s="793"/>
      <c r="E467" s="794"/>
      <c r="F467" s="794"/>
      <c r="G467" s="795"/>
      <c r="H467" s="795"/>
      <c r="I467" s="795"/>
      <c r="J467" s="795"/>
      <c r="K467" s="795"/>
      <c r="L467" s="795"/>
      <c r="M467" s="795"/>
      <c r="N467" s="795"/>
      <c r="O467" s="795"/>
      <c r="P467" s="734"/>
      <c r="Q467" s="734"/>
      <c r="R467" s="734"/>
      <c r="S467" s="734"/>
      <c r="T467" s="734"/>
      <c r="U467" s="734"/>
      <c r="V467" s="734"/>
      <c r="W467" s="734"/>
      <c r="X467" s="796"/>
      <c r="Y467" s="748"/>
    </row>
    <row r="468" ht="15.75" customHeight="1">
      <c r="A468" s="748"/>
      <c r="B468" s="125"/>
      <c r="C468" s="754"/>
      <c r="D468" s="748"/>
      <c r="E468" s="748"/>
      <c r="F468" s="748"/>
      <c r="G468" s="748"/>
      <c r="H468" s="748"/>
      <c r="I468" s="748"/>
      <c r="J468" s="748"/>
      <c r="K468" s="748"/>
      <c r="L468" s="748"/>
      <c r="M468" s="753"/>
      <c r="N468" s="755"/>
      <c r="O468" s="755"/>
      <c r="P468" s="756"/>
      <c r="Q468" s="756"/>
      <c r="R468" s="757"/>
      <c r="S468" s="757"/>
      <c r="T468" s="758"/>
      <c r="U468" s="758"/>
      <c r="V468" s="759"/>
      <c r="W468" s="759"/>
      <c r="X468" s="753"/>
      <c r="Y468" s="748"/>
    </row>
    <row r="469" ht="15.75" customHeight="1">
      <c r="A469" s="748"/>
      <c r="B469" s="125"/>
      <c r="C469" s="760" t="s">
        <v>307</v>
      </c>
      <c r="D469" s="761"/>
      <c r="E469" s="761"/>
      <c r="F469" s="761"/>
      <c r="G469" s="761"/>
      <c r="H469" s="761"/>
      <c r="I469" s="761"/>
      <c r="J469" s="761"/>
      <c r="K469" s="761"/>
      <c r="L469" s="762"/>
      <c r="M469" s="763"/>
      <c r="N469" s="764"/>
      <c r="O469" s="90"/>
      <c r="P469" s="90"/>
      <c r="Q469" s="90"/>
      <c r="R469" s="90"/>
      <c r="S469" s="90"/>
      <c r="T469" s="90"/>
      <c r="U469" s="90"/>
      <c r="V469" s="90"/>
      <c r="W469" s="708"/>
      <c r="X469" s="753"/>
      <c r="Y469" s="748"/>
    </row>
    <row r="470" ht="15.75" customHeight="1">
      <c r="A470" s="748"/>
      <c r="B470" s="125"/>
      <c r="C470" s="765"/>
      <c r="D470" s="343"/>
      <c r="E470" s="343"/>
      <c r="F470" s="343"/>
      <c r="G470" s="343"/>
      <c r="H470" s="343"/>
      <c r="I470" s="343"/>
      <c r="J470" s="343"/>
      <c r="K470" s="343"/>
      <c r="L470" s="343"/>
      <c r="M470" s="343"/>
      <c r="N470" s="343"/>
      <c r="O470" s="343"/>
      <c r="P470" s="343"/>
      <c r="Q470" s="343"/>
      <c r="R470" s="343"/>
      <c r="S470" s="343"/>
      <c r="T470" s="343"/>
      <c r="U470" s="343"/>
      <c r="V470" s="343"/>
      <c r="W470" s="766"/>
      <c r="X470" s="753"/>
      <c r="Y470" s="748"/>
    </row>
    <row r="471" ht="15.75" customHeight="1">
      <c r="A471" s="748"/>
      <c r="B471" s="125"/>
      <c r="C471" s="767" t="s">
        <v>193</v>
      </c>
      <c r="D471" s="343"/>
      <c r="E471" s="343"/>
      <c r="F471" s="343"/>
      <c r="G471" s="343"/>
      <c r="H471" s="343"/>
      <c r="I471" s="343"/>
      <c r="J471" s="343"/>
      <c r="K471" s="343"/>
      <c r="L471" s="349"/>
      <c r="M471" s="768"/>
      <c r="N471" s="767"/>
      <c r="O471" s="343"/>
      <c r="P471" s="343"/>
      <c r="Q471" s="343"/>
      <c r="R471" s="343"/>
      <c r="S471" s="343"/>
      <c r="T471" s="343"/>
      <c r="U471" s="343"/>
      <c r="V471" s="343"/>
      <c r="W471" s="349"/>
      <c r="X471" s="753"/>
      <c r="Y471" s="748"/>
    </row>
    <row r="472" ht="15.75" customHeight="1">
      <c r="A472" s="748"/>
      <c r="B472" s="125"/>
      <c r="C472" s="769"/>
      <c r="D472" s="343"/>
      <c r="E472" s="343"/>
      <c r="F472" s="343"/>
      <c r="G472" s="343"/>
      <c r="H472" s="343"/>
      <c r="I472" s="343"/>
      <c r="J472" s="343"/>
      <c r="K472" s="343"/>
      <c r="L472" s="343"/>
      <c r="M472" s="343"/>
      <c r="N472" s="343"/>
      <c r="O472" s="343"/>
      <c r="P472" s="343"/>
      <c r="Q472" s="343"/>
      <c r="R472" s="343"/>
      <c r="S472" s="343"/>
      <c r="T472" s="343"/>
      <c r="U472" s="343"/>
      <c r="V472" s="343"/>
      <c r="W472" s="766"/>
      <c r="X472" s="753"/>
      <c r="Y472" s="748"/>
    </row>
    <row r="473" ht="15.75" customHeight="1">
      <c r="A473" s="748"/>
      <c r="B473" s="125"/>
      <c r="C473" s="770" t="s">
        <v>308</v>
      </c>
      <c r="D473" s="66"/>
      <c r="E473" s="66"/>
      <c r="F473" s="66"/>
      <c r="G473" s="66"/>
      <c r="H473" s="66"/>
      <c r="I473" s="66"/>
      <c r="J473" s="66"/>
      <c r="K473" s="66"/>
      <c r="L473" s="67"/>
      <c r="M473" s="771"/>
      <c r="N473" s="772" t="s">
        <v>309</v>
      </c>
      <c r="O473" s="773"/>
      <c r="P473" s="773"/>
      <c r="Q473" s="773"/>
      <c r="R473" s="773"/>
      <c r="S473" s="773"/>
      <c r="T473" s="773"/>
      <c r="U473" s="773"/>
      <c r="V473" s="773"/>
      <c r="W473" s="774"/>
      <c r="X473" s="753"/>
      <c r="Y473" s="748"/>
    </row>
    <row r="474" ht="15.75" customHeight="1">
      <c r="A474" s="748"/>
      <c r="B474" s="125"/>
      <c r="C474" s="797"/>
      <c r="D474" s="776"/>
      <c r="E474" s="777"/>
      <c r="F474" s="777" t="str">
        <f>IF(ISBLANK(C470),"",IF(C474&gt;1,"Experiências Adquiridas",IF(C474=1,"Experiência Adquirida","Missão Sem Experiência")))</f>
        <v/>
      </c>
      <c r="G474" s="343"/>
      <c r="H474" s="343"/>
      <c r="I474" s="343"/>
      <c r="J474" s="343"/>
      <c r="K474" s="343"/>
      <c r="L474" s="766"/>
      <c r="M474" s="778"/>
      <c r="N474" s="779"/>
      <c r="O474" s="343"/>
      <c r="P474" s="343"/>
      <c r="Q474" s="343"/>
      <c r="R474" s="343"/>
      <c r="S474" s="343"/>
      <c r="T474" s="343"/>
      <c r="U474" s="343"/>
      <c r="V474" s="343"/>
      <c r="W474" s="766"/>
      <c r="X474" s="753"/>
      <c r="Y474" s="748"/>
    </row>
    <row r="475" ht="15.75" customHeight="1">
      <c r="A475" s="748"/>
      <c r="B475" s="125"/>
      <c r="C475" s="780" t="s">
        <v>196</v>
      </c>
      <c r="D475" s="56"/>
      <c r="E475" s="56"/>
      <c r="F475" s="56"/>
      <c r="G475" s="56"/>
      <c r="H475" s="56"/>
      <c r="I475" s="56"/>
      <c r="J475" s="56"/>
      <c r="K475" s="56"/>
      <c r="L475" s="248"/>
      <c r="M475" s="781"/>
      <c r="N475" s="767" t="s">
        <v>197</v>
      </c>
      <c r="O475" s="343"/>
      <c r="P475" s="343"/>
      <c r="Q475" s="343"/>
      <c r="R475" s="343"/>
      <c r="S475" s="343"/>
      <c r="T475" s="343"/>
      <c r="U475" s="343"/>
      <c r="V475" s="343"/>
      <c r="W475" s="349"/>
      <c r="X475" s="753"/>
      <c r="Y475" s="748"/>
    </row>
    <row r="476" ht="15.75" customHeight="1">
      <c r="A476" s="748"/>
      <c r="B476" s="125"/>
      <c r="C476" s="782"/>
      <c r="D476" s="66"/>
      <c r="E476" s="66"/>
      <c r="F476" s="66"/>
      <c r="G476" s="66"/>
      <c r="H476" s="66"/>
      <c r="I476" s="66"/>
      <c r="J476" s="66"/>
      <c r="K476" s="66"/>
      <c r="L476" s="783"/>
      <c r="M476" s="784"/>
      <c r="N476" s="782"/>
      <c r="O476" s="66"/>
      <c r="P476" s="66"/>
      <c r="Q476" s="66"/>
      <c r="R476" s="66"/>
      <c r="S476" s="66"/>
      <c r="T476" s="66"/>
      <c r="U476" s="66"/>
      <c r="V476" s="66"/>
      <c r="W476" s="783"/>
      <c r="X476" s="753"/>
      <c r="Y476" s="748"/>
    </row>
    <row r="477" ht="15.75" customHeight="1">
      <c r="A477" s="748"/>
      <c r="B477" s="125"/>
      <c r="C477" s="785"/>
      <c r="L477" s="786"/>
      <c r="N477" s="785"/>
      <c r="W477" s="786"/>
      <c r="X477" s="753"/>
      <c r="Y477" s="748"/>
    </row>
    <row r="478" ht="15.75" customHeight="1">
      <c r="A478" s="748"/>
      <c r="B478" s="125"/>
      <c r="C478" s="785"/>
      <c r="L478" s="786"/>
      <c r="N478" s="785"/>
      <c r="W478" s="786"/>
      <c r="X478" s="753"/>
      <c r="Y478" s="748"/>
    </row>
    <row r="479" ht="15.75" customHeight="1">
      <c r="A479" s="748"/>
      <c r="B479" s="125"/>
      <c r="C479" s="785"/>
      <c r="L479" s="786"/>
      <c r="N479" s="785"/>
      <c r="W479" s="786"/>
      <c r="X479" s="753"/>
      <c r="Y479" s="748"/>
    </row>
    <row r="480" ht="15.75" customHeight="1">
      <c r="A480" s="748"/>
      <c r="B480" s="125"/>
      <c r="C480" s="787"/>
      <c r="D480" s="56"/>
      <c r="E480" s="56"/>
      <c r="F480" s="56"/>
      <c r="G480" s="56"/>
      <c r="H480" s="56"/>
      <c r="I480" s="56"/>
      <c r="J480" s="56"/>
      <c r="K480" s="56"/>
      <c r="L480" s="788"/>
      <c r="M480" s="56"/>
      <c r="N480" s="787"/>
      <c r="O480" s="56"/>
      <c r="P480" s="56"/>
      <c r="Q480" s="56"/>
      <c r="R480" s="56"/>
      <c r="S480" s="56"/>
      <c r="T480" s="56"/>
      <c r="U480" s="56"/>
      <c r="V480" s="56"/>
      <c r="W480" s="788"/>
      <c r="X480" s="753"/>
      <c r="Y480" s="748"/>
    </row>
    <row r="481" ht="15.75" customHeight="1">
      <c r="A481" s="748"/>
      <c r="B481" s="125"/>
      <c r="C481" s="665"/>
      <c r="D481" s="665"/>
      <c r="E481" s="789"/>
      <c r="F481" s="789"/>
      <c r="G481" s="790"/>
      <c r="H481" s="790"/>
      <c r="I481" s="790"/>
      <c r="J481" s="790"/>
      <c r="K481" s="790"/>
      <c r="L481" s="790"/>
      <c r="M481" s="790"/>
      <c r="N481" s="790"/>
      <c r="O481" s="790"/>
      <c r="P481" s="791"/>
      <c r="Q481" s="791"/>
      <c r="R481" s="791"/>
      <c r="S481" s="791"/>
      <c r="T481" s="791"/>
      <c r="U481" s="791"/>
      <c r="V481" s="791"/>
      <c r="W481" s="791"/>
      <c r="X481" s="753"/>
      <c r="Y481" s="748"/>
    </row>
    <row r="482" ht="15.75" customHeight="1">
      <c r="A482" s="748"/>
      <c r="B482" s="792"/>
      <c r="C482" s="734"/>
      <c r="D482" s="793"/>
      <c r="E482" s="794"/>
      <c r="F482" s="794"/>
      <c r="G482" s="795"/>
      <c r="H482" s="795"/>
      <c r="I482" s="795"/>
      <c r="J482" s="795"/>
      <c r="K482" s="795"/>
      <c r="L482" s="795"/>
      <c r="M482" s="795"/>
      <c r="N482" s="795"/>
      <c r="O482" s="795"/>
      <c r="P482" s="734"/>
      <c r="Q482" s="734"/>
      <c r="R482" s="734"/>
      <c r="S482" s="734"/>
      <c r="T482" s="734"/>
      <c r="U482" s="734"/>
      <c r="V482" s="734"/>
      <c r="W482" s="734"/>
      <c r="X482" s="796"/>
      <c r="Y482" s="748"/>
    </row>
    <row r="483" ht="15.75" customHeight="1">
      <c r="A483" s="748"/>
      <c r="B483" s="125"/>
      <c r="C483" s="754"/>
      <c r="D483" s="748"/>
      <c r="E483" s="748"/>
      <c r="F483" s="748"/>
      <c r="G483" s="748"/>
      <c r="H483" s="748"/>
      <c r="I483" s="748"/>
      <c r="J483" s="748"/>
      <c r="K483" s="748"/>
      <c r="L483" s="748"/>
      <c r="M483" s="753"/>
      <c r="N483" s="755"/>
      <c r="O483" s="755"/>
      <c r="P483" s="756"/>
      <c r="Q483" s="756"/>
      <c r="R483" s="757"/>
      <c r="S483" s="757"/>
      <c r="T483" s="758"/>
      <c r="U483" s="758"/>
      <c r="V483" s="759"/>
      <c r="W483" s="759"/>
      <c r="X483" s="753"/>
      <c r="Y483" s="748"/>
    </row>
    <row r="484" ht="15.75" customHeight="1">
      <c r="A484" s="748"/>
      <c r="B484" s="125"/>
      <c r="C484" s="760" t="s">
        <v>307</v>
      </c>
      <c r="D484" s="761"/>
      <c r="E484" s="761"/>
      <c r="F484" s="761"/>
      <c r="G484" s="761"/>
      <c r="H484" s="761"/>
      <c r="I484" s="761"/>
      <c r="J484" s="761"/>
      <c r="K484" s="761"/>
      <c r="L484" s="762"/>
      <c r="M484" s="763"/>
      <c r="N484" s="764"/>
      <c r="O484" s="90"/>
      <c r="P484" s="90"/>
      <c r="Q484" s="90"/>
      <c r="R484" s="90"/>
      <c r="S484" s="90"/>
      <c r="T484" s="90"/>
      <c r="U484" s="90"/>
      <c r="V484" s="90"/>
      <c r="W484" s="708"/>
      <c r="X484" s="753"/>
      <c r="Y484" s="748"/>
    </row>
    <row r="485" ht="15.75" customHeight="1">
      <c r="A485" s="748"/>
      <c r="B485" s="125"/>
      <c r="C485" s="765"/>
      <c r="D485" s="343"/>
      <c r="E485" s="343"/>
      <c r="F485" s="343"/>
      <c r="G485" s="343"/>
      <c r="H485" s="343"/>
      <c r="I485" s="343"/>
      <c r="J485" s="343"/>
      <c r="K485" s="343"/>
      <c r="L485" s="343"/>
      <c r="M485" s="343"/>
      <c r="N485" s="343"/>
      <c r="O485" s="343"/>
      <c r="P485" s="343"/>
      <c r="Q485" s="343"/>
      <c r="R485" s="343"/>
      <c r="S485" s="343"/>
      <c r="T485" s="343"/>
      <c r="U485" s="343"/>
      <c r="V485" s="343"/>
      <c r="W485" s="766"/>
      <c r="X485" s="753"/>
      <c r="Y485" s="748"/>
    </row>
    <row r="486" ht="15.75" customHeight="1">
      <c r="A486" s="748"/>
      <c r="B486" s="125"/>
      <c r="C486" s="767" t="s">
        <v>193</v>
      </c>
      <c r="D486" s="343"/>
      <c r="E486" s="343"/>
      <c r="F486" s="343"/>
      <c r="G486" s="343"/>
      <c r="H486" s="343"/>
      <c r="I486" s="343"/>
      <c r="J486" s="343"/>
      <c r="K486" s="343"/>
      <c r="L486" s="349"/>
      <c r="M486" s="768"/>
      <c r="N486" s="767"/>
      <c r="O486" s="343"/>
      <c r="P486" s="343"/>
      <c r="Q486" s="343"/>
      <c r="R486" s="343"/>
      <c r="S486" s="343"/>
      <c r="T486" s="343"/>
      <c r="U486" s="343"/>
      <c r="V486" s="343"/>
      <c r="W486" s="349"/>
      <c r="X486" s="753"/>
      <c r="Y486" s="748"/>
    </row>
    <row r="487" ht="15.75" customHeight="1">
      <c r="A487" s="748"/>
      <c r="B487" s="125"/>
      <c r="C487" s="769"/>
      <c r="D487" s="343"/>
      <c r="E487" s="343"/>
      <c r="F487" s="343"/>
      <c r="G487" s="343"/>
      <c r="H487" s="343"/>
      <c r="I487" s="343"/>
      <c r="J487" s="343"/>
      <c r="K487" s="343"/>
      <c r="L487" s="343"/>
      <c r="M487" s="343"/>
      <c r="N487" s="343"/>
      <c r="O487" s="343"/>
      <c r="P487" s="343"/>
      <c r="Q487" s="343"/>
      <c r="R487" s="343"/>
      <c r="S487" s="343"/>
      <c r="T487" s="343"/>
      <c r="U487" s="343"/>
      <c r="V487" s="343"/>
      <c r="W487" s="766"/>
      <c r="X487" s="753"/>
      <c r="Y487" s="748"/>
    </row>
    <row r="488" ht="15.75" customHeight="1">
      <c r="A488" s="748"/>
      <c r="B488" s="125"/>
      <c r="C488" s="770" t="s">
        <v>308</v>
      </c>
      <c r="D488" s="66"/>
      <c r="E488" s="66"/>
      <c r="F488" s="66"/>
      <c r="G488" s="66"/>
      <c r="H488" s="66"/>
      <c r="I488" s="66"/>
      <c r="J488" s="66"/>
      <c r="K488" s="66"/>
      <c r="L488" s="67"/>
      <c r="M488" s="771"/>
      <c r="N488" s="772" t="s">
        <v>309</v>
      </c>
      <c r="O488" s="773"/>
      <c r="P488" s="773"/>
      <c r="Q488" s="773"/>
      <c r="R488" s="773"/>
      <c r="S488" s="773"/>
      <c r="T488" s="773"/>
      <c r="U488" s="773"/>
      <c r="V488" s="773"/>
      <c r="W488" s="774"/>
      <c r="X488" s="753"/>
      <c r="Y488" s="748"/>
    </row>
    <row r="489" ht="15.75" customHeight="1">
      <c r="A489" s="748"/>
      <c r="B489" s="125"/>
      <c r="C489" s="797"/>
      <c r="D489" s="776"/>
      <c r="E489" s="777"/>
      <c r="F489" s="777" t="str">
        <f>IF(ISBLANK(C485),"",IF(C489&gt;1,"Experiências Adquiridas",IF(C489=1,"Experiência Adquirida","Missão Sem Experiência")))</f>
        <v/>
      </c>
      <c r="G489" s="343"/>
      <c r="H489" s="343"/>
      <c r="I489" s="343"/>
      <c r="J489" s="343"/>
      <c r="K489" s="343"/>
      <c r="L489" s="766"/>
      <c r="M489" s="778"/>
      <c r="N489" s="779"/>
      <c r="O489" s="343"/>
      <c r="P489" s="343"/>
      <c r="Q489" s="343"/>
      <c r="R489" s="343"/>
      <c r="S489" s="343"/>
      <c r="T489" s="343"/>
      <c r="U489" s="343"/>
      <c r="V489" s="343"/>
      <c r="W489" s="766"/>
      <c r="X489" s="753"/>
      <c r="Y489" s="748"/>
    </row>
    <row r="490" ht="15.75" customHeight="1">
      <c r="A490" s="748"/>
      <c r="B490" s="125"/>
      <c r="C490" s="780" t="s">
        <v>196</v>
      </c>
      <c r="D490" s="56"/>
      <c r="E490" s="56"/>
      <c r="F490" s="56"/>
      <c r="G490" s="56"/>
      <c r="H490" s="56"/>
      <c r="I490" s="56"/>
      <c r="J490" s="56"/>
      <c r="K490" s="56"/>
      <c r="L490" s="248"/>
      <c r="M490" s="781"/>
      <c r="N490" s="767" t="s">
        <v>197</v>
      </c>
      <c r="O490" s="343"/>
      <c r="P490" s="343"/>
      <c r="Q490" s="343"/>
      <c r="R490" s="343"/>
      <c r="S490" s="343"/>
      <c r="T490" s="343"/>
      <c r="U490" s="343"/>
      <c r="V490" s="343"/>
      <c r="W490" s="349"/>
      <c r="X490" s="753"/>
      <c r="Y490" s="748"/>
    </row>
    <row r="491" ht="15.75" customHeight="1">
      <c r="A491" s="748"/>
      <c r="B491" s="125"/>
      <c r="C491" s="782"/>
      <c r="D491" s="66"/>
      <c r="E491" s="66"/>
      <c r="F491" s="66"/>
      <c r="G491" s="66"/>
      <c r="H491" s="66"/>
      <c r="I491" s="66"/>
      <c r="J491" s="66"/>
      <c r="K491" s="66"/>
      <c r="L491" s="783"/>
      <c r="M491" s="784"/>
      <c r="N491" s="782"/>
      <c r="O491" s="66"/>
      <c r="P491" s="66"/>
      <c r="Q491" s="66"/>
      <c r="R491" s="66"/>
      <c r="S491" s="66"/>
      <c r="T491" s="66"/>
      <c r="U491" s="66"/>
      <c r="V491" s="66"/>
      <c r="W491" s="783"/>
      <c r="X491" s="753"/>
      <c r="Y491" s="748"/>
    </row>
    <row r="492" ht="15.75" customHeight="1">
      <c r="A492" s="748"/>
      <c r="B492" s="125"/>
      <c r="C492" s="785"/>
      <c r="L492" s="786"/>
      <c r="N492" s="785"/>
      <c r="W492" s="786"/>
      <c r="X492" s="753"/>
      <c r="Y492" s="748"/>
    </row>
    <row r="493" ht="15.75" customHeight="1">
      <c r="A493" s="748"/>
      <c r="B493" s="125"/>
      <c r="C493" s="785"/>
      <c r="L493" s="786"/>
      <c r="N493" s="785"/>
      <c r="W493" s="786"/>
      <c r="X493" s="753"/>
      <c r="Y493" s="748"/>
    </row>
    <row r="494" ht="15.75" customHeight="1">
      <c r="A494" s="748"/>
      <c r="B494" s="125"/>
      <c r="C494" s="785"/>
      <c r="L494" s="786"/>
      <c r="N494" s="785"/>
      <c r="W494" s="786"/>
      <c r="X494" s="753"/>
      <c r="Y494" s="748"/>
    </row>
    <row r="495" ht="15.75" customHeight="1">
      <c r="A495" s="748"/>
      <c r="B495" s="125"/>
      <c r="C495" s="787"/>
      <c r="D495" s="56"/>
      <c r="E495" s="56"/>
      <c r="F495" s="56"/>
      <c r="G495" s="56"/>
      <c r="H495" s="56"/>
      <c r="I495" s="56"/>
      <c r="J495" s="56"/>
      <c r="K495" s="56"/>
      <c r="L495" s="788"/>
      <c r="M495" s="56"/>
      <c r="N495" s="787"/>
      <c r="O495" s="56"/>
      <c r="P495" s="56"/>
      <c r="Q495" s="56"/>
      <c r="R495" s="56"/>
      <c r="S495" s="56"/>
      <c r="T495" s="56"/>
      <c r="U495" s="56"/>
      <c r="V495" s="56"/>
      <c r="W495" s="788"/>
      <c r="X495" s="753"/>
      <c r="Y495" s="748"/>
    </row>
    <row r="496" ht="15.75" customHeight="1">
      <c r="A496" s="748"/>
      <c r="B496" s="125"/>
      <c r="C496" s="665"/>
      <c r="D496" s="665"/>
      <c r="E496" s="789"/>
      <c r="F496" s="789"/>
      <c r="G496" s="790"/>
      <c r="H496" s="790"/>
      <c r="I496" s="790"/>
      <c r="J496" s="790"/>
      <c r="K496" s="790"/>
      <c r="L496" s="790"/>
      <c r="M496" s="790"/>
      <c r="N496" s="790"/>
      <c r="O496" s="790"/>
      <c r="P496" s="791"/>
      <c r="Q496" s="791"/>
      <c r="R496" s="791"/>
      <c r="S496" s="791"/>
      <c r="T496" s="791"/>
      <c r="U496" s="791"/>
      <c r="V496" s="791"/>
      <c r="W496" s="791"/>
      <c r="X496" s="753"/>
      <c r="Y496" s="748"/>
    </row>
    <row r="497" ht="15.75" customHeight="1">
      <c r="A497" s="748"/>
      <c r="B497" s="792"/>
      <c r="C497" s="734"/>
      <c r="D497" s="793"/>
      <c r="E497" s="794"/>
      <c r="F497" s="794"/>
      <c r="G497" s="795"/>
      <c r="H497" s="795"/>
      <c r="I497" s="795"/>
      <c r="J497" s="795"/>
      <c r="K497" s="795"/>
      <c r="L497" s="795"/>
      <c r="M497" s="795"/>
      <c r="N497" s="795"/>
      <c r="O497" s="795"/>
      <c r="P497" s="734"/>
      <c r="Q497" s="734"/>
      <c r="R497" s="734"/>
      <c r="S497" s="734"/>
      <c r="T497" s="734"/>
      <c r="U497" s="734"/>
      <c r="V497" s="734"/>
      <c r="W497" s="734"/>
      <c r="X497" s="796"/>
      <c r="Y497" s="748"/>
    </row>
    <row r="498" ht="15.75" customHeight="1">
      <c r="A498" s="748"/>
      <c r="B498" s="125"/>
      <c r="C498" s="754"/>
      <c r="D498" s="748"/>
      <c r="E498" s="748"/>
      <c r="F498" s="748"/>
      <c r="G498" s="748"/>
      <c r="H498" s="748"/>
      <c r="I498" s="748"/>
      <c r="J498" s="748"/>
      <c r="K498" s="748"/>
      <c r="L498" s="748"/>
      <c r="M498" s="753"/>
      <c r="N498" s="755"/>
      <c r="O498" s="755"/>
      <c r="P498" s="756"/>
      <c r="Q498" s="756"/>
      <c r="R498" s="757"/>
      <c r="S498" s="757"/>
      <c r="T498" s="758"/>
      <c r="U498" s="758"/>
      <c r="V498" s="759"/>
      <c r="W498" s="759"/>
      <c r="X498" s="753"/>
      <c r="Y498" s="748"/>
    </row>
    <row r="499" ht="15.75" customHeight="1">
      <c r="A499" s="748"/>
      <c r="B499" s="125"/>
      <c r="C499" s="760" t="s">
        <v>307</v>
      </c>
      <c r="D499" s="761"/>
      <c r="E499" s="761"/>
      <c r="F499" s="761"/>
      <c r="G499" s="761"/>
      <c r="H499" s="761"/>
      <c r="I499" s="761"/>
      <c r="J499" s="761"/>
      <c r="K499" s="761"/>
      <c r="L499" s="762"/>
      <c r="M499" s="763"/>
      <c r="N499" s="764"/>
      <c r="O499" s="90"/>
      <c r="P499" s="90"/>
      <c r="Q499" s="90"/>
      <c r="R499" s="90"/>
      <c r="S499" s="90"/>
      <c r="T499" s="90"/>
      <c r="U499" s="90"/>
      <c r="V499" s="90"/>
      <c r="W499" s="708"/>
      <c r="X499" s="753"/>
      <c r="Y499" s="748"/>
    </row>
    <row r="500" ht="15.75" customHeight="1">
      <c r="A500" s="748"/>
      <c r="B500" s="125"/>
      <c r="C500" s="765"/>
      <c r="D500" s="343"/>
      <c r="E500" s="343"/>
      <c r="F500" s="343"/>
      <c r="G500" s="343"/>
      <c r="H500" s="343"/>
      <c r="I500" s="343"/>
      <c r="J500" s="343"/>
      <c r="K500" s="343"/>
      <c r="L500" s="343"/>
      <c r="M500" s="343"/>
      <c r="N500" s="343"/>
      <c r="O500" s="343"/>
      <c r="P500" s="343"/>
      <c r="Q500" s="343"/>
      <c r="R500" s="343"/>
      <c r="S500" s="343"/>
      <c r="T500" s="343"/>
      <c r="U500" s="343"/>
      <c r="V500" s="343"/>
      <c r="W500" s="766"/>
      <c r="X500" s="753"/>
      <c r="Y500" s="748"/>
    </row>
    <row r="501" ht="15.75" customHeight="1">
      <c r="A501" s="748"/>
      <c r="B501" s="125"/>
      <c r="C501" s="767" t="s">
        <v>193</v>
      </c>
      <c r="D501" s="343"/>
      <c r="E501" s="343"/>
      <c r="F501" s="343"/>
      <c r="G501" s="343"/>
      <c r="H501" s="343"/>
      <c r="I501" s="343"/>
      <c r="J501" s="343"/>
      <c r="K501" s="343"/>
      <c r="L501" s="349"/>
      <c r="M501" s="768"/>
      <c r="N501" s="767"/>
      <c r="O501" s="343"/>
      <c r="P501" s="343"/>
      <c r="Q501" s="343"/>
      <c r="R501" s="343"/>
      <c r="S501" s="343"/>
      <c r="T501" s="343"/>
      <c r="U501" s="343"/>
      <c r="V501" s="343"/>
      <c r="W501" s="349"/>
      <c r="X501" s="753"/>
      <c r="Y501" s="748"/>
    </row>
    <row r="502" ht="15.75" customHeight="1">
      <c r="A502" s="748"/>
      <c r="B502" s="125"/>
      <c r="C502" s="769"/>
      <c r="D502" s="343"/>
      <c r="E502" s="343"/>
      <c r="F502" s="343"/>
      <c r="G502" s="343"/>
      <c r="H502" s="343"/>
      <c r="I502" s="343"/>
      <c r="J502" s="343"/>
      <c r="K502" s="343"/>
      <c r="L502" s="343"/>
      <c r="M502" s="343"/>
      <c r="N502" s="343"/>
      <c r="O502" s="343"/>
      <c r="P502" s="343"/>
      <c r="Q502" s="343"/>
      <c r="R502" s="343"/>
      <c r="S502" s="343"/>
      <c r="T502" s="343"/>
      <c r="U502" s="343"/>
      <c r="V502" s="343"/>
      <c r="W502" s="766"/>
      <c r="X502" s="753"/>
      <c r="Y502" s="748"/>
    </row>
    <row r="503" ht="15.75" customHeight="1">
      <c r="A503" s="748"/>
      <c r="B503" s="125"/>
      <c r="C503" s="770" t="s">
        <v>308</v>
      </c>
      <c r="D503" s="66"/>
      <c r="E503" s="66"/>
      <c r="F503" s="66"/>
      <c r="G503" s="66"/>
      <c r="H503" s="66"/>
      <c r="I503" s="66"/>
      <c r="J503" s="66"/>
      <c r="K503" s="66"/>
      <c r="L503" s="67"/>
      <c r="M503" s="771"/>
      <c r="N503" s="772" t="s">
        <v>309</v>
      </c>
      <c r="O503" s="773"/>
      <c r="P503" s="773"/>
      <c r="Q503" s="773"/>
      <c r="R503" s="773"/>
      <c r="S503" s="773"/>
      <c r="T503" s="773"/>
      <c r="U503" s="773"/>
      <c r="V503" s="773"/>
      <c r="W503" s="774"/>
      <c r="X503" s="753"/>
      <c r="Y503" s="748"/>
    </row>
    <row r="504" ht="15.75" customHeight="1">
      <c r="A504" s="748"/>
      <c r="B504" s="125"/>
      <c r="C504" s="797"/>
      <c r="D504" s="776"/>
      <c r="E504" s="777"/>
      <c r="F504" s="777" t="str">
        <f>IF(ISBLANK(C500),"",IF(C504&gt;1,"Experiências Adquiridas",IF(C504=1,"Experiência Adquirida","Missão Sem Experiência")))</f>
        <v/>
      </c>
      <c r="G504" s="343"/>
      <c r="H504" s="343"/>
      <c r="I504" s="343"/>
      <c r="J504" s="343"/>
      <c r="K504" s="343"/>
      <c r="L504" s="766"/>
      <c r="M504" s="778"/>
      <c r="N504" s="779"/>
      <c r="O504" s="343"/>
      <c r="P504" s="343"/>
      <c r="Q504" s="343"/>
      <c r="R504" s="343"/>
      <c r="S504" s="343"/>
      <c r="T504" s="343"/>
      <c r="U504" s="343"/>
      <c r="V504" s="343"/>
      <c r="W504" s="766"/>
      <c r="X504" s="753"/>
      <c r="Y504" s="748"/>
    </row>
    <row r="505" ht="15.75" customHeight="1">
      <c r="A505" s="748"/>
      <c r="B505" s="125"/>
      <c r="C505" s="780" t="s">
        <v>196</v>
      </c>
      <c r="D505" s="56"/>
      <c r="E505" s="56"/>
      <c r="F505" s="56"/>
      <c r="G505" s="56"/>
      <c r="H505" s="56"/>
      <c r="I505" s="56"/>
      <c r="J505" s="56"/>
      <c r="K505" s="56"/>
      <c r="L505" s="248"/>
      <c r="M505" s="781"/>
      <c r="N505" s="767" t="s">
        <v>197</v>
      </c>
      <c r="O505" s="343"/>
      <c r="P505" s="343"/>
      <c r="Q505" s="343"/>
      <c r="R505" s="343"/>
      <c r="S505" s="343"/>
      <c r="T505" s="343"/>
      <c r="U505" s="343"/>
      <c r="V505" s="343"/>
      <c r="W505" s="349"/>
      <c r="X505" s="753"/>
      <c r="Y505" s="748"/>
    </row>
    <row r="506" ht="15.75" customHeight="1">
      <c r="A506" s="748"/>
      <c r="B506" s="125"/>
      <c r="C506" s="782"/>
      <c r="D506" s="66"/>
      <c r="E506" s="66"/>
      <c r="F506" s="66"/>
      <c r="G506" s="66"/>
      <c r="H506" s="66"/>
      <c r="I506" s="66"/>
      <c r="J506" s="66"/>
      <c r="K506" s="66"/>
      <c r="L506" s="783"/>
      <c r="M506" s="784"/>
      <c r="N506" s="782"/>
      <c r="O506" s="66"/>
      <c r="P506" s="66"/>
      <c r="Q506" s="66"/>
      <c r="R506" s="66"/>
      <c r="S506" s="66"/>
      <c r="T506" s="66"/>
      <c r="U506" s="66"/>
      <c r="V506" s="66"/>
      <c r="W506" s="783"/>
      <c r="X506" s="753"/>
      <c r="Y506" s="748"/>
    </row>
    <row r="507" ht="15.75" customHeight="1">
      <c r="A507" s="748"/>
      <c r="B507" s="125"/>
      <c r="C507" s="785"/>
      <c r="L507" s="786"/>
      <c r="N507" s="785"/>
      <c r="W507" s="786"/>
      <c r="X507" s="753"/>
      <c r="Y507" s="748"/>
    </row>
    <row r="508" ht="15.75" customHeight="1">
      <c r="A508" s="748"/>
      <c r="B508" s="125"/>
      <c r="C508" s="785"/>
      <c r="L508" s="786"/>
      <c r="N508" s="785"/>
      <c r="W508" s="786"/>
      <c r="X508" s="753"/>
      <c r="Y508" s="748"/>
    </row>
    <row r="509" ht="15.75" customHeight="1">
      <c r="A509" s="748"/>
      <c r="B509" s="125"/>
      <c r="C509" s="785"/>
      <c r="L509" s="786"/>
      <c r="N509" s="785"/>
      <c r="W509" s="786"/>
      <c r="X509" s="753"/>
      <c r="Y509" s="748"/>
    </row>
    <row r="510" ht="15.75" customHeight="1">
      <c r="A510" s="748"/>
      <c r="B510" s="125"/>
      <c r="C510" s="787"/>
      <c r="D510" s="56"/>
      <c r="E510" s="56"/>
      <c r="F510" s="56"/>
      <c r="G510" s="56"/>
      <c r="H510" s="56"/>
      <c r="I510" s="56"/>
      <c r="J510" s="56"/>
      <c r="K510" s="56"/>
      <c r="L510" s="788"/>
      <c r="M510" s="56"/>
      <c r="N510" s="787"/>
      <c r="O510" s="56"/>
      <c r="P510" s="56"/>
      <c r="Q510" s="56"/>
      <c r="R510" s="56"/>
      <c r="S510" s="56"/>
      <c r="T510" s="56"/>
      <c r="U510" s="56"/>
      <c r="V510" s="56"/>
      <c r="W510" s="788"/>
      <c r="X510" s="753"/>
      <c r="Y510" s="748"/>
    </row>
    <row r="511" ht="15.75" customHeight="1">
      <c r="A511" s="748"/>
      <c r="B511" s="125"/>
      <c r="C511" s="665"/>
      <c r="D511" s="665"/>
      <c r="E511" s="789"/>
      <c r="F511" s="789"/>
      <c r="G511" s="790"/>
      <c r="H511" s="790"/>
      <c r="I511" s="790"/>
      <c r="J511" s="790"/>
      <c r="K511" s="790"/>
      <c r="L511" s="790"/>
      <c r="M511" s="790"/>
      <c r="N511" s="790"/>
      <c r="O511" s="790"/>
      <c r="P511" s="791"/>
      <c r="Q511" s="791"/>
      <c r="R511" s="791"/>
      <c r="S511" s="791"/>
      <c r="T511" s="791"/>
      <c r="U511" s="791"/>
      <c r="V511" s="791"/>
      <c r="W511" s="791"/>
      <c r="X511" s="753"/>
      <c r="Y511" s="748"/>
    </row>
    <row r="512" ht="15.75" customHeight="1">
      <c r="A512" s="748"/>
      <c r="B512" s="792"/>
      <c r="C512" s="734"/>
      <c r="D512" s="793"/>
      <c r="E512" s="794"/>
      <c r="F512" s="794"/>
      <c r="G512" s="795"/>
      <c r="H512" s="795"/>
      <c r="I512" s="795"/>
      <c r="J512" s="795"/>
      <c r="K512" s="795"/>
      <c r="L512" s="795"/>
      <c r="M512" s="795"/>
      <c r="N512" s="795"/>
      <c r="O512" s="795"/>
      <c r="P512" s="734"/>
      <c r="Q512" s="734"/>
      <c r="R512" s="734"/>
      <c r="S512" s="734"/>
      <c r="T512" s="734"/>
      <c r="U512" s="734"/>
      <c r="V512" s="734"/>
      <c r="W512" s="734"/>
      <c r="X512" s="796"/>
      <c r="Y512" s="748"/>
    </row>
    <row r="513" ht="15.75" customHeight="1">
      <c r="A513" s="748"/>
      <c r="B513" s="125"/>
      <c r="C513" s="754"/>
      <c r="D513" s="748"/>
      <c r="E513" s="748"/>
      <c r="F513" s="748"/>
      <c r="G513" s="748"/>
      <c r="H513" s="748"/>
      <c r="I513" s="748"/>
      <c r="J513" s="748"/>
      <c r="K513" s="748"/>
      <c r="L513" s="748"/>
      <c r="M513" s="753"/>
      <c r="N513" s="755"/>
      <c r="O513" s="755"/>
      <c r="P513" s="756"/>
      <c r="Q513" s="756"/>
      <c r="R513" s="757"/>
      <c r="S513" s="757"/>
      <c r="T513" s="758"/>
      <c r="U513" s="758"/>
      <c r="V513" s="759"/>
      <c r="W513" s="759"/>
      <c r="X513" s="753"/>
      <c r="Y513" s="748"/>
    </row>
    <row r="514" ht="15.75" customHeight="1">
      <c r="A514" s="748"/>
      <c r="B514" s="125"/>
      <c r="C514" s="760" t="s">
        <v>307</v>
      </c>
      <c r="D514" s="761"/>
      <c r="E514" s="761"/>
      <c r="F514" s="761"/>
      <c r="G514" s="761"/>
      <c r="H514" s="761"/>
      <c r="I514" s="761"/>
      <c r="J514" s="761"/>
      <c r="K514" s="761"/>
      <c r="L514" s="762"/>
      <c r="M514" s="763"/>
      <c r="N514" s="764"/>
      <c r="O514" s="90"/>
      <c r="P514" s="90"/>
      <c r="Q514" s="90"/>
      <c r="R514" s="90"/>
      <c r="S514" s="90"/>
      <c r="T514" s="90"/>
      <c r="U514" s="90"/>
      <c r="V514" s="90"/>
      <c r="W514" s="708"/>
      <c r="X514" s="753"/>
      <c r="Y514" s="748"/>
    </row>
    <row r="515" ht="15.75" customHeight="1">
      <c r="A515" s="748"/>
      <c r="B515" s="125"/>
      <c r="C515" s="765"/>
      <c r="D515" s="343"/>
      <c r="E515" s="343"/>
      <c r="F515" s="343"/>
      <c r="G515" s="343"/>
      <c r="H515" s="343"/>
      <c r="I515" s="343"/>
      <c r="J515" s="343"/>
      <c r="K515" s="343"/>
      <c r="L515" s="343"/>
      <c r="M515" s="343"/>
      <c r="N515" s="343"/>
      <c r="O515" s="343"/>
      <c r="P515" s="343"/>
      <c r="Q515" s="343"/>
      <c r="R515" s="343"/>
      <c r="S515" s="343"/>
      <c r="T515" s="343"/>
      <c r="U515" s="343"/>
      <c r="V515" s="343"/>
      <c r="W515" s="766"/>
      <c r="X515" s="753"/>
      <c r="Y515" s="748"/>
    </row>
    <row r="516" ht="15.75" customHeight="1">
      <c r="A516" s="748"/>
      <c r="B516" s="125"/>
      <c r="C516" s="767" t="s">
        <v>193</v>
      </c>
      <c r="D516" s="343"/>
      <c r="E516" s="343"/>
      <c r="F516" s="343"/>
      <c r="G516" s="343"/>
      <c r="H516" s="343"/>
      <c r="I516" s="343"/>
      <c r="J516" s="343"/>
      <c r="K516" s="343"/>
      <c r="L516" s="349"/>
      <c r="M516" s="768"/>
      <c r="N516" s="767"/>
      <c r="O516" s="343"/>
      <c r="P516" s="343"/>
      <c r="Q516" s="343"/>
      <c r="R516" s="343"/>
      <c r="S516" s="343"/>
      <c r="T516" s="343"/>
      <c r="U516" s="343"/>
      <c r="V516" s="343"/>
      <c r="W516" s="349"/>
      <c r="X516" s="753"/>
      <c r="Y516" s="748"/>
    </row>
    <row r="517" ht="15.75" customHeight="1">
      <c r="A517" s="748"/>
      <c r="B517" s="125"/>
      <c r="C517" s="769"/>
      <c r="D517" s="343"/>
      <c r="E517" s="343"/>
      <c r="F517" s="343"/>
      <c r="G517" s="343"/>
      <c r="H517" s="343"/>
      <c r="I517" s="343"/>
      <c r="J517" s="343"/>
      <c r="K517" s="343"/>
      <c r="L517" s="343"/>
      <c r="M517" s="343"/>
      <c r="N517" s="343"/>
      <c r="O517" s="343"/>
      <c r="P517" s="343"/>
      <c r="Q517" s="343"/>
      <c r="R517" s="343"/>
      <c r="S517" s="343"/>
      <c r="T517" s="343"/>
      <c r="U517" s="343"/>
      <c r="V517" s="343"/>
      <c r="W517" s="766"/>
      <c r="X517" s="753"/>
      <c r="Y517" s="748"/>
    </row>
    <row r="518" ht="15.75" customHeight="1">
      <c r="A518" s="748"/>
      <c r="B518" s="125"/>
      <c r="C518" s="770" t="s">
        <v>308</v>
      </c>
      <c r="D518" s="66"/>
      <c r="E518" s="66"/>
      <c r="F518" s="66"/>
      <c r="G518" s="66"/>
      <c r="H518" s="66"/>
      <c r="I518" s="66"/>
      <c r="J518" s="66"/>
      <c r="K518" s="66"/>
      <c r="L518" s="67"/>
      <c r="M518" s="771"/>
      <c r="N518" s="772" t="s">
        <v>309</v>
      </c>
      <c r="O518" s="773"/>
      <c r="P518" s="773"/>
      <c r="Q518" s="773"/>
      <c r="R518" s="773"/>
      <c r="S518" s="773"/>
      <c r="T518" s="773"/>
      <c r="U518" s="773"/>
      <c r="V518" s="773"/>
      <c r="W518" s="774"/>
      <c r="X518" s="753"/>
      <c r="Y518" s="748"/>
    </row>
    <row r="519" ht="15.75" customHeight="1">
      <c r="A519" s="748"/>
      <c r="B519" s="125"/>
      <c r="C519" s="797"/>
      <c r="D519" s="776"/>
      <c r="E519" s="777"/>
      <c r="F519" s="777" t="str">
        <f>IF(ISBLANK(C515),"",IF(C519&gt;1,"Experiências Adquiridas",IF(C519=1,"Experiência Adquirida","Missão Sem Experiência")))</f>
        <v/>
      </c>
      <c r="G519" s="343"/>
      <c r="H519" s="343"/>
      <c r="I519" s="343"/>
      <c r="J519" s="343"/>
      <c r="K519" s="343"/>
      <c r="L519" s="766"/>
      <c r="M519" s="778"/>
      <c r="N519" s="779"/>
      <c r="O519" s="343"/>
      <c r="P519" s="343"/>
      <c r="Q519" s="343"/>
      <c r="R519" s="343"/>
      <c r="S519" s="343"/>
      <c r="T519" s="343"/>
      <c r="U519" s="343"/>
      <c r="V519" s="343"/>
      <c r="W519" s="766"/>
      <c r="X519" s="753"/>
      <c r="Y519" s="748"/>
    </row>
    <row r="520" ht="15.75" customHeight="1">
      <c r="A520" s="748"/>
      <c r="B520" s="125"/>
      <c r="C520" s="780" t="s">
        <v>196</v>
      </c>
      <c r="D520" s="56"/>
      <c r="E520" s="56"/>
      <c r="F520" s="56"/>
      <c r="G520" s="56"/>
      <c r="H520" s="56"/>
      <c r="I520" s="56"/>
      <c r="J520" s="56"/>
      <c r="K520" s="56"/>
      <c r="L520" s="248"/>
      <c r="M520" s="781"/>
      <c r="N520" s="767" t="s">
        <v>197</v>
      </c>
      <c r="O520" s="343"/>
      <c r="P520" s="343"/>
      <c r="Q520" s="343"/>
      <c r="R520" s="343"/>
      <c r="S520" s="343"/>
      <c r="T520" s="343"/>
      <c r="U520" s="343"/>
      <c r="V520" s="343"/>
      <c r="W520" s="349"/>
      <c r="X520" s="753"/>
      <c r="Y520" s="748"/>
    </row>
    <row r="521" ht="15.75" customHeight="1">
      <c r="A521" s="748"/>
      <c r="B521" s="125"/>
      <c r="C521" s="782"/>
      <c r="D521" s="66"/>
      <c r="E521" s="66"/>
      <c r="F521" s="66"/>
      <c r="G521" s="66"/>
      <c r="H521" s="66"/>
      <c r="I521" s="66"/>
      <c r="J521" s="66"/>
      <c r="K521" s="66"/>
      <c r="L521" s="783"/>
      <c r="M521" s="784"/>
      <c r="N521" s="782"/>
      <c r="O521" s="66"/>
      <c r="P521" s="66"/>
      <c r="Q521" s="66"/>
      <c r="R521" s="66"/>
      <c r="S521" s="66"/>
      <c r="T521" s="66"/>
      <c r="U521" s="66"/>
      <c r="V521" s="66"/>
      <c r="W521" s="783"/>
      <c r="X521" s="753"/>
      <c r="Y521" s="748"/>
    </row>
    <row r="522" ht="15.75" customHeight="1">
      <c r="A522" s="748"/>
      <c r="B522" s="125"/>
      <c r="C522" s="785"/>
      <c r="L522" s="786"/>
      <c r="N522" s="785"/>
      <c r="W522" s="786"/>
      <c r="X522" s="753"/>
      <c r="Y522" s="748"/>
    </row>
    <row r="523" ht="15.75" customHeight="1">
      <c r="A523" s="748"/>
      <c r="B523" s="125"/>
      <c r="C523" s="785"/>
      <c r="L523" s="786"/>
      <c r="N523" s="785"/>
      <c r="W523" s="786"/>
      <c r="X523" s="753"/>
      <c r="Y523" s="748"/>
    </row>
    <row r="524" ht="15.75" customHeight="1">
      <c r="A524" s="748"/>
      <c r="B524" s="125"/>
      <c r="C524" s="785"/>
      <c r="L524" s="786"/>
      <c r="N524" s="785"/>
      <c r="W524" s="786"/>
      <c r="X524" s="753"/>
      <c r="Y524" s="748"/>
    </row>
    <row r="525" ht="15.75" customHeight="1">
      <c r="A525" s="748"/>
      <c r="B525" s="125"/>
      <c r="C525" s="787"/>
      <c r="D525" s="56"/>
      <c r="E525" s="56"/>
      <c r="F525" s="56"/>
      <c r="G525" s="56"/>
      <c r="H525" s="56"/>
      <c r="I525" s="56"/>
      <c r="J525" s="56"/>
      <c r="K525" s="56"/>
      <c r="L525" s="788"/>
      <c r="M525" s="56"/>
      <c r="N525" s="787"/>
      <c r="O525" s="56"/>
      <c r="P525" s="56"/>
      <c r="Q525" s="56"/>
      <c r="R525" s="56"/>
      <c r="S525" s="56"/>
      <c r="T525" s="56"/>
      <c r="U525" s="56"/>
      <c r="V525" s="56"/>
      <c r="W525" s="788"/>
      <c r="X525" s="753"/>
      <c r="Y525" s="748"/>
    </row>
    <row r="526" ht="15.75" customHeight="1">
      <c r="A526" s="748"/>
      <c r="B526" s="125"/>
      <c r="C526" s="665"/>
      <c r="D526" s="665"/>
      <c r="E526" s="789"/>
      <c r="F526" s="789"/>
      <c r="G526" s="790"/>
      <c r="H526" s="790"/>
      <c r="I526" s="790"/>
      <c r="J526" s="790"/>
      <c r="K526" s="790"/>
      <c r="L526" s="790"/>
      <c r="M526" s="790"/>
      <c r="N526" s="790"/>
      <c r="O526" s="790"/>
      <c r="P526" s="791"/>
      <c r="Q526" s="791"/>
      <c r="R526" s="791"/>
      <c r="S526" s="791"/>
      <c r="T526" s="791"/>
      <c r="U526" s="791"/>
      <c r="V526" s="791"/>
      <c r="W526" s="791"/>
      <c r="X526" s="753"/>
      <c r="Y526" s="748"/>
    </row>
    <row r="527" ht="15.75" customHeight="1">
      <c r="A527" s="748"/>
      <c r="B527" s="792"/>
      <c r="C527" s="734"/>
      <c r="D527" s="793"/>
      <c r="E527" s="794"/>
      <c r="F527" s="794"/>
      <c r="G527" s="795"/>
      <c r="H527" s="795"/>
      <c r="I527" s="795"/>
      <c r="J527" s="795"/>
      <c r="K527" s="795"/>
      <c r="L527" s="795"/>
      <c r="M527" s="795"/>
      <c r="N527" s="795"/>
      <c r="O527" s="795"/>
      <c r="P527" s="734"/>
      <c r="Q527" s="734"/>
      <c r="R527" s="734"/>
      <c r="S527" s="734"/>
      <c r="T527" s="734"/>
      <c r="U527" s="734"/>
      <c r="V527" s="734"/>
      <c r="W527" s="734"/>
      <c r="X527" s="796"/>
      <c r="Y527" s="748"/>
    </row>
    <row r="528" ht="15.75" customHeight="1">
      <c r="A528" s="748"/>
      <c r="B528" s="125"/>
      <c r="C528" s="754"/>
      <c r="D528" s="748"/>
      <c r="E528" s="748"/>
      <c r="F528" s="748"/>
      <c r="G528" s="748"/>
      <c r="H528" s="748"/>
      <c r="I528" s="748"/>
      <c r="J528" s="748"/>
      <c r="K528" s="748"/>
      <c r="L528" s="748"/>
      <c r="M528" s="753"/>
      <c r="N528" s="755"/>
      <c r="O528" s="755"/>
      <c r="P528" s="756"/>
      <c r="Q528" s="756"/>
      <c r="R528" s="757"/>
      <c r="S528" s="757"/>
      <c r="T528" s="758"/>
      <c r="U528" s="758"/>
      <c r="V528" s="759"/>
      <c r="W528" s="759"/>
      <c r="X528" s="753"/>
      <c r="Y528" s="748"/>
    </row>
    <row r="529" ht="15.75" customHeight="1">
      <c r="A529" s="748"/>
      <c r="B529" s="125"/>
      <c r="C529" s="760" t="s">
        <v>307</v>
      </c>
      <c r="D529" s="761"/>
      <c r="E529" s="761"/>
      <c r="F529" s="761"/>
      <c r="G529" s="761"/>
      <c r="H529" s="761"/>
      <c r="I529" s="761"/>
      <c r="J529" s="761"/>
      <c r="K529" s="761"/>
      <c r="L529" s="762"/>
      <c r="M529" s="763"/>
      <c r="N529" s="764"/>
      <c r="O529" s="90"/>
      <c r="P529" s="90"/>
      <c r="Q529" s="90"/>
      <c r="R529" s="90"/>
      <c r="S529" s="90"/>
      <c r="T529" s="90"/>
      <c r="U529" s="90"/>
      <c r="V529" s="90"/>
      <c r="W529" s="708"/>
      <c r="X529" s="753"/>
      <c r="Y529" s="748"/>
    </row>
    <row r="530" ht="15.75" customHeight="1">
      <c r="A530" s="748"/>
      <c r="B530" s="125"/>
      <c r="C530" s="765"/>
      <c r="D530" s="343"/>
      <c r="E530" s="343"/>
      <c r="F530" s="343"/>
      <c r="G530" s="343"/>
      <c r="H530" s="343"/>
      <c r="I530" s="343"/>
      <c r="J530" s="343"/>
      <c r="K530" s="343"/>
      <c r="L530" s="343"/>
      <c r="M530" s="343"/>
      <c r="N530" s="343"/>
      <c r="O530" s="343"/>
      <c r="P530" s="343"/>
      <c r="Q530" s="343"/>
      <c r="R530" s="343"/>
      <c r="S530" s="343"/>
      <c r="T530" s="343"/>
      <c r="U530" s="343"/>
      <c r="V530" s="343"/>
      <c r="W530" s="766"/>
      <c r="X530" s="753"/>
      <c r="Y530" s="748"/>
    </row>
    <row r="531" ht="15.75" customHeight="1">
      <c r="A531" s="748"/>
      <c r="B531" s="125"/>
      <c r="C531" s="767" t="s">
        <v>193</v>
      </c>
      <c r="D531" s="343"/>
      <c r="E531" s="343"/>
      <c r="F531" s="343"/>
      <c r="G531" s="343"/>
      <c r="H531" s="343"/>
      <c r="I531" s="343"/>
      <c r="J531" s="343"/>
      <c r="K531" s="343"/>
      <c r="L531" s="349"/>
      <c r="M531" s="768"/>
      <c r="N531" s="767"/>
      <c r="O531" s="343"/>
      <c r="P531" s="343"/>
      <c r="Q531" s="343"/>
      <c r="R531" s="343"/>
      <c r="S531" s="343"/>
      <c r="T531" s="343"/>
      <c r="U531" s="343"/>
      <c r="V531" s="343"/>
      <c r="W531" s="349"/>
      <c r="X531" s="753"/>
      <c r="Y531" s="748"/>
    </row>
    <row r="532" ht="15.75" customHeight="1">
      <c r="A532" s="748"/>
      <c r="B532" s="125"/>
      <c r="C532" s="769"/>
      <c r="D532" s="343"/>
      <c r="E532" s="343"/>
      <c r="F532" s="343"/>
      <c r="G532" s="343"/>
      <c r="H532" s="343"/>
      <c r="I532" s="343"/>
      <c r="J532" s="343"/>
      <c r="K532" s="343"/>
      <c r="L532" s="343"/>
      <c r="M532" s="343"/>
      <c r="N532" s="343"/>
      <c r="O532" s="343"/>
      <c r="P532" s="343"/>
      <c r="Q532" s="343"/>
      <c r="R532" s="343"/>
      <c r="S532" s="343"/>
      <c r="T532" s="343"/>
      <c r="U532" s="343"/>
      <c r="V532" s="343"/>
      <c r="W532" s="766"/>
      <c r="X532" s="753"/>
      <c r="Y532" s="748"/>
    </row>
    <row r="533" ht="15.75" customHeight="1">
      <c r="A533" s="748"/>
      <c r="B533" s="125"/>
      <c r="C533" s="770" t="s">
        <v>308</v>
      </c>
      <c r="D533" s="66"/>
      <c r="E533" s="66"/>
      <c r="F533" s="66"/>
      <c r="G533" s="66"/>
      <c r="H533" s="66"/>
      <c r="I533" s="66"/>
      <c r="J533" s="66"/>
      <c r="K533" s="66"/>
      <c r="L533" s="67"/>
      <c r="M533" s="771"/>
      <c r="N533" s="772" t="s">
        <v>309</v>
      </c>
      <c r="O533" s="773"/>
      <c r="P533" s="773"/>
      <c r="Q533" s="773"/>
      <c r="R533" s="773"/>
      <c r="S533" s="773"/>
      <c r="T533" s="773"/>
      <c r="U533" s="773"/>
      <c r="V533" s="773"/>
      <c r="W533" s="774"/>
      <c r="X533" s="753"/>
      <c r="Y533" s="748"/>
    </row>
    <row r="534" ht="15.75" customHeight="1">
      <c r="A534" s="748"/>
      <c r="B534" s="125"/>
      <c r="C534" s="797"/>
      <c r="D534" s="776"/>
      <c r="E534" s="777"/>
      <c r="F534" s="777" t="str">
        <f>IF(ISBLANK(C530),"",IF(C534&gt;1,"Experiências Adquiridas",IF(C534=1,"Experiência Adquirida","Missão Sem Experiência")))</f>
        <v/>
      </c>
      <c r="G534" s="343"/>
      <c r="H534" s="343"/>
      <c r="I534" s="343"/>
      <c r="J534" s="343"/>
      <c r="K534" s="343"/>
      <c r="L534" s="766"/>
      <c r="M534" s="778"/>
      <c r="N534" s="779"/>
      <c r="O534" s="343"/>
      <c r="P534" s="343"/>
      <c r="Q534" s="343"/>
      <c r="R534" s="343"/>
      <c r="S534" s="343"/>
      <c r="T534" s="343"/>
      <c r="U534" s="343"/>
      <c r="V534" s="343"/>
      <c r="W534" s="766"/>
      <c r="X534" s="753"/>
      <c r="Y534" s="748"/>
    </row>
    <row r="535" ht="15.75" customHeight="1">
      <c r="A535" s="748"/>
      <c r="B535" s="125"/>
      <c r="C535" s="780" t="s">
        <v>196</v>
      </c>
      <c r="D535" s="56"/>
      <c r="E535" s="56"/>
      <c r="F535" s="56"/>
      <c r="G535" s="56"/>
      <c r="H535" s="56"/>
      <c r="I535" s="56"/>
      <c r="J535" s="56"/>
      <c r="K535" s="56"/>
      <c r="L535" s="248"/>
      <c r="M535" s="781"/>
      <c r="N535" s="767" t="s">
        <v>197</v>
      </c>
      <c r="O535" s="343"/>
      <c r="P535" s="343"/>
      <c r="Q535" s="343"/>
      <c r="R535" s="343"/>
      <c r="S535" s="343"/>
      <c r="T535" s="343"/>
      <c r="U535" s="343"/>
      <c r="V535" s="343"/>
      <c r="W535" s="349"/>
      <c r="X535" s="753"/>
      <c r="Y535" s="748"/>
    </row>
    <row r="536" ht="15.75" customHeight="1">
      <c r="A536" s="748"/>
      <c r="B536" s="125"/>
      <c r="C536" s="782"/>
      <c r="D536" s="66"/>
      <c r="E536" s="66"/>
      <c r="F536" s="66"/>
      <c r="G536" s="66"/>
      <c r="H536" s="66"/>
      <c r="I536" s="66"/>
      <c r="J536" s="66"/>
      <c r="K536" s="66"/>
      <c r="L536" s="783"/>
      <c r="M536" s="784"/>
      <c r="N536" s="782"/>
      <c r="O536" s="66"/>
      <c r="P536" s="66"/>
      <c r="Q536" s="66"/>
      <c r="R536" s="66"/>
      <c r="S536" s="66"/>
      <c r="T536" s="66"/>
      <c r="U536" s="66"/>
      <c r="V536" s="66"/>
      <c r="W536" s="783"/>
      <c r="X536" s="753"/>
      <c r="Y536" s="748"/>
    </row>
    <row r="537" ht="15.75" customHeight="1">
      <c r="A537" s="748"/>
      <c r="B537" s="125"/>
      <c r="C537" s="785"/>
      <c r="L537" s="786"/>
      <c r="N537" s="785"/>
      <c r="W537" s="786"/>
      <c r="X537" s="753"/>
      <c r="Y537" s="748"/>
    </row>
    <row r="538" ht="15.75" customHeight="1">
      <c r="A538" s="748"/>
      <c r="B538" s="125"/>
      <c r="C538" s="785"/>
      <c r="L538" s="786"/>
      <c r="N538" s="785"/>
      <c r="W538" s="786"/>
      <c r="X538" s="753"/>
      <c r="Y538" s="748"/>
    </row>
    <row r="539" ht="15.75" customHeight="1">
      <c r="A539" s="748"/>
      <c r="B539" s="125"/>
      <c r="C539" s="785"/>
      <c r="L539" s="786"/>
      <c r="N539" s="785"/>
      <c r="W539" s="786"/>
      <c r="X539" s="753"/>
      <c r="Y539" s="748"/>
    </row>
    <row r="540" ht="15.75" customHeight="1">
      <c r="A540" s="748"/>
      <c r="B540" s="125"/>
      <c r="C540" s="787"/>
      <c r="D540" s="56"/>
      <c r="E540" s="56"/>
      <c r="F540" s="56"/>
      <c r="G540" s="56"/>
      <c r="H540" s="56"/>
      <c r="I540" s="56"/>
      <c r="J540" s="56"/>
      <c r="K540" s="56"/>
      <c r="L540" s="788"/>
      <c r="M540" s="56"/>
      <c r="N540" s="787"/>
      <c r="O540" s="56"/>
      <c r="P540" s="56"/>
      <c r="Q540" s="56"/>
      <c r="R540" s="56"/>
      <c r="S540" s="56"/>
      <c r="T540" s="56"/>
      <c r="U540" s="56"/>
      <c r="V540" s="56"/>
      <c r="W540" s="788"/>
      <c r="X540" s="753"/>
      <c r="Y540" s="748"/>
    </row>
    <row r="541" ht="15.75" customHeight="1">
      <c r="A541" s="748"/>
      <c r="B541" s="125"/>
      <c r="C541" s="665"/>
      <c r="D541" s="665"/>
      <c r="E541" s="789"/>
      <c r="F541" s="789"/>
      <c r="G541" s="790"/>
      <c r="H541" s="790"/>
      <c r="I541" s="790"/>
      <c r="J541" s="790"/>
      <c r="K541" s="790"/>
      <c r="L541" s="790"/>
      <c r="M541" s="790"/>
      <c r="N541" s="790"/>
      <c r="O541" s="790"/>
      <c r="P541" s="791"/>
      <c r="Q541" s="791"/>
      <c r="R541" s="791"/>
      <c r="S541" s="791"/>
      <c r="T541" s="791"/>
      <c r="U541" s="791"/>
      <c r="V541" s="791"/>
      <c r="W541" s="791"/>
      <c r="X541" s="753"/>
      <c r="Y541" s="748"/>
    </row>
    <row r="542" ht="15.75" customHeight="1">
      <c r="A542" s="748"/>
      <c r="B542" s="792"/>
      <c r="C542" s="734"/>
      <c r="D542" s="793"/>
      <c r="E542" s="794"/>
      <c r="F542" s="794"/>
      <c r="G542" s="795"/>
      <c r="H542" s="795"/>
      <c r="I542" s="795"/>
      <c r="J542" s="795"/>
      <c r="K542" s="795"/>
      <c r="L542" s="795"/>
      <c r="M542" s="795"/>
      <c r="N542" s="795"/>
      <c r="O542" s="795"/>
      <c r="P542" s="734"/>
      <c r="Q542" s="734"/>
      <c r="R542" s="734"/>
      <c r="S542" s="734"/>
      <c r="T542" s="734"/>
      <c r="U542" s="734"/>
      <c r="V542" s="734"/>
      <c r="W542" s="734"/>
      <c r="X542" s="796"/>
      <c r="Y542" s="748"/>
    </row>
    <row r="543" ht="15.75" customHeight="1">
      <c r="A543" s="748"/>
      <c r="B543" s="125"/>
      <c r="C543" s="754"/>
      <c r="D543" s="748"/>
      <c r="E543" s="748"/>
      <c r="F543" s="748"/>
      <c r="G543" s="748"/>
      <c r="H543" s="748"/>
      <c r="I543" s="748"/>
      <c r="J543" s="748"/>
      <c r="K543" s="748"/>
      <c r="L543" s="748"/>
      <c r="M543" s="753"/>
      <c r="N543" s="755"/>
      <c r="O543" s="755"/>
      <c r="P543" s="756"/>
      <c r="Q543" s="756"/>
      <c r="R543" s="757"/>
      <c r="S543" s="757"/>
      <c r="T543" s="758"/>
      <c r="U543" s="758"/>
      <c r="V543" s="759"/>
      <c r="W543" s="759"/>
      <c r="X543" s="753"/>
      <c r="Y543" s="748"/>
    </row>
    <row r="544" ht="15.75" customHeight="1">
      <c r="A544" s="748"/>
      <c r="B544" s="125"/>
      <c r="C544" s="760" t="s">
        <v>307</v>
      </c>
      <c r="D544" s="761"/>
      <c r="E544" s="761"/>
      <c r="F544" s="761"/>
      <c r="G544" s="761"/>
      <c r="H544" s="761"/>
      <c r="I544" s="761"/>
      <c r="J544" s="761"/>
      <c r="K544" s="761"/>
      <c r="L544" s="762"/>
      <c r="M544" s="763"/>
      <c r="N544" s="764"/>
      <c r="O544" s="90"/>
      <c r="P544" s="90"/>
      <c r="Q544" s="90"/>
      <c r="R544" s="90"/>
      <c r="S544" s="90"/>
      <c r="T544" s="90"/>
      <c r="U544" s="90"/>
      <c r="V544" s="90"/>
      <c r="W544" s="708"/>
      <c r="X544" s="753"/>
      <c r="Y544" s="748"/>
    </row>
    <row r="545" ht="15.75" customHeight="1">
      <c r="A545" s="748"/>
      <c r="B545" s="125"/>
      <c r="C545" s="765"/>
      <c r="D545" s="343"/>
      <c r="E545" s="343"/>
      <c r="F545" s="343"/>
      <c r="G545" s="343"/>
      <c r="H545" s="343"/>
      <c r="I545" s="343"/>
      <c r="J545" s="343"/>
      <c r="K545" s="343"/>
      <c r="L545" s="343"/>
      <c r="M545" s="343"/>
      <c r="N545" s="343"/>
      <c r="O545" s="343"/>
      <c r="P545" s="343"/>
      <c r="Q545" s="343"/>
      <c r="R545" s="343"/>
      <c r="S545" s="343"/>
      <c r="T545" s="343"/>
      <c r="U545" s="343"/>
      <c r="V545" s="343"/>
      <c r="W545" s="766"/>
      <c r="X545" s="753"/>
      <c r="Y545" s="748"/>
    </row>
    <row r="546" ht="15.75" customHeight="1">
      <c r="A546" s="748"/>
      <c r="B546" s="125"/>
      <c r="C546" s="767" t="s">
        <v>193</v>
      </c>
      <c r="D546" s="343"/>
      <c r="E546" s="343"/>
      <c r="F546" s="343"/>
      <c r="G546" s="343"/>
      <c r="H546" s="343"/>
      <c r="I546" s="343"/>
      <c r="J546" s="343"/>
      <c r="K546" s="343"/>
      <c r="L546" s="349"/>
      <c r="M546" s="768"/>
      <c r="N546" s="767"/>
      <c r="O546" s="343"/>
      <c r="P546" s="343"/>
      <c r="Q546" s="343"/>
      <c r="R546" s="343"/>
      <c r="S546" s="343"/>
      <c r="T546" s="343"/>
      <c r="U546" s="343"/>
      <c r="V546" s="343"/>
      <c r="W546" s="349"/>
      <c r="X546" s="753"/>
      <c r="Y546" s="748"/>
    </row>
    <row r="547" ht="15.75" customHeight="1">
      <c r="A547" s="748"/>
      <c r="B547" s="125"/>
      <c r="C547" s="769"/>
      <c r="D547" s="343"/>
      <c r="E547" s="343"/>
      <c r="F547" s="343"/>
      <c r="G547" s="343"/>
      <c r="H547" s="343"/>
      <c r="I547" s="343"/>
      <c r="J547" s="343"/>
      <c r="K547" s="343"/>
      <c r="L547" s="343"/>
      <c r="M547" s="343"/>
      <c r="N547" s="343"/>
      <c r="O547" s="343"/>
      <c r="P547" s="343"/>
      <c r="Q547" s="343"/>
      <c r="R547" s="343"/>
      <c r="S547" s="343"/>
      <c r="T547" s="343"/>
      <c r="U547" s="343"/>
      <c r="V547" s="343"/>
      <c r="W547" s="766"/>
      <c r="X547" s="753"/>
      <c r="Y547" s="748"/>
    </row>
    <row r="548" ht="15.75" customHeight="1">
      <c r="A548" s="748"/>
      <c r="B548" s="125"/>
      <c r="C548" s="770" t="s">
        <v>308</v>
      </c>
      <c r="D548" s="66"/>
      <c r="E548" s="66"/>
      <c r="F548" s="66"/>
      <c r="G548" s="66"/>
      <c r="H548" s="66"/>
      <c r="I548" s="66"/>
      <c r="J548" s="66"/>
      <c r="K548" s="66"/>
      <c r="L548" s="67"/>
      <c r="M548" s="771"/>
      <c r="N548" s="772" t="s">
        <v>309</v>
      </c>
      <c r="O548" s="773"/>
      <c r="P548" s="773"/>
      <c r="Q548" s="773"/>
      <c r="R548" s="773"/>
      <c r="S548" s="773"/>
      <c r="T548" s="773"/>
      <c r="U548" s="773"/>
      <c r="V548" s="773"/>
      <c r="W548" s="774"/>
      <c r="X548" s="753"/>
      <c r="Y548" s="748"/>
    </row>
    <row r="549" ht="15.75" customHeight="1">
      <c r="A549" s="748"/>
      <c r="B549" s="125"/>
      <c r="C549" s="797"/>
      <c r="D549" s="776"/>
      <c r="E549" s="777"/>
      <c r="F549" s="777" t="str">
        <f>IF(ISBLANK(C545),"",IF(C549&gt;1,"Experiências Adquiridas",IF(C549=1,"Experiência Adquirida","Missão Sem Experiência")))</f>
        <v/>
      </c>
      <c r="G549" s="343"/>
      <c r="H549" s="343"/>
      <c r="I549" s="343"/>
      <c r="J549" s="343"/>
      <c r="K549" s="343"/>
      <c r="L549" s="766"/>
      <c r="M549" s="778"/>
      <c r="N549" s="779"/>
      <c r="O549" s="343"/>
      <c r="P549" s="343"/>
      <c r="Q549" s="343"/>
      <c r="R549" s="343"/>
      <c r="S549" s="343"/>
      <c r="T549" s="343"/>
      <c r="U549" s="343"/>
      <c r="V549" s="343"/>
      <c r="W549" s="766"/>
      <c r="X549" s="753"/>
      <c r="Y549" s="748"/>
    </row>
    <row r="550" ht="15.75" customHeight="1">
      <c r="A550" s="748"/>
      <c r="B550" s="125"/>
      <c r="C550" s="780" t="s">
        <v>196</v>
      </c>
      <c r="D550" s="56"/>
      <c r="E550" s="56"/>
      <c r="F550" s="56"/>
      <c r="G550" s="56"/>
      <c r="H550" s="56"/>
      <c r="I550" s="56"/>
      <c r="J550" s="56"/>
      <c r="K550" s="56"/>
      <c r="L550" s="248"/>
      <c r="M550" s="781"/>
      <c r="N550" s="767" t="s">
        <v>197</v>
      </c>
      <c r="O550" s="343"/>
      <c r="P550" s="343"/>
      <c r="Q550" s="343"/>
      <c r="R550" s="343"/>
      <c r="S550" s="343"/>
      <c r="T550" s="343"/>
      <c r="U550" s="343"/>
      <c r="V550" s="343"/>
      <c r="W550" s="349"/>
      <c r="X550" s="753"/>
      <c r="Y550" s="748"/>
    </row>
    <row r="551" ht="15.75" customHeight="1">
      <c r="A551" s="748"/>
      <c r="B551" s="125"/>
      <c r="C551" s="782"/>
      <c r="D551" s="66"/>
      <c r="E551" s="66"/>
      <c r="F551" s="66"/>
      <c r="G551" s="66"/>
      <c r="H551" s="66"/>
      <c r="I551" s="66"/>
      <c r="J551" s="66"/>
      <c r="K551" s="66"/>
      <c r="L551" s="783"/>
      <c r="M551" s="784"/>
      <c r="N551" s="782"/>
      <c r="O551" s="66"/>
      <c r="P551" s="66"/>
      <c r="Q551" s="66"/>
      <c r="R551" s="66"/>
      <c r="S551" s="66"/>
      <c r="T551" s="66"/>
      <c r="U551" s="66"/>
      <c r="V551" s="66"/>
      <c r="W551" s="783"/>
      <c r="X551" s="753"/>
      <c r="Y551" s="748"/>
    </row>
    <row r="552" ht="15.75" customHeight="1">
      <c r="A552" s="748"/>
      <c r="B552" s="125"/>
      <c r="C552" s="785"/>
      <c r="L552" s="786"/>
      <c r="N552" s="785"/>
      <c r="W552" s="786"/>
      <c r="X552" s="753"/>
      <c r="Y552" s="748"/>
    </row>
    <row r="553" ht="15.75" customHeight="1">
      <c r="A553" s="748"/>
      <c r="B553" s="125"/>
      <c r="C553" s="785"/>
      <c r="L553" s="786"/>
      <c r="N553" s="785"/>
      <c r="W553" s="786"/>
      <c r="X553" s="753"/>
      <c r="Y553" s="748"/>
    </row>
    <row r="554" ht="15.75" customHeight="1">
      <c r="A554" s="748"/>
      <c r="B554" s="125"/>
      <c r="C554" s="785"/>
      <c r="L554" s="786"/>
      <c r="N554" s="785"/>
      <c r="W554" s="786"/>
      <c r="X554" s="753"/>
      <c r="Y554" s="748"/>
    </row>
    <row r="555" ht="15.75" customHeight="1">
      <c r="A555" s="748"/>
      <c r="B555" s="125"/>
      <c r="C555" s="787"/>
      <c r="D555" s="56"/>
      <c r="E555" s="56"/>
      <c r="F555" s="56"/>
      <c r="G555" s="56"/>
      <c r="H555" s="56"/>
      <c r="I555" s="56"/>
      <c r="J555" s="56"/>
      <c r="K555" s="56"/>
      <c r="L555" s="788"/>
      <c r="M555" s="56"/>
      <c r="N555" s="787"/>
      <c r="O555" s="56"/>
      <c r="P555" s="56"/>
      <c r="Q555" s="56"/>
      <c r="R555" s="56"/>
      <c r="S555" s="56"/>
      <c r="T555" s="56"/>
      <c r="U555" s="56"/>
      <c r="V555" s="56"/>
      <c r="W555" s="788"/>
      <c r="X555" s="753"/>
      <c r="Y555" s="748"/>
    </row>
    <row r="556" ht="15.75" customHeight="1">
      <c r="A556" s="748"/>
      <c r="B556" s="125"/>
      <c r="C556" s="665"/>
      <c r="D556" s="665"/>
      <c r="E556" s="789"/>
      <c r="F556" s="789"/>
      <c r="G556" s="790"/>
      <c r="H556" s="790"/>
      <c r="I556" s="790"/>
      <c r="J556" s="790"/>
      <c r="K556" s="790"/>
      <c r="L556" s="790"/>
      <c r="M556" s="790"/>
      <c r="N556" s="790"/>
      <c r="O556" s="790"/>
      <c r="P556" s="791"/>
      <c r="Q556" s="791"/>
      <c r="R556" s="791"/>
      <c r="S556" s="791"/>
      <c r="T556" s="791"/>
      <c r="U556" s="791"/>
      <c r="V556" s="791"/>
      <c r="W556" s="791"/>
      <c r="X556" s="753"/>
      <c r="Y556" s="748"/>
    </row>
    <row r="557" ht="15.75" customHeight="1">
      <c r="A557" s="748"/>
      <c r="B557" s="792"/>
      <c r="C557" s="734"/>
      <c r="D557" s="793"/>
      <c r="E557" s="794"/>
      <c r="F557" s="794"/>
      <c r="G557" s="795"/>
      <c r="H557" s="795"/>
      <c r="I557" s="795"/>
      <c r="J557" s="795"/>
      <c r="K557" s="795"/>
      <c r="L557" s="795"/>
      <c r="M557" s="795"/>
      <c r="N557" s="795"/>
      <c r="O557" s="795"/>
      <c r="P557" s="734"/>
      <c r="Q557" s="734"/>
      <c r="R557" s="734"/>
      <c r="S557" s="734"/>
      <c r="T557" s="734"/>
      <c r="U557" s="734"/>
      <c r="V557" s="734"/>
      <c r="W557" s="734"/>
      <c r="X557" s="796"/>
      <c r="Y557" s="748"/>
    </row>
    <row r="558" ht="15.75" customHeight="1">
      <c r="A558" s="748"/>
      <c r="B558" s="125"/>
      <c r="C558" s="754"/>
      <c r="D558" s="748"/>
      <c r="E558" s="748"/>
      <c r="F558" s="748"/>
      <c r="G558" s="748"/>
      <c r="H558" s="748"/>
      <c r="I558" s="748"/>
      <c r="J558" s="748"/>
      <c r="K558" s="748"/>
      <c r="L558" s="748"/>
      <c r="M558" s="753"/>
      <c r="N558" s="755"/>
      <c r="O558" s="755"/>
      <c r="P558" s="756"/>
      <c r="Q558" s="756"/>
      <c r="R558" s="757"/>
      <c r="S558" s="757"/>
      <c r="T558" s="758"/>
      <c r="U558" s="758"/>
      <c r="V558" s="759"/>
      <c r="W558" s="759"/>
      <c r="X558" s="753"/>
      <c r="Y558" s="748"/>
    </row>
    <row r="559" ht="15.75" customHeight="1">
      <c r="A559" s="748"/>
      <c r="B559" s="125"/>
      <c r="C559" s="760" t="s">
        <v>307</v>
      </c>
      <c r="D559" s="761"/>
      <c r="E559" s="761"/>
      <c r="F559" s="761"/>
      <c r="G559" s="761"/>
      <c r="H559" s="761"/>
      <c r="I559" s="761"/>
      <c r="J559" s="761"/>
      <c r="K559" s="761"/>
      <c r="L559" s="762"/>
      <c r="M559" s="763"/>
      <c r="N559" s="764"/>
      <c r="O559" s="90"/>
      <c r="P559" s="90"/>
      <c r="Q559" s="90"/>
      <c r="R559" s="90"/>
      <c r="S559" s="90"/>
      <c r="T559" s="90"/>
      <c r="U559" s="90"/>
      <c r="V559" s="90"/>
      <c r="W559" s="708"/>
      <c r="X559" s="753"/>
      <c r="Y559" s="748"/>
    </row>
    <row r="560" ht="15.75" customHeight="1">
      <c r="A560" s="748"/>
      <c r="B560" s="125"/>
      <c r="C560" s="765"/>
      <c r="D560" s="343"/>
      <c r="E560" s="343"/>
      <c r="F560" s="343"/>
      <c r="G560" s="343"/>
      <c r="H560" s="343"/>
      <c r="I560" s="343"/>
      <c r="J560" s="343"/>
      <c r="K560" s="343"/>
      <c r="L560" s="343"/>
      <c r="M560" s="343"/>
      <c r="N560" s="343"/>
      <c r="O560" s="343"/>
      <c r="P560" s="343"/>
      <c r="Q560" s="343"/>
      <c r="R560" s="343"/>
      <c r="S560" s="343"/>
      <c r="T560" s="343"/>
      <c r="U560" s="343"/>
      <c r="V560" s="343"/>
      <c r="W560" s="766"/>
      <c r="X560" s="753"/>
      <c r="Y560" s="748"/>
    </row>
    <row r="561" ht="15.75" customHeight="1">
      <c r="A561" s="748"/>
      <c r="B561" s="125"/>
      <c r="C561" s="767" t="s">
        <v>193</v>
      </c>
      <c r="D561" s="343"/>
      <c r="E561" s="343"/>
      <c r="F561" s="343"/>
      <c r="G561" s="343"/>
      <c r="H561" s="343"/>
      <c r="I561" s="343"/>
      <c r="J561" s="343"/>
      <c r="K561" s="343"/>
      <c r="L561" s="349"/>
      <c r="M561" s="768"/>
      <c r="N561" s="767"/>
      <c r="O561" s="343"/>
      <c r="P561" s="343"/>
      <c r="Q561" s="343"/>
      <c r="R561" s="343"/>
      <c r="S561" s="343"/>
      <c r="T561" s="343"/>
      <c r="U561" s="343"/>
      <c r="V561" s="343"/>
      <c r="W561" s="349"/>
      <c r="X561" s="753"/>
      <c r="Y561" s="748"/>
    </row>
    <row r="562" ht="15.75" customHeight="1">
      <c r="A562" s="748"/>
      <c r="B562" s="125"/>
      <c r="C562" s="769"/>
      <c r="D562" s="343"/>
      <c r="E562" s="343"/>
      <c r="F562" s="343"/>
      <c r="G562" s="343"/>
      <c r="H562" s="343"/>
      <c r="I562" s="343"/>
      <c r="J562" s="343"/>
      <c r="K562" s="343"/>
      <c r="L562" s="343"/>
      <c r="M562" s="343"/>
      <c r="N562" s="343"/>
      <c r="O562" s="343"/>
      <c r="P562" s="343"/>
      <c r="Q562" s="343"/>
      <c r="R562" s="343"/>
      <c r="S562" s="343"/>
      <c r="T562" s="343"/>
      <c r="U562" s="343"/>
      <c r="V562" s="343"/>
      <c r="W562" s="766"/>
      <c r="X562" s="753"/>
      <c r="Y562" s="748"/>
    </row>
    <row r="563" ht="15.75" customHeight="1">
      <c r="A563" s="748"/>
      <c r="B563" s="125"/>
      <c r="C563" s="770" t="s">
        <v>308</v>
      </c>
      <c r="D563" s="66"/>
      <c r="E563" s="66"/>
      <c r="F563" s="66"/>
      <c r="G563" s="66"/>
      <c r="H563" s="66"/>
      <c r="I563" s="66"/>
      <c r="J563" s="66"/>
      <c r="K563" s="66"/>
      <c r="L563" s="67"/>
      <c r="M563" s="771"/>
      <c r="N563" s="772" t="s">
        <v>309</v>
      </c>
      <c r="O563" s="773"/>
      <c r="P563" s="773"/>
      <c r="Q563" s="773"/>
      <c r="R563" s="773"/>
      <c r="S563" s="773"/>
      <c r="T563" s="773"/>
      <c r="U563" s="773"/>
      <c r="V563" s="773"/>
      <c r="W563" s="774"/>
      <c r="X563" s="753"/>
      <c r="Y563" s="748"/>
    </row>
    <row r="564" ht="15.75" customHeight="1">
      <c r="A564" s="748"/>
      <c r="B564" s="125"/>
      <c r="C564" s="797"/>
      <c r="D564" s="776"/>
      <c r="E564" s="777"/>
      <c r="F564" s="777" t="str">
        <f>IF(ISBLANK(C560),"",IF(C564&gt;1,"Experiências Adquiridas",IF(C564=1,"Experiência Adquirida","Missão Sem Experiência")))</f>
        <v/>
      </c>
      <c r="G564" s="343"/>
      <c r="H564" s="343"/>
      <c r="I564" s="343"/>
      <c r="J564" s="343"/>
      <c r="K564" s="343"/>
      <c r="L564" s="766"/>
      <c r="M564" s="778"/>
      <c r="N564" s="779"/>
      <c r="O564" s="343"/>
      <c r="P564" s="343"/>
      <c r="Q564" s="343"/>
      <c r="R564" s="343"/>
      <c r="S564" s="343"/>
      <c r="T564" s="343"/>
      <c r="U564" s="343"/>
      <c r="V564" s="343"/>
      <c r="W564" s="766"/>
      <c r="X564" s="753"/>
      <c r="Y564" s="748"/>
    </row>
    <row r="565" ht="15.75" customHeight="1">
      <c r="A565" s="748"/>
      <c r="B565" s="125"/>
      <c r="C565" s="780" t="s">
        <v>196</v>
      </c>
      <c r="D565" s="56"/>
      <c r="E565" s="56"/>
      <c r="F565" s="56"/>
      <c r="G565" s="56"/>
      <c r="H565" s="56"/>
      <c r="I565" s="56"/>
      <c r="J565" s="56"/>
      <c r="K565" s="56"/>
      <c r="L565" s="248"/>
      <c r="M565" s="781"/>
      <c r="N565" s="767" t="s">
        <v>197</v>
      </c>
      <c r="O565" s="343"/>
      <c r="P565" s="343"/>
      <c r="Q565" s="343"/>
      <c r="R565" s="343"/>
      <c r="S565" s="343"/>
      <c r="T565" s="343"/>
      <c r="U565" s="343"/>
      <c r="V565" s="343"/>
      <c r="W565" s="349"/>
      <c r="X565" s="753"/>
      <c r="Y565" s="748"/>
    </row>
    <row r="566" ht="15.75" customHeight="1">
      <c r="A566" s="748"/>
      <c r="B566" s="125"/>
      <c r="C566" s="782"/>
      <c r="D566" s="66"/>
      <c r="E566" s="66"/>
      <c r="F566" s="66"/>
      <c r="G566" s="66"/>
      <c r="H566" s="66"/>
      <c r="I566" s="66"/>
      <c r="J566" s="66"/>
      <c r="K566" s="66"/>
      <c r="L566" s="783"/>
      <c r="M566" s="784"/>
      <c r="N566" s="782"/>
      <c r="O566" s="66"/>
      <c r="P566" s="66"/>
      <c r="Q566" s="66"/>
      <c r="R566" s="66"/>
      <c r="S566" s="66"/>
      <c r="T566" s="66"/>
      <c r="U566" s="66"/>
      <c r="V566" s="66"/>
      <c r="W566" s="783"/>
      <c r="X566" s="753"/>
      <c r="Y566" s="748"/>
    </row>
    <row r="567" ht="15.75" customHeight="1">
      <c r="A567" s="748"/>
      <c r="B567" s="125"/>
      <c r="C567" s="785"/>
      <c r="L567" s="786"/>
      <c r="N567" s="785"/>
      <c r="W567" s="786"/>
      <c r="X567" s="753"/>
      <c r="Y567" s="748"/>
    </row>
    <row r="568" ht="15.75" customHeight="1">
      <c r="A568" s="748"/>
      <c r="B568" s="125"/>
      <c r="C568" s="785"/>
      <c r="L568" s="786"/>
      <c r="N568" s="785"/>
      <c r="W568" s="786"/>
      <c r="X568" s="753"/>
      <c r="Y568" s="748"/>
    </row>
    <row r="569" ht="15.75" customHeight="1">
      <c r="A569" s="748"/>
      <c r="B569" s="125"/>
      <c r="C569" s="785"/>
      <c r="L569" s="786"/>
      <c r="N569" s="785"/>
      <c r="W569" s="786"/>
      <c r="X569" s="753"/>
      <c r="Y569" s="748"/>
    </row>
    <row r="570" ht="15.75" customHeight="1">
      <c r="A570" s="748"/>
      <c r="B570" s="125"/>
      <c r="C570" s="787"/>
      <c r="D570" s="56"/>
      <c r="E570" s="56"/>
      <c r="F570" s="56"/>
      <c r="G570" s="56"/>
      <c r="H570" s="56"/>
      <c r="I570" s="56"/>
      <c r="J570" s="56"/>
      <c r="K570" s="56"/>
      <c r="L570" s="788"/>
      <c r="M570" s="56"/>
      <c r="N570" s="787"/>
      <c r="O570" s="56"/>
      <c r="P570" s="56"/>
      <c r="Q570" s="56"/>
      <c r="R570" s="56"/>
      <c r="S570" s="56"/>
      <c r="T570" s="56"/>
      <c r="U570" s="56"/>
      <c r="V570" s="56"/>
      <c r="W570" s="788"/>
      <c r="X570" s="753"/>
      <c r="Y570" s="748"/>
    </row>
    <row r="571" ht="15.75" customHeight="1">
      <c r="A571" s="748"/>
      <c r="B571" s="125"/>
      <c r="C571" s="665"/>
      <c r="D571" s="665"/>
      <c r="E571" s="789"/>
      <c r="F571" s="789"/>
      <c r="G571" s="790"/>
      <c r="H571" s="790"/>
      <c r="I571" s="790"/>
      <c r="J571" s="790"/>
      <c r="K571" s="790"/>
      <c r="L571" s="790"/>
      <c r="M571" s="790"/>
      <c r="N571" s="790"/>
      <c r="O571" s="790"/>
      <c r="P571" s="791"/>
      <c r="Q571" s="791"/>
      <c r="R571" s="791"/>
      <c r="S571" s="791"/>
      <c r="T571" s="791"/>
      <c r="U571" s="791"/>
      <c r="V571" s="791"/>
      <c r="W571" s="791"/>
      <c r="X571" s="753"/>
      <c r="Y571" s="748"/>
    </row>
    <row r="572" ht="15.75" customHeight="1">
      <c r="A572" s="748"/>
      <c r="B572" s="792"/>
      <c r="C572" s="734"/>
      <c r="D572" s="793"/>
      <c r="E572" s="794"/>
      <c r="F572" s="794"/>
      <c r="G572" s="795"/>
      <c r="H572" s="795"/>
      <c r="I572" s="795"/>
      <c r="J572" s="795"/>
      <c r="K572" s="795"/>
      <c r="L572" s="795"/>
      <c r="M572" s="795"/>
      <c r="N572" s="795"/>
      <c r="O572" s="795"/>
      <c r="P572" s="734"/>
      <c r="Q572" s="734"/>
      <c r="R572" s="734"/>
      <c r="S572" s="734"/>
      <c r="T572" s="734"/>
      <c r="U572" s="734"/>
      <c r="V572" s="734"/>
      <c r="W572" s="734"/>
      <c r="X572" s="796"/>
      <c r="Y572" s="748"/>
    </row>
    <row r="573" ht="15.75" customHeight="1">
      <c r="A573" s="748"/>
      <c r="B573" s="125"/>
      <c r="C573" s="754"/>
      <c r="D573" s="748"/>
      <c r="E573" s="748"/>
      <c r="F573" s="748"/>
      <c r="G573" s="748"/>
      <c r="H573" s="748"/>
      <c r="I573" s="748"/>
      <c r="J573" s="748"/>
      <c r="K573" s="748"/>
      <c r="L573" s="748"/>
      <c r="M573" s="753"/>
      <c r="N573" s="755"/>
      <c r="O573" s="755"/>
      <c r="P573" s="756"/>
      <c r="Q573" s="756"/>
      <c r="R573" s="757"/>
      <c r="S573" s="757"/>
      <c r="T573" s="758"/>
      <c r="U573" s="758"/>
      <c r="V573" s="759"/>
      <c r="W573" s="759"/>
      <c r="X573" s="753"/>
      <c r="Y573" s="748"/>
    </row>
    <row r="574" ht="15.75" customHeight="1">
      <c r="A574" s="748"/>
      <c r="B574" s="125"/>
      <c r="C574" s="760" t="s">
        <v>307</v>
      </c>
      <c r="D574" s="761"/>
      <c r="E574" s="761"/>
      <c r="F574" s="761"/>
      <c r="G574" s="761"/>
      <c r="H574" s="761"/>
      <c r="I574" s="761"/>
      <c r="J574" s="761"/>
      <c r="K574" s="761"/>
      <c r="L574" s="762"/>
      <c r="M574" s="763"/>
      <c r="N574" s="764"/>
      <c r="O574" s="90"/>
      <c r="P574" s="90"/>
      <c r="Q574" s="90"/>
      <c r="R574" s="90"/>
      <c r="S574" s="90"/>
      <c r="T574" s="90"/>
      <c r="U574" s="90"/>
      <c r="V574" s="90"/>
      <c r="W574" s="708"/>
      <c r="X574" s="753"/>
      <c r="Y574" s="748"/>
    </row>
    <row r="575" ht="15.75" customHeight="1">
      <c r="A575" s="748"/>
      <c r="B575" s="125"/>
      <c r="C575" s="765"/>
      <c r="D575" s="343"/>
      <c r="E575" s="343"/>
      <c r="F575" s="343"/>
      <c r="G575" s="343"/>
      <c r="H575" s="343"/>
      <c r="I575" s="343"/>
      <c r="J575" s="343"/>
      <c r="K575" s="343"/>
      <c r="L575" s="343"/>
      <c r="M575" s="343"/>
      <c r="N575" s="343"/>
      <c r="O575" s="343"/>
      <c r="P575" s="343"/>
      <c r="Q575" s="343"/>
      <c r="R575" s="343"/>
      <c r="S575" s="343"/>
      <c r="T575" s="343"/>
      <c r="U575" s="343"/>
      <c r="V575" s="343"/>
      <c r="W575" s="766"/>
      <c r="X575" s="753"/>
      <c r="Y575" s="748"/>
    </row>
    <row r="576" ht="15.75" customHeight="1">
      <c r="A576" s="748"/>
      <c r="B576" s="125"/>
      <c r="C576" s="767" t="s">
        <v>193</v>
      </c>
      <c r="D576" s="343"/>
      <c r="E576" s="343"/>
      <c r="F576" s="343"/>
      <c r="G576" s="343"/>
      <c r="H576" s="343"/>
      <c r="I576" s="343"/>
      <c r="J576" s="343"/>
      <c r="K576" s="343"/>
      <c r="L576" s="349"/>
      <c r="M576" s="768"/>
      <c r="N576" s="767"/>
      <c r="O576" s="343"/>
      <c r="P576" s="343"/>
      <c r="Q576" s="343"/>
      <c r="R576" s="343"/>
      <c r="S576" s="343"/>
      <c r="T576" s="343"/>
      <c r="U576" s="343"/>
      <c r="V576" s="343"/>
      <c r="W576" s="349"/>
      <c r="X576" s="753"/>
      <c r="Y576" s="748"/>
    </row>
    <row r="577" ht="15.75" customHeight="1">
      <c r="A577" s="748"/>
      <c r="B577" s="125"/>
      <c r="C577" s="769"/>
      <c r="D577" s="343"/>
      <c r="E577" s="343"/>
      <c r="F577" s="343"/>
      <c r="G577" s="343"/>
      <c r="H577" s="343"/>
      <c r="I577" s="343"/>
      <c r="J577" s="343"/>
      <c r="K577" s="343"/>
      <c r="L577" s="343"/>
      <c r="M577" s="343"/>
      <c r="N577" s="343"/>
      <c r="O577" s="343"/>
      <c r="P577" s="343"/>
      <c r="Q577" s="343"/>
      <c r="R577" s="343"/>
      <c r="S577" s="343"/>
      <c r="T577" s="343"/>
      <c r="U577" s="343"/>
      <c r="V577" s="343"/>
      <c r="W577" s="766"/>
      <c r="X577" s="753"/>
      <c r="Y577" s="748"/>
    </row>
    <row r="578" ht="15.75" customHeight="1">
      <c r="A578" s="748"/>
      <c r="B578" s="125"/>
      <c r="C578" s="770" t="s">
        <v>308</v>
      </c>
      <c r="D578" s="66"/>
      <c r="E578" s="66"/>
      <c r="F578" s="66"/>
      <c r="G578" s="66"/>
      <c r="H578" s="66"/>
      <c r="I578" s="66"/>
      <c r="J578" s="66"/>
      <c r="K578" s="66"/>
      <c r="L578" s="67"/>
      <c r="M578" s="771"/>
      <c r="N578" s="772" t="s">
        <v>309</v>
      </c>
      <c r="O578" s="773"/>
      <c r="P578" s="773"/>
      <c r="Q578" s="773"/>
      <c r="R578" s="773"/>
      <c r="S578" s="773"/>
      <c r="T578" s="773"/>
      <c r="U578" s="773"/>
      <c r="V578" s="773"/>
      <c r="W578" s="774"/>
      <c r="X578" s="753"/>
      <c r="Y578" s="748"/>
    </row>
    <row r="579" ht="15.75" customHeight="1">
      <c r="A579" s="748"/>
      <c r="B579" s="125"/>
      <c r="C579" s="797"/>
      <c r="D579" s="776"/>
      <c r="E579" s="777"/>
      <c r="F579" s="777" t="str">
        <f>IF(ISBLANK(C575),"",IF(C579&gt;1,"Experiências Adquiridas",IF(C579=1,"Experiência Adquirida","Missão Sem Experiência")))</f>
        <v/>
      </c>
      <c r="G579" s="343"/>
      <c r="H579" s="343"/>
      <c r="I579" s="343"/>
      <c r="J579" s="343"/>
      <c r="K579" s="343"/>
      <c r="L579" s="766"/>
      <c r="M579" s="778"/>
      <c r="N579" s="779"/>
      <c r="O579" s="343"/>
      <c r="P579" s="343"/>
      <c r="Q579" s="343"/>
      <c r="R579" s="343"/>
      <c r="S579" s="343"/>
      <c r="T579" s="343"/>
      <c r="U579" s="343"/>
      <c r="V579" s="343"/>
      <c r="W579" s="766"/>
      <c r="X579" s="753"/>
      <c r="Y579" s="748"/>
    </row>
    <row r="580" ht="15.75" customHeight="1">
      <c r="A580" s="748"/>
      <c r="B580" s="125"/>
      <c r="C580" s="780" t="s">
        <v>196</v>
      </c>
      <c r="D580" s="56"/>
      <c r="E580" s="56"/>
      <c r="F580" s="56"/>
      <c r="G580" s="56"/>
      <c r="H580" s="56"/>
      <c r="I580" s="56"/>
      <c r="J580" s="56"/>
      <c r="K580" s="56"/>
      <c r="L580" s="248"/>
      <c r="M580" s="781"/>
      <c r="N580" s="767" t="s">
        <v>197</v>
      </c>
      <c r="O580" s="343"/>
      <c r="P580" s="343"/>
      <c r="Q580" s="343"/>
      <c r="R580" s="343"/>
      <c r="S580" s="343"/>
      <c r="T580" s="343"/>
      <c r="U580" s="343"/>
      <c r="V580" s="343"/>
      <c r="W580" s="349"/>
      <c r="X580" s="753"/>
      <c r="Y580" s="748"/>
    </row>
    <row r="581" ht="15.75" customHeight="1">
      <c r="A581" s="748"/>
      <c r="B581" s="125"/>
      <c r="C581" s="782"/>
      <c r="D581" s="66"/>
      <c r="E581" s="66"/>
      <c r="F581" s="66"/>
      <c r="G581" s="66"/>
      <c r="H581" s="66"/>
      <c r="I581" s="66"/>
      <c r="J581" s="66"/>
      <c r="K581" s="66"/>
      <c r="L581" s="783"/>
      <c r="M581" s="784"/>
      <c r="N581" s="782"/>
      <c r="O581" s="66"/>
      <c r="P581" s="66"/>
      <c r="Q581" s="66"/>
      <c r="R581" s="66"/>
      <c r="S581" s="66"/>
      <c r="T581" s="66"/>
      <c r="U581" s="66"/>
      <c r="V581" s="66"/>
      <c r="W581" s="783"/>
      <c r="X581" s="753"/>
      <c r="Y581" s="748"/>
    </row>
    <row r="582" ht="15.75" customHeight="1">
      <c r="A582" s="748"/>
      <c r="B582" s="125"/>
      <c r="C582" s="785"/>
      <c r="L582" s="786"/>
      <c r="N582" s="785"/>
      <c r="W582" s="786"/>
      <c r="X582" s="753"/>
      <c r="Y582" s="748"/>
    </row>
    <row r="583" ht="15.75" customHeight="1">
      <c r="A583" s="748"/>
      <c r="B583" s="125"/>
      <c r="C583" s="785"/>
      <c r="L583" s="786"/>
      <c r="N583" s="785"/>
      <c r="W583" s="786"/>
      <c r="X583" s="753"/>
      <c r="Y583" s="748"/>
    </row>
    <row r="584" ht="15.75" customHeight="1">
      <c r="A584" s="748"/>
      <c r="B584" s="125"/>
      <c r="C584" s="785"/>
      <c r="L584" s="786"/>
      <c r="N584" s="785"/>
      <c r="W584" s="786"/>
      <c r="X584" s="753"/>
      <c r="Y584" s="748"/>
    </row>
    <row r="585" ht="15.75" customHeight="1">
      <c r="A585" s="748"/>
      <c r="B585" s="125"/>
      <c r="C585" s="787"/>
      <c r="D585" s="56"/>
      <c r="E585" s="56"/>
      <c r="F585" s="56"/>
      <c r="G585" s="56"/>
      <c r="H585" s="56"/>
      <c r="I585" s="56"/>
      <c r="J585" s="56"/>
      <c r="K585" s="56"/>
      <c r="L585" s="788"/>
      <c r="M585" s="56"/>
      <c r="N585" s="787"/>
      <c r="O585" s="56"/>
      <c r="P585" s="56"/>
      <c r="Q585" s="56"/>
      <c r="R585" s="56"/>
      <c r="S585" s="56"/>
      <c r="T585" s="56"/>
      <c r="U585" s="56"/>
      <c r="V585" s="56"/>
      <c r="W585" s="788"/>
      <c r="X585" s="753"/>
      <c r="Y585" s="748"/>
    </row>
    <row r="586" ht="15.75" customHeight="1">
      <c r="A586" s="748"/>
      <c r="B586" s="125"/>
      <c r="C586" s="665"/>
      <c r="D586" s="665"/>
      <c r="E586" s="789"/>
      <c r="F586" s="789"/>
      <c r="G586" s="790"/>
      <c r="H586" s="790"/>
      <c r="I586" s="790"/>
      <c r="J586" s="790"/>
      <c r="K586" s="790"/>
      <c r="L586" s="790"/>
      <c r="M586" s="790"/>
      <c r="N586" s="790"/>
      <c r="O586" s="790"/>
      <c r="P586" s="791"/>
      <c r="Q586" s="791"/>
      <c r="R586" s="791"/>
      <c r="S586" s="791"/>
      <c r="T586" s="791"/>
      <c r="U586" s="791"/>
      <c r="V586" s="791"/>
      <c r="W586" s="791"/>
      <c r="X586" s="753"/>
      <c r="Y586" s="748"/>
    </row>
    <row r="587" ht="15.75" customHeight="1">
      <c r="A587" s="748"/>
      <c r="B587" s="792"/>
      <c r="C587" s="734"/>
      <c r="D587" s="793"/>
      <c r="E587" s="794"/>
      <c r="F587" s="794"/>
      <c r="G587" s="795"/>
      <c r="H587" s="795"/>
      <c r="I587" s="795"/>
      <c r="J587" s="795"/>
      <c r="K587" s="795"/>
      <c r="L587" s="795"/>
      <c r="M587" s="795"/>
      <c r="N587" s="795"/>
      <c r="O587" s="795"/>
      <c r="P587" s="734"/>
      <c r="Q587" s="734"/>
      <c r="R587" s="734"/>
      <c r="S587" s="734"/>
      <c r="T587" s="734"/>
      <c r="U587" s="734"/>
      <c r="V587" s="734"/>
      <c r="W587" s="734"/>
      <c r="X587" s="796"/>
      <c r="Y587" s="748"/>
    </row>
    <row r="588" ht="15.75" customHeight="1">
      <c r="A588" s="748"/>
      <c r="B588" s="125"/>
      <c r="C588" s="754"/>
      <c r="D588" s="748"/>
      <c r="E588" s="748"/>
      <c r="F588" s="748"/>
      <c r="G588" s="748"/>
      <c r="H588" s="748"/>
      <c r="I588" s="748"/>
      <c r="J588" s="748"/>
      <c r="K588" s="748"/>
      <c r="L588" s="748"/>
      <c r="M588" s="753"/>
      <c r="N588" s="755"/>
      <c r="O588" s="755"/>
      <c r="P588" s="756"/>
      <c r="Q588" s="756"/>
      <c r="R588" s="757"/>
      <c r="S588" s="757"/>
      <c r="T588" s="758"/>
      <c r="U588" s="758"/>
      <c r="V588" s="759"/>
      <c r="W588" s="759"/>
      <c r="X588" s="753"/>
      <c r="Y588" s="748"/>
    </row>
    <row r="589" ht="15.75" customHeight="1">
      <c r="A589" s="748"/>
      <c r="B589" s="125"/>
      <c r="C589" s="760" t="s">
        <v>307</v>
      </c>
      <c r="D589" s="761"/>
      <c r="E589" s="761"/>
      <c r="F589" s="761"/>
      <c r="G589" s="761"/>
      <c r="H589" s="761"/>
      <c r="I589" s="761"/>
      <c r="J589" s="761"/>
      <c r="K589" s="761"/>
      <c r="L589" s="762"/>
      <c r="M589" s="763"/>
      <c r="N589" s="764"/>
      <c r="O589" s="90"/>
      <c r="P589" s="90"/>
      <c r="Q589" s="90"/>
      <c r="R589" s="90"/>
      <c r="S589" s="90"/>
      <c r="T589" s="90"/>
      <c r="U589" s="90"/>
      <c r="V589" s="90"/>
      <c r="W589" s="708"/>
      <c r="X589" s="753"/>
      <c r="Y589" s="748"/>
    </row>
    <row r="590" ht="15.75" customHeight="1">
      <c r="A590" s="748"/>
      <c r="B590" s="125"/>
      <c r="C590" s="765"/>
      <c r="D590" s="343"/>
      <c r="E590" s="343"/>
      <c r="F590" s="343"/>
      <c r="G590" s="343"/>
      <c r="H590" s="343"/>
      <c r="I590" s="343"/>
      <c r="J590" s="343"/>
      <c r="K590" s="343"/>
      <c r="L590" s="343"/>
      <c r="M590" s="343"/>
      <c r="N590" s="343"/>
      <c r="O590" s="343"/>
      <c r="P590" s="343"/>
      <c r="Q590" s="343"/>
      <c r="R590" s="343"/>
      <c r="S590" s="343"/>
      <c r="T590" s="343"/>
      <c r="U590" s="343"/>
      <c r="V590" s="343"/>
      <c r="W590" s="766"/>
      <c r="X590" s="753"/>
      <c r="Y590" s="748"/>
    </row>
    <row r="591" ht="15.75" customHeight="1">
      <c r="A591" s="748"/>
      <c r="B591" s="125"/>
      <c r="C591" s="767" t="s">
        <v>193</v>
      </c>
      <c r="D591" s="343"/>
      <c r="E591" s="343"/>
      <c r="F591" s="343"/>
      <c r="G591" s="343"/>
      <c r="H591" s="343"/>
      <c r="I591" s="343"/>
      <c r="J591" s="343"/>
      <c r="K591" s="343"/>
      <c r="L591" s="349"/>
      <c r="M591" s="768"/>
      <c r="N591" s="767"/>
      <c r="O591" s="343"/>
      <c r="P591" s="343"/>
      <c r="Q591" s="343"/>
      <c r="R591" s="343"/>
      <c r="S591" s="343"/>
      <c r="T591" s="343"/>
      <c r="U591" s="343"/>
      <c r="V591" s="343"/>
      <c r="W591" s="349"/>
      <c r="X591" s="753"/>
      <c r="Y591" s="748"/>
    </row>
    <row r="592" ht="15.75" customHeight="1">
      <c r="A592" s="748"/>
      <c r="B592" s="125"/>
      <c r="C592" s="769"/>
      <c r="D592" s="343"/>
      <c r="E592" s="343"/>
      <c r="F592" s="343"/>
      <c r="G592" s="343"/>
      <c r="H592" s="343"/>
      <c r="I592" s="343"/>
      <c r="J592" s="343"/>
      <c r="K592" s="343"/>
      <c r="L592" s="343"/>
      <c r="M592" s="343"/>
      <c r="N592" s="343"/>
      <c r="O592" s="343"/>
      <c r="P592" s="343"/>
      <c r="Q592" s="343"/>
      <c r="R592" s="343"/>
      <c r="S592" s="343"/>
      <c r="T592" s="343"/>
      <c r="U592" s="343"/>
      <c r="V592" s="343"/>
      <c r="W592" s="766"/>
      <c r="X592" s="753"/>
      <c r="Y592" s="748"/>
    </row>
    <row r="593" ht="15.75" customHeight="1">
      <c r="A593" s="748"/>
      <c r="B593" s="125"/>
      <c r="C593" s="770" t="s">
        <v>308</v>
      </c>
      <c r="D593" s="66"/>
      <c r="E593" s="66"/>
      <c r="F593" s="66"/>
      <c r="G593" s="66"/>
      <c r="H593" s="66"/>
      <c r="I593" s="66"/>
      <c r="J593" s="66"/>
      <c r="K593" s="66"/>
      <c r="L593" s="67"/>
      <c r="M593" s="771"/>
      <c r="N593" s="772" t="s">
        <v>309</v>
      </c>
      <c r="O593" s="773"/>
      <c r="P593" s="773"/>
      <c r="Q593" s="773"/>
      <c r="R593" s="773"/>
      <c r="S593" s="773"/>
      <c r="T593" s="773"/>
      <c r="U593" s="773"/>
      <c r="V593" s="773"/>
      <c r="W593" s="774"/>
      <c r="X593" s="753"/>
      <c r="Y593" s="748"/>
    </row>
    <row r="594" ht="15.75" customHeight="1">
      <c r="A594" s="748"/>
      <c r="B594" s="125"/>
      <c r="C594" s="797"/>
      <c r="D594" s="776"/>
      <c r="E594" s="777"/>
      <c r="F594" s="777" t="str">
        <f>IF(ISBLANK(C590),"",IF(C594&gt;1,"Experiências Adquiridas",IF(C594=1,"Experiência Adquirida","Missão Sem Experiência")))</f>
        <v/>
      </c>
      <c r="G594" s="343"/>
      <c r="H594" s="343"/>
      <c r="I594" s="343"/>
      <c r="J594" s="343"/>
      <c r="K594" s="343"/>
      <c r="L594" s="766"/>
      <c r="M594" s="778"/>
      <c r="N594" s="779"/>
      <c r="O594" s="343"/>
      <c r="P594" s="343"/>
      <c r="Q594" s="343"/>
      <c r="R594" s="343"/>
      <c r="S594" s="343"/>
      <c r="T594" s="343"/>
      <c r="U594" s="343"/>
      <c r="V594" s="343"/>
      <c r="W594" s="766"/>
      <c r="X594" s="753"/>
      <c r="Y594" s="748"/>
    </row>
    <row r="595" ht="15.75" customHeight="1">
      <c r="A595" s="748"/>
      <c r="B595" s="125"/>
      <c r="C595" s="780" t="s">
        <v>196</v>
      </c>
      <c r="D595" s="56"/>
      <c r="E595" s="56"/>
      <c r="F595" s="56"/>
      <c r="G595" s="56"/>
      <c r="H595" s="56"/>
      <c r="I595" s="56"/>
      <c r="J595" s="56"/>
      <c r="K595" s="56"/>
      <c r="L595" s="248"/>
      <c r="M595" s="781"/>
      <c r="N595" s="767" t="s">
        <v>197</v>
      </c>
      <c r="O595" s="343"/>
      <c r="P595" s="343"/>
      <c r="Q595" s="343"/>
      <c r="R595" s="343"/>
      <c r="S595" s="343"/>
      <c r="T595" s="343"/>
      <c r="U595" s="343"/>
      <c r="V595" s="343"/>
      <c r="W595" s="349"/>
      <c r="X595" s="753"/>
      <c r="Y595" s="748"/>
    </row>
    <row r="596" ht="15.75" customHeight="1">
      <c r="A596" s="748"/>
      <c r="B596" s="125"/>
      <c r="C596" s="782"/>
      <c r="D596" s="66"/>
      <c r="E596" s="66"/>
      <c r="F596" s="66"/>
      <c r="G596" s="66"/>
      <c r="H596" s="66"/>
      <c r="I596" s="66"/>
      <c r="J596" s="66"/>
      <c r="K596" s="66"/>
      <c r="L596" s="783"/>
      <c r="M596" s="784"/>
      <c r="N596" s="782"/>
      <c r="O596" s="66"/>
      <c r="P596" s="66"/>
      <c r="Q596" s="66"/>
      <c r="R596" s="66"/>
      <c r="S596" s="66"/>
      <c r="T596" s="66"/>
      <c r="U596" s="66"/>
      <c r="V596" s="66"/>
      <c r="W596" s="783"/>
      <c r="X596" s="753"/>
      <c r="Y596" s="748"/>
    </row>
    <row r="597" ht="15.75" customHeight="1">
      <c r="A597" s="748"/>
      <c r="B597" s="125"/>
      <c r="C597" s="785"/>
      <c r="L597" s="786"/>
      <c r="N597" s="785"/>
      <c r="W597" s="786"/>
      <c r="X597" s="753"/>
      <c r="Y597" s="748"/>
    </row>
    <row r="598" ht="15.75" customHeight="1">
      <c r="A598" s="748"/>
      <c r="B598" s="125"/>
      <c r="C598" s="785"/>
      <c r="L598" s="786"/>
      <c r="N598" s="785"/>
      <c r="W598" s="786"/>
      <c r="X598" s="753"/>
      <c r="Y598" s="748"/>
    </row>
    <row r="599" ht="15.75" customHeight="1">
      <c r="A599" s="748"/>
      <c r="B599" s="125"/>
      <c r="C599" s="785"/>
      <c r="L599" s="786"/>
      <c r="N599" s="785"/>
      <c r="W599" s="786"/>
      <c r="X599" s="753"/>
      <c r="Y599" s="748"/>
    </row>
    <row r="600" ht="15.75" customHeight="1">
      <c r="A600" s="748"/>
      <c r="B600" s="125"/>
      <c r="C600" s="787"/>
      <c r="D600" s="56"/>
      <c r="E600" s="56"/>
      <c r="F600" s="56"/>
      <c r="G600" s="56"/>
      <c r="H600" s="56"/>
      <c r="I600" s="56"/>
      <c r="J600" s="56"/>
      <c r="K600" s="56"/>
      <c r="L600" s="788"/>
      <c r="M600" s="56"/>
      <c r="N600" s="787"/>
      <c r="O600" s="56"/>
      <c r="P600" s="56"/>
      <c r="Q600" s="56"/>
      <c r="R600" s="56"/>
      <c r="S600" s="56"/>
      <c r="T600" s="56"/>
      <c r="U600" s="56"/>
      <c r="V600" s="56"/>
      <c r="W600" s="788"/>
      <c r="X600" s="753"/>
      <c r="Y600" s="748"/>
    </row>
    <row r="601" ht="15.75" customHeight="1">
      <c r="A601" s="748"/>
      <c r="B601" s="125"/>
      <c r="C601" s="665"/>
      <c r="D601" s="665"/>
      <c r="E601" s="789"/>
      <c r="F601" s="789"/>
      <c r="G601" s="790"/>
      <c r="H601" s="790"/>
      <c r="I601" s="790"/>
      <c r="J601" s="790"/>
      <c r="K601" s="790"/>
      <c r="L601" s="790"/>
      <c r="M601" s="790"/>
      <c r="N601" s="790"/>
      <c r="O601" s="790"/>
      <c r="P601" s="791"/>
      <c r="Q601" s="791"/>
      <c r="R601" s="791"/>
      <c r="S601" s="791"/>
      <c r="T601" s="791"/>
      <c r="U601" s="791"/>
      <c r="V601" s="791"/>
      <c r="W601" s="791"/>
      <c r="X601" s="753"/>
      <c r="Y601" s="748"/>
    </row>
    <row r="602" ht="15.75" customHeight="1">
      <c r="A602" s="748"/>
      <c r="B602" s="792"/>
      <c r="C602" s="734"/>
      <c r="D602" s="793"/>
      <c r="E602" s="794"/>
      <c r="F602" s="794"/>
      <c r="G602" s="795"/>
      <c r="H602" s="795"/>
      <c r="I602" s="795"/>
      <c r="J602" s="795"/>
      <c r="K602" s="795"/>
      <c r="L602" s="795"/>
      <c r="M602" s="795"/>
      <c r="N602" s="795"/>
      <c r="O602" s="795"/>
      <c r="P602" s="734"/>
      <c r="Q602" s="734"/>
      <c r="R602" s="734"/>
      <c r="S602" s="734"/>
      <c r="T602" s="734"/>
      <c r="U602" s="734"/>
      <c r="V602" s="734"/>
      <c r="W602" s="734"/>
      <c r="X602" s="796"/>
      <c r="Y602" s="748"/>
    </row>
    <row r="603" ht="15.75" customHeight="1">
      <c r="A603" s="748"/>
      <c r="B603" s="125"/>
      <c r="C603" s="754"/>
      <c r="D603" s="748"/>
      <c r="E603" s="748"/>
      <c r="F603" s="748"/>
      <c r="G603" s="748"/>
      <c r="H603" s="748"/>
      <c r="I603" s="748"/>
      <c r="J603" s="748"/>
      <c r="K603" s="748"/>
      <c r="L603" s="748"/>
      <c r="M603" s="753"/>
      <c r="N603" s="755"/>
      <c r="O603" s="755"/>
      <c r="P603" s="756"/>
      <c r="Q603" s="756"/>
      <c r="R603" s="757"/>
      <c r="S603" s="757"/>
      <c r="T603" s="758"/>
      <c r="U603" s="758"/>
      <c r="V603" s="759"/>
      <c r="W603" s="759"/>
      <c r="X603" s="753"/>
      <c r="Y603" s="748"/>
    </row>
    <row r="604" ht="15.75" customHeight="1">
      <c r="A604" s="748"/>
      <c r="B604" s="125"/>
      <c r="C604" s="760" t="s">
        <v>307</v>
      </c>
      <c r="D604" s="761"/>
      <c r="E604" s="761"/>
      <c r="F604" s="761"/>
      <c r="G604" s="761"/>
      <c r="H604" s="761"/>
      <c r="I604" s="761"/>
      <c r="J604" s="761"/>
      <c r="K604" s="761"/>
      <c r="L604" s="762"/>
      <c r="M604" s="763"/>
      <c r="N604" s="764"/>
      <c r="O604" s="90"/>
      <c r="P604" s="90"/>
      <c r="Q604" s="90"/>
      <c r="R604" s="90"/>
      <c r="S604" s="90"/>
      <c r="T604" s="90"/>
      <c r="U604" s="90"/>
      <c r="V604" s="90"/>
      <c r="W604" s="708"/>
      <c r="X604" s="753"/>
      <c r="Y604" s="748"/>
    </row>
    <row r="605" ht="15.75" customHeight="1">
      <c r="A605" s="748"/>
      <c r="B605" s="125"/>
      <c r="C605" s="765"/>
      <c r="D605" s="343"/>
      <c r="E605" s="343"/>
      <c r="F605" s="343"/>
      <c r="G605" s="343"/>
      <c r="H605" s="343"/>
      <c r="I605" s="343"/>
      <c r="J605" s="343"/>
      <c r="K605" s="343"/>
      <c r="L605" s="343"/>
      <c r="M605" s="343"/>
      <c r="N605" s="343"/>
      <c r="O605" s="343"/>
      <c r="P605" s="343"/>
      <c r="Q605" s="343"/>
      <c r="R605" s="343"/>
      <c r="S605" s="343"/>
      <c r="T605" s="343"/>
      <c r="U605" s="343"/>
      <c r="V605" s="343"/>
      <c r="W605" s="766"/>
      <c r="X605" s="753"/>
      <c r="Y605" s="748"/>
    </row>
    <row r="606" ht="15.75" customHeight="1">
      <c r="A606" s="748"/>
      <c r="B606" s="125"/>
      <c r="C606" s="767" t="s">
        <v>193</v>
      </c>
      <c r="D606" s="343"/>
      <c r="E606" s="343"/>
      <c r="F606" s="343"/>
      <c r="G606" s="343"/>
      <c r="H606" s="343"/>
      <c r="I606" s="343"/>
      <c r="J606" s="343"/>
      <c r="K606" s="343"/>
      <c r="L606" s="349"/>
      <c r="M606" s="768"/>
      <c r="N606" s="767"/>
      <c r="O606" s="343"/>
      <c r="P606" s="343"/>
      <c r="Q606" s="343"/>
      <c r="R606" s="343"/>
      <c r="S606" s="343"/>
      <c r="T606" s="343"/>
      <c r="U606" s="343"/>
      <c r="V606" s="343"/>
      <c r="W606" s="349"/>
      <c r="X606" s="753"/>
      <c r="Y606" s="748"/>
    </row>
    <row r="607" ht="15.75" customHeight="1">
      <c r="A607" s="748"/>
      <c r="B607" s="125"/>
      <c r="C607" s="769"/>
      <c r="D607" s="343"/>
      <c r="E607" s="343"/>
      <c r="F607" s="343"/>
      <c r="G607" s="343"/>
      <c r="H607" s="343"/>
      <c r="I607" s="343"/>
      <c r="J607" s="343"/>
      <c r="K607" s="343"/>
      <c r="L607" s="343"/>
      <c r="M607" s="343"/>
      <c r="N607" s="343"/>
      <c r="O607" s="343"/>
      <c r="P607" s="343"/>
      <c r="Q607" s="343"/>
      <c r="R607" s="343"/>
      <c r="S607" s="343"/>
      <c r="T607" s="343"/>
      <c r="U607" s="343"/>
      <c r="V607" s="343"/>
      <c r="W607" s="766"/>
      <c r="X607" s="753"/>
      <c r="Y607" s="748"/>
    </row>
    <row r="608" ht="15.75" customHeight="1">
      <c r="A608" s="748"/>
      <c r="B608" s="125"/>
      <c r="C608" s="770" t="s">
        <v>308</v>
      </c>
      <c r="D608" s="66"/>
      <c r="E608" s="66"/>
      <c r="F608" s="66"/>
      <c r="G608" s="66"/>
      <c r="H608" s="66"/>
      <c r="I608" s="66"/>
      <c r="J608" s="66"/>
      <c r="K608" s="66"/>
      <c r="L608" s="67"/>
      <c r="M608" s="771"/>
      <c r="N608" s="772" t="s">
        <v>309</v>
      </c>
      <c r="O608" s="773"/>
      <c r="P608" s="773"/>
      <c r="Q608" s="773"/>
      <c r="R608" s="773"/>
      <c r="S608" s="773"/>
      <c r="T608" s="773"/>
      <c r="U608" s="773"/>
      <c r="V608" s="773"/>
      <c r="W608" s="774"/>
      <c r="X608" s="753"/>
      <c r="Y608" s="748"/>
    </row>
    <row r="609" ht="15.75" customHeight="1">
      <c r="A609" s="748"/>
      <c r="B609" s="125"/>
      <c r="C609" s="797"/>
      <c r="D609" s="776"/>
      <c r="E609" s="777"/>
      <c r="F609" s="777" t="str">
        <f>IF(ISBLANK(C605),"",IF(C609&gt;1,"Experiências Adquiridas",IF(C609=1,"Experiência Adquirida","Missão Sem Experiência")))</f>
        <v/>
      </c>
      <c r="G609" s="343"/>
      <c r="H609" s="343"/>
      <c r="I609" s="343"/>
      <c r="J609" s="343"/>
      <c r="K609" s="343"/>
      <c r="L609" s="766"/>
      <c r="M609" s="778"/>
      <c r="N609" s="779"/>
      <c r="O609" s="343"/>
      <c r="P609" s="343"/>
      <c r="Q609" s="343"/>
      <c r="R609" s="343"/>
      <c r="S609" s="343"/>
      <c r="T609" s="343"/>
      <c r="U609" s="343"/>
      <c r="V609" s="343"/>
      <c r="W609" s="766"/>
      <c r="X609" s="753"/>
      <c r="Y609" s="748"/>
    </row>
    <row r="610" ht="15.75" customHeight="1">
      <c r="A610" s="748"/>
      <c r="B610" s="125"/>
      <c r="C610" s="780" t="s">
        <v>196</v>
      </c>
      <c r="D610" s="56"/>
      <c r="E610" s="56"/>
      <c r="F610" s="56"/>
      <c r="G610" s="56"/>
      <c r="H610" s="56"/>
      <c r="I610" s="56"/>
      <c r="J610" s="56"/>
      <c r="K610" s="56"/>
      <c r="L610" s="248"/>
      <c r="M610" s="781"/>
      <c r="N610" s="767" t="s">
        <v>197</v>
      </c>
      <c r="O610" s="343"/>
      <c r="P610" s="343"/>
      <c r="Q610" s="343"/>
      <c r="R610" s="343"/>
      <c r="S610" s="343"/>
      <c r="T610" s="343"/>
      <c r="U610" s="343"/>
      <c r="V610" s="343"/>
      <c r="W610" s="349"/>
      <c r="X610" s="753"/>
      <c r="Y610" s="748"/>
    </row>
    <row r="611" ht="15.75" customHeight="1">
      <c r="A611" s="748"/>
      <c r="B611" s="125"/>
      <c r="C611" s="782"/>
      <c r="D611" s="66"/>
      <c r="E611" s="66"/>
      <c r="F611" s="66"/>
      <c r="G611" s="66"/>
      <c r="H611" s="66"/>
      <c r="I611" s="66"/>
      <c r="J611" s="66"/>
      <c r="K611" s="66"/>
      <c r="L611" s="783"/>
      <c r="M611" s="784"/>
      <c r="N611" s="782"/>
      <c r="O611" s="66"/>
      <c r="P611" s="66"/>
      <c r="Q611" s="66"/>
      <c r="R611" s="66"/>
      <c r="S611" s="66"/>
      <c r="T611" s="66"/>
      <c r="U611" s="66"/>
      <c r="V611" s="66"/>
      <c r="W611" s="783"/>
      <c r="X611" s="753"/>
      <c r="Y611" s="748"/>
    </row>
    <row r="612" ht="15.75" customHeight="1">
      <c r="A612" s="748"/>
      <c r="B612" s="125"/>
      <c r="C612" s="785"/>
      <c r="L612" s="786"/>
      <c r="N612" s="785"/>
      <c r="W612" s="786"/>
      <c r="X612" s="753"/>
      <c r="Y612" s="748"/>
    </row>
    <row r="613" ht="15.75" customHeight="1">
      <c r="A613" s="748"/>
      <c r="B613" s="125"/>
      <c r="C613" s="785"/>
      <c r="L613" s="786"/>
      <c r="N613" s="785"/>
      <c r="W613" s="786"/>
      <c r="X613" s="753"/>
      <c r="Y613" s="748"/>
    </row>
    <row r="614" ht="15.75" customHeight="1">
      <c r="A614" s="748"/>
      <c r="B614" s="125"/>
      <c r="C614" s="785"/>
      <c r="L614" s="786"/>
      <c r="N614" s="785"/>
      <c r="W614" s="786"/>
      <c r="X614" s="753"/>
      <c r="Y614" s="748"/>
    </row>
    <row r="615" ht="15.75" customHeight="1">
      <c r="A615" s="748"/>
      <c r="B615" s="125"/>
      <c r="C615" s="787"/>
      <c r="D615" s="56"/>
      <c r="E615" s="56"/>
      <c r="F615" s="56"/>
      <c r="G615" s="56"/>
      <c r="H615" s="56"/>
      <c r="I615" s="56"/>
      <c r="J615" s="56"/>
      <c r="K615" s="56"/>
      <c r="L615" s="788"/>
      <c r="M615" s="56"/>
      <c r="N615" s="787"/>
      <c r="O615" s="56"/>
      <c r="P615" s="56"/>
      <c r="Q615" s="56"/>
      <c r="R615" s="56"/>
      <c r="S615" s="56"/>
      <c r="T615" s="56"/>
      <c r="U615" s="56"/>
      <c r="V615" s="56"/>
      <c r="W615" s="788"/>
      <c r="X615" s="753"/>
      <c r="Y615" s="748"/>
    </row>
    <row r="616" ht="15.75" customHeight="1">
      <c r="A616" s="748"/>
      <c r="B616" s="125"/>
      <c r="C616" s="665"/>
      <c r="D616" s="665"/>
      <c r="E616" s="789"/>
      <c r="F616" s="789"/>
      <c r="G616" s="790"/>
      <c r="H616" s="790"/>
      <c r="I616" s="790"/>
      <c r="J616" s="790"/>
      <c r="K616" s="790"/>
      <c r="L616" s="790"/>
      <c r="M616" s="790"/>
      <c r="N616" s="790"/>
      <c r="O616" s="790"/>
      <c r="P616" s="791"/>
      <c r="Q616" s="791"/>
      <c r="R616" s="791"/>
      <c r="S616" s="791"/>
      <c r="T616" s="791"/>
      <c r="U616" s="791"/>
      <c r="V616" s="791"/>
      <c r="W616" s="791"/>
      <c r="X616" s="753"/>
      <c r="Y616" s="748"/>
    </row>
    <row r="617" ht="15.75" customHeight="1">
      <c r="A617" s="748"/>
      <c r="B617" s="792"/>
      <c r="C617" s="734"/>
      <c r="D617" s="793"/>
      <c r="E617" s="794"/>
      <c r="F617" s="794"/>
      <c r="G617" s="795"/>
      <c r="H617" s="795"/>
      <c r="I617" s="795"/>
      <c r="J617" s="795"/>
      <c r="K617" s="795"/>
      <c r="L617" s="795"/>
      <c r="M617" s="795"/>
      <c r="N617" s="795"/>
      <c r="O617" s="795"/>
      <c r="P617" s="734"/>
      <c r="Q617" s="734"/>
      <c r="R617" s="734"/>
      <c r="S617" s="734"/>
      <c r="T617" s="734"/>
      <c r="U617" s="734"/>
      <c r="V617" s="734"/>
      <c r="W617" s="734"/>
      <c r="X617" s="796"/>
      <c r="Y617" s="748"/>
    </row>
    <row r="618" ht="15.75" customHeight="1">
      <c r="A618" s="748"/>
      <c r="B618" s="125"/>
      <c r="C618" s="754"/>
      <c r="D618" s="748"/>
      <c r="E618" s="748"/>
      <c r="F618" s="748"/>
      <c r="G618" s="748"/>
      <c r="H618" s="748"/>
      <c r="I618" s="748"/>
      <c r="J618" s="748"/>
      <c r="K618" s="748"/>
      <c r="L618" s="748"/>
      <c r="M618" s="753"/>
      <c r="N618" s="755"/>
      <c r="O618" s="755"/>
      <c r="P618" s="756"/>
      <c r="Q618" s="756"/>
      <c r="R618" s="757"/>
      <c r="S618" s="757"/>
      <c r="T618" s="758"/>
      <c r="U618" s="758"/>
      <c r="V618" s="759"/>
      <c r="W618" s="759"/>
      <c r="X618" s="753"/>
      <c r="Y618" s="748"/>
    </row>
    <row r="619" ht="15.75" customHeight="1">
      <c r="A619" s="748"/>
      <c r="B619" s="125"/>
      <c r="C619" s="760" t="s">
        <v>307</v>
      </c>
      <c r="D619" s="761"/>
      <c r="E619" s="761"/>
      <c r="F619" s="761"/>
      <c r="G619" s="761"/>
      <c r="H619" s="761"/>
      <c r="I619" s="761"/>
      <c r="J619" s="761"/>
      <c r="K619" s="761"/>
      <c r="L619" s="762"/>
      <c r="M619" s="763"/>
      <c r="N619" s="764"/>
      <c r="O619" s="90"/>
      <c r="P619" s="90"/>
      <c r="Q619" s="90"/>
      <c r="R619" s="90"/>
      <c r="S619" s="90"/>
      <c r="T619" s="90"/>
      <c r="U619" s="90"/>
      <c r="V619" s="90"/>
      <c r="W619" s="708"/>
      <c r="X619" s="753"/>
      <c r="Y619" s="748"/>
    </row>
    <row r="620" ht="15.75" customHeight="1">
      <c r="A620" s="748"/>
      <c r="B620" s="125"/>
      <c r="C620" s="765"/>
      <c r="D620" s="343"/>
      <c r="E620" s="343"/>
      <c r="F620" s="343"/>
      <c r="G620" s="343"/>
      <c r="H620" s="343"/>
      <c r="I620" s="343"/>
      <c r="J620" s="343"/>
      <c r="K620" s="343"/>
      <c r="L620" s="343"/>
      <c r="M620" s="343"/>
      <c r="N620" s="343"/>
      <c r="O620" s="343"/>
      <c r="P620" s="343"/>
      <c r="Q620" s="343"/>
      <c r="R620" s="343"/>
      <c r="S620" s="343"/>
      <c r="T620" s="343"/>
      <c r="U620" s="343"/>
      <c r="V620" s="343"/>
      <c r="W620" s="766"/>
      <c r="X620" s="753"/>
      <c r="Y620" s="748"/>
    </row>
    <row r="621" ht="15.75" customHeight="1">
      <c r="A621" s="748"/>
      <c r="B621" s="125"/>
      <c r="C621" s="767" t="s">
        <v>193</v>
      </c>
      <c r="D621" s="343"/>
      <c r="E621" s="343"/>
      <c r="F621" s="343"/>
      <c r="G621" s="343"/>
      <c r="H621" s="343"/>
      <c r="I621" s="343"/>
      <c r="J621" s="343"/>
      <c r="K621" s="343"/>
      <c r="L621" s="349"/>
      <c r="M621" s="768"/>
      <c r="N621" s="767"/>
      <c r="O621" s="343"/>
      <c r="P621" s="343"/>
      <c r="Q621" s="343"/>
      <c r="R621" s="343"/>
      <c r="S621" s="343"/>
      <c r="T621" s="343"/>
      <c r="U621" s="343"/>
      <c r="V621" s="343"/>
      <c r="W621" s="349"/>
      <c r="X621" s="753"/>
      <c r="Y621" s="748"/>
    </row>
    <row r="622" ht="15.75" customHeight="1">
      <c r="A622" s="748"/>
      <c r="B622" s="125"/>
      <c r="C622" s="769"/>
      <c r="D622" s="343"/>
      <c r="E622" s="343"/>
      <c r="F622" s="343"/>
      <c r="G622" s="343"/>
      <c r="H622" s="343"/>
      <c r="I622" s="343"/>
      <c r="J622" s="343"/>
      <c r="K622" s="343"/>
      <c r="L622" s="343"/>
      <c r="M622" s="343"/>
      <c r="N622" s="343"/>
      <c r="O622" s="343"/>
      <c r="P622" s="343"/>
      <c r="Q622" s="343"/>
      <c r="R622" s="343"/>
      <c r="S622" s="343"/>
      <c r="T622" s="343"/>
      <c r="U622" s="343"/>
      <c r="V622" s="343"/>
      <c r="W622" s="766"/>
      <c r="X622" s="753"/>
      <c r="Y622" s="748"/>
    </row>
    <row r="623" ht="15.75" customHeight="1">
      <c r="A623" s="748"/>
      <c r="B623" s="125"/>
      <c r="C623" s="770" t="s">
        <v>308</v>
      </c>
      <c r="D623" s="66"/>
      <c r="E623" s="66"/>
      <c r="F623" s="66"/>
      <c r="G623" s="66"/>
      <c r="H623" s="66"/>
      <c r="I623" s="66"/>
      <c r="J623" s="66"/>
      <c r="K623" s="66"/>
      <c r="L623" s="67"/>
      <c r="M623" s="771"/>
      <c r="N623" s="772" t="s">
        <v>309</v>
      </c>
      <c r="O623" s="773"/>
      <c r="P623" s="773"/>
      <c r="Q623" s="773"/>
      <c r="R623" s="773"/>
      <c r="S623" s="773"/>
      <c r="T623" s="773"/>
      <c r="U623" s="773"/>
      <c r="V623" s="773"/>
      <c r="W623" s="774"/>
      <c r="X623" s="753"/>
      <c r="Y623" s="748"/>
    </row>
    <row r="624" ht="15.75" customHeight="1">
      <c r="A624" s="748"/>
      <c r="B624" s="125"/>
      <c r="C624" s="797"/>
      <c r="D624" s="776"/>
      <c r="E624" s="777"/>
      <c r="F624" s="777" t="str">
        <f>IF(ISBLANK(C620),"",IF(C624&gt;1,"Experiências Adquiridas",IF(C624=1,"Experiência Adquirida","Missão Sem Experiência")))</f>
        <v/>
      </c>
      <c r="G624" s="343"/>
      <c r="H624" s="343"/>
      <c r="I624" s="343"/>
      <c r="J624" s="343"/>
      <c r="K624" s="343"/>
      <c r="L624" s="766"/>
      <c r="M624" s="778"/>
      <c r="N624" s="779"/>
      <c r="O624" s="343"/>
      <c r="P624" s="343"/>
      <c r="Q624" s="343"/>
      <c r="R624" s="343"/>
      <c r="S624" s="343"/>
      <c r="T624" s="343"/>
      <c r="U624" s="343"/>
      <c r="V624" s="343"/>
      <c r="W624" s="766"/>
      <c r="X624" s="753"/>
      <c r="Y624" s="748"/>
    </row>
    <row r="625" ht="15.75" customHeight="1">
      <c r="A625" s="748"/>
      <c r="B625" s="125"/>
      <c r="C625" s="780" t="s">
        <v>196</v>
      </c>
      <c r="D625" s="56"/>
      <c r="E625" s="56"/>
      <c r="F625" s="56"/>
      <c r="G625" s="56"/>
      <c r="H625" s="56"/>
      <c r="I625" s="56"/>
      <c r="J625" s="56"/>
      <c r="K625" s="56"/>
      <c r="L625" s="248"/>
      <c r="M625" s="781"/>
      <c r="N625" s="767" t="s">
        <v>197</v>
      </c>
      <c r="O625" s="343"/>
      <c r="P625" s="343"/>
      <c r="Q625" s="343"/>
      <c r="R625" s="343"/>
      <c r="S625" s="343"/>
      <c r="T625" s="343"/>
      <c r="U625" s="343"/>
      <c r="V625" s="343"/>
      <c r="W625" s="349"/>
      <c r="X625" s="753"/>
      <c r="Y625" s="748"/>
    </row>
    <row r="626" ht="15.75" customHeight="1">
      <c r="A626" s="748"/>
      <c r="B626" s="125"/>
      <c r="C626" s="782"/>
      <c r="D626" s="66"/>
      <c r="E626" s="66"/>
      <c r="F626" s="66"/>
      <c r="G626" s="66"/>
      <c r="H626" s="66"/>
      <c r="I626" s="66"/>
      <c r="J626" s="66"/>
      <c r="K626" s="66"/>
      <c r="L626" s="783"/>
      <c r="M626" s="784"/>
      <c r="N626" s="782"/>
      <c r="O626" s="66"/>
      <c r="P626" s="66"/>
      <c r="Q626" s="66"/>
      <c r="R626" s="66"/>
      <c r="S626" s="66"/>
      <c r="T626" s="66"/>
      <c r="U626" s="66"/>
      <c r="V626" s="66"/>
      <c r="W626" s="783"/>
      <c r="X626" s="753"/>
      <c r="Y626" s="748"/>
    </row>
    <row r="627" ht="15.75" customHeight="1">
      <c r="A627" s="748"/>
      <c r="B627" s="125"/>
      <c r="C627" s="785"/>
      <c r="L627" s="786"/>
      <c r="N627" s="785"/>
      <c r="W627" s="786"/>
      <c r="X627" s="753"/>
      <c r="Y627" s="748"/>
    </row>
    <row r="628" ht="15.75" customHeight="1">
      <c r="A628" s="748"/>
      <c r="B628" s="125"/>
      <c r="C628" s="785"/>
      <c r="L628" s="786"/>
      <c r="N628" s="785"/>
      <c r="W628" s="786"/>
      <c r="X628" s="753"/>
      <c r="Y628" s="748"/>
    </row>
    <row r="629" ht="15.75" customHeight="1">
      <c r="A629" s="748"/>
      <c r="B629" s="125"/>
      <c r="C629" s="785"/>
      <c r="L629" s="786"/>
      <c r="N629" s="785"/>
      <c r="W629" s="786"/>
      <c r="X629" s="753"/>
      <c r="Y629" s="748"/>
    </row>
    <row r="630" ht="15.75" customHeight="1">
      <c r="A630" s="748"/>
      <c r="B630" s="125"/>
      <c r="C630" s="787"/>
      <c r="D630" s="56"/>
      <c r="E630" s="56"/>
      <c r="F630" s="56"/>
      <c r="G630" s="56"/>
      <c r="H630" s="56"/>
      <c r="I630" s="56"/>
      <c r="J630" s="56"/>
      <c r="K630" s="56"/>
      <c r="L630" s="788"/>
      <c r="M630" s="56"/>
      <c r="N630" s="787"/>
      <c r="O630" s="56"/>
      <c r="P630" s="56"/>
      <c r="Q630" s="56"/>
      <c r="R630" s="56"/>
      <c r="S630" s="56"/>
      <c r="T630" s="56"/>
      <c r="U630" s="56"/>
      <c r="V630" s="56"/>
      <c r="W630" s="788"/>
      <c r="X630" s="753"/>
      <c r="Y630" s="748"/>
    </row>
    <row r="631" ht="15.75" customHeight="1">
      <c r="A631" s="748"/>
      <c r="B631" s="125"/>
      <c r="C631" s="665"/>
      <c r="D631" s="665"/>
      <c r="E631" s="789"/>
      <c r="F631" s="789"/>
      <c r="G631" s="790"/>
      <c r="H631" s="790"/>
      <c r="I631" s="790"/>
      <c r="J631" s="790"/>
      <c r="K631" s="790"/>
      <c r="L631" s="790"/>
      <c r="M631" s="790"/>
      <c r="N631" s="790"/>
      <c r="O631" s="790"/>
      <c r="P631" s="791"/>
      <c r="Q631" s="791"/>
      <c r="R631" s="791"/>
      <c r="S631" s="791"/>
      <c r="T631" s="791"/>
      <c r="U631" s="791"/>
      <c r="V631" s="791"/>
      <c r="W631" s="791"/>
      <c r="X631" s="753"/>
      <c r="Y631" s="748"/>
    </row>
    <row r="632" ht="15.75" customHeight="1">
      <c r="A632" s="748"/>
      <c r="B632" s="792"/>
      <c r="C632" s="734"/>
      <c r="D632" s="793"/>
      <c r="E632" s="794"/>
      <c r="F632" s="794"/>
      <c r="G632" s="795"/>
      <c r="H632" s="795"/>
      <c r="I632" s="795"/>
      <c r="J632" s="795"/>
      <c r="K632" s="795"/>
      <c r="L632" s="795"/>
      <c r="M632" s="795"/>
      <c r="N632" s="795"/>
      <c r="O632" s="795"/>
      <c r="P632" s="734"/>
      <c r="Q632" s="734"/>
      <c r="R632" s="734"/>
      <c r="S632" s="734"/>
      <c r="T632" s="734"/>
      <c r="U632" s="734"/>
      <c r="V632" s="734"/>
      <c r="W632" s="734"/>
      <c r="X632" s="796"/>
      <c r="Y632" s="748"/>
    </row>
    <row r="633" ht="15.75" customHeight="1">
      <c r="A633" s="748"/>
      <c r="B633" s="125"/>
      <c r="C633" s="754"/>
      <c r="D633" s="748"/>
      <c r="E633" s="748"/>
      <c r="F633" s="748"/>
      <c r="G633" s="748"/>
      <c r="H633" s="748"/>
      <c r="I633" s="748"/>
      <c r="J633" s="748"/>
      <c r="K633" s="748"/>
      <c r="L633" s="748"/>
      <c r="M633" s="753"/>
      <c r="N633" s="755"/>
      <c r="O633" s="755"/>
      <c r="P633" s="756"/>
      <c r="Q633" s="756"/>
      <c r="R633" s="757"/>
      <c r="S633" s="757"/>
      <c r="T633" s="758"/>
      <c r="U633" s="758"/>
      <c r="V633" s="759"/>
      <c r="W633" s="759"/>
      <c r="X633" s="753"/>
      <c r="Y633" s="748"/>
    </row>
    <row r="634" ht="15.75" customHeight="1">
      <c r="A634" s="748"/>
      <c r="B634" s="125"/>
      <c r="C634" s="760" t="s">
        <v>307</v>
      </c>
      <c r="D634" s="761"/>
      <c r="E634" s="761"/>
      <c r="F634" s="761"/>
      <c r="G634" s="761"/>
      <c r="H634" s="761"/>
      <c r="I634" s="761"/>
      <c r="J634" s="761"/>
      <c r="K634" s="761"/>
      <c r="L634" s="762"/>
      <c r="M634" s="763"/>
      <c r="N634" s="764"/>
      <c r="O634" s="90"/>
      <c r="P634" s="90"/>
      <c r="Q634" s="90"/>
      <c r="R634" s="90"/>
      <c r="S634" s="90"/>
      <c r="T634" s="90"/>
      <c r="U634" s="90"/>
      <c r="V634" s="90"/>
      <c r="W634" s="708"/>
      <c r="X634" s="753"/>
      <c r="Y634" s="748"/>
    </row>
    <row r="635" ht="15.75" customHeight="1">
      <c r="A635" s="748"/>
      <c r="B635" s="125"/>
      <c r="C635" s="765"/>
      <c r="D635" s="343"/>
      <c r="E635" s="343"/>
      <c r="F635" s="343"/>
      <c r="G635" s="343"/>
      <c r="H635" s="343"/>
      <c r="I635" s="343"/>
      <c r="J635" s="343"/>
      <c r="K635" s="343"/>
      <c r="L635" s="343"/>
      <c r="M635" s="343"/>
      <c r="N635" s="343"/>
      <c r="O635" s="343"/>
      <c r="P635" s="343"/>
      <c r="Q635" s="343"/>
      <c r="R635" s="343"/>
      <c r="S635" s="343"/>
      <c r="T635" s="343"/>
      <c r="U635" s="343"/>
      <c r="V635" s="343"/>
      <c r="W635" s="766"/>
      <c r="X635" s="753"/>
      <c r="Y635" s="748"/>
    </row>
    <row r="636" ht="15.75" customHeight="1">
      <c r="A636" s="748"/>
      <c r="B636" s="125"/>
      <c r="C636" s="767" t="s">
        <v>193</v>
      </c>
      <c r="D636" s="343"/>
      <c r="E636" s="343"/>
      <c r="F636" s="343"/>
      <c r="G636" s="343"/>
      <c r="H636" s="343"/>
      <c r="I636" s="343"/>
      <c r="J636" s="343"/>
      <c r="K636" s="343"/>
      <c r="L636" s="349"/>
      <c r="M636" s="768"/>
      <c r="N636" s="767"/>
      <c r="O636" s="343"/>
      <c r="P636" s="343"/>
      <c r="Q636" s="343"/>
      <c r="R636" s="343"/>
      <c r="S636" s="343"/>
      <c r="T636" s="343"/>
      <c r="U636" s="343"/>
      <c r="V636" s="343"/>
      <c r="W636" s="349"/>
      <c r="X636" s="753"/>
      <c r="Y636" s="748"/>
    </row>
    <row r="637" ht="15.75" customHeight="1">
      <c r="A637" s="748"/>
      <c r="B637" s="125"/>
      <c r="C637" s="769"/>
      <c r="D637" s="343"/>
      <c r="E637" s="343"/>
      <c r="F637" s="343"/>
      <c r="G637" s="343"/>
      <c r="H637" s="343"/>
      <c r="I637" s="343"/>
      <c r="J637" s="343"/>
      <c r="K637" s="343"/>
      <c r="L637" s="343"/>
      <c r="M637" s="343"/>
      <c r="N637" s="343"/>
      <c r="O637" s="343"/>
      <c r="P637" s="343"/>
      <c r="Q637" s="343"/>
      <c r="R637" s="343"/>
      <c r="S637" s="343"/>
      <c r="T637" s="343"/>
      <c r="U637" s="343"/>
      <c r="V637" s="343"/>
      <c r="W637" s="766"/>
      <c r="X637" s="753"/>
      <c r="Y637" s="748"/>
    </row>
    <row r="638" ht="15.75" customHeight="1">
      <c r="A638" s="748"/>
      <c r="B638" s="125"/>
      <c r="C638" s="770" t="s">
        <v>308</v>
      </c>
      <c r="D638" s="66"/>
      <c r="E638" s="66"/>
      <c r="F638" s="66"/>
      <c r="G638" s="66"/>
      <c r="H638" s="66"/>
      <c r="I638" s="66"/>
      <c r="J638" s="66"/>
      <c r="K638" s="66"/>
      <c r="L638" s="67"/>
      <c r="M638" s="771"/>
      <c r="N638" s="772" t="s">
        <v>309</v>
      </c>
      <c r="O638" s="773"/>
      <c r="P638" s="773"/>
      <c r="Q638" s="773"/>
      <c r="R638" s="773"/>
      <c r="S638" s="773"/>
      <c r="T638" s="773"/>
      <c r="U638" s="773"/>
      <c r="V638" s="773"/>
      <c r="W638" s="774"/>
      <c r="X638" s="753"/>
      <c r="Y638" s="748"/>
    </row>
    <row r="639" ht="15.75" customHeight="1">
      <c r="A639" s="748"/>
      <c r="B639" s="125"/>
      <c r="C639" s="797"/>
      <c r="D639" s="776"/>
      <c r="E639" s="777"/>
      <c r="F639" s="777" t="str">
        <f>IF(ISBLANK(C635),"",IF(C639&gt;1,"Experiências Adquiridas",IF(C639=1,"Experiência Adquirida","Missão Sem Experiência")))</f>
        <v/>
      </c>
      <c r="G639" s="343"/>
      <c r="H639" s="343"/>
      <c r="I639" s="343"/>
      <c r="J639" s="343"/>
      <c r="K639" s="343"/>
      <c r="L639" s="766"/>
      <c r="M639" s="778"/>
      <c r="N639" s="779"/>
      <c r="O639" s="343"/>
      <c r="P639" s="343"/>
      <c r="Q639" s="343"/>
      <c r="R639" s="343"/>
      <c r="S639" s="343"/>
      <c r="T639" s="343"/>
      <c r="U639" s="343"/>
      <c r="V639" s="343"/>
      <c r="W639" s="766"/>
      <c r="X639" s="753"/>
      <c r="Y639" s="748"/>
    </row>
    <row r="640" ht="15.75" customHeight="1">
      <c r="A640" s="748"/>
      <c r="B640" s="125"/>
      <c r="C640" s="780" t="s">
        <v>196</v>
      </c>
      <c r="D640" s="56"/>
      <c r="E640" s="56"/>
      <c r="F640" s="56"/>
      <c r="G640" s="56"/>
      <c r="H640" s="56"/>
      <c r="I640" s="56"/>
      <c r="J640" s="56"/>
      <c r="K640" s="56"/>
      <c r="L640" s="248"/>
      <c r="M640" s="781"/>
      <c r="N640" s="767" t="s">
        <v>197</v>
      </c>
      <c r="O640" s="343"/>
      <c r="P640" s="343"/>
      <c r="Q640" s="343"/>
      <c r="R640" s="343"/>
      <c r="S640" s="343"/>
      <c r="T640" s="343"/>
      <c r="U640" s="343"/>
      <c r="V640" s="343"/>
      <c r="W640" s="349"/>
      <c r="X640" s="753"/>
      <c r="Y640" s="748"/>
    </row>
    <row r="641" ht="15.75" customHeight="1">
      <c r="A641" s="748"/>
      <c r="B641" s="125"/>
      <c r="C641" s="782"/>
      <c r="D641" s="66"/>
      <c r="E641" s="66"/>
      <c r="F641" s="66"/>
      <c r="G641" s="66"/>
      <c r="H641" s="66"/>
      <c r="I641" s="66"/>
      <c r="J641" s="66"/>
      <c r="K641" s="66"/>
      <c r="L641" s="783"/>
      <c r="M641" s="784"/>
      <c r="N641" s="782"/>
      <c r="O641" s="66"/>
      <c r="P641" s="66"/>
      <c r="Q641" s="66"/>
      <c r="R641" s="66"/>
      <c r="S641" s="66"/>
      <c r="T641" s="66"/>
      <c r="U641" s="66"/>
      <c r="V641" s="66"/>
      <c r="W641" s="783"/>
      <c r="X641" s="753"/>
      <c r="Y641" s="748"/>
    </row>
    <row r="642" ht="15.75" customHeight="1">
      <c r="A642" s="748"/>
      <c r="B642" s="125"/>
      <c r="C642" s="785"/>
      <c r="L642" s="786"/>
      <c r="N642" s="785"/>
      <c r="W642" s="786"/>
      <c r="X642" s="753"/>
      <c r="Y642" s="748"/>
    </row>
    <row r="643" ht="15.75" customHeight="1">
      <c r="A643" s="748"/>
      <c r="B643" s="125"/>
      <c r="C643" s="785"/>
      <c r="L643" s="786"/>
      <c r="N643" s="785"/>
      <c r="W643" s="786"/>
      <c r="X643" s="753"/>
      <c r="Y643" s="748"/>
    </row>
    <row r="644" ht="15.75" customHeight="1">
      <c r="A644" s="748"/>
      <c r="B644" s="125"/>
      <c r="C644" s="785"/>
      <c r="L644" s="786"/>
      <c r="N644" s="785"/>
      <c r="W644" s="786"/>
      <c r="X644" s="753"/>
      <c r="Y644" s="748"/>
    </row>
    <row r="645" ht="15.75" customHeight="1">
      <c r="A645" s="748"/>
      <c r="B645" s="125"/>
      <c r="C645" s="787"/>
      <c r="D645" s="56"/>
      <c r="E645" s="56"/>
      <c r="F645" s="56"/>
      <c r="G645" s="56"/>
      <c r="H645" s="56"/>
      <c r="I645" s="56"/>
      <c r="J645" s="56"/>
      <c r="K645" s="56"/>
      <c r="L645" s="788"/>
      <c r="M645" s="56"/>
      <c r="N645" s="787"/>
      <c r="O645" s="56"/>
      <c r="P645" s="56"/>
      <c r="Q645" s="56"/>
      <c r="R645" s="56"/>
      <c r="S645" s="56"/>
      <c r="T645" s="56"/>
      <c r="U645" s="56"/>
      <c r="V645" s="56"/>
      <c r="W645" s="788"/>
      <c r="X645" s="753"/>
      <c r="Y645" s="748"/>
    </row>
    <row r="646" ht="15.75" customHeight="1">
      <c r="A646" s="748"/>
      <c r="B646" s="125"/>
      <c r="C646" s="665"/>
      <c r="D646" s="665"/>
      <c r="E646" s="789"/>
      <c r="F646" s="789"/>
      <c r="G646" s="790"/>
      <c r="H646" s="790"/>
      <c r="I646" s="790"/>
      <c r="J646" s="790"/>
      <c r="K646" s="790"/>
      <c r="L646" s="790"/>
      <c r="M646" s="790"/>
      <c r="N646" s="790"/>
      <c r="O646" s="790"/>
      <c r="P646" s="791"/>
      <c r="Q646" s="791"/>
      <c r="R646" s="791"/>
      <c r="S646" s="791"/>
      <c r="T646" s="791"/>
      <c r="U646" s="791"/>
      <c r="V646" s="791"/>
      <c r="W646" s="791"/>
      <c r="X646" s="753"/>
      <c r="Y646" s="748"/>
    </row>
    <row r="647" ht="15.75" customHeight="1">
      <c r="A647" s="748"/>
      <c r="B647" s="792"/>
      <c r="C647" s="734"/>
      <c r="D647" s="793"/>
      <c r="E647" s="794"/>
      <c r="F647" s="794"/>
      <c r="G647" s="795"/>
      <c r="H647" s="795"/>
      <c r="I647" s="795"/>
      <c r="J647" s="795"/>
      <c r="K647" s="795"/>
      <c r="L647" s="795"/>
      <c r="M647" s="795"/>
      <c r="N647" s="795"/>
      <c r="O647" s="795"/>
      <c r="P647" s="734"/>
      <c r="Q647" s="734"/>
      <c r="R647" s="734"/>
      <c r="S647" s="734"/>
      <c r="T647" s="734"/>
      <c r="U647" s="734"/>
      <c r="V647" s="734"/>
      <c r="W647" s="734"/>
      <c r="X647" s="796"/>
      <c r="Y647" s="748"/>
    </row>
    <row r="648" ht="15.75" customHeight="1">
      <c r="A648" s="748"/>
      <c r="B648" s="125"/>
      <c r="C648" s="754"/>
      <c r="D648" s="748"/>
      <c r="E648" s="748"/>
      <c r="F648" s="748"/>
      <c r="G648" s="748"/>
      <c r="H648" s="748"/>
      <c r="I648" s="748"/>
      <c r="J648" s="748"/>
      <c r="K648" s="748"/>
      <c r="L648" s="748"/>
      <c r="M648" s="753"/>
      <c r="N648" s="755"/>
      <c r="O648" s="755"/>
      <c r="P648" s="756"/>
      <c r="Q648" s="756"/>
      <c r="R648" s="757"/>
      <c r="S648" s="757"/>
      <c r="T648" s="758"/>
      <c r="U648" s="758"/>
      <c r="V648" s="759"/>
      <c r="W648" s="759"/>
      <c r="X648" s="753"/>
      <c r="Y648" s="748"/>
    </row>
    <row r="649" ht="15.75" customHeight="1">
      <c r="A649" s="748"/>
      <c r="B649" s="125"/>
      <c r="C649" s="760" t="s">
        <v>307</v>
      </c>
      <c r="D649" s="761"/>
      <c r="E649" s="761"/>
      <c r="F649" s="761"/>
      <c r="G649" s="761"/>
      <c r="H649" s="761"/>
      <c r="I649" s="761"/>
      <c r="J649" s="761"/>
      <c r="K649" s="761"/>
      <c r="L649" s="762"/>
      <c r="M649" s="763"/>
      <c r="N649" s="764"/>
      <c r="O649" s="90"/>
      <c r="P649" s="90"/>
      <c r="Q649" s="90"/>
      <c r="R649" s="90"/>
      <c r="S649" s="90"/>
      <c r="T649" s="90"/>
      <c r="U649" s="90"/>
      <c r="V649" s="90"/>
      <c r="W649" s="708"/>
      <c r="X649" s="753"/>
      <c r="Y649" s="748"/>
    </row>
    <row r="650" ht="15.75" customHeight="1">
      <c r="A650" s="748"/>
      <c r="B650" s="125"/>
      <c r="C650" s="765"/>
      <c r="D650" s="343"/>
      <c r="E650" s="343"/>
      <c r="F650" s="343"/>
      <c r="G650" s="343"/>
      <c r="H650" s="343"/>
      <c r="I650" s="343"/>
      <c r="J650" s="343"/>
      <c r="K650" s="343"/>
      <c r="L650" s="343"/>
      <c r="M650" s="343"/>
      <c r="N650" s="343"/>
      <c r="O650" s="343"/>
      <c r="P650" s="343"/>
      <c r="Q650" s="343"/>
      <c r="R650" s="343"/>
      <c r="S650" s="343"/>
      <c r="T650" s="343"/>
      <c r="U650" s="343"/>
      <c r="V650" s="343"/>
      <c r="W650" s="766"/>
      <c r="X650" s="753"/>
      <c r="Y650" s="748"/>
    </row>
    <row r="651" ht="15.75" customHeight="1">
      <c r="A651" s="748"/>
      <c r="B651" s="125"/>
      <c r="C651" s="767" t="s">
        <v>193</v>
      </c>
      <c r="D651" s="343"/>
      <c r="E651" s="343"/>
      <c r="F651" s="343"/>
      <c r="G651" s="343"/>
      <c r="H651" s="343"/>
      <c r="I651" s="343"/>
      <c r="J651" s="343"/>
      <c r="K651" s="343"/>
      <c r="L651" s="349"/>
      <c r="M651" s="768"/>
      <c r="N651" s="767"/>
      <c r="O651" s="343"/>
      <c r="P651" s="343"/>
      <c r="Q651" s="343"/>
      <c r="R651" s="343"/>
      <c r="S651" s="343"/>
      <c r="T651" s="343"/>
      <c r="U651" s="343"/>
      <c r="V651" s="343"/>
      <c r="W651" s="349"/>
      <c r="X651" s="753"/>
      <c r="Y651" s="748"/>
    </row>
    <row r="652" ht="15.75" customHeight="1">
      <c r="A652" s="748"/>
      <c r="B652" s="125"/>
      <c r="C652" s="769"/>
      <c r="D652" s="343"/>
      <c r="E652" s="343"/>
      <c r="F652" s="343"/>
      <c r="G652" s="343"/>
      <c r="H652" s="343"/>
      <c r="I652" s="343"/>
      <c r="J652" s="343"/>
      <c r="K652" s="343"/>
      <c r="L652" s="343"/>
      <c r="M652" s="343"/>
      <c r="N652" s="343"/>
      <c r="O652" s="343"/>
      <c r="P652" s="343"/>
      <c r="Q652" s="343"/>
      <c r="R652" s="343"/>
      <c r="S652" s="343"/>
      <c r="T652" s="343"/>
      <c r="U652" s="343"/>
      <c r="V652" s="343"/>
      <c r="W652" s="766"/>
      <c r="X652" s="753"/>
      <c r="Y652" s="748"/>
    </row>
    <row r="653" ht="15.75" customHeight="1">
      <c r="A653" s="748"/>
      <c r="B653" s="125"/>
      <c r="C653" s="770" t="s">
        <v>308</v>
      </c>
      <c r="D653" s="66"/>
      <c r="E653" s="66"/>
      <c r="F653" s="66"/>
      <c r="G653" s="66"/>
      <c r="H653" s="66"/>
      <c r="I653" s="66"/>
      <c r="J653" s="66"/>
      <c r="K653" s="66"/>
      <c r="L653" s="67"/>
      <c r="M653" s="771"/>
      <c r="N653" s="772" t="s">
        <v>309</v>
      </c>
      <c r="O653" s="773"/>
      <c r="P653" s="773"/>
      <c r="Q653" s="773"/>
      <c r="R653" s="773"/>
      <c r="S653" s="773"/>
      <c r="T653" s="773"/>
      <c r="U653" s="773"/>
      <c r="V653" s="773"/>
      <c r="W653" s="774"/>
      <c r="X653" s="753"/>
      <c r="Y653" s="748"/>
    </row>
    <row r="654" ht="15.75" customHeight="1">
      <c r="A654" s="748"/>
      <c r="B654" s="125"/>
      <c r="C654" s="797"/>
      <c r="D654" s="776"/>
      <c r="E654" s="777"/>
      <c r="F654" s="777" t="str">
        <f>IF(ISBLANK(C650),"",IF(C654&gt;1,"Experiências Adquiridas",IF(C654=1,"Experiência Adquirida","Missão Sem Experiência")))</f>
        <v/>
      </c>
      <c r="G654" s="343"/>
      <c r="H654" s="343"/>
      <c r="I654" s="343"/>
      <c r="J654" s="343"/>
      <c r="K654" s="343"/>
      <c r="L654" s="766"/>
      <c r="M654" s="778"/>
      <c r="N654" s="779"/>
      <c r="O654" s="343"/>
      <c r="P654" s="343"/>
      <c r="Q654" s="343"/>
      <c r="R654" s="343"/>
      <c r="S654" s="343"/>
      <c r="T654" s="343"/>
      <c r="U654" s="343"/>
      <c r="V654" s="343"/>
      <c r="W654" s="766"/>
      <c r="X654" s="753"/>
      <c r="Y654" s="748"/>
    </row>
    <row r="655" ht="15.75" customHeight="1">
      <c r="A655" s="748"/>
      <c r="B655" s="125"/>
      <c r="C655" s="780" t="s">
        <v>196</v>
      </c>
      <c r="D655" s="56"/>
      <c r="E655" s="56"/>
      <c r="F655" s="56"/>
      <c r="G655" s="56"/>
      <c r="H655" s="56"/>
      <c r="I655" s="56"/>
      <c r="J655" s="56"/>
      <c r="K655" s="56"/>
      <c r="L655" s="248"/>
      <c r="M655" s="781"/>
      <c r="N655" s="767" t="s">
        <v>197</v>
      </c>
      <c r="O655" s="343"/>
      <c r="P655" s="343"/>
      <c r="Q655" s="343"/>
      <c r="R655" s="343"/>
      <c r="S655" s="343"/>
      <c r="T655" s="343"/>
      <c r="U655" s="343"/>
      <c r="V655" s="343"/>
      <c r="W655" s="349"/>
      <c r="X655" s="753"/>
      <c r="Y655" s="748"/>
    </row>
    <row r="656" ht="15.75" customHeight="1">
      <c r="A656" s="748"/>
      <c r="B656" s="125"/>
      <c r="C656" s="782"/>
      <c r="D656" s="66"/>
      <c r="E656" s="66"/>
      <c r="F656" s="66"/>
      <c r="G656" s="66"/>
      <c r="H656" s="66"/>
      <c r="I656" s="66"/>
      <c r="J656" s="66"/>
      <c r="K656" s="66"/>
      <c r="L656" s="783"/>
      <c r="M656" s="784"/>
      <c r="N656" s="782"/>
      <c r="O656" s="66"/>
      <c r="P656" s="66"/>
      <c r="Q656" s="66"/>
      <c r="R656" s="66"/>
      <c r="S656" s="66"/>
      <c r="T656" s="66"/>
      <c r="U656" s="66"/>
      <c r="V656" s="66"/>
      <c r="W656" s="783"/>
      <c r="X656" s="753"/>
      <c r="Y656" s="748"/>
    </row>
    <row r="657" ht="15.75" customHeight="1">
      <c r="A657" s="748"/>
      <c r="B657" s="125"/>
      <c r="C657" s="785"/>
      <c r="L657" s="786"/>
      <c r="N657" s="785"/>
      <c r="W657" s="786"/>
      <c r="X657" s="753"/>
      <c r="Y657" s="748"/>
    </row>
    <row r="658" ht="15.75" customHeight="1">
      <c r="A658" s="748"/>
      <c r="B658" s="125"/>
      <c r="C658" s="785"/>
      <c r="L658" s="786"/>
      <c r="N658" s="785"/>
      <c r="W658" s="786"/>
      <c r="X658" s="753"/>
      <c r="Y658" s="748"/>
    </row>
    <row r="659" ht="15.75" customHeight="1">
      <c r="A659" s="748"/>
      <c r="B659" s="125"/>
      <c r="C659" s="785"/>
      <c r="L659" s="786"/>
      <c r="N659" s="785"/>
      <c r="W659" s="786"/>
      <c r="X659" s="753"/>
      <c r="Y659" s="748"/>
    </row>
    <row r="660" ht="15.75" customHeight="1">
      <c r="A660" s="748"/>
      <c r="B660" s="125"/>
      <c r="C660" s="787"/>
      <c r="D660" s="56"/>
      <c r="E660" s="56"/>
      <c r="F660" s="56"/>
      <c r="G660" s="56"/>
      <c r="H660" s="56"/>
      <c r="I660" s="56"/>
      <c r="J660" s="56"/>
      <c r="K660" s="56"/>
      <c r="L660" s="788"/>
      <c r="M660" s="56"/>
      <c r="N660" s="787"/>
      <c r="O660" s="56"/>
      <c r="P660" s="56"/>
      <c r="Q660" s="56"/>
      <c r="R660" s="56"/>
      <c r="S660" s="56"/>
      <c r="T660" s="56"/>
      <c r="U660" s="56"/>
      <c r="V660" s="56"/>
      <c r="W660" s="788"/>
      <c r="X660" s="753"/>
      <c r="Y660" s="748"/>
    </row>
    <row r="661" ht="15.75" customHeight="1">
      <c r="A661" s="748"/>
      <c r="B661" s="125"/>
      <c r="C661" s="665"/>
      <c r="D661" s="665"/>
      <c r="E661" s="789"/>
      <c r="F661" s="789"/>
      <c r="G661" s="790"/>
      <c r="H661" s="790"/>
      <c r="I661" s="790"/>
      <c r="J661" s="790"/>
      <c r="K661" s="790"/>
      <c r="L661" s="790"/>
      <c r="M661" s="790"/>
      <c r="N661" s="790"/>
      <c r="O661" s="790"/>
      <c r="P661" s="791"/>
      <c r="Q661" s="791"/>
      <c r="R661" s="791"/>
      <c r="S661" s="791"/>
      <c r="T661" s="791"/>
      <c r="U661" s="791"/>
      <c r="V661" s="791"/>
      <c r="W661" s="791"/>
      <c r="X661" s="753"/>
      <c r="Y661" s="748"/>
    </row>
    <row r="662" ht="15.75" customHeight="1">
      <c r="A662" s="748"/>
      <c r="B662" s="792"/>
      <c r="C662" s="734"/>
      <c r="D662" s="793"/>
      <c r="E662" s="794"/>
      <c r="F662" s="794"/>
      <c r="G662" s="795"/>
      <c r="H662" s="795"/>
      <c r="I662" s="795"/>
      <c r="J662" s="795"/>
      <c r="K662" s="795"/>
      <c r="L662" s="795"/>
      <c r="M662" s="795"/>
      <c r="N662" s="795"/>
      <c r="O662" s="795"/>
      <c r="P662" s="734"/>
      <c r="Q662" s="734"/>
      <c r="R662" s="734"/>
      <c r="S662" s="734"/>
      <c r="T662" s="734"/>
      <c r="U662" s="734"/>
      <c r="V662" s="734"/>
      <c r="W662" s="734"/>
      <c r="X662" s="796"/>
      <c r="Y662" s="748"/>
    </row>
    <row r="663" ht="15.75" customHeight="1">
      <c r="A663" s="748"/>
      <c r="B663" s="125"/>
      <c r="C663" s="754"/>
      <c r="D663" s="748"/>
      <c r="E663" s="748"/>
      <c r="F663" s="748"/>
      <c r="G663" s="748"/>
      <c r="H663" s="748"/>
      <c r="I663" s="748"/>
      <c r="J663" s="748"/>
      <c r="K663" s="748"/>
      <c r="L663" s="748"/>
      <c r="M663" s="753"/>
      <c r="N663" s="755"/>
      <c r="O663" s="755"/>
      <c r="P663" s="756"/>
      <c r="Q663" s="756"/>
      <c r="R663" s="757"/>
      <c r="S663" s="757"/>
      <c r="T663" s="758"/>
      <c r="U663" s="758"/>
      <c r="V663" s="759"/>
      <c r="W663" s="759"/>
      <c r="X663" s="753"/>
      <c r="Y663" s="748"/>
    </row>
    <row r="664" ht="15.75" customHeight="1">
      <c r="A664" s="748"/>
      <c r="B664" s="125"/>
      <c r="C664" s="760" t="s">
        <v>307</v>
      </c>
      <c r="D664" s="761"/>
      <c r="E664" s="761"/>
      <c r="F664" s="761"/>
      <c r="G664" s="761"/>
      <c r="H664" s="761"/>
      <c r="I664" s="761"/>
      <c r="J664" s="761"/>
      <c r="K664" s="761"/>
      <c r="L664" s="762"/>
      <c r="M664" s="763"/>
      <c r="N664" s="764"/>
      <c r="O664" s="90"/>
      <c r="P664" s="90"/>
      <c r="Q664" s="90"/>
      <c r="R664" s="90"/>
      <c r="S664" s="90"/>
      <c r="T664" s="90"/>
      <c r="U664" s="90"/>
      <c r="V664" s="90"/>
      <c r="W664" s="708"/>
      <c r="X664" s="753"/>
      <c r="Y664" s="748"/>
    </row>
    <row r="665" ht="15.75" customHeight="1">
      <c r="A665" s="748"/>
      <c r="B665" s="125"/>
      <c r="C665" s="765"/>
      <c r="D665" s="343"/>
      <c r="E665" s="343"/>
      <c r="F665" s="343"/>
      <c r="G665" s="343"/>
      <c r="H665" s="343"/>
      <c r="I665" s="343"/>
      <c r="J665" s="343"/>
      <c r="K665" s="343"/>
      <c r="L665" s="343"/>
      <c r="M665" s="343"/>
      <c r="N665" s="343"/>
      <c r="O665" s="343"/>
      <c r="P665" s="343"/>
      <c r="Q665" s="343"/>
      <c r="R665" s="343"/>
      <c r="S665" s="343"/>
      <c r="T665" s="343"/>
      <c r="U665" s="343"/>
      <c r="V665" s="343"/>
      <c r="W665" s="766"/>
      <c r="X665" s="753"/>
      <c r="Y665" s="748"/>
    </row>
    <row r="666" ht="15.75" customHeight="1">
      <c r="A666" s="748"/>
      <c r="B666" s="125"/>
      <c r="C666" s="767" t="s">
        <v>193</v>
      </c>
      <c r="D666" s="343"/>
      <c r="E666" s="343"/>
      <c r="F666" s="343"/>
      <c r="G666" s="343"/>
      <c r="H666" s="343"/>
      <c r="I666" s="343"/>
      <c r="J666" s="343"/>
      <c r="K666" s="343"/>
      <c r="L666" s="349"/>
      <c r="M666" s="768"/>
      <c r="N666" s="767"/>
      <c r="O666" s="343"/>
      <c r="P666" s="343"/>
      <c r="Q666" s="343"/>
      <c r="R666" s="343"/>
      <c r="S666" s="343"/>
      <c r="T666" s="343"/>
      <c r="U666" s="343"/>
      <c r="V666" s="343"/>
      <c r="W666" s="349"/>
      <c r="X666" s="753"/>
      <c r="Y666" s="748"/>
    </row>
    <row r="667" ht="15.75" customHeight="1">
      <c r="A667" s="748"/>
      <c r="B667" s="125"/>
      <c r="C667" s="769"/>
      <c r="D667" s="343"/>
      <c r="E667" s="343"/>
      <c r="F667" s="343"/>
      <c r="G667" s="343"/>
      <c r="H667" s="343"/>
      <c r="I667" s="343"/>
      <c r="J667" s="343"/>
      <c r="K667" s="343"/>
      <c r="L667" s="343"/>
      <c r="M667" s="343"/>
      <c r="N667" s="343"/>
      <c r="O667" s="343"/>
      <c r="P667" s="343"/>
      <c r="Q667" s="343"/>
      <c r="R667" s="343"/>
      <c r="S667" s="343"/>
      <c r="T667" s="343"/>
      <c r="U667" s="343"/>
      <c r="V667" s="343"/>
      <c r="W667" s="766"/>
      <c r="X667" s="753"/>
      <c r="Y667" s="748"/>
    </row>
    <row r="668" ht="15.75" customHeight="1">
      <c r="A668" s="748"/>
      <c r="B668" s="125"/>
      <c r="C668" s="770" t="s">
        <v>308</v>
      </c>
      <c r="D668" s="66"/>
      <c r="E668" s="66"/>
      <c r="F668" s="66"/>
      <c r="G668" s="66"/>
      <c r="H668" s="66"/>
      <c r="I668" s="66"/>
      <c r="J668" s="66"/>
      <c r="K668" s="66"/>
      <c r="L668" s="67"/>
      <c r="M668" s="771"/>
      <c r="N668" s="772" t="s">
        <v>309</v>
      </c>
      <c r="O668" s="773"/>
      <c r="P668" s="773"/>
      <c r="Q668" s="773"/>
      <c r="R668" s="773"/>
      <c r="S668" s="773"/>
      <c r="T668" s="773"/>
      <c r="U668" s="773"/>
      <c r="V668" s="773"/>
      <c r="W668" s="774"/>
      <c r="X668" s="753"/>
      <c r="Y668" s="748"/>
    </row>
    <row r="669" ht="15.75" customHeight="1">
      <c r="A669" s="748"/>
      <c r="B669" s="125"/>
      <c r="C669" s="797"/>
      <c r="D669" s="776"/>
      <c r="E669" s="777"/>
      <c r="F669" s="777" t="str">
        <f>IF(ISBLANK(C665),"",IF(C669&gt;1,"Experiências Adquiridas",IF(C669=1,"Experiência Adquirida","Missão Sem Experiência")))</f>
        <v/>
      </c>
      <c r="G669" s="343"/>
      <c r="H669" s="343"/>
      <c r="I669" s="343"/>
      <c r="J669" s="343"/>
      <c r="K669" s="343"/>
      <c r="L669" s="766"/>
      <c r="M669" s="778"/>
      <c r="N669" s="779"/>
      <c r="O669" s="343"/>
      <c r="P669" s="343"/>
      <c r="Q669" s="343"/>
      <c r="R669" s="343"/>
      <c r="S669" s="343"/>
      <c r="T669" s="343"/>
      <c r="U669" s="343"/>
      <c r="V669" s="343"/>
      <c r="W669" s="766"/>
      <c r="X669" s="753"/>
      <c r="Y669" s="748"/>
    </row>
    <row r="670" ht="15.75" customHeight="1">
      <c r="A670" s="748"/>
      <c r="B670" s="125"/>
      <c r="C670" s="780" t="s">
        <v>196</v>
      </c>
      <c r="D670" s="56"/>
      <c r="E670" s="56"/>
      <c r="F670" s="56"/>
      <c r="G670" s="56"/>
      <c r="H670" s="56"/>
      <c r="I670" s="56"/>
      <c r="J670" s="56"/>
      <c r="K670" s="56"/>
      <c r="L670" s="248"/>
      <c r="M670" s="781"/>
      <c r="N670" s="767" t="s">
        <v>197</v>
      </c>
      <c r="O670" s="343"/>
      <c r="P670" s="343"/>
      <c r="Q670" s="343"/>
      <c r="R670" s="343"/>
      <c r="S670" s="343"/>
      <c r="T670" s="343"/>
      <c r="U670" s="343"/>
      <c r="V670" s="343"/>
      <c r="W670" s="349"/>
      <c r="X670" s="753"/>
      <c r="Y670" s="748"/>
    </row>
    <row r="671" ht="15.75" customHeight="1">
      <c r="A671" s="748"/>
      <c r="B671" s="125"/>
      <c r="C671" s="782"/>
      <c r="D671" s="66"/>
      <c r="E671" s="66"/>
      <c r="F671" s="66"/>
      <c r="G671" s="66"/>
      <c r="H671" s="66"/>
      <c r="I671" s="66"/>
      <c r="J671" s="66"/>
      <c r="K671" s="66"/>
      <c r="L671" s="783"/>
      <c r="M671" s="784"/>
      <c r="N671" s="782"/>
      <c r="O671" s="66"/>
      <c r="P671" s="66"/>
      <c r="Q671" s="66"/>
      <c r="R671" s="66"/>
      <c r="S671" s="66"/>
      <c r="T671" s="66"/>
      <c r="U671" s="66"/>
      <c r="V671" s="66"/>
      <c r="W671" s="783"/>
      <c r="X671" s="753"/>
      <c r="Y671" s="748"/>
    </row>
    <row r="672" ht="15.75" customHeight="1">
      <c r="A672" s="748"/>
      <c r="B672" s="125"/>
      <c r="C672" s="785"/>
      <c r="L672" s="786"/>
      <c r="N672" s="785"/>
      <c r="W672" s="786"/>
      <c r="X672" s="753"/>
      <c r="Y672" s="748"/>
    </row>
    <row r="673" ht="15.75" customHeight="1">
      <c r="A673" s="748"/>
      <c r="B673" s="125"/>
      <c r="C673" s="785"/>
      <c r="L673" s="786"/>
      <c r="N673" s="785"/>
      <c r="W673" s="786"/>
      <c r="X673" s="753"/>
      <c r="Y673" s="748"/>
    </row>
    <row r="674" ht="15.75" customHeight="1">
      <c r="A674" s="748"/>
      <c r="B674" s="125"/>
      <c r="C674" s="785"/>
      <c r="L674" s="786"/>
      <c r="N674" s="785"/>
      <c r="W674" s="786"/>
      <c r="X674" s="753"/>
      <c r="Y674" s="748"/>
    </row>
    <row r="675" ht="15.75" customHeight="1">
      <c r="A675" s="748"/>
      <c r="B675" s="125"/>
      <c r="C675" s="787"/>
      <c r="D675" s="56"/>
      <c r="E675" s="56"/>
      <c r="F675" s="56"/>
      <c r="G675" s="56"/>
      <c r="H675" s="56"/>
      <c r="I675" s="56"/>
      <c r="J675" s="56"/>
      <c r="K675" s="56"/>
      <c r="L675" s="788"/>
      <c r="M675" s="56"/>
      <c r="N675" s="787"/>
      <c r="O675" s="56"/>
      <c r="P675" s="56"/>
      <c r="Q675" s="56"/>
      <c r="R675" s="56"/>
      <c r="S675" s="56"/>
      <c r="T675" s="56"/>
      <c r="U675" s="56"/>
      <c r="V675" s="56"/>
      <c r="W675" s="788"/>
      <c r="X675" s="753"/>
      <c r="Y675" s="748"/>
    </row>
    <row r="676" ht="15.75" customHeight="1">
      <c r="A676" s="748"/>
      <c r="B676" s="125"/>
      <c r="C676" s="665"/>
      <c r="D676" s="665"/>
      <c r="E676" s="789"/>
      <c r="F676" s="789"/>
      <c r="G676" s="790"/>
      <c r="H676" s="790"/>
      <c r="I676" s="790"/>
      <c r="J676" s="790"/>
      <c r="K676" s="790"/>
      <c r="L676" s="790"/>
      <c r="M676" s="790"/>
      <c r="N676" s="790"/>
      <c r="O676" s="790"/>
      <c r="P676" s="791"/>
      <c r="Q676" s="791"/>
      <c r="R676" s="791"/>
      <c r="S676" s="791"/>
      <c r="T676" s="791"/>
      <c r="U676" s="791"/>
      <c r="V676" s="791"/>
      <c r="W676" s="791"/>
      <c r="X676" s="753"/>
      <c r="Y676" s="748"/>
    </row>
    <row r="677" ht="15.75" customHeight="1">
      <c r="A677" s="748"/>
      <c r="B677" s="792"/>
      <c r="C677" s="734"/>
      <c r="D677" s="793"/>
      <c r="E677" s="794"/>
      <c r="F677" s="794"/>
      <c r="G677" s="795"/>
      <c r="H677" s="795"/>
      <c r="I677" s="795"/>
      <c r="J677" s="795"/>
      <c r="K677" s="795"/>
      <c r="L677" s="795"/>
      <c r="M677" s="795"/>
      <c r="N677" s="795"/>
      <c r="O677" s="795"/>
      <c r="P677" s="734"/>
      <c r="Q677" s="734"/>
      <c r="R677" s="734"/>
      <c r="S677" s="734"/>
      <c r="T677" s="734"/>
      <c r="U677" s="734"/>
      <c r="V677" s="734"/>
      <c r="W677" s="734"/>
      <c r="X677" s="796"/>
      <c r="Y677" s="748"/>
    </row>
    <row r="678" ht="15.75" customHeight="1">
      <c r="A678" s="748"/>
      <c r="B678" s="125"/>
      <c r="C678" s="754"/>
      <c r="D678" s="748"/>
      <c r="E678" s="748"/>
      <c r="F678" s="748"/>
      <c r="G678" s="748"/>
      <c r="H678" s="748"/>
      <c r="I678" s="748"/>
      <c r="J678" s="748"/>
      <c r="K678" s="748"/>
      <c r="L678" s="748"/>
      <c r="M678" s="753"/>
      <c r="N678" s="755"/>
      <c r="O678" s="755"/>
      <c r="P678" s="756"/>
      <c r="Q678" s="756"/>
      <c r="R678" s="757"/>
      <c r="S678" s="757"/>
      <c r="T678" s="758"/>
      <c r="U678" s="758"/>
      <c r="V678" s="759"/>
      <c r="W678" s="759"/>
      <c r="X678" s="753"/>
      <c r="Y678" s="748"/>
    </row>
    <row r="679" ht="15.75" customHeight="1">
      <c r="A679" s="748"/>
      <c r="B679" s="125"/>
      <c r="C679" s="760" t="s">
        <v>307</v>
      </c>
      <c r="D679" s="761"/>
      <c r="E679" s="761"/>
      <c r="F679" s="761"/>
      <c r="G679" s="761"/>
      <c r="H679" s="761"/>
      <c r="I679" s="761"/>
      <c r="J679" s="761"/>
      <c r="K679" s="761"/>
      <c r="L679" s="762"/>
      <c r="M679" s="763"/>
      <c r="N679" s="764"/>
      <c r="O679" s="90"/>
      <c r="P679" s="90"/>
      <c r="Q679" s="90"/>
      <c r="R679" s="90"/>
      <c r="S679" s="90"/>
      <c r="T679" s="90"/>
      <c r="U679" s="90"/>
      <c r="V679" s="90"/>
      <c r="W679" s="708"/>
      <c r="X679" s="753"/>
      <c r="Y679" s="748"/>
    </row>
    <row r="680" ht="15.75" customHeight="1">
      <c r="A680" s="748"/>
      <c r="B680" s="125"/>
      <c r="C680" s="765"/>
      <c r="D680" s="343"/>
      <c r="E680" s="343"/>
      <c r="F680" s="343"/>
      <c r="G680" s="343"/>
      <c r="H680" s="343"/>
      <c r="I680" s="343"/>
      <c r="J680" s="343"/>
      <c r="K680" s="343"/>
      <c r="L680" s="343"/>
      <c r="M680" s="343"/>
      <c r="N680" s="343"/>
      <c r="O680" s="343"/>
      <c r="P680" s="343"/>
      <c r="Q680" s="343"/>
      <c r="R680" s="343"/>
      <c r="S680" s="343"/>
      <c r="T680" s="343"/>
      <c r="U680" s="343"/>
      <c r="V680" s="343"/>
      <c r="W680" s="766"/>
      <c r="X680" s="753"/>
      <c r="Y680" s="748"/>
    </row>
    <row r="681" ht="15.75" customHeight="1">
      <c r="A681" s="748"/>
      <c r="B681" s="125"/>
      <c r="C681" s="767" t="s">
        <v>193</v>
      </c>
      <c r="D681" s="343"/>
      <c r="E681" s="343"/>
      <c r="F681" s="343"/>
      <c r="G681" s="343"/>
      <c r="H681" s="343"/>
      <c r="I681" s="343"/>
      <c r="J681" s="343"/>
      <c r="K681" s="343"/>
      <c r="L681" s="349"/>
      <c r="M681" s="768"/>
      <c r="N681" s="767"/>
      <c r="O681" s="343"/>
      <c r="P681" s="343"/>
      <c r="Q681" s="343"/>
      <c r="R681" s="343"/>
      <c r="S681" s="343"/>
      <c r="T681" s="343"/>
      <c r="U681" s="343"/>
      <c r="V681" s="343"/>
      <c r="W681" s="349"/>
      <c r="X681" s="753"/>
      <c r="Y681" s="748"/>
    </row>
    <row r="682" ht="15.75" customHeight="1">
      <c r="A682" s="748"/>
      <c r="B682" s="125"/>
      <c r="C682" s="769"/>
      <c r="D682" s="343"/>
      <c r="E682" s="343"/>
      <c r="F682" s="343"/>
      <c r="G682" s="343"/>
      <c r="H682" s="343"/>
      <c r="I682" s="343"/>
      <c r="J682" s="343"/>
      <c r="K682" s="343"/>
      <c r="L682" s="343"/>
      <c r="M682" s="343"/>
      <c r="N682" s="343"/>
      <c r="O682" s="343"/>
      <c r="P682" s="343"/>
      <c r="Q682" s="343"/>
      <c r="R682" s="343"/>
      <c r="S682" s="343"/>
      <c r="T682" s="343"/>
      <c r="U682" s="343"/>
      <c r="V682" s="343"/>
      <c r="W682" s="766"/>
      <c r="X682" s="753"/>
      <c r="Y682" s="748"/>
    </row>
    <row r="683" ht="15.75" customHeight="1">
      <c r="A683" s="748"/>
      <c r="B683" s="125"/>
      <c r="C683" s="770" t="s">
        <v>308</v>
      </c>
      <c r="D683" s="66"/>
      <c r="E683" s="66"/>
      <c r="F683" s="66"/>
      <c r="G683" s="66"/>
      <c r="H683" s="66"/>
      <c r="I683" s="66"/>
      <c r="J683" s="66"/>
      <c r="K683" s="66"/>
      <c r="L683" s="67"/>
      <c r="M683" s="771"/>
      <c r="N683" s="772" t="s">
        <v>309</v>
      </c>
      <c r="O683" s="773"/>
      <c r="P683" s="773"/>
      <c r="Q683" s="773"/>
      <c r="R683" s="773"/>
      <c r="S683" s="773"/>
      <c r="T683" s="773"/>
      <c r="U683" s="773"/>
      <c r="V683" s="773"/>
      <c r="W683" s="774"/>
      <c r="X683" s="753"/>
      <c r="Y683" s="748"/>
    </row>
    <row r="684" ht="15.75" customHeight="1">
      <c r="A684" s="748"/>
      <c r="B684" s="125"/>
      <c r="C684" s="797"/>
      <c r="D684" s="776"/>
      <c r="E684" s="777"/>
      <c r="F684" s="777" t="str">
        <f>IF(ISBLANK(C680),"",IF(C684&gt;1,"Experiências Adquiridas",IF(C684=1,"Experiência Adquirida","Missão Sem Experiência")))</f>
        <v/>
      </c>
      <c r="G684" s="343"/>
      <c r="H684" s="343"/>
      <c r="I684" s="343"/>
      <c r="J684" s="343"/>
      <c r="K684" s="343"/>
      <c r="L684" s="766"/>
      <c r="M684" s="778"/>
      <c r="N684" s="779"/>
      <c r="O684" s="343"/>
      <c r="P684" s="343"/>
      <c r="Q684" s="343"/>
      <c r="R684" s="343"/>
      <c r="S684" s="343"/>
      <c r="T684" s="343"/>
      <c r="U684" s="343"/>
      <c r="V684" s="343"/>
      <c r="W684" s="766"/>
      <c r="X684" s="753"/>
      <c r="Y684" s="748"/>
    </row>
    <row r="685" ht="15.75" customHeight="1">
      <c r="A685" s="748"/>
      <c r="B685" s="125"/>
      <c r="C685" s="780" t="s">
        <v>196</v>
      </c>
      <c r="D685" s="56"/>
      <c r="E685" s="56"/>
      <c r="F685" s="56"/>
      <c r="G685" s="56"/>
      <c r="H685" s="56"/>
      <c r="I685" s="56"/>
      <c r="J685" s="56"/>
      <c r="K685" s="56"/>
      <c r="L685" s="248"/>
      <c r="M685" s="781"/>
      <c r="N685" s="767" t="s">
        <v>197</v>
      </c>
      <c r="O685" s="343"/>
      <c r="P685" s="343"/>
      <c r="Q685" s="343"/>
      <c r="R685" s="343"/>
      <c r="S685" s="343"/>
      <c r="T685" s="343"/>
      <c r="U685" s="343"/>
      <c r="V685" s="343"/>
      <c r="W685" s="349"/>
      <c r="X685" s="753"/>
      <c r="Y685" s="748"/>
    </row>
    <row r="686" ht="15.75" customHeight="1">
      <c r="A686" s="748"/>
      <c r="B686" s="125"/>
      <c r="C686" s="782"/>
      <c r="D686" s="66"/>
      <c r="E686" s="66"/>
      <c r="F686" s="66"/>
      <c r="G686" s="66"/>
      <c r="H686" s="66"/>
      <c r="I686" s="66"/>
      <c r="J686" s="66"/>
      <c r="K686" s="66"/>
      <c r="L686" s="783"/>
      <c r="M686" s="784"/>
      <c r="N686" s="782"/>
      <c r="O686" s="66"/>
      <c r="P686" s="66"/>
      <c r="Q686" s="66"/>
      <c r="R686" s="66"/>
      <c r="S686" s="66"/>
      <c r="T686" s="66"/>
      <c r="U686" s="66"/>
      <c r="V686" s="66"/>
      <c r="W686" s="783"/>
      <c r="X686" s="753"/>
      <c r="Y686" s="748"/>
    </row>
    <row r="687" ht="15.75" customHeight="1">
      <c r="A687" s="748"/>
      <c r="B687" s="125"/>
      <c r="C687" s="785"/>
      <c r="L687" s="786"/>
      <c r="N687" s="785"/>
      <c r="W687" s="786"/>
      <c r="X687" s="753"/>
      <c r="Y687" s="748"/>
    </row>
    <row r="688" ht="15.75" customHeight="1">
      <c r="A688" s="748"/>
      <c r="B688" s="125"/>
      <c r="C688" s="785"/>
      <c r="L688" s="786"/>
      <c r="N688" s="785"/>
      <c r="W688" s="786"/>
      <c r="X688" s="753"/>
      <c r="Y688" s="748"/>
    </row>
    <row r="689" ht="15.75" customHeight="1">
      <c r="A689" s="748"/>
      <c r="B689" s="125"/>
      <c r="C689" s="785"/>
      <c r="L689" s="786"/>
      <c r="N689" s="785"/>
      <c r="W689" s="786"/>
      <c r="X689" s="753"/>
      <c r="Y689" s="748"/>
    </row>
    <row r="690" ht="15.75" customHeight="1">
      <c r="A690" s="748"/>
      <c r="B690" s="125"/>
      <c r="C690" s="787"/>
      <c r="D690" s="56"/>
      <c r="E690" s="56"/>
      <c r="F690" s="56"/>
      <c r="G690" s="56"/>
      <c r="H690" s="56"/>
      <c r="I690" s="56"/>
      <c r="J690" s="56"/>
      <c r="K690" s="56"/>
      <c r="L690" s="788"/>
      <c r="M690" s="56"/>
      <c r="N690" s="787"/>
      <c r="O690" s="56"/>
      <c r="P690" s="56"/>
      <c r="Q690" s="56"/>
      <c r="R690" s="56"/>
      <c r="S690" s="56"/>
      <c r="T690" s="56"/>
      <c r="U690" s="56"/>
      <c r="V690" s="56"/>
      <c r="W690" s="788"/>
      <c r="X690" s="753"/>
      <c r="Y690" s="748"/>
    </row>
    <row r="691" ht="15.75" customHeight="1">
      <c r="A691" s="748"/>
      <c r="B691" s="125"/>
      <c r="C691" s="665"/>
      <c r="D691" s="665"/>
      <c r="E691" s="789"/>
      <c r="F691" s="789"/>
      <c r="G691" s="790"/>
      <c r="H691" s="790"/>
      <c r="I691" s="790"/>
      <c r="J691" s="790"/>
      <c r="K691" s="790"/>
      <c r="L691" s="790"/>
      <c r="M691" s="790"/>
      <c r="N691" s="790"/>
      <c r="O691" s="790"/>
      <c r="P691" s="791"/>
      <c r="Q691" s="791"/>
      <c r="R691" s="791"/>
      <c r="S691" s="791"/>
      <c r="T691" s="791"/>
      <c r="U691" s="791"/>
      <c r="V691" s="791"/>
      <c r="W691" s="791"/>
      <c r="X691" s="753"/>
      <c r="Y691" s="748"/>
    </row>
    <row r="692" ht="15.75" customHeight="1">
      <c r="A692" s="748"/>
      <c r="B692" s="792"/>
      <c r="C692" s="734"/>
      <c r="D692" s="793"/>
      <c r="E692" s="794"/>
      <c r="F692" s="794"/>
      <c r="G692" s="795"/>
      <c r="H692" s="795"/>
      <c r="I692" s="795"/>
      <c r="J692" s="795"/>
      <c r="K692" s="795"/>
      <c r="L692" s="795"/>
      <c r="M692" s="795"/>
      <c r="N692" s="795"/>
      <c r="O692" s="795"/>
      <c r="P692" s="734"/>
      <c r="Q692" s="734"/>
      <c r="R692" s="734"/>
      <c r="S692" s="734"/>
      <c r="T692" s="734"/>
      <c r="U692" s="734"/>
      <c r="V692" s="734"/>
      <c r="W692" s="734"/>
      <c r="X692" s="796"/>
      <c r="Y692" s="748"/>
    </row>
    <row r="693" ht="15.75" customHeight="1">
      <c r="A693" s="748"/>
      <c r="B693" s="125"/>
      <c r="C693" s="754"/>
      <c r="D693" s="748"/>
      <c r="E693" s="748"/>
      <c r="F693" s="748"/>
      <c r="G693" s="748"/>
      <c r="H693" s="748"/>
      <c r="I693" s="748"/>
      <c r="J693" s="748"/>
      <c r="K693" s="748"/>
      <c r="L693" s="748"/>
      <c r="M693" s="753"/>
      <c r="N693" s="755"/>
      <c r="O693" s="755"/>
      <c r="P693" s="756"/>
      <c r="Q693" s="756"/>
      <c r="R693" s="757"/>
      <c r="S693" s="757"/>
      <c r="T693" s="758"/>
      <c r="U693" s="758"/>
      <c r="V693" s="759"/>
      <c r="W693" s="759"/>
      <c r="X693" s="753"/>
      <c r="Y693" s="748"/>
    </row>
    <row r="694" ht="15.75" customHeight="1">
      <c r="A694" s="748"/>
      <c r="B694" s="125"/>
      <c r="C694" s="760" t="s">
        <v>307</v>
      </c>
      <c r="D694" s="761"/>
      <c r="E694" s="761"/>
      <c r="F694" s="761"/>
      <c r="G694" s="761"/>
      <c r="H694" s="761"/>
      <c r="I694" s="761"/>
      <c r="J694" s="761"/>
      <c r="K694" s="761"/>
      <c r="L694" s="762"/>
      <c r="M694" s="763"/>
      <c r="N694" s="764"/>
      <c r="O694" s="90"/>
      <c r="P694" s="90"/>
      <c r="Q694" s="90"/>
      <c r="R694" s="90"/>
      <c r="S694" s="90"/>
      <c r="T694" s="90"/>
      <c r="U694" s="90"/>
      <c r="V694" s="90"/>
      <c r="W694" s="708"/>
      <c r="X694" s="753"/>
      <c r="Y694" s="748"/>
    </row>
    <row r="695" ht="15.75" customHeight="1">
      <c r="A695" s="748"/>
      <c r="B695" s="125"/>
      <c r="C695" s="765"/>
      <c r="D695" s="343"/>
      <c r="E695" s="343"/>
      <c r="F695" s="343"/>
      <c r="G695" s="343"/>
      <c r="H695" s="343"/>
      <c r="I695" s="343"/>
      <c r="J695" s="343"/>
      <c r="K695" s="343"/>
      <c r="L695" s="343"/>
      <c r="M695" s="343"/>
      <c r="N695" s="343"/>
      <c r="O695" s="343"/>
      <c r="P695" s="343"/>
      <c r="Q695" s="343"/>
      <c r="R695" s="343"/>
      <c r="S695" s="343"/>
      <c r="T695" s="343"/>
      <c r="U695" s="343"/>
      <c r="V695" s="343"/>
      <c r="W695" s="766"/>
      <c r="X695" s="753"/>
      <c r="Y695" s="748"/>
    </row>
    <row r="696" ht="15.75" customHeight="1">
      <c r="A696" s="748"/>
      <c r="B696" s="125"/>
      <c r="C696" s="767" t="s">
        <v>193</v>
      </c>
      <c r="D696" s="343"/>
      <c r="E696" s="343"/>
      <c r="F696" s="343"/>
      <c r="G696" s="343"/>
      <c r="H696" s="343"/>
      <c r="I696" s="343"/>
      <c r="J696" s="343"/>
      <c r="K696" s="343"/>
      <c r="L696" s="349"/>
      <c r="M696" s="768"/>
      <c r="N696" s="767"/>
      <c r="O696" s="343"/>
      <c r="P696" s="343"/>
      <c r="Q696" s="343"/>
      <c r="R696" s="343"/>
      <c r="S696" s="343"/>
      <c r="T696" s="343"/>
      <c r="U696" s="343"/>
      <c r="V696" s="343"/>
      <c r="W696" s="349"/>
      <c r="X696" s="753"/>
      <c r="Y696" s="748"/>
    </row>
    <row r="697" ht="15.75" customHeight="1">
      <c r="A697" s="748"/>
      <c r="B697" s="125"/>
      <c r="C697" s="769"/>
      <c r="D697" s="343"/>
      <c r="E697" s="343"/>
      <c r="F697" s="343"/>
      <c r="G697" s="343"/>
      <c r="H697" s="343"/>
      <c r="I697" s="343"/>
      <c r="J697" s="343"/>
      <c r="K697" s="343"/>
      <c r="L697" s="343"/>
      <c r="M697" s="343"/>
      <c r="N697" s="343"/>
      <c r="O697" s="343"/>
      <c r="P697" s="343"/>
      <c r="Q697" s="343"/>
      <c r="R697" s="343"/>
      <c r="S697" s="343"/>
      <c r="T697" s="343"/>
      <c r="U697" s="343"/>
      <c r="V697" s="343"/>
      <c r="W697" s="766"/>
      <c r="X697" s="753"/>
      <c r="Y697" s="748"/>
    </row>
    <row r="698" ht="15.75" customHeight="1">
      <c r="A698" s="748"/>
      <c r="B698" s="125"/>
      <c r="C698" s="770" t="s">
        <v>308</v>
      </c>
      <c r="D698" s="66"/>
      <c r="E698" s="66"/>
      <c r="F698" s="66"/>
      <c r="G698" s="66"/>
      <c r="H698" s="66"/>
      <c r="I698" s="66"/>
      <c r="J698" s="66"/>
      <c r="K698" s="66"/>
      <c r="L698" s="67"/>
      <c r="M698" s="771"/>
      <c r="N698" s="772" t="s">
        <v>309</v>
      </c>
      <c r="O698" s="773"/>
      <c r="P698" s="773"/>
      <c r="Q698" s="773"/>
      <c r="R698" s="773"/>
      <c r="S698" s="773"/>
      <c r="T698" s="773"/>
      <c r="U698" s="773"/>
      <c r="V698" s="773"/>
      <c r="W698" s="774"/>
      <c r="X698" s="753"/>
      <c r="Y698" s="748"/>
    </row>
    <row r="699" ht="15.75" customHeight="1">
      <c r="A699" s="748"/>
      <c r="B699" s="125"/>
      <c r="C699" s="797"/>
      <c r="D699" s="776"/>
      <c r="E699" s="777"/>
      <c r="F699" s="777" t="str">
        <f>IF(ISBLANK(C695),"",IF(C699&gt;1,"Experiências Adquiridas",IF(C699=1,"Experiência Adquirida","Missão Sem Experiência")))</f>
        <v/>
      </c>
      <c r="G699" s="343"/>
      <c r="H699" s="343"/>
      <c r="I699" s="343"/>
      <c r="J699" s="343"/>
      <c r="K699" s="343"/>
      <c r="L699" s="766"/>
      <c r="M699" s="778"/>
      <c r="N699" s="779"/>
      <c r="O699" s="343"/>
      <c r="P699" s="343"/>
      <c r="Q699" s="343"/>
      <c r="R699" s="343"/>
      <c r="S699" s="343"/>
      <c r="T699" s="343"/>
      <c r="U699" s="343"/>
      <c r="V699" s="343"/>
      <c r="W699" s="766"/>
      <c r="X699" s="753"/>
      <c r="Y699" s="748"/>
    </row>
    <row r="700" ht="15.75" customHeight="1">
      <c r="A700" s="748"/>
      <c r="B700" s="125"/>
      <c r="C700" s="780" t="s">
        <v>196</v>
      </c>
      <c r="D700" s="56"/>
      <c r="E700" s="56"/>
      <c r="F700" s="56"/>
      <c r="G700" s="56"/>
      <c r="H700" s="56"/>
      <c r="I700" s="56"/>
      <c r="J700" s="56"/>
      <c r="K700" s="56"/>
      <c r="L700" s="248"/>
      <c r="M700" s="781"/>
      <c r="N700" s="767" t="s">
        <v>197</v>
      </c>
      <c r="O700" s="343"/>
      <c r="P700" s="343"/>
      <c r="Q700" s="343"/>
      <c r="R700" s="343"/>
      <c r="S700" s="343"/>
      <c r="T700" s="343"/>
      <c r="U700" s="343"/>
      <c r="V700" s="343"/>
      <c r="W700" s="349"/>
      <c r="X700" s="753"/>
      <c r="Y700" s="748"/>
    </row>
    <row r="701" ht="15.75" customHeight="1">
      <c r="A701" s="748"/>
      <c r="B701" s="125"/>
      <c r="C701" s="782"/>
      <c r="D701" s="66"/>
      <c r="E701" s="66"/>
      <c r="F701" s="66"/>
      <c r="G701" s="66"/>
      <c r="H701" s="66"/>
      <c r="I701" s="66"/>
      <c r="J701" s="66"/>
      <c r="K701" s="66"/>
      <c r="L701" s="783"/>
      <c r="M701" s="784"/>
      <c r="N701" s="782"/>
      <c r="O701" s="66"/>
      <c r="P701" s="66"/>
      <c r="Q701" s="66"/>
      <c r="R701" s="66"/>
      <c r="S701" s="66"/>
      <c r="T701" s="66"/>
      <c r="U701" s="66"/>
      <c r="V701" s="66"/>
      <c r="W701" s="783"/>
      <c r="X701" s="753"/>
      <c r="Y701" s="748"/>
    </row>
    <row r="702" ht="15.75" customHeight="1">
      <c r="A702" s="748"/>
      <c r="B702" s="125"/>
      <c r="C702" s="785"/>
      <c r="L702" s="786"/>
      <c r="N702" s="785"/>
      <c r="W702" s="786"/>
      <c r="X702" s="753"/>
      <c r="Y702" s="748"/>
    </row>
    <row r="703" ht="15.75" customHeight="1">
      <c r="A703" s="748"/>
      <c r="B703" s="125"/>
      <c r="C703" s="785"/>
      <c r="L703" s="786"/>
      <c r="N703" s="785"/>
      <c r="W703" s="786"/>
      <c r="X703" s="753"/>
      <c r="Y703" s="748"/>
    </row>
    <row r="704" ht="15.75" customHeight="1">
      <c r="A704" s="748"/>
      <c r="B704" s="125"/>
      <c r="C704" s="785"/>
      <c r="L704" s="786"/>
      <c r="N704" s="785"/>
      <c r="W704" s="786"/>
      <c r="X704" s="753"/>
      <c r="Y704" s="748"/>
    </row>
    <row r="705" ht="15.75" customHeight="1">
      <c r="A705" s="748"/>
      <c r="B705" s="125"/>
      <c r="C705" s="787"/>
      <c r="D705" s="56"/>
      <c r="E705" s="56"/>
      <c r="F705" s="56"/>
      <c r="G705" s="56"/>
      <c r="H705" s="56"/>
      <c r="I705" s="56"/>
      <c r="J705" s="56"/>
      <c r="K705" s="56"/>
      <c r="L705" s="788"/>
      <c r="M705" s="56"/>
      <c r="N705" s="787"/>
      <c r="O705" s="56"/>
      <c r="P705" s="56"/>
      <c r="Q705" s="56"/>
      <c r="R705" s="56"/>
      <c r="S705" s="56"/>
      <c r="T705" s="56"/>
      <c r="U705" s="56"/>
      <c r="V705" s="56"/>
      <c r="W705" s="788"/>
      <c r="X705" s="753"/>
      <c r="Y705" s="748"/>
    </row>
    <row r="706" ht="15.75" customHeight="1">
      <c r="A706" s="748"/>
      <c r="B706" s="125"/>
      <c r="C706" s="665"/>
      <c r="D706" s="665"/>
      <c r="E706" s="789"/>
      <c r="F706" s="789"/>
      <c r="G706" s="790"/>
      <c r="H706" s="790"/>
      <c r="I706" s="790"/>
      <c r="J706" s="790"/>
      <c r="K706" s="790"/>
      <c r="L706" s="790"/>
      <c r="M706" s="790"/>
      <c r="N706" s="790"/>
      <c r="O706" s="790"/>
      <c r="P706" s="791"/>
      <c r="Q706" s="791"/>
      <c r="R706" s="791"/>
      <c r="S706" s="791"/>
      <c r="T706" s="791"/>
      <c r="U706" s="791"/>
      <c r="V706" s="791"/>
      <c r="W706" s="791"/>
      <c r="X706" s="753"/>
      <c r="Y706" s="748"/>
    </row>
    <row r="707" ht="15.75" customHeight="1">
      <c r="A707" s="748"/>
      <c r="B707" s="792"/>
      <c r="C707" s="734"/>
      <c r="D707" s="793"/>
      <c r="E707" s="794"/>
      <c r="F707" s="794"/>
      <c r="G707" s="795"/>
      <c r="H707" s="795"/>
      <c r="I707" s="795"/>
      <c r="J707" s="795"/>
      <c r="K707" s="795"/>
      <c r="L707" s="795"/>
      <c r="M707" s="795"/>
      <c r="N707" s="795"/>
      <c r="O707" s="795"/>
      <c r="P707" s="734"/>
      <c r="Q707" s="734"/>
      <c r="R707" s="734"/>
      <c r="S707" s="734"/>
      <c r="T707" s="734"/>
      <c r="U707" s="734"/>
      <c r="V707" s="734"/>
      <c r="W707" s="734"/>
      <c r="X707" s="796"/>
      <c r="Y707" s="748"/>
    </row>
    <row r="708" ht="15.75" customHeight="1">
      <c r="A708" s="748"/>
      <c r="B708" s="125"/>
      <c r="C708" s="754"/>
      <c r="D708" s="748"/>
      <c r="E708" s="748"/>
      <c r="F708" s="748"/>
      <c r="G708" s="748"/>
      <c r="H708" s="748"/>
      <c r="I708" s="748"/>
      <c r="J708" s="748"/>
      <c r="K708" s="748"/>
      <c r="L708" s="748"/>
      <c r="M708" s="753"/>
      <c r="N708" s="755"/>
      <c r="O708" s="755"/>
      <c r="P708" s="756"/>
      <c r="Q708" s="756"/>
      <c r="R708" s="757"/>
      <c r="S708" s="757"/>
      <c r="T708" s="758"/>
      <c r="U708" s="758"/>
      <c r="V708" s="759"/>
      <c r="W708" s="759"/>
      <c r="X708" s="753"/>
      <c r="Y708" s="748"/>
    </row>
    <row r="709" ht="15.75" customHeight="1">
      <c r="A709" s="748"/>
      <c r="B709" s="125"/>
      <c r="C709" s="760" t="s">
        <v>307</v>
      </c>
      <c r="D709" s="761"/>
      <c r="E709" s="761"/>
      <c r="F709" s="761"/>
      <c r="G709" s="761"/>
      <c r="H709" s="761"/>
      <c r="I709" s="761"/>
      <c r="J709" s="761"/>
      <c r="K709" s="761"/>
      <c r="L709" s="762"/>
      <c r="M709" s="763"/>
      <c r="N709" s="764"/>
      <c r="O709" s="90"/>
      <c r="P709" s="90"/>
      <c r="Q709" s="90"/>
      <c r="R709" s="90"/>
      <c r="S709" s="90"/>
      <c r="T709" s="90"/>
      <c r="U709" s="90"/>
      <c r="V709" s="90"/>
      <c r="W709" s="708"/>
      <c r="X709" s="753"/>
      <c r="Y709" s="748"/>
    </row>
    <row r="710" ht="15.75" customHeight="1">
      <c r="A710" s="748"/>
      <c r="B710" s="125"/>
      <c r="C710" s="765"/>
      <c r="D710" s="343"/>
      <c r="E710" s="343"/>
      <c r="F710" s="343"/>
      <c r="G710" s="343"/>
      <c r="H710" s="343"/>
      <c r="I710" s="343"/>
      <c r="J710" s="343"/>
      <c r="K710" s="343"/>
      <c r="L710" s="343"/>
      <c r="M710" s="343"/>
      <c r="N710" s="343"/>
      <c r="O710" s="343"/>
      <c r="P710" s="343"/>
      <c r="Q710" s="343"/>
      <c r="R710" s="343"/>
      <c r="S710" s="343"/>
      <c r="T710" s="343"/>
      <c r="U710" s="343"/>
      <c r="V710" s="343"/>
      <c r="W710" s="766"/>
      <c r="X710" s="753"/>
      <c r="Y710" s="748"/>
    </row>
    <row r="711" ht="15.75" customHeight="1">
      <c r="A711" s="748"/>
      <c r="B711" s="125"/>
      <c r="C711" s="767" t="s">
        <v>193</v>
      </c>
      <c r="D711" s="343"/>
      <c r="E711" s="343"/>
      <c r="F711" s="343"/>
      <c r="G711" s="343"/>
      <c r="H711" s="343"/>
      <c r="I711" s="343"/>
      <c r="J711" s="343"/>
      <c r="K711" s="343"/>
      <c r="L711" s="349"/>
      <c r="M711" s="768"/>
      <c r="N711" s="767"/>
      <c r="O711" s="343"/>
      <c r="P711" s="343"/>
      <c r="Q711" s="343"/>
      <c r="R711" s="343"/>
      <c r="S711" s="343"/>
      <c r="T711" s="343"/>
      <c r="U711" s="343"/>
      <c r="V711" s="343"/>
      <c r="W711" s="349"/>
      <c r="X711" s="753"/>
      <c r="Y711" s="748"/>
    </row>
    <row r="712" ht="15.75" customHeight="1">
      <c r="A712" s="748"/>
      <c r="B712" s="125"/>
      <c r="C712" s="769"/>
      <c r="D712" s="343"/>
      <c r="E712" s="343"/>
      <c r="F712" s="343"/>
      <c r="G712" s="343"/>
      <c r="H712" s="343"/>
      <c r="I712" s="343"/>
      <c r="J712" s="343"/>
      <c r="K712" s="343"/>
      <c r="L712" s="343"/>
      <c r="M712" s="343"/>
      <c r="N712" s="343"/>
      <c r="O712" s="343"/>
      <c r="P712" s="343"/>
      <c r="Q712" s="343"/>
      <c r="R712" s="343"/>
      <c r="S712" s="343"/>
      <c r="T712" s="343"/>
      <c r="U712" s="343"/>
      <c r="V712" s="343"/>
      <c r="W712" s="766"/>
      <c r="X712" s="753"/>
      <c r="Y712" s="748"/>
    </row>
    <row r="713" ht="15.75" customHeight="1">
      <c r="A713" s="748"/>
      <c r="B713" s="125"/>
      <c r="C713" s="770" t="s">
        <v>308</v>
      </c>
      <c r="D713" s="66"/>
      <c r="E713" s="66"/>
      <c r="F713" s="66"/>
      <c r="G713" s="66"/>
      <c r="H713" s="66"/>
      <c r="I713" s="66"/>
      <c r="J713" s="66"/>
      <c r="K713" s="66"/>
      <c r="L713" s="67"/>
      <c r="M713" s="771"/>
      <c r="N713" s="772" t="s">
        <v>309</v>
      </c>
      <c r="O713" s="773"/>
      <c r="P713" s="773"/>
      <c r="Q713" s="773"/>
      <c r="R713" s="773"/>
      <c r="S713" s="773"/>
      <c r="T713" s="773"/>
      <c r="U713" s="773"/>
      <c r="V713" s="773"/>
      <c r="W713" s="774"/>
      <c r="X713" s="753"/>
      <c r="Y713" s="748"/>
    </row>
    <row r="714" ht="15.75" customHeight="1">
      <c r="A714" s="748"/>
      <c r="B714" s="125"/>
      <c r="C714" s="797"/>
      <c r="D714" s="776"/>
      <c r="E714" s="777"/>
      <c r="F714" s="777" t="str">
        <f>IF(ISBLANK(C710),"",IF(C714&gt;1,"Experiências Adquiridas",IF(C714=1,"Experiência Adquirida","Missão Sem Experiência")))</f>
        <v/>
      </c>
      <c r="G714" s="343"/>
      <c r="H714" s="343"/>
      <c r="I714" s="343"/>
      <c r="J714" s="343"/>
      <c r="K714" s="343"/>
      <c r="L714" s="766"/>
      <c r="M714" s="778"/>
      <c r="N714" s="779"/>
      <c r="O714" s="343"/>
      <c r="P714" s="343"/>
      <c r="Q714" s="343"/>
      <c r="R714" s="343"/>
      <c r="S714" s="343"/>
      <c r="T714" s="343"/>
      <c r="U714" s="343"/>
      <c r="V714" s="343"/>
      <c r="W714" s="766"/>
      <c r="X714" s="753"/>
      <c r="Y714" s="748"/>
    </row>
    <row r="715" ht="15.75" customHeight="1">
      <c r="A715" s="748"/>
      <c r="B715" s="125"/>
      <c r="C715" s="780" t="s">
        <v>196</v>
      </c>
      <c r="D715" s="56"/>
      <c r="E715" s="56"/>
      <c r="F715" s="56"/>
      <c r="G715" s="56"/>
      <c r="H715" s="56"/>
      <c r="I715" s="56"/>
      <c r="J715" s="56"/>
      <c r="K715" s="56"/>
      <c r="L715" s="248"/>
      <c r="M715" s="781"/>
      <c r="N715" s="767" t="s">
        <v>197</v>
      </c>
      <c r="O715" s="343"/>
      <c r="P715" s="343"/>
      <c r="Q715" s="343"/>
      <c r="R715" s="343"/>
      <c r="S715" s="343"/>
      <c r="T715" s="343"/>
      <c r="U715" s="343"/>
      <c r="V715" s="343"/>
      <c r="W715" s="349"/>
      <c r="X715" s="753"/>
      <c r="Y715" s="748"/>
    </row>
    <row r="716" ht="15.75" customHeight="1">
      <c r="A716" s="748"/>
      <c r="B716" s="125"/>
      <c r="C716" s="782"/>
      <c r="D716" s="66"/>
      <c r="E716" s="66"/>
      <c r="F716" s="66"/>
      <c r="G716" s="66"/>
      <c r="H716" s="66"/>
      <c r="I716" s="66"/>
      <c r="J716" s="66"/>
      <c r="K716" s="66"/>
      <c r="L716" s="783"/>
      <c r="M716" s="784"/>
      <c r="N716" s="782"/>
      <c r="O716" s="66"/>
      <c r="P716" s="66"/>
      <c r="Q716" s="66"/>
      <c r="R716" s="66"/>
      <c r="S716" s="66"/>
      <c r="T716" s="66"/>
      <c r="U716" s="66"/>
      <c r="V716" s="66"/>
      <c r="W716" s="783"/>
      <c r="X716" s="753"/>
      <c r="Y716" s="748"/>
    </row>
    <row r="717" ht="15.75" customHeight="1">
      <c r="A717" s="748"/>
      <c r="B717" s="125"/>
      <c r="C717" s="785"/>
      <c r="L717" s="786"/>
      <c r="N717" s="785"/>
      <c r="W717" s="786"/>
      <c r="X717" s="753"/>
      <c r="Y717" s="748"/>
    </row>
    <row r="718" ht="15.75" customHeight="1">
      <c r="A718" s="748"/>
      <c r="B718" s="125"/>
      <c r="C718" s="785"/>
      <c r="L718" s="786"/>
      <c r="N718" s="785"/>
      <c r="W718" s="786"/>
      <c r="X718" s="753"/>
      <c r="Y718" s="748"/>
    </row>
    <row r="719" ht="15.75" customHeight="1">
      <c r="A719" s="748"/>
      <c r="B719" s="125"/>
      <c r="C719" s="785"/>
      <c r="L719" s="786"/>
      <c r="N719" s="785"/>
      <c r="W719" s="786"/>
      <c r="X719" s="753"/>
      <c r="Y719" s="748"/>
    </row>
    <row r="720" ht="15.75" customHeight="1">
      <c r="A720" s="748"/>
      <c r="B720" s="125"/>
      <c r="C720" s="787"/>
      <c r="D720" s="56"/>
      <c r="E720" s="56"/>
      <c r="F720" s="56"/>
      <c r="G720" s="56"/>
      <c r="H720" s="56"/>
      <c r="I720" s="56"/>
      <c r="J720" s="56"/>
      <c r="K720" s="56"/>
      <c r="L720" s="788"/>
      <c r="M720" s="56"/>
      <c r="N720" s="787"/>
      <c r="O720" s="56"/>
      <c r="P720" s="56"/>
      <c r="Q720" s="56"/>
      <c r="R720" s="56"/>
      <c r="S720" s="56"/>
      <c r="T720" s="56"/>
      <c r="U720" s="56"/>
      <c r="V720" s="56"/>
      <c r="W720" s="788"/>
      <c r="X720" s="753"/>
      <c r="Y720" s="748"/>
    </row>
    <row r="721" ht="15.75" customHeight="1">
      <c r="A721" s="748"/>
      <c r="B721" s="125"/>
      <c r="C721" s="665"/>
      <c r="D721" s="665"/>
      <c r="E721" s="789"/>
      <c r="F721" s="789"/>
      <c r="G721" s="790"/>
      <c r="H721" s="790"/>
      <c r="I721" s="790"/>
      <c r="J721" s="790"/>
      <c r="K721" s="790"/>
      <c r="L721" s="790"/>
      <c r="M721" s="790"/>
      <c r="N721" s="790"/>
      <c r="O721" s="790"/>
      <c r="P721" s="791"/>
      <c r="Q721" s="791"/>
      <c r="R721" s="791"/>
      <c r="S721" s="791"/>
      <c r="T721" s="791"/>
      <c r="U721" s="791"/>
      <c r="V721" s="791"/>
      <c r="W721" s="791"/>
      <c r="X721" s="753"/>
      <c r="Y721" s="748"/>
    </row>
    <row r="722" ht="15.75" customHeight="1">
      <c r="A722" s="748"/>
      <c r="B722" s="792"/>
      <c r="C722" s="734"/>
      <c r="D722" s="793"/>
      <c r="E722" s="794"/>
      <c r="F722" s="794"/>
      <c r="G722" s="795"/>
      <c r="H722" s="795"/>
      <c r="I722" s="795"/>
      <c r="J722" s="795"/>
      <c r="K722" s="795"/>
      <c r="L722" s="795"/>
      <c r="M722" s="795"/>
      <c r="N722" s="795"/>
      <c r="O722" s="795"/>
      <c r="P722" s="734"/>
      <c r="Q722" s="734"/>
      <c r="R722" s="734"/>
      <c r="S722" s="734"/>
      <c r="T722" s="734"/>
      <c r="U722" s="734"/>
      <c r="V722" s="734"/>
      <c r="W722" s="734"/>
      <c r="X722" s="796"/>
      <c r="Y722" s="748"/>
    </row>
    <row r="723" ht="15.75" customHeight="1">
      <c r="A723" s="748"/>
      <c r="B723" s="125"/>
      <c r="C723" s="754"/>
      <c r="D723" s="748"/>
      <c r="E723" s="748"/>
      <c r="F723" s="748"/>
      <c r="G723" s="748"/>
      <c r="H723" s="748"/>
      <c r="I723" s="748"/>
      <c r="J723" s="748"/>
      <c r="K723" s="748"/>
      <c r="L723" s="748"/>
      <c r="M723" s="753"/>
      <c r="N723" s="755"/>
      <c r="O723" s="755"/>
      <c r="P723" s="756"/>
      <c r="Q723" s="756"/>
      <c r="R723" s="757"/>
      <c r="S723" s="757"/>
      <c r="T723" s="758"/>
      <c r="U723" s="758"/>
      <c r="V723" s="759"/>
      <c r="W723" s="759"/>
      <c r="X723" s="753"/>
      <c r="Y723" s="748"/>
    </row>
    <row r="724" ht="15.75" customHeight="1">
      <c r="A724" s="748"/>
      <c r="B724" s="125"/>
      <c r="C724" s="760" t="s">
        <v>307</v>
      </c>
      <c r="D724" s="761"/>
      <c r="E724" s="761"/>
      <c r="F724" s="761"/>
      <c r="G724" s="761"/>
      <c r="H724" s="761"/>
      <c r="I724" s="761"/>
      <c r="J724" s="761"/>
      <c r="K724" s="761"/>
      <c r="L724" s="762"/>
      <c r="M724" s="763"/>
      <c r="N724" s="764"/>
      <c r="O724" s="90"/>
      <c r="P724" s="90"/>
      <c r="Q724" s="90"/>
      <c r="R724" s="90"/>
      <c r="S724" s="90"/>
      <c r="T724" s="90"/>
      <c r="U724" s="90"/>
      <c r="V724" s="90"/>
      <c r="W724" s="708"/>
      <c r="X724" s="753"/>
      <c r="Y724" s="748"/>
    </row>
    <row r="725" ht="15.75" customHeight="1">
      <c r="A725" s="748"/>
      <c r="B725" s="125"/>
      <c r="C725" s="765"/>
      <c r="D725" s="343"/>
      <c r="E725" s="343"/>
      <c r="F725" s="343"/>
      <c r="G725" s="343"/>
      <c r="H725" s="343"/>
      <c r="I725" s="343"/>
      <c r="J725" s="343"/>
      <c r="K725" s="343"/>
      <c r="L725" s="343"/>
      <c r="M725" s="343"/>
      <c r="N725" s="343"/>
      <c r="O725" s="343"/>
      <c r="P725" s="343"/>
      <c r="Q725" s="343"/>
      <c r="R725" s="343"/>
      <c r="S725" s="343"/>
      <c r="T725" s="343"/>
      <c r="U725" s="343"/>
      <c r="V725" s="343"/>
      <c r="W725" s="766"/>
      <c r="X725" s="753"/>
      <c r="Y725" s="748"/>
    </row>
    <row r="726" ht="15.75" customHeight="1">
      <c r="A726" s="748"/>
      <c r="B726" s="125"/>
      <c r="C726" s="767" t="s">
        <v>193</v>
      </c>
      <c r="D726" s="343"/>
      <c r="E726" s="343"/>
      <c r="F726" s="343"/>
      <c r="G726" s="343"/>
      <c r="H726" s="343"/>
      <c r="I726" s="343"/>
      <c r="J726" s="343"/>
      <c r="K726" s="343"/>
      <c r="L726" s="349"/>
      <c r="M726" s="768"/>
      <c r="N726" s="767"/>
      <c r="O726" s="343"/>
      <c r="P726" s="343"/>
      <c r="Q726" s="343"/>
      <c r="R726" s="343"/>
      <c r="S726" s="343"/>
      <c r="T726" s="343"/>
      <c r="U726" s="343"/>
      <c r="V726" s="343"/>
      <c r="W726" s="349"/>
      <c r="X726" s="753"/>
      <c r="Y726" s="748"/>
    </row>
    <row r="727" ht="15.75" customHeight="1">
      <c r="A727" s="748"/>
      <c r="B727" s="125"/>
      <c r="C727" s="769"/>
      <c r="D727" s="343"/>
      <c r="E727" s="343"/>
      <c r="F727" s="343"/>
      <c r="G727" s="343"/>
      <c r="H727" s="343"/>
      <c r="I727" s="343"/>
      <c r="J727" s="343"/>
      <c r="K727" s="343"/>
      <c r="L727" s="343"/>
      <c r="M727" s="343"/>
      <c r="N727" s="343"/>
      <c r="O727" s="343"/>
      <c r="P727" s="343"/>
      <c r="Q727" s="343"/>
      <c r="R727" s="343"/>
      <c r="S727" s="343"/>
      <c r="T727" s="343"/>
      <c r="U727" s="343"/>
      <c r="V727" s="343"/>
      <c r="W727" s="766"/>
      <c r="X727" s="753"/>
      <c r="Y727" s="748"/>
    </row>
    <row r="728" ht="15.75" customHeight="1">
      <c r="A728" s="748"/>
      <c r="B728" s="125"/>
      <c r="C728" s="770" t="s">
        <v>308</v>
      </c>
      <c r="D728" s="66"/>
      <c r="E728" s="66"/>
      <c r="F728" s="66"/>
      <c r="G728" s="66"/>
      <c r="H728" s="66"/>
      <c r="I728" s="66"/>
      <c r="J728" s="66"/>
      <c r="K728" s="66"/>
      <c r="L728" s="67"/>
      <c r="M728" s="771"/>
      <c r="N728" s="772" t="s">
        <v>309</v>
      </c>
      <c r="O728" s="773"/>
      <c r="P728" s="773"/>
      <c r="Q728" s="773"/>
      <c r="R728" s="773"/>
      <c r="S728" s="773"/>
      <c r="T728" s="773"/>
      <c r="U728" s="773"/>
      <c r="V728" s="773"/>
      <c r="W728" s="774"/>
      <c r="X728" s="753"/>
      <c r="Y728" s="748"/>
    </row>
    <row r="729" ht="15.75" customHeight="1">
      <c r="A729" s="748"/>
      <c r="B729" s="125"/>
      <c r="C729" s="797"/>
      <c r="D729" s="776"/>
      <c r="E729" s="777"/>
      <c r="F729" s="777" t="str">
        <f>IF(ISBLANK(C725),"",IF(C729&gt;1,"Experiências Adquiridas",IF(C729=1,"Experiência Adquirida","Missão Sem Experiência")))</f>
        <v/>
      </c>
      <c r="G729" s="343"/>
      <c r="H729" s="343"/>
      <c r="I729" s="343"/>
      <c r="J729" s="343"/>
      <c r="K729" s="343"/>
      <c r="L729" s="766"/>
      <c r="M729" s="778"/>
      <c r="N729" s="779"/>
      <c r="O729" s="343"/>
      <c r="P729" s="343"/>
      <c r="Q729" s="343"/>
      <c r="R729" s="343"/>
      <c r="S729" s="343"/>
      <c r="T729" s="343"/>
      <c r="U729" s="343"/>
      <c r="V729" s="343"/>
      <c r="W729" s="766"/>
      <c r="X729" s="753"/>
      <c r="Y729" s="748"/>
    </row>
    <row r="730" ht="15.75" customHeight="1">
      <c r="A730" s="748"/>
      <c r="B730" s="125"/>
      <c r="C730" s="780" t="s">
        <v>196</v>
      </c>
      <c r="D730" s="56"/>
      <c r="E730" s="56"/>
      <c r="F730" s="56"/>
      <c r="G730" s="56"/>
      <c r="H730" s="56"/>
      <c r="I730" s="56"/>
      <c r="J730" s="56"/>
      <c r="K730" s="56"/>
      <c r="L730" s="248"/>
      <c r="M730" s="781"/>
      <c r="N730" s="767" t="s">
        <v>197</v>
      </c>
      <c r="O730" s="343"/>
      <c r="P730" s="343"/>
      <c r="Q730" s="343"/>
      <c r="R730" s="343"/>
      <c r="S730" s="343"/>
      <c r="T730" s="343"/>
      <c r="U730" s="343"/>
      <c r="V730" s="343"/>
      <c r="W730" s="349"/>
      <c r="X730" s="753"/>
      <c r="Y730" s="748"/>
    </row>
    <row r="731" ht="15.75" customHeight="1">
      <c r="A731" s="748"/>
      <c r="B731" s="125"/>
      <c r="C731" s="782"/>
      <c r="D731" s="66"/>
      <c r="E731" s="66"/>
      <c r="F731" s="66"/>
      <c r="G731" s="66"/>
      <c r="H731" s="66"/>
      <c r="I731" s="66"/>
      <c r="J731" s="66"/>
      <c r="K731" s="66"/>
      <c r="L731" s="783"/>
      <c r="M731" s="784"/>
      <c r="N731" s="782"/>
      <c r="O731" s="66"/>
      <c r="P731" s="66"/>
      <c r="Q731" s="66"/>
      <c r="R731" s="66"/>
      <c r="S731" s="66"/>
      <c r="T731" s="66"/>
      <c r="U731" s="66"/>
      <c r="V731" s="66"/>
      <c r="W731" s="783"/>
      <c r="X731" s="753"/>
      <c r="Y731" s="748"/>
    </row>
    <row r="732" ht="15.75" customHeight="1">
      <c r="A732" s="748"/>
      <c r="B732" s="125"/>
      <c r="C732" s="785"/>
      <c r="L732" s="786"/>
      <c r="N732" s="785"/>
      <c r="W732" s="786"/>
      <c r="X732" s="753"/>
      <c r="Y732" s="748"/>
    </row>
    <row r="733" ht="15.75" customHeight="1">
      <c r="A733" s="748"/>
      <c r="B733" s="125"/>
      <c r="C733" s="785"/>
      <c r="L733" s="786"/>
      <c r="N733" s="785"/>
      <c r="W733" s="786"/>
      <c r="X733" s="753"/>
      <c r="Y733" s="748"/>
    </row>
    <row r="734" ht="15.75" customHeight="1">
      <c r="A734" s="748"/>
      <c r="B734" s="125"/>
      <c r="C734" s="785"/>
      <c r="L734" s="786"/>
      <c r="N734" s="785"/>
      <c r="W734" s="786"/>
      <c r="X734" s="753"/>
      <c r="Y734" s="748"/>
    </row>
    <row r="735" ht="15.75" customHeight="1">
      <c r="A735" s="748"/>
      <c r="B735" s="125"/>
      <c r="C735" s="787"/>
      <c r="D735" s="56"/>
      <c r="E735" s="56"/>
      <c r="F735" s="56"/>
      <c r="G735" s="56"/>
      <c r="H735" s="56"/>
      <c r="I735" s="56"/>
      <c r="J735" s="56"/>
      <c r="K735" s="56"/>
      <c r="L735" s="788"/>
      <c r="M735" s="56"/>
      <c r="N735" s="787"/>
      <c r="O735" s="56"/>
      <c r="P735" s="56"/>
      <c r="Q735" s="56"/>
      <c r="R735" s="56"/>
      <c r="S735" s="56"/>
      <c r="T735" s="56"/>
      <c r="U735" s="56"/>
      <c r="V735" s="56"/>
      <c r="W735" s="788"/>
      <c r="X735" s="753"/>
      <c r="Y735" s="748"/>
    </row>
    <row r="736" ht="15.75" customHeight="1">
      <c r="A736" s="748"/>
      <c r="B736" s="125"/>
      <c r="C736" s="665"/>
      <c r="D736" s="665"/>
      <c r="E736" s="789"/>
      <c r="F736" s="789"/>
      <c r="G736" s="790"/>
      <c r="H736" s="790"/>
      <c r="I736" s="790"/>
      <c r="J736" s="790"/>
      <c r="K736" s="790"/>
      <c r="L736" s="790"/>
      <c r="M736" s="790"/>
      <c r="N736" s="790"/>
      <c r="O736" s="790"/>
      <c r="P736" s="791"/>
      <c r="Q736" s="791"/>
      <c r="R736" s="791"/>
      <c r="S736" s="791"/>
      <c r="T736" s="791"/>
      <c r="U736" s="791"/>
      <c r="V736" s="791"/>
      <c r="W736" s="791"/>
      <c r="X736" s="753"/>
      <c r="Y736" s="748"/>
    </row>
    <row r="737" ht="15.75" customHeight="1">
      <c r="A737" s="748"/>
      <c r="B737" s="792"/>
      <c r="C737" s="734"/>
      <c r="D737" s="793"/>
      <c r="E737" s="794"/>
      <c r="F737" s="794"/>
      <c r="G737" s="795"/>
      <c r="H737" s="795"/>
      <c r="I737" s="795"/>
      <c r="J737" s="795"/>
      <c r="K737" s="795"/>
      <c r="L737" s="795"/>
      <c r="M737" s="795"/>
      <c r="N737" s="795"/>
      <c r="O737" s="795"/>
      <c r="P737" s="734"/>
      <c r="Q737" s="734"/>
      <c r="R737" s="734"/>
      <c r="S737" s="734"/>
      <c r="T737" s="734"/>
      <c r="U737" s="734"/>
      <c r="V737" s="734"/>
      <c r="W737" s="734"/>
      <c r="X737" s="796"/>
      <c r="Y737" s="748"/>
    </row>
    <row r="738" ht="15.75" customHeight="1">
      <c r="A738" s="748"/>
      <c r="B738" s="125"/>
      <c r="C738" s="754"/>
      <c r="D738" s="748"/>
      <c r="E738" s="748"/>
      <c r="F738" s="748"/>
      <c r="G738" s="748"/>
      <c r="H738" s="748"/>
      <c r="I738" s="748"/>
      <c r="J738" s="748"/>
      <c r="K738" s="748"/>
      <c r="L738" s="748"/>
      <c r="M738" s="753"/>
      <c r="N738" s="755"/>
      <c r="O738" s="755"/>
      <c r="P738" s="756"/>
      <c r="Q738" s="756"/>
      <c r="R738" s="757"/>
      <c r="S738" s="757"/>
      <c r="T738" s="758"/>
      <c r="U738" s="758"/>
      <c r="V738" s="759"/>
      <c r="W738" s="759"/>
      <c r="X738" s="753"/>
      <c r="Y738" s="748"/>
    </row>
    <row r="739" ht="15.75" customHeight="1">
      <c r="A739" s="748"/>
      <c r="B739" s="125"/>
      <c r="C739" s="760" t="s">
        <v>307</v>
      </c>
      <c r="D739" s="761"/>
      <c r="E739" s="761"/>
      <c r="F739" s="761"/>
      <c r="G739" s="761"/>
      <c r="H739" s="761"/>
      <c r="I739" s="761"/>
      <c r="J739" s="761"/>
      <c r="K739" s="761"/>
      <c r="L739" s="762"/>
      <c r="M739" s="763"/>
      <c r="N739" s="764"/>
      <c r="O739" s="90"/>
      <c r="P739" s="90"/>
      <c r="Q739" s="90"/>
      <c r="R739" s="90"/>
      <c r="S739" s="90"/>
      <c r="T739" s="90"/>
      <c r="U739" s="90"/>
      <c r="V739" s="90"/>
      <c r="W739" s="708"/>
      <c r="X739" s="753"/>
      <c r="Y739" s="748"/>
    </row>
    <row r="740" ht="15.75" customHeight="1">
      <c r="A740" s="748"/>
      <c r="B740" s="125"/>
      <c r="C740" s="765"/>
      <c r="D740" s="343"/>
      <c r="E740" s="343"/>
      <c r="F740" s="343"/>
      <c r="G740" s="343"/>
      <c r="H740" s="343"/>
      <c r="I740" s="343"/>
      <c r="J740" s="343"/>
      <c r="K740" s="343"/>
      <c r="L740" s="343"/>
      <c r="M740" s="343"/>
      <c r="N740" s="343"/>
      <c r="O740" s="343"/>
      <c r="P740" s="343"/>
      <c r="Q740" s="343"/>
      <c r="R740" s="343"/>
      <c r="S740" s="343"/>
      <c r="T740" s="343"/>
      <c r="U740" s="343"/>
      <c r="V740" s="343"/>
      <c r="W740" s="766"/>
      <c r="X740" s="753"/>
      <c r="Y740" s="748"/>
    </row>
    <row r="741" ht="15.75" customHeight="1">
      <c r="A741" s="748"/>
      <c r="B741" s="125"/>
      <c r="C741" s="767" t="s">
        <v>193</v>
      </c>
      <c r="D741" s="343"/>
      <c r="E741" s="343"/>
      <c r="F741" s="343"/>
      <c r="G741" s="343"/>
      <c r="H741" s="343"/>
      <c r="I741" s="343"/>
      <c r="J741" s="343"/>
      <c r="K741" s="343"/>
      <c r="L741" s="349"/>
      <c r="M741" s="768"/>
      <c r="N741" s="767"/>
      <c r="O741" s="343"/>
      <c r="P741" s="343"/>
      <c r="Q741" s="343"/>
      <c r="R741" s="343"/>
      <c r="S741" s="343"/>
      <c r="T741" s="343"/>
      <c r="U741" s="343"/>
      <c r="V741" s="343"/>
      <c r="W741" s="349"/>
      <c r="X741" s="753"/>
      <c r="Y741" s="748"/>
    </row>
    <row r="742" ht="15.75" customHeight="1">
      <c r="A742" s="748"/>
      <c r="B742" s="125"/>
      <c r="C742" s="769"/>
      <c r="D742" s="343"/>
      <c r="E742" s="343"/>
      <c r="F742" s="343"/>
      <c r="G742" s="343"/>
      <c r="H742" s="343"/>
      <c r="I742" s="343"/>
      <c r="J742" s="343"/>
      <c r="K742" s="343"/>
      <c r="L742" s="343"/>
      <c r="M742" s="343"/>
      <c r="N742" s="343"/>
      <c r="O742" s="343"/>
      <c r="P742" s="343"/>
      <c r="Q742" s="343"/>
      <c r="R742" s="343"/>
      <c r="S742" s="343"/>
      <c r="T742" s="343"/>
      <c r="U742" s="343"/>
      <c r="V742" s="343"/>
      <c r="W742" s="766"/>
      <c r="X742" s="753"/>
      <c r="Y742" s="748"/>
    </row>
    <row r="743" ht="15.75" customHeight="1">
      <c r="A743" s="748"/>
      <c r="B743" s="125"/>
      <c r="C743" s="770" t="s">
        <v>308</v>
      </c>
      <c r="D743" s="66"/>
      <c r="E743" s="66"/>
      <c r="F743" s="66"/>
      <c r="G743" s="66"/>
      <c r="H743" s="66"/>
      <c r="I743" s="66"/>
      <c r="J743" s="66"/>
      <c r="K743" s="66"/>
      <c r="L743" s="67"/>
      <c r="M743" s="771"/>
      <c r="N743" s="772" t="s">
        <v>309</v>
      </c>
      <c r="O743" s="773"/>
      <c r="P743" s="773"/>
      <c r="Q743" s="773"/>
      <c r="R743" s="773"/>
      <c r="S743" s="773"/>
      <c r="T743" s="773"/>
      <c r="U743" s="773"/>
      <c r="V743" s="773"/>
      <c r="W743" s="774"/>
      <c r="X743" s="753"/>
      <c r="Y743" s="748"/>
    </row>
    <row r="744" ht="15.75" customHeight="1">
      <c r="A744" s="748"/>
      <c r="B744" s="125"/>
      <c r="C744" s="797"/>
      <c r="D744" s="776"/>
      <c r="E744" s="777"/>
      <c r="F744" s="777" t="str">
        <f>IF(ISBLANK(C740),"",IF(C744&gt;1,"Experiências Adquiridas",IF(C744=1,"Experiência Adquirida","Missão Sem Experiência")))</f>
        <v/>
      </c>
      <c r="G744" s="343"/>
      <c r="H744" s="343"/>
      <c r="I744" s="343"/>
      <c r="J744" s="343"/>
      <c r="K744" s="343"/>
      <c r="L744" s="766"/>
      <c r="M744" s="778"/>
      <c r="N744" s="779"/>
      <c r="O744" s="343"/>
      <c r="P744" s="343"/>
      <c r="Q744" s="343"/>
      <c r="R744" s="343"/>
      <c r="S744" s="343"/>
      <c r="T744" s="343"/>
      <c r="U744" s="343"/>
      <c r="V744" s="343"/>
      <c r="W744" s="766"/>
      <c r="X744" s="753"/>
      <c r="Y744" s="748"/>
    </row>
    <row r="745" ht="15.75" customHeight="1">
      <c r="A745" s="748"/>
      <c r="B745" s="125"/>
      <c r="C745" s="780" t="s">
        <v>196</v>
      </c>
      <c r="D745" s="56"/>
      <c r="E745" s="56"/>
      <c r="F745" s="56"/>
      <c r="G745" s="56"/>
      <c r="H745" s="56"/>
      <c r="I745" s="56"/>
      <c r="J745" s="56"/>
      <c r="K745" s="56"/>
      <c r="L745" s="248"/>
      <c r="M745" s="781"/>
      <c r="N745" s="767" t="s">
        <v>197</v>
      </c>
      <c r="O745" s="343"/>
      <c r="P745" s="343"/>
      <c r="Q745" s="343"/>
      <c r="R745" s="343"/>
      <c r="S745" s="343"/>
      <c r="T745" s="343"/>
      <c r="U745" s="343"/>
      <c r="V745" s="343"/>
      <c r="W745" s="349"/>
      <c r="X745" s="753"/>
      <c r="Y745" s="748"/>
    </row>
    <row r="746" ht="15.75" customHeight="1">
      <c r="A746" s="748"/>
      <c r="B746" s="125"/>
      <c r="C746" s="782"/>
      <c r="D746" s="66"/>
      <c r="E746" s="66"/>
      <c r="F746" s="66"/>
      <c r="G746" s="66"/>
      <c r="H746" s="66"/>
      <c r="I746" s="66"/>
      <c r="J746" s="66"/>
      <c r="K746" s="66"/>
      <c r="L746" s="783"/>
      <c r="M746" s="784"/>
      <c r="N746" s="782"/>
      <c r="O746" s="66"/>
      <c r="P746" s="66"/>
      <c r="Q746" s="66"/>
      <c r="R746" s="66"/>
      <c r="S746" s="66"/>
      <c r="T746" s="66"/>
      <c r="U746" s="66"/>
      <c r="V746" s="66"/>
      <c r="W746" s="783"/>
      <c r="X746" s="753"/>
      <c r="Y746" s="748"/>
    </row>
    <row r="747" ht="15.75" customHeight="1">
      <c r="A747" s="748"/>
      <c r="B747" s="125"/>
      <c r="C747" s="785"/>
      <c r="L747" s="786"/>
      <c r="N747" s="785"/>
      <c r="W747" s="786"/>
      <c r="X747" s="753"/>
      <c r="Y747" s="748"/>
    </row>
    <row r="748" ht="15.75" customHeight="1">
      <c r="A748" s="748"/>
      <c r="B748" s="125"/>
      <c r="C748" s="785"/>
      <c r="L748" s="786"/>
      <c r="N748" s="785"/>
      <c r="W748" s="786"/>
      <c r="X748" s="753"/>
      <c r="Y748" s="748"/>
    </row>
    <row r="749" ht="15.75" customHeight="1">
      <c r="A749" s="748"/>
      <c r="B749" s="125"/>
      <c r="C749" s="785"/>
      <c r="L749" s="786"/>
      <c r="N749" s="785"/>
      <c r="W749" s="786"/>
      <c r="X749" s="753"/>
      <c r="Y749" s="748"/>
    </row>
    <row r="750" ht="15.75" customHeight="1">
      <c r="A750" s="748"/>
      <c r="B750" s="125"/>
      <c r="C750" s="787"/>
      <c r="D750" s="56"/>
      <c r="E750" s="56"/>
      <c r="F750" s="56"/>
      <c r="G750" s="56"/>
      <c r="H750" s="56"/>
      <c r="I750" s="56"/>
      <c r="J750" s="56"/>
      <c r="K750" s="56"/>
      <c r="L750" s="788"/>
      <c r="M750" s="56"/>
      <c r="N750" s="787"/>
      <c r="O750" s="56"/>
      <c r="P750" s="56"/>
      <c r="Q750" s="56"/>
      <c r="R750" s="56"/>
      <c r="S750" s="56"/>
      <c r="T750" s="56"/>
      <c r="U750" s="56"/>
      <c r="V750" s="56"/>
      <c r="W750" s="788"/>
      <c r="X750" s="753"/>
      <c r="Y750" s="748"/>
    </row>
    <row r="751" ht="15.75" customHeight="1">
      <c r="A751" s="748"/>
      <c r="B751" s="125"/>
      <c r="C751" s="665"/>
      <c r="D751" s="665"/>
      <c r="E751" s="789"/>
      <c r="F751" s="789"/>
      <c r="G751" s="790"/>
      <c r="H751" s="790"/>
      <c r="I751" s="790"/>
      <c r="J751" s="790"/>
      <c r="K751" s="790"/>
      <c r="L751" s="790"/>
      <c r="M751" s="790"/>
      <c r="N751" s="790"/>
      <c r="O751" s="790"/>
      <c r="P751" s="791"/>
      <c r="Q751" s="791"/>
      <c r="R751" s="791"/>
      <c r="S751" s="791"/>
      <c r="T751" s="791"/>
      <c r="U751" s="791"/>
      <c r="V751" s="791"/>
      <c r="W751" s="791"/>
      <c r="X751" s="753"/>
      <c r="Y751" s="748"/>
    </row>
    <row r="752" ht="15.75" customHeight="1">
      <c r="A752" s="748"/>
      <c r="B752" s="792"/>
      <c r="C752" s="734"/>
      <c r="D752" s="793"/>
      <c r="E752" s="794"/>
      <c r="F752" s="794"/>
      <c r="G752" s="795"/>
      <c r="H752" s="795"/>
      <c r="I752" s="795"/>
      <c r="J752" s="795"/>
      <c r="K752" s="795"/>
      <c r="L752" s="795"/>
      <c r="M752" s="795"/>
      <c r="N752" s="795"/>
      <c r="O752" s="795"/>
      <c r="P752" s="734"/>
      <c r="Q752" s="734"/>
      <c r="R752" s="734"/>
      <c r="S752" s="734"/>
      <c r="T752" s="734"/>
      <c r="U752" s="734"/>
      <c r="V752" s="734"/>
      <c r="W752" s="734"/>
      <c r="X752" s="796"/>
      <c r="Y752" s="748"/>
    </row>
    <row r="753" ht="15.75" customHeight="1">
      <c r="A753" s="748"/>
      <c r="B753" s="125"/>
      <c r="C753" s="754"/>
      <c r="D753" s="748"/>
      <c r="E753" s="748"/>
      <c r="F753" s="748"/>
      <c r="G753" s="748"/>
      <c r="H753" s="748"/>
      <c r="I753" s="748"/>
      <c r="J753" s="748"/>
      <c r="K753" s="748"/>
      <c r="L753" s="748"/>
      <c r="M753" s="753"/>
      <c r="N753" s="755"/>
      <c r="O753" s="755"/>
      <c r="P753" s="756"/>
      <c r="Q753" s="756"/>
      <c r="R753" s="757"/>
      <c r="S753" s="757"/>
      <c r="T753" s="758"/>
      <c r="U753" s="758"/>
      <c r="V753" s="759"/>
      <c r="W753" s="759"/>
      <c r="X753" s="753"/>
      <c r="Y753" s="748"/>
    </row>
    <row r="754" ht="15.75" customHeight="1">
      <c r="A754" s="748"/>
      <c r="B754" s="125"/>
      <c r="C754" s="760" t="s">
        <v>307</v>
      </c>
      <c r="D754" s="761"/>
      <c r="E754" s="761"/>
      <c r="F754" s="761"/>
      <c r="G754" s="761"/>
      <c r="H754" s="761"/>
      <c r="I754" s="761"/>
      <c r="J754" s="761"/>
      <c r="K754" s="761"/>
      <c r="L754" s="762"/>
      <c r="M754" s="763"/>
      <c r="N754" s="764"/>
      <c r="O754" s="90"/>
      <c r="P754" s="90"/>
      <c r="Q754" s="90"/>
      <c r="R754" s="90"/>
      <c r="S754" s="90"/>
      <c r="T754" s="90"/>
      <c r="U754" s="90"/>
      <c r="V754" s="90"/>
      <c r="W754" s="708"/>
      <c r="X754" s="753"/>
      <c r="Y754" s="748"/>
    </row>
    <row r="755" ht="15.75" customHeight="1">
      <c r="A755" s="748"/>
      <c r="B755" s="125"/>
      <c r="C755" s="765"/>
      <c r="D755" s="343"/>
      <c r="E755" s="343"/>
      <c r="F755" s="343"/>
      <c r="G755" s="343"/>
      <c r="H755" s="343"/>
      <c r="I755" s="343"/>
      <c r="J755" s="343"/>
      <c r="K755" s="343"/>
      <c r="L755" s="343"/>
      <c r="M755" s="343"/>
      <c r="N755" s="343"/>
      <c r="O755" s="343"/>
      <c r="P755" s="343"/>
      <c r="Q755" s="343"/>
      <c r="R755" s="343"/>
      <c r="S755" s="343"/>
      <c r="T755" s="343"/>
      <c r="U755" s="343"/>
      <c r="V755" s="343"/>
      <c r="W755" s="766"/>
      <c r="X755" s="753"/>
      <c r="Y755" s="748"/>
    </row>
    <row r="756" ht="15.75" customHeight="1">
      <c r="A756" s="748"/>
      <c r="B756" s="125"/>
      <c r="C756" s="767" t="s">
        <v>193</v>
      </c>
      <c r="D756" s="343"/>
      <c r="E756" s="343"/>
      <c r="F756" s="343"/>
      <c r="G756" s="343"/>
      <c r="H756" s="343"/>
      <c r="I756" s="343"/>
      <c r="J756" s="343"/>
      <c r="K756" s="343"/>
      <c r="L756" s="349"/>
      <c r="M756" s="768"/>
      <c r="N756" s="767"/>
      <c r="O756" s="343"/>
      <c r="P756" s="343"/>
      <c r="Q756" s="343"/>
      <c r="R756" s="343"/>
      <c r="S756" s="343"/>
      <c r="T756" s="343"/>
      <c r="U756" s="343"/>
      <c r="V756" s="343"/>
      <c r="W756" s="349"/>
      <c r="X756" s="753"/>
      <c r="Y756" s="748"/>
    </row>
    <row r="757" ht="15.75" customHeight="1">
      <c r="A757" s="748"/>
      <c r="B757" s="125"/>
      <c r="C757" s="769"/>
      <c r="D757" s="343"/>
      <c r="E757" s="343"/>
      <c r="F757" s="343"/>
      <c r="G757" s="343"/>
      <c r="H757" s="343"/>
      <c r="I757" s="343"/>
      <c r="J757" s="343"/>
      <c r="K757" s="343"/>
      <c r="L757" s="343"/>
      <c r="M757" s="343"/>
      <c r="N757" s="343"/>
      <c r="O757" s="343"/>
      <c r="P757" s="343"/>
      <c r="Q757" s="343"/>
      <c r="R757" s="343"/>
      <c r="S757" s="343"/>
      <c r="T757" s="343"/>
      <c r="U757" s="343"/>
      <c r="V757" s="343"/>
      <c r="W757" s="766"/>
      <c r="X757" s="753"/>
      <c r="Y757" s="748"/>
    </row>
    <row r="758" ht="15.75" customHeight="1">
      <c r="A758" s="748"/>
      <c r="B758" s="125"/>
      <c r="C758" s="770" t="s">
        <v>308</v>
      </c>
      <c r="D758" s="66"/>
      <c r="E758" s="66"/>
      <c r="F758" s="66"/>
      <c r="G758" s="66"/>
      <c r="H758" s="66"/>
      <c r="I758" s="66"/>
      <c r="J758" s="66"/>
      <c r="K758" s="66"/>
      <c r="L758" s="67"/>
      <c r="M758" s="771"/>
      <c r="N758" s="772" t="s">
        <v>309</v>
      </c>
      <c r="O758" s="773"/>
      <c r="P758" s="773"/>
      <c r="Q758" s="773"/>
      <c r="R758" s="773"/>
      <c r="S758" s="773"/>
      <c r="T758" s="773"/>
      <c r="U758" s="773"/>
      <c r="V758" s="773"/>
      <c r="W758" s="774"/>
      <c r="X758" s="753"/>
      <c r="Y758" s="748"/>
    </row>
    <row r="759" ht="15.75" customHeight="1">
      <c r="A759" s="748"/>
      <c r="B759" s="125"/>
      <c r="C759" s="797"/>
      <c r="D759" s="776"/>
      <c r="E759" s="777"/>
      <c r="F759" s="777" t="str">
        <f>IF(ISBLANK(C755),"",IF(C759&gt;1,"Experiências Adquiridas",IF(C759=1,"Experiência Adquirida","Missão Sem Experiência")))</f>
        <v/>
      </c>
      <c r="G759" s="343"/>
      <c r="H759" s="343"/>
      <c r="I759" s="343"/>
      <c r="J759" s="343"/>
      <c r="K759" s="343"/>
      <c r="L759" s="766"/>
      <c r="M759" s="778"/>
      <c r="N759" s="779"/>
      <c r="O759" s="343"/>
      <c r="P759" s="343"/>
      <c r="Q759" s="343"/>
      <c r="R759" s="343"/>
      <c r="S759" s="343"/>
      <c r="T759" s="343"/>
      <c r="U759" s="343"/>
      <c r="V759" s="343"/>
      <c r="W759" s="766"/>
      <c r="X759" s="753"/>
      <c r="Y759" s="748"/>
    </row>
    <row r="760" ht="15.75" customHeight="1">
      <c r="A760" s="748"/>
      <c r="B760" s="125"/>
      <c r="C760" s="780" t="s">
        <v>196</v>
      </c>
      <c r="D760" s="56"/>
      <c r="E760" s="56"/>
      <c r="F760" s="56"/>
      <c r="G760" s="56"/>
      <c r="H760" s="56"/>
      <c r="I760" s="56"/>
      <c r="J760" s="56"/>
      <c r="K760" s="56"/>
      <c r="L760" s="248"/>
      <c r="M760" s="781"/>
      <c r="N760" s="767" t="s">
        <v>197</v>
      </c>
      <c r="O760" s="343"/>
      <c r="P760" s="343"/>
      <c r="Q760" s="343"/>
      <c r="R760" s="343"/>
      <c r="S760" s="343"/>
      <c r="T760" s="343"/>
      <c r="U760" s="343"/>
      <c r="V760" s="343"/>
      <c r="W760" s="349"/>
      <c r="X760" s="753"/>
      <c r="Y760" s="748"/>
    </row>
    <row r="761" ht="15.75" customHeight="1">
      <c r="A761" s="748"/>
      <c r="B761" s="125"/>
      <c r="C761" s="782"/>
      <c r="D761" s="66"/>
      <c r="E761" s="66"/>
      <c r="F761" s="66"/>
      <c r="G761" s="66"/>
      <c r="H761" s="66"/>
      <c r="I761" s="66"/>
      <c r="J761" s="66"/>
      <c r="K761" s="66"/>
      <c r="L761" s="783"/>
      <c r="M761" s="784"/>
      <c r="N761" s="782"/>
      <c r="O761" s="66"/>
      <c r="P761" s="66"/>
      <c r="Q761" s="66"/>
      <c r="R761" s="66"/>
      <c r="S761" s="66"/>
      <c r="T761" s="66"/>
      <c r="U761" s="66"/>
      <c r="V761" s="66"/>
      <c r="W761" s="783"/>
      <c r="X761" s="753"/>
      <c r="Y761" s="748"/>
    </row>
    <row r="762" ht="15.75" customHeight="1">
      <c r="A762" s="748"/>
      <c r="B762" s="125"/>
      <c r="C762" s="785"/>
      <c r="L762" s="786"/>
      <c r="N762" s="785"/>
      <c r="W762" s="786"/>
      <c r="X762" s="753"/>
      <c r="Y762" s="748"/>
    </row>
    <row r="763" ht="15.75" customHeight="1">
      <c r="A763" s="748"/>
      <c r="B763" s="125"/>
      <c r="C763" s="785"/>
      <c r="L763" s="786"/>
      <c r="N763" s="785"/>
      <c r="W763" s="786"/>
      <c r="X763" s="753"/>
      <c r="Y763" s="748"/>
    </row>
    <row r="764" ht="15.75" customHeight="1">
      <c r="A764" s="748"/>
      <c r="B764" s="125"/>
      <c r="C764" s="785"/>
      <c r="L764" s="786"/>
      <c r="N764" s="785"/>
      <c r="W764" s="786"/>
      <c r="X764" s="753"/>
      <c r="Y764" s="748"/>
    </row>
    <row r="765" ht="15.75" customHeight="1">
      <c r="A765" s="748"/>
      <c r="B765" s="125"/>
      <c r="C765" s="787"/>
      <c r="D765" s="56"/>
      <c r="E765" s="56"/>
      <c r="F765" s="56"/>
      <c r="G765" s="56"/>
      <c r="H765" s="56"/>
      <c r="I765" s="56"/>
      <c r="J765" s="56"/>
      <c r="K765" s="56"/>
      <c r="L765" s="788"/>
      <c r="M765" s="56"/>
      <c r="N765" s="787"/>
      <c r="O765" s="56"/>
      <c r="P765" s="56"/>
      <c r="Q765" s="56"/>
      <c r="R765" s="56"/>
      <c r="S765" s="56"/>
      <c r="T765" s="56"/>
      <c r="U765" s="56"/>
      <c r="V765" s="56"/>
      <c r="W765" s="788"/>
      <c r="X765" s="753"/>
      <c r="Y765" s="748"/>
    </row>
    <row r="766" ht="15.75" customHeight="1">
      <c r="A766" s="748"/>
      <c r="B766" s="125"/>
      <c r="C766" s="665"/>
      <c r="D766" s="665"/>
      <c r="E766" s="789"/>
      <c r="F766" s="789"/>
      <c r="G766" s="790"/>
      <c r="H766" s="790"/>
      <c r="I766" s="790"/>
      <c r="J766" s="790"/>
      <c r="K766" s="790"/>
      <c r="L766" s="790"/>
      <c r="M766" s="790"/>
      <c r="N766" s="790"/>
      <c r="O766" s="790"/>
      <c r="P766" s="791"/>
      <c r="Q766" s="791"/>
      <c r="R766" s="791"/>
      <c r="S766" s="791"/>
      <c r="T766" s="791"/>
      <c r="U766" s="791"/>
      <c r="V766" s="791"/>
      <c r="W766" s="791"/>
      <c r="X766" s="753"/>
      <c r="Y766" s="748"/>
    </row>
    <row r="767" ht="15.75" customHeight="1">
      <c r="A767" s="748"/>
      <c r="B767" s="792"/>
      <c r="C767" s="734"/>
      <c r="D767" s="793"/>
      <c r="E767" s="794"/>
      <c r="F767" s="794"/>
      <c r="G767" s="795"/>
      <c r="H767" s="795"/>
      <c r="I767" s="795"/>
      <c r="J767" s="795"/>
      <c r="K767" s="795"/>
      <c r="L767" s="795"/>
      <c r="M767" s="795"/>
      <c r="N767" s="795"/>
      <c r="O767" s="795"/>
      <c r="P767" s="734"/>
      <c r="Q767" s="734"/>
      <c r="R767" s="734"/>
      <c r="S767" s="734"/>
      <c r="T767" s="734"/>
      <c r="U767" s="734"/>
      <c r="V767" s="734"/>
      <c r="W767" s="734"/>
      <c r="X767" s="796"/>
      <c r="Y767" s="748"/>
    </row>
    <row r="768" ht="15.75" customHeight="1">
      <c r="A768" s="748"/>
      <c r="B768" s="125"/>
      <c r="C768" s="754"/>
      <c r="D768" s="748"/>
      <c r="E768" s="748"/>
      <c r="F768" s="748"/>
      <c r="G768" s="748"/>
      <c r="H768" s="748"/>
      <c r="I768" s="748"/>
      <c r="J768" s="748"/>
      <c r="K768" s="748"/>
      <c r="L768" s="748"/>
      <c r="M768" s="753"/>
      <c r="N768" s="755"/>
      <c r="O768" s="755"/>
      <c r="P768" s="756"/>
      <c r="Q768" s="756"/>
      <c r="R768" s="757"/>
      <c r="S768" s="757"/>
      <c r="T768" s="758"/>
      <c r="U768" s="758"/>
      <c r="V768" s="759"/>
      <c r="W768" s="759"/>
      <c r="X768" s="753"/>
      <c r="Y768" s="748"/>
    </row>
    <row r="769" ht="15.75" customHeight="1">
      <c r="A769" s="748"/>
      <c r="B769" s="125"/>
      <c r="C769" s="760" t="s">
        <v>307</v>
      </c>
      <c r="D769" s="761"/>
      <c r="E769" s="761"/>
      <c r="F769" s="761"/>
      <c r="G769" s="761"/>
      <c r="H769" s="761"/>
      <c r="I769" s="761"/>
      <c r="J769" s="761"/>
      <c r="K769" s="761"/>
      <c r="L769" s="762"/>
      <c r="M769" s="763"/>
      <c r="N769" s="764"/>
      <c r="O769" s="90"/>
      <c r="P769" s="90"/>
      <c r="Q769" s="90"/>
      <c r="R769" s="90"/>
      <c r="S769" s="90"/>
      <c r="T769" s="90"/>
      <c r="U769" s="90"/>
      <c r="V769" s="90"/>
      <c r="W769" s="708"/>
      <c r="X769" s="753"/>
      <c r="Y769" s="748"/>
    </row>
    <row r="770" ht="15.75" customHeight="1">
      <c r="A770" s="748"/>
      <c r="B770" s="125"/>
      <c r="C770" s="765"/>
      <c r="D770" s="343"/>
      <c r="E770" s="343"/>
      <c r="F770" s="343"/>
      <c r="G770" s="343"/>
      <c r="H770" s="343"/>
      <c r="I770" s="343"/>
      <c r="J770" s="343"/>
      <c r="K770" s="343"/>
      <c r="L770" s="343"/>
      <c r="M770" s="343"/>
      <c r="N770" s="343"/>
      <c r="O770" s="343"/>
      <c r="P770" s="343"/>
      <c r="Q770" s="343"/>
      <c r="R770" s="343"/>
      <c r="S770" s="343"/>
      <c r="T770" s="343"/>
      <c r="U770" s="343"/>
      <c r="V770" s="343"/>
      <c r="W770" s="766"/>
      <c r="X770" s="753"/>
      <c r="Y770" s="748"/>
    </row>
    <row r="771" ht="15.75" customHeight="1">
      <c r="A771" s="748"/>
      <c r="B771" s="125"/>
      <c r="C771" s="767" t="s">
        <v>193</v>
      </c>
      <c r="D771" s="343"/>
      <c r="E771" s="343"/>
      <c r="F771" s="343"/>
      <c r="G771" s="343"/>
      <c r="H771" s="343"/>
      <c r="I771" s="343"/>
      <c r="J771" s="343"/>
      <c r="K771" s="343"/>
      <c r="L771" s="349"/>
      <c r="M771" s="768"/>
      <c r="N771" s="767"/>
      <c r="O771" s="343"/>
      <c r="P771" s="343"/>
      <c r="Q771" s="343"/>
      <c r="R771" s="343"/>
      <c r="S771" s="343"/>
      <c r="T771" s="343"/>
      <c r="U771" s="343"/>
      <c r="V771" s="343"/>
      <c r="W771" s="349"/>
      <c r="X771" s="753"/>
      <c r="Y771" s="748"/>
    </row>
    <row r="772" ht="15.75" customHeight="1">
      <c r="A772" s="748"/>
      <c r="B772" s="125"/>
      <c r="C772" s="769"/>
      <c r="D772" s="343"/>
      <c r="E772" s="343"/>
      <c r="F772" s="343"/>
      <c r="G772" s="343"/>
      <c r="H772" s="343"/>
      <c r="I772" s="343"/>
      <c r="J772" s="343"/>
      <c r="K772" s="343"/>
      <c r="L772" s="343"/>
      <c r="M772" s="343"/>
      <c r="N772" s="343"/>
      <c r="O772" s="343"/>
      <c r="P772" s="343"/>
      <c r="Q772" s="343"/>
      <c r="R772" s="343"/>
      <c r="S772" s="343"/>
      <c r="T772" s="343"/>
      <c r="U772" s="343"/>
      <c r="V772" s="343"/>
      <c r="W772" s="766"/>
      <c r="X772" s="753"/>
      <c r="Y772" s="748"/>
    </row>
    <row r="773" ht="15.75" customHeight="1">
      <c r="A773" s="748"/>
      <c r="B773" s="125"/>
      <c r="C773" s="770" t="s">
        <v>308</v>
      </c>
      <c r="D773" s="66"/>
      <c r="E773" s="66"/>
      <c r="F773" s="66"/>
      <c r="G773" s="66"/>
      <c r="H773" s="66"/>
      <c r="I773" s="66"/>
      <c r="J773" s="66"/>
      <c r="K773" s="66"/>
      <c r="L773" s="67"/>
      <c r="M773" s="771"/>
      <c r="N773" s="772" t="s">
        <v>309</v>
      </c>
      <c r="O773" s="773"/>
      <c r="P773" s="773"/>
      <c r="Q773" s="773"/>
      <c r="R773" s="773"/>
      <c r="S773" s="773"/>
      <c r="T773" s="773"/>
      <c r="U773" s="773"/>
      <c r="V773" s="773"/>
      <c r="W773" s="774"/>
      <c r="X773" s="753"/>
      <c r="Y773" s="748"/>
    </row>
    <row r="774" ht="15.75" customHeight="1">
      <c r="A774" s="748"/>
      <c r="B774" s="125"/>
      <c r="C774" s="797"/>
      <c r="D774" s="776"/>
      <c r="E774" s="777"/>
      <c r="F774" s="777" t="str">
        <f>IF(ISBLANK(C770),"",IF(C774&gt;1,"Experiências Adquiridas",IF(C774=1,"Experiência Adquirida","Missão Sem Experiência")))</f>
        <v/>
      </c>
      <c r="G774" s="343"/>
      <c r="H774" s="343"/>
      <c r="I774" s="343"/>
      <c r="J774" s="343"/>
      <c r="K774" s="343"/>
      <c r="L774" s="766"/>
      <c r="M774" s="778"/>
      <c r="N774" s="779"/>
      <c r="O774" s="343"/>
      <c r="P774" s="343"/>
      <c r="Q774" s="343"/>
      <c r="R774" s="343"/>
      <c r="S774" s="343"/>
      <c r="T774" s="343"/>
      <c r="U774" s="343"/>
      <c r="V774" s="343"/>
      <c r="W774" s="766"/>
      <c r="X774" s="753"/>
      <c r="Y774" s="748"/>
    </row>
    <row r="775" ht="15.75" customHeight="1">
      <c r="A775" s="748"/>
      <c r="B775" s="125"/>
      <c r="C775" s="780" t="s">
        <v>196</v>
      </c>
      <c r="D775" s="56"/>
      <c r="E775" s="56"/>
      <c r="F775" s="56"/>
      <c r="G775" s="56"/>
      <c r="H775" s="56"/>
      <c r="I775" s="56"/>
      <c r="J775" s="56"/>
      <c r="K775" s="56"/>
      <c r="L775" s="248"/>
      <c r="M775" s="781"/>
      <c r="N775" s="767" t="s">
        <v>197</v>
      </c>
      <c r="O775" s="343"/>
      <c r="P775" s="343"/>
      <c r="Q775" s="343"/>
      <c r="R775" s="343"/>
      <c r="S775" s="343"/>
      <c r="T775" s="343"/>
      <c r="U775" s="343"/>
      <c r="V775" s="343"/>
      <c r="W775" s="349"/>
      <c r="X775" s="753"/>
      <c r="Y775" s="748"/>
    </row>
    <row r="776" ht="15.75" customHeight="1">
      <c r="A776" s="748"/>
      <c r="B776" s="125"/>
      <c r="C776" s="782"/>
      <c r="D776" s="66"/>
      <c r="E776" s="66"/>
      <c r="F776" s="66"/>
      <c r="G776" s="66"/>
      <c r="H776" s="66"/>
      <c r="I776" s="66"/>
      <c r="J776" s="66"/>
      <c r="K776" s="66"/>
      <c r="L776" s="783"/>
      <c r="M776" s="784"/>
      <c r="N776" s="782"/>
      <c r="O776" s="66"/>
      <c r="P776" s="66"/>
      <c r="Q776" s="66"/>
      <c r="R776" s="66"/>
      <c r="S776" s="66"/>
      <c r="T776" s="66"/>
      <c r="U776" s="66"/>
      <c r="V776" s="66"/>
      <c r="W776" s="783"/>
      <c r="X776" s="753"/>
      <c r="Y776" s="748"/>
    </row>
    <row r="777" ht="15.75" customHeight="1">
      <c r="A777" s="748"/>
      <c r="B777" s="125"/>
      <c r="C777" s="785"/>
      <c r="L777" s="786"/>
      <c r="N777" s="785"/>
      <c r="W777" s="786"/>
      <c r="X777" s="753"/>
      <c r="Y777" s="748"/>
    </row>
    <row r="778" ht="15.75" customHeight="1">
      <c r="A778" s="748"/>
      <c r="B778" s="125"/>
      <c r="C778" s="785"/>
      <c r="L778" s="786"/>
      <c r="N778" s="785"/>
      <c r="W778" s="786"/>
      <c r="X778" s="753"/>
      <c r="Y778" s="748"/>
    </row>
    <row r="779" ht="15.75" customHeight="1">
      <c r="A779" s="748"/>
      <c r="B779" s="125"/>
      <c r="C779" s="785"/>
      <c r="L779" s="786"/>
      <c r="N779" s="785"/>
      <c r="W779" s="786"/>
      <c r="X779" s="753"/>
      <c r="Y779" s="748"/>
    </row>
    <row r="780" ht="15.75" customHeight="1">
      <c r="A780" s="748"/>
      <c r="B780" s="125"/>
      <c r="C780" s="787"/>
      <c r="D780" s="56"/>
      <c r="E780" s="56"/>
      <c r="F780" s="56"/>
      <c r="G780" s="56"/>
      <c r="H780" s="56"/>
      <c r="I780" s="56"/>
      <c r="J780" s="56"/>
      <c r="K780" s="56"/>
      <c r="L780" s="788"/>
      <c r="M780" s="56"/>
      <c r="N780" s="787"/>
      <c r="O780" s="56"/>
      <c r="P780" s="56"/>
      <c r="Q780" s="56"/>
      <c r="R780" s="56"/>
      <c r="S780" s="56"/>
      <c r="T780" s="56"/>
      <c r="U780" s="56"/>
      <c r="V780" s="56"/>
      <c r="W780" s="788"/>
      <c r="X780" s="753"/>
      <c r="Y780" s="748"/>
    </row>
    <row r="781" ht="15.75" customHeight="1">
      <c r="A781" s="748"/>
      <c r="B781" s="125"/>
      <c r="C781" s="665"/>
      <c r="D781" s="665"/>
      <c r="E781" s="789"/>
      <c r="F781" s="789"/>
      <c r="G781" s="790"/>
      <c r="H781" s="790"/>
      <c r="I781" s="790"/>
      <c r="J781" s="790"/>
      <c r="K781" s="790"/>
      <c r="L781" s="790"/>
      <c r="M781" s="790"/>
      <c r="N781" s="790"/>
      <c r="O781" s="790"/>
      <c r="P781" s="791"/>
      <c r="Q781" s="791"/>
      <c r="R781" s="791"/>
      <c r="S781" s="791"/>
      <c r="T781" s="791"/>
      <c r="U781" s="791"/>
      <c r="V781" s="791"/>
      <c r="W781" s="791"/>
      <c r="X781" s="753"/>
      <c r="Y781" s="748"/>
    </row>
    <row r="782" ht="15.75" customHeight="1">
      <c r="A782" s="748"/>
      <c r="B782" s="792"/>
      <c r="C782" s="734"/>
      <c r="D782" s="793"/>
      <c r="E782" s="794"/>
      <c r="F782" s="794"/>
      <c r="G782" s="795"/>
      <c r="H782" s="795"/>
      <c r="I782" s="795"/>
      <c r="J782" s="795"/>
      <c r="K782" s="795"/>
      <c r="L782" s="795"/>
      <c r="M782" s="795"/>
      <c r="N782" s="795"/>
      <c r="O782" s="795"/>
      <c r="P782" s="734"/>
      <c r="Q782" s="734"/>
      <c r="R782" s="734"/>
      <c r="S782" s="734"/>
      <c r="T782" s="734"/>
      <c r="U782" s="734"/>
      <c r="V782" s="734"/>
      <c r="W782" s="734"/>
      <c r="X782" s="796"/>
      <c r="Y782" s="748"/>
    </row>
    <row r="783" ht="15.75" customHeight="1">
      <c r="A783" s="748"/>
      <c r="B783" s="125"/>
      <c r="C783" s="754"/>
      <c r="D783" s="748"/>
      <c r="E783" s="748"/>
      <c r="F783" s="748"/>
      <c r="G783" s="748"/>
      <c r="H783" s="748"/>
      <c r="I783" s="748"/>
      <c r="J783" s="748"/>
      <c r="K783" s="748"/>
      <c r="L783" s="748"/>
      <c r="M783" s="753"/>
      <c r="N783" s="755"/>
      <c r="O783" s="755"/>
      <c r="P783" s="756"/>
      <c r="Q783" s="756"/>
      <c r="R783" s="757"/>
      <c r="S783" s="757"/>
      <c r="T783" s="758"/>
      <c r="U783" s="758"/>
      <c r="V783" s="759"/>
      <c r="W783" s="759"/>
      <c r="X783" s="753"/>
      <c r="Y783" s="748"/>
    </row>
    <row r="784" ht="15.75" customHeight="1">
      <c r="A784" s="748"/>
      <c r="B784" s="125"/>
      <c r="C784" s="760" t="s">
        <v>307</v>
      </c>
      <c r="D784" s="761"/>
      <c r="E784" s="761"/>
      <c r="F784" s="761"/>
      <c r="G784" s="761"/>
      <c r="H784" s="761"/>
      <c r="I784" s="761"/>
      <c r="J784" s="761"/>
      <c r="K784" s="761"/>
      <c r="L784" s="762"/>
      <c r="M784" s="763"/>
      <c r="N784" s="764"/>
      <c r="O784" s="90"/>
      <c r="P784" s="90"/>
      <c r="Q784" s="90"/>
      <c r="R784" s="90"/>
      <c r="S784" s="90"/>
      <c r="T784" s="90"/>
      <c r="U784" s="90"/>
      <c r="V784" s="90"/>
      <c r="W784" s="708"/>
      <c r="X784" s="753"/>
      <c r="Y784" s="748"/>
    </row>
    <row r="785" ht="15.75" customHeight="1">
      <c r="A785" s="748"/>
      <c r="B785" s="125"/>
      <c r="C785" s="765"/>
      <c r="D785" s="343"/>
      <c r="E785" s="343"/>
      <c r="F785" s="343"/>
      <c r="G785" s="343"/>
      <c r="H785" s="343"/>
      <c r="I785" s="343"/>
      <c r="J785" s="343"/>
      <c r="K785" s="343"/>
      <c r="L785" s="343"/>
      <c r="M785" s="343"/>
      <c r="N785" s="343"/>
      <c r="O785" s="343"/>
      <c r="P785" s="343"/>
      <c r="Q785" s="343"/>
      <c r="R785" s="343"/>
      <c r="S785" s="343"/>
      <c r="T785" s="343"/>
      <c r="U785" s="343"/>
      <c r="V785" s="343"/>
      <c r="W785" s="766"/>
      <c r="X785" s="753"/>
      <c r="Y785" s="748"/>
    </row>
    <row r="786" ht="15.75" customHeight="1">
      <c r="A786" s="748"/>
      <c r="B786" s="125"/>
      <c r="C786" s="767" t="s">
        <v>193</v>
      </c>
      <c r="D786" s="343"/>
      <c r="E786" s="343"/>
      <c r="F786" s="343"/>
      <c r="G786" s="343"/>
      <c r="H786" s="343"/>
      <c r="I786" s="343"/>
      <c r="J786" s="343"/>
      <c r="K786" s="343"/>
      <c r="L786" s="349"/>
      <c r="M786" s="768"/>
      <c r="N786" s="767"/>
      <c r="O786" s="343"/>
      <c r="P786" s="343"/>
      <c r="Q786" s="343"/>
      <c r="R786" s="343"/>
      <c r="S786" s="343"/>
      <c r="T786" s="343"/>
      <c r="U786" s="343"/>
      <c r="V786" s="343"/>
      <c r="W786" s="349"/>
      <c r="X786" s="753"/>
      <c r="Y786" s="748"/>
    </row>
    <row r="787" ht="15.75" customHeight="1">
      <c r="A787" s="748"/>
      <c r="B787" s="125"/>
      <c r="C787" s="769"/>
      <c r="D787" s="343"/>
      <c r="E787" s="343"/>
      <c r="F787" s="343"/>
      <c r="G787" s="343"/>
      <c r="H787" s="343"/>
      <c r="I787" s="343"/>
      <c r="J787" s="343"/>
      <c r="K787" s="343"/>
      <c r="L787" s="343"/>
      <c r="M787" s="343"/>
      <c r="N787" s="343"/>
      <c r="O787" s="343"/>
      <c r="P787" s="343"/>
      <c r="Q787" s="343"/>
      <c r="R787" s="343"/>
      <c r="S787" s="343"/>
      <c r="T787" s="343"/>
      <c r="U787" s="343"/>
      <c r="V787" s="343"/>
      <c r="W787" s="766"/>
      <c r="X787" s="753"/>
      <c r="Y787" s="748"/>
    </row>
    <row r="788" ht="15.75" customHeight="1">
      <c r="A788" s="748"/>
      <c r="B788" s="125"/>
      <c r="C788" s="770" t="s">
        <v>308</v>
      </c>
      <c r="D788" s="66"/>
      <c r="E788" s="66"/>
      <c r="F788" s="66"/>
      <c r="G788" s="66"/>
      <c r="H788" s="66"/>
      <c r="I788" s="66"/>
      <c r="J788" s="66"/>
      <c r="K788" s="66"/>
      <c r="L788" s="67"/>
      <c r="M788" s="771"/>
      <c r="N788" s="772" t="s">
        <v>309</v>
      </c>
      <c r="O788" s="773"/>
      <c r="P788" s="773"/>
      <c r="Q788" s="773"/>
      <c r="R788" s="773"/>
      <c r="S788" s="773"/>
      <c r="T788" s="773"/>
      <c r="U788" s="773"/>
      <c r="V788" s="773"/>
      <c r="W788" s="774"/>
      <c r="X788" s="753"/>
      <c r="Y788" s="748"/>
    </row>
    <row r="789" ht="15.75" customHeight="1">
      <c r="A789" s="748"/>
      <c r="B789" s="125"/>
      <c r="C789" s="797"/>
      <c r="D789" s="776"/>
      <c r="E789" s="777"/>
      <c r="F789" s="777" t="str">
        <f>IF(ISBLANK(C785),"",IF(C789&gt;1,"Experiências Adquiridas",IF(C789=1,"Experiência Adquirida","Missão Sem Experiência")))</f>
        <v/>
      </c>
      <c r="G789" s="343"/>
      <c r="H789" s="343"/>
      <c r="I789" s="343"/>
      <c r="J789" s="343"/>
      <c r="K789" s="343"/>
      <c r="L789" s="766"/>
      <c r="M789" s="778"/>
      <c r="N789" s="779"/>
      <c r="O789" s="343"/>
      <c r="P789" s="343"/>
      <c r="Q789" s="343"/>
      <c r="R789" s="343"/>
      <c r="S789" s="343"/>
      <c r="T789" s="343"/>
      <c r="U789" s="343"/>
      <c r="V789" s="343"/>
      <c r="W789" s="766"/>
      <c r="X789" s="753"/>
      <c r="Y789" s="748"/>
    </row>
    <row r="790" ht="15.75" customHeight="1">
      <c r="A790" s="748"/>
      <c r="B790" s="125"/>
      <c r="C790" s="780" t="s">
        <v>196</v>
      </c>
      <c r="D790" s="56"/>
      <c r="E790" s="56"/>
      <c r="F790" s="56"/>
      <c r="G790" s="56"/>
      <c r="H790" s="56"/>
      <c r="I790" s="56"/>
      <c r="J790" s="56"/>
      <c r="K790" s="56"/>
      <c r="L790" s="248"/>
      <c r="M790" s="781"/>
      <c r="N790" s="767" t="s">
        <v>197</v>
      </c>
      <c r="O790" s="343"/>
      <c r="P790" s="343"/>
      <c r="Q790" s="343"/>
      <c r="R790" s="343"/>
      <c r="S790" s="343"/>
      <c r="T790" s="343"/>
      <c r="U790" s="343"/>
      <c r="V790" s="343"/>
      <c r="W790" s="349"/>
      <c r="X790" s="753"/>
      <c r="Y790" s="748"/>
    </row>
    <row r="791" ht="15.75" customHeight="1">
      <c r="A791" s="748"/>
      <c r="B791" s="125"/>
      <c r="C791" s="782"/>
      <c r="D791" s="66"/>
      <c r="E791" s="66"/>
      <c r="F791" s="66"/>
      <c r="G791" s="66"/>
      <c r="H791" s="66"/>
      <c r="I791" s="66"/>
      <c r="J791" s="66"/>
      <c r="K791" s="66"/>
      <c r="L791" s="783"/>
      <c r="M791" s="784"/>
      <c r="N791" s="782"/>
      <c r="O791" s="66"/>
      <c r="P791" s="66"/>
      <c r="Q791" s="66"/>
      <c r="R791" s="66"/>
      <c r="S791" s="66"/>
      <c r="T791" s="66"/>
      <c r="U791" s="66"/>
      <c r="V791" s="66"/>
      <c r="W791" s="783"/>
      <c r="X791" s="753"/>
      <c r="Y791" s="748"/>
    </row>
    <row r="792" ht="15.75" customHeight="1">
      <c r="A792" s="748"/>
      <c r="B792" s="125"/>
      <c r="C792" s="785"/>
      <c r="L792" s="786"/>
      <c r="N792" s="785"/>
      <c r="W792" s="786"/>
      <c r="X792" s="753"/>
      <c r="Y792" s="748"/>
    </row>
    <row r="793" ht="15.75" customHeight="1">
      <c r="A793" s="748"/>
      <c r="B793" s="125"/>
      <c r="C793" s="785"/>
      <c r="L793" s="786"/>
      <c r="N793" s="785"/>
      <c r="W793" s="786"/>
      <c r="X793" s="753"/>
      <c r="Y793" s="748"/>
    </row>
    <row r="794" ht="15.75" customHeight="1">
      <c r="A794" s="748"/>
      <c r="B794" s="125"/>
      <c r="C794" s="785"/>
      <c r="L794" s="786"/>
      <c r="N794" s="785"/>
      <c r="W794" s="786"/>
      <c r="X794" s="753"/>
      <c r="Y794" s="748"/>
    </row>
    <row r="795" ht="15.75" customHeight="1">
      <c r="A795" s="748"/>
      <c r="B795" s="125"/>
      <c r="C795" s="787"/>
      <c r="D795" s="56"/>
      <c r="E795" s="56"/>
      <c r="F795" s="56"/>
      <c r="G795" s="56"/>
      <c r="H795" s="56"/>
      <c r="I795" s="56"/>
      <c r="J795" s="56"/>
      <c r="K795" s="56"/>
      <c r="L795" s="788"/>
      <c r="M795" s="56"/>
      <c r="N795" s="787"/>
      <c r="O795" s="56"/>
      <c r="P795" s="56"/>
      <c r="Q795" s="56"/>
      <c r="R795" s="56"/>
      <c r="S795" s="56"/>
      <c r="T795" s="56"/>
      <c r="U795" s="56"/>
      <c r="V795" s="56"/>
      <c r="W795" s="788"/>
      <c r="X795" s="753"/>
      <c r="Y795" s="748"/>
    </row>
    <row r="796" ht="15.75" customHeight="1">
      <c r="A796" s="748"/>
      <c r="B796" s="125"/>
      <c r="C796" s="665"/>
      <c r="D796" s="665"/>
      <c r="E796" s="789"/>
      <c r="F796" s="789"/>
      <c r="G796" s="790"/>
      <c r="H796" s="790"/>
      <c r="I796" s="790"/>
      <c r="J796" s="790"/>
      <c r="K796" s="790"/>
      <c r="L796" s="790"/>
      <c r="M796" s="790"/>
      <c r="N796" s="790"/>
      <c r="O796" s="790"/>
      <c r="P796" s="791"/>
      <c r="Q796" s="791"/>
      <c r="R796" s="791"/>
      <c r="S796" s="791"/>
      <c r="T796" s="791"/>
      <c r="U796" s="791"/>
      <c r="V796" s="791"/>
      <c r="W796" s="791"/>
      <c r="X796" s="753"/>
      <c r="Y796" s="748"/>
    </row>
    <row r="797" ht="15.75" customHeight="1">
      <c r="A797" s="748"/>
      <c r="B797" s="792"/>
      <c r="C797" s="734"/>
      <c r="D797" s="793"/>
      <c r="E797" s="794"/>
      <c r="F797" s="794"/>
      <c r="G797" s="795"/>
      <c r="H797" s="795"/>
      <c r="I797" s="795"/>
      <c r="J797" s="795"/>
      <c r="K797" s="795"/>
      <c r="L797" s="795"/>
      <c r="M797" s="795"/>
      <c r="N797" s="795"/>
      <c r="O797" s="795"/>
      <c r="P797" s="734"/>
      <c r="Q797" s="734"/>
      <c r="R797" s="734"/>
      <c r="S797" s="734"/>
      <c r="T797" s="734"/>
      <c r="U797" s="734"/>
      <c r="V797" s="734"/>
      <c r="W797" s="734"/>
      <c r="X797" s="796"/>
      <c r="Y797" s="748"/>
    </row>
    <row r="798" ht="15.75" customHeight="1">
      <c r="A798" s="748"/>
      <c r="B798" s="125"/>
      <c r="C798" s="754"/>
      <c r="D798" s="748"/>
      <c r="E798" s="748"/>
      <c r="F798" s="748"/>
      <c r="G798" s="748"/>
      <c r="H798" s="748"/>
      <c r="I798" s="748"/>
      <c r="J798" s="748"/>
      <c r="K798" s="748"/>
      <c r="L798" s="748"/>
      <c r="M798" s="753"/>
      <c r="N798" s="755"/>
      <c r="O798" s="755"/>
      <c r="P798" s="756"/>
      <c r="Q798" s="756"/>
      <c r="R798" s="757"/>
      <c r="S798" s="757"/>
      <c r="T798" s="758"/>
      <c r="U798" s="758"/>
      <c r="V798" s="759"/>
      <c r="W798" s="759"/>
      <c r="X798" s="753"/>
      <c r="Y798" s="748"/>
    </row>
    <row r="799" ht="15.75" customHeight="1">
      <c r="A799" s="748"/>
      <c r="B799" s="125"/>
      <c r="C799" s="760" t="s">
        <v>307</v>
      </c>
      <c r="D799" s="761"/>
      <c r="E799" s="761"/>
      <c r="F799" s="761"/>
      <c r="G799" s="761"/>
      <c r="H799" s="761"/>
      <c r="I799" s="761"/>
      <c r="J799" s="761"/>
      <c r="K799" s="761"/>
      <c r="L799" s="762"/>
      <c r="M799" s="763"/>
      <c r="N799" s="764"/>
      <c r="O799" s="90"/>
      <c r="P799" s="90"/>
      <c r="Q799" s="90"/>
      <c r="R799" s="90"/>
      <c r="S799" s="90"/>
      <c r="T799" s="90"/>
      <c r="U799" s="90"/>
      <c r="V799" s="90"/>
      <c r="W799" s="708"/>
      <c r="X799" s="753"/>
      <c r="Y799" s="748"/>
    </row>
    <row r="800" ht="15.75" customHeight="1">
      <c r="A800" s="748"/>
      <c r="B800" s="125"/>
      <c r="C800" s="765"/>
      <c r="D800" s="343"/>
      <c r="E800" s="343"/>
      <c r="F800" s="343"/>
      <c r="G800" s="343"/>
      <c r="H800" s="343"/>
      <c r="I800" s="343"/>
      <c r="J800" s="343"/>
      <c r="K800" s="343"/>
      <c r="L800" s="343"/>
      <c r="M800" s="343"/>
      <c r="N800" s="343"/>
      <c r="O800" s="343"/>
      <c r="P800" s="343"/>
      <c r="Q800" s="343"/>
      <c r="R800" s="343"/>
      <c r="S800" s="343"/>
      <c r="T800" s="343"/>
      <c r="U800" s="343"/>
      <c r="V800" s="343"/>
      <c r="W800" s="766"/>
      <c r="X800" s="753"/>
      <c r="Y800" s="748"/>
    </row>
    <row r="801" ht="15.75" customHeight="1">
      <c r="A801" s="748"/>
      <c r="B801" s="125"/>
      <c r="C801" s="767" t="s">
        <v>193</v>
      </c>
      <c r="D801" s="343"/>
      <c r="E801" s="343"/>
      <c r="F801" s="343"/>
      <c r="G801" s="343"/>
      <c r="H801" s="343"/>
      <c r="I801" s="343"/>
      <c r="J801" s="343"/>
      <c r="K801" s="343"/>
      <c r="L801" s="349"/>
      <c r="M801" s="768"/>
      <c r="N801" s="767"/>
      <c r="O801" s="343"/>
      <c r="P801" s="343"/>
      <c r="Q801" s="343"/>
      <c r="R801" s="343"/>
      <c r="S801" s="343"/>
      <c r="T801" s="343"/>
      <c r="U801" s="343"/>
      <c r="V801" s="343"/>
      <c r="W801" s="349"/>
      <c r="X801" s="753"/>
      <c r="Y801" s="748"/>
    </row>
    <row r="802" ht="15.75" customHeight="1">
      <c r="A802" s="748"/>
      <c r="B802" s="125"/>
      <c r="C802" s="769"/>
      <c r="D802" s="343"/>
      <c r="E802" s="343"/>
      <c r="F802" s="343"/>
      <c r="G802" s="343"/>
      <c r="H802" s="343"/>
      <c r="I802" s="343"/>
      <c r="J802" s="343"/>
      <c r="K802" s="343"/>
      <c r="L802" s="343"/>
      <c r="M802" s="343"/>
      <c r="N802" s="343"/>
      <c r="O802" s="343"/>
      <c r="P802" s="343"/>
      <c r="Q802" s="343"/>
      <c r="R802" s="343"/>
      <c r="S802" s="343"/>
      <c r="T802" s="343"/>
      <c r="U802" s="343"/>
      <c r="V802" s="343"/>
      <c r="W802" s="766"/>
      <c r="X802" s="753"/>
      <c r="Y802" s="748"/>
    </row>
    <row r="803" ht="15.75" customHeight="1">
      <c r="A803" s="748"/>
      <c r="B803" s="125"/>
      <c r="C803" s="770" t="s">
        <v>308</v>
      </c>
      <c r="D803" s="66"/>
      <c r="E803" s="66"/>
      <c r="F803" s="66"/>
      <c r="G803" s="66"/>
      <c r="H803" s="66"/>
      <c r="I803" s="66"/>
      <c r="J803" s="66"/>
      <c r="K803" s="66"/>
      <c r="L803" s="67"/>
      <c r="M803" s="771"/>
      <c r="N803" s="772" t="s">
        <v>309</v>
      </c>
      <c r="O803" s="773"/>
      <c r="P803" s="773"/>
      <c r="Q803" s="773"/>
      <c r="R803" s="773"/>
      <c r="S803" s="773"/>
      <c r="T803" s="773"/>
      <c r="U803" s="773"/>
      <c r="V803" s="773"/>
      <c r="W803" s="774"/>
      <c r="X803" s="753"/>
      <c r="Y803" s="748"/>
    </row>
    <row r="804" ht="15.75" customHeight="1">
      <c r="A804" s="748"/>
      <c r="B804" s="125"/>
      <c r="C804" s="797"/>
      <c r="D804" s="776"/>
      <c r="E804" s="777"/>
      <c r="F804" s="777" t="str">
        <f>IF(ISBLANK(C800),"",IF(C804&gt;1,"Experiências Adquiridas",IF(C804=1,"Experiência Adquirida","Missão Sem Experiência")))</f>
        <v/>
      </c>
      <c r="G804" s="343"/>
      <c r="H804" s="343"/>
      <c r="I804" s="343"/>
      <c r="J804" s="343"/>
      <c r="K804" s="343"/>
      <c r="L804" s="766"/>
      <c r="M804" s="778"/>
      <c r="N804" s="779"/>
      <c r="O804" s="343"/>
      <c r="P804" s="343"/>
      <c r="Q804" s="343"/>
      <c r="R804" s="343"/>
      <c r="S804" s="343"/>
      <c r="T804" s="343"/>
      <c r="U804" s="343"/>
      <c r="V804" s="343"/>
      <c r="W804" s="766"/>
      <c r="X804" s="753"/>
      <c r="Y804" s="748"/>
    </row>
    <row r="805" ht="15.75" customHeight="1">
      <c r="A805" s="748"/>
      <c r="B805" s="125"/>
      <c r="C805" s="780" t="s">
        <v>196</v>
      </c>
      <c r="D805" s="56"/>
      <c r="E805" s="56"/>
      <c r="F805" s="56"/>
      <c r="G805" s="56"/>
      <c r="H805" s="56"/>
      <c r="I805" s="56"/>
      <c r="J805" s="56"/>
      <c r="K805" s="56"/>
      <c r="L805" s="248"/>
      <c r="M805" s="781"/>
      <c r="N805" s="767" t="s">
        <v>197</v>
      </c>
      <c r="O805" s="343"/>
      <c r="P805" s="343"/>
      <c r="Q805" s="343"/>
      <c r="R805" s="343"/>
      <c r="S805" s="343"/>
      <c r="T805" s="343"/>
      <c r="U805" s="343"/>
      <c r="V805" s="343"/>
      <c r="W805" s="349"/>
      <c r="X805" s="753"/>
      <c r="Y805" s="748"/>
    </row>
    <row r="806" ht="15.75" customHeight="1">
      <c r="A806" s="748"/>
      <c r="B806" s="125"/>
      <c r="C806" s="782"/>
      <c r="D806" s="66"/>
      <c r="E806" s="66"/>
      <c r="F806" s="66"/>
      <c r="G806" s="66"/>
      <c r="H806" s="66"/>
      <c r="I806" s="66"/>
      <c r="J806" s="66"/>
      <c r="K806" s="66"/>
      <c r="L806" s="783"/>
      <c r="M806" s="784"/>
      <c r="N806" s="782"/>
      <c r="O806" s="66"/>
      <c r="P806" s="66"/>
      <c r="Q806" s="66"/>
      <c r="R806" s="66"/>
      <c r="S806" s="66"/>
      <c r="T806" s="66"/>
      <c r="U806" s="66"/>
      <c r="V806" s="66"/>
      <c r="W806" s="783"/>
      <c r="X806" s="753"/>
      <c r="Y806" s="748"/>
    </row>
    <row r="807" ht="15.75" customHeight="1">
      <c r="A807" s="748"/>
      <c r="B807" s="125"/>
      <c r="C807" s="785"/>
      <c r="L807" s="786"/>
      <c r="N807" s="785"/>
      <c r="W807" s="786"/>
      <c r="X807" s="753"/>
      <c r="Y807" s="748"/>
    </row>
    <row r="808" ht="15.75" customHeight="1">
      <c r="A808" s="748"/>
      <c r="B808" s="125"/>
      <c r="C808" s="785"/>
      <c r="L808" s="786"/>
      <c r="N808" s="785"/>
      <c r="W808" s="786"/>
      <c r="X808" s="753"/>
      <c r="Y808" s="748"/>
    </row>
    <row r="809" ht="15.75" customHeight="1">
      <c r="A809" s="748"/>
      <c r="B809" s="125"/>
      <c r="C809" s="785"/>
      <c r="L809" s="786"/>
      <c r="N809" s="785"/>
      <c r="W809" s="786"/>
      <c r="X809" s="753"/>
      <c r="Y809" s="748"/>
    </row>
    <row r="810" ht="15.75" customHeight="1">
      <c r="A810" s="748"/>
      <c r="B810" s="125"/>
      <c r="C810" s="787"/>
      <c r="D810" s="56"/>
      <c r="E810" s="56"/>
      <c r="F810" s="56"/>
      <c r="G810" s="56"/>
      <c r="H810" s="56"/>
      <c r="I810" s="56"/>
      <c r="J810" s="56"/>
      <c r="K810" s="56"/>
      <c r="L810" s="788"/>
      <c r="M810" s="56"/>
      <c r="N810" s="787"/>
      <c r="O810" s="56"/>
      <c r="P810" s="56"/>
      <c r="Q810" s="56"/>
      <c r="R810" s="56"/>
      <c r="S810" s="56"/>
      <c r="T810" s="56"/>
      <c r="U810" s="56"/>
      <c r="V810" s="56"/>
      <c r="W810" s="788"/>
      <c r="X810" s="753"/>
      <c r="Y810" s="748"/>
    </row>
    <row r="811" ht="15.75" customHeight="1">
      <c r="A811" s="748"/>
      <c r="B811" s="125"/>
      <c r="C811" s="665"/>
      <c r="D811" s="665"/>
      <c r="E811" s="789"/>
      <c r="F811" s="789"/>
      <c r="G811" s="790"/>
      <c r="H811" s="790"/>
      <c r="I811" s="790"/>
      <c r="J811" s="790"/>
      <c r="K811" s="790"/>
      <c r="L811" s="790"/>
      <c r="M811" s="790"/>
      <c r="N811" s="790"/>
      <c r="O811" s="790"/>
      <c r="P811" s="791"/>
      <c r="Q811" s="791"/>
      <c r="R811" s="791"/>
      <c r="S811" s="791"/>
      <c r="T811" s="791"/>
      <c r="U811" s="791"/>
      <c r="V811" s="791"/>
      <c r="W811" s="791"/>
      <c r="X811" s="753"/>
      <c r="Y811" s="748"/>
    </row>
    <row r="812" ht="15.75" customHeight="1">
      <c r="A812" s="748"/>
      <c r="B812" s="792"/>
      <c r="C812" s="734"/>
      <c r="D812" s="793"/>
      <c r="E812" s="794"/>
      <c r="F812" s="794"/>
      <c r="G812" s="795"/>
      <c r="H812" s="795"/>
      <c r="I812" s="795"/>
      <c r="J812" s="795"/>
      <c r="K812" s="795"/>
      <c r="L812" s="795"/>
      <c r="M812" s="795"/>
      <c r="N812" s="795"/>
      <c r="O812" s="795"/>
      <c r="P812" s="734"/>
      <c r="Q812" s="734"/>
      <c r="R812" s="734"/>
      <c r="S812" s="734"/>
      <c r="T812" s="734"/>
      <c r="U812" s="734"/>
      <c r="V812" s="734"/>
      <c r="W812" s="734"/>
      <c r="X812" s="796"/>
      <c r="Y812" s="748"/>
    </row>
    <row r="813" ht="15.75" customHeight="1">
      <c r="A813" s="748"/>
      <c r="B813" s="125"/>
      <c r="C813" s="754"/>
      <c r="D813" s="748"/>
      <c r="E813" s="748"/>
      <c r="F813" s="748"/>
      <c r="G813" s="748"/>
      <c r="H813" s="748"/>
      <c r="I813" s="748"/>
      <c r="J813" s="748"/>
      <c r="K813" s="748"/>
      <c r="L813" s="748"/>
      <c r="M813" s="753"/>
      <c r="N813" s="755"/>
      <c r="O813" s="755"/>
      <c r="P813" s="756"/>
      <c r="Q813" s="756"/>
      <c r="R813" s="757"/>
      <c r="S813" s="757"/>
      <c r="T813" s="758"/>
      <c r="U813" s="758"/>
      <c r="V813" s="759"/>
      <c r="W813" s="759"/>
      <c r="X813" s="753"/>
      <c r="Y813" s="748"/>
    </row>
    <row r="814" ht="15.75" customHeight="1">
      <c r="A814" s="748"/>
      <c r="B814" s="125"/>
      <c r="C814" s="760" t="s">
        <v>307</v>
      </c>
      <c r="D814" s="761"/>
      <c r="E814" s="761"/>
      <c r="F814" s="761"/>
      <c r="G814" s="761"/>
      <c r="H814" s="761"/>
      <c r="I814" s="761"/>
      <c r="J814" s="761"/>
      <c r="K814" s="761"/>
      <c r="L814" s="762"/>
      <c r="M814" s="763"/>
      <c r="N814" s="764"/>
      <c r="O814" s="90"/>
      <c r="P814" s="90"/>
      <c r="Q814" s="90"/>
      <c r="R814" s="90"/>
      <c r="S814" s="90"/>
      <c r="T814" s="90"/>
      <c r="U814" s="90"/>
      <c r="V814" s="90"/>
      <c r="W814" s="708"/>
      <c r="X814" s="753"/>
      <c r="Y814" s="748"/>
    </row>
    <row r="815" ht="15.75" customHeight="1">
      <c r="A815" s="748"/>
      <c r="B815" s="125"/>
      <c r="C815" s="765"/>
      <c r="D815" s="343"/>
      <c r="E815" s="343"/>
      <c r="F815" s="343"/>
      <c r="G815" s="343"/>
      <c r="H815" s="343"/>
      <c r="I815" s="343"/>
      <c r="J815" s="343"/>
      <c r="K815" s="343"/>
      <c r="L815" s="343"/>
      <c r="M815" s="343"/>
      <c r="N815" s="343"/>
      <c r="O815" s="343"/>
      <c r="P815" s="343"/>
      <c r="Q815" s="343"/>
      <c r="R815" s="343"/>
      <c r="S815" s="343"/>
      <c r="T815" s="343"/>
      <c r="U815" s="343"/>
      <c r="V815" s="343"/>
      <c r="W815" s="766"/>
      <c r="X815" s="753"/>
      <c r="Y815" s="748"/>
    </row>
    <row r="816" ht="15.75" customHeight="1">
      <c r="A816" s="748"/>
      <c r="B816" s="125"/>
      <c r="C816" s="767" t="s">
        <v>193</v>
      </c>
      <c r="D816" s="343"/>
      <c r="E816" s="343"/>
      <c r="F816" s="343"/>
      <c r="G816" s="343"/>
      <c r="H816" s="343"/>
      <c r="I816" s="343"/>
      <c r="J816" s="343"/>
      <c r="K816" s="343"/>
      <c r="L816" s="349"/>
      <c r="M816" s="768"/>
      <c r="N816" s="767"/>
      <c r="O816" s="343"/>
      <c r="P816" s="343"/>
      <c r="Q816" s="343"/>
      <c r="R816" s="343"/>
      <c r="S816" s="343"/>
      <c r="T816" s="343"/>
      <c r="U816" s="343"/>
      <c r="V816" s="343"/>
      <c r="W816" s="349"/>
      <c r="X816" s="753"/>
      <c r="Y816" s="748"/>
    </row>
    <row r="817" ht="15.75" customHeight="1">
      <c r="A817" s="748"/>
      <c r="B817" s="125"/>
      <c r="C817" s="769"/>
      <c r="D817" s="343"/>
      <c r="E817" s="343"/>
      <c r="F817" s="343"/>
      <c r="G817" s="343"/>
      <c r="H817" s="343"/>
      <c r="I817" s="343"/>
      <c r="J817" s="343"/>
      <c r="K817" s="343"/>
      <c r="L817" s="343"/>
      <c r="M817" s="343"/>
      <c r="N817" s="343"/>
      <c r="O817" s="343"/>
      <c r="P817" s="343"/>
      <c r="Q817" s="343"/>
      <c r="R817" s="343"/>
      <c r="S817" s="343"/>
      <c r="T817" s="343"/>
      <c r="U817" s="343"/>
      <c r="V817" s="343"/>
      <c r="W817" s="766"/>
      <c r="X817" s="753"/>
      <c r="Y817" s="748"/>
    </row>
    <row r="818" ht="15.75" customHeight="1">
      <c r="A818" s="748"/>
      <c r="B818" s="125"/>
      <c r="C818" s="770" t="s">
        <v>308</v>
      </c>
      <c r="D818" s="66"/>
      <c r="E818" s="66"/>
      <c r="F818" s="66"/>
      <c r="G818" s="66"/>
      <c r="H818" s="66"/>
      <c r="I818" s="66"/>
      <c r="J818" s="66"/>
      <c r="K818" s="66"/>
      <c r="L818" s="67"/>
      <c r="M818" s="771"/>
      <c r="N818" s="772" t="s">
        <v>309</v>
      </c>
      <c r="O818" s="773"/>
      <c r="P818" s="773"/>
      <c r="Q818" s="773"/>
      <c r="R818" s="773"/>
      <c r="S818" s="773"/>
      <c r="T818" s="773"/>
      <c r="U818" s="773"/>
      <c r="V818" s="773"/>
      <c r="W818" s="774"/>
      <c r="X818" s="753"/>
      <c r="Y818" s="748"/>
    </row>
    <row r="819" ht="15.75" customHeight="1">
      <c r="A819" s="748"/>
      <c r="B819" s="125"/>
      <c r="C819" s="797"/>
      <c r="D819" s="776"/>
      <c r="E819" s="777"/>
      <c r="F819" s="777" t="str">
        <f>IF(ISBLANK(C815),"",IF(C819&gt;1,"Experiências Adquiridas",IF(C819=1,"Experiência Adquirida","Missão Sem Experiência")))</f>
        <v/>
      </c>
      <c r="G819" s="343"/>
      <c r="H819" s="343"/>
      <c r="I819" s="343"/>
      <c r="J819" s="343"/>
      <c r="K819" s="343"/>
      <c r="L819" s="766"/>
      <c r="M819" s="778"/>
      <c r="N819" s="779"/>
      <c r="O819" s="343"/>
      <c r="P819" s="343"/>
      <c r="Q819" s="343"/>
      <c r="R819" s="343"/>
      <c r="S819" s="343"/>
      <c r="T819" s="343"/>
      <c r="U819" s="343"/>
      <c r="V819" s="343"/>
      <c r="W819" s="766"/>
      <c r="X819" s="753"/>
      <c r="Y819" s="748"/>
    </row>
    <row r="820" ht="15.75" customHeight="1">
      <c r="A820" s="748"/>
      <c r="B820" s="125"/>
      <c r="C820" s="780" t="s">
        <v>196</v>
      </c>
      <c r="D820" s="56"/>
      <c r="E820" s="56"/>
      <c r="F820" s="56"/>
      <c r="G820" s="56"/>
      <c r="H820" s="56"/>
      <c r="I820" s="56"/>
      <c r="J820" s="56"/>
      <c r="K820" s="56"/>
      <c r="L820" s="248"/>
      <c r="M820" s="781"/>
      <c r="N820" s="767" t="s">
        <v>197</v>
      </c>
      <c r="O820" s="343"/>
      <c r="P820" s="343"/>
      <c r="Q820" s="343"/>
      <c r="R820" s="343"/>
      <c r="S820" s="343"/>
      <c r="T820" s="343"/>
      <c r="U820" s="343"/>
      <c r="V820" s="343"/>
      <c r="W820" s="349"/>
      <c r="X820" s="753"/>
      <c r="Y820" s="748"/>
    </row>
    <row r="821" ht="15.75" customHeight="1">
      <c r="A821" s="748"/>
      <c r="B821" s="125"/>
      <c r="C821" s="782"/>
      <c r="D821" s="66"/>
      <c r="E821" s="66"/>
      <c r="F821" s="66"/>
      <c r="G821" s="66"/>
      <c r="H821" s="66"/>
      <c r="I821" s="66"/>
      <c r="J821" s="66"/>
      <c r="K821" s="66"/>
      <c r="L821" s="783"/>
      <c r="M821" s="784"/>
      <c r="N821" s="782"/>
      <c r="O821" s="66"/>
      <c r="P821" s="66"/>
      <c r="Q821" s="66"/>
      <c r="R821" s="66"/>
      <c r="S821" s="66"/>
      <c r="T821" s="66"/>
      <c r="U821" s="66"/>
      <c r="V821" s="66"/>
      <c r="W821" s="783"/>
      <c r="X821" s="753"/>
      <c r="Y821" s="748"/>
    </row>
    <row r="822" ht="15.75" customHeight="1">
      <c r="A822" s="748"/>
      <c r="B822" s="125"/>
      <c r="C822" s="785"/>
      <c r="L822" s="786"/>
      <c r="N822" s="785"/>
      <c r="W822" s="786"/>
      <c r="X822" s="753"/>
      <c r="Y822" s="748"/>
    </row>
    <row r="823" ht="15.75" customHeight="1">
      <c r="A823" s="748"/>
      <c r="B823" s="125"/>
      <c r="C823" s="785"/>
      <c r="L823" s="786"/>
      <c r="N823" s="785"/>
      <c r="W823" s="786"/>
      <c r="X823" s="753"/>
      <c r="Y823" s="748"/>
    </row>
    <row r="824" ht="15.75" customHeight="1">
      <c r="A824" s="748"/>
      <c r="B824" s="125"/>
      <c r="C824" s="785"/>
      <c r="L824" s="786"/>
      <c r="N824" s="785"/>
      <c r="W824" s="786"/>
      <c r="X824" s="753"/>
      <c r="Y824" s="748"/>
    </row>
    <row r="825" ht="15.75" customHeight="1">
      <c r="A825" s="748"/>
      <c r="B825" s="125"/>
      <c r="C825" s="787"/>
      <c r="D825" s="56"/>
      <c r="E825" s="56"/>
      <c r="F825" s="56"/>
      <c r="G825" s="56"/>
      <c r="H825" s="56"/>
      <c r="I825" s="56"/>
      <c r="J825" s="56"/>
      <c r="K825" s="56"/>
      <c r="L825" s="788"/>
      <c r="M825" s="56"/>
      <c r="N825" s="787"/>
      <c r="O825" s="56"/>
      <c r="P825" s="56"/>
      <c r="Q825" s="56"/>
      <c r="R825" s="56"/>
      <c r="S825" s="56"/>
      <c r="T825" s="56"/>
      <c r="U825" s="56"/>
      <c r="V825" s="56"/>
      <c r="W825" s="788"/>
      <c r="X825" s="753"/>
      <c r="Y825" s="748"/>
    </row>
    <row r="826" ht="15.75" customHeight="1">
      <c r="A826" s="748"/>
      <c r="B826" s="125"/>
      <c r="C826" s="665"/>
      <c r="D826" s="665"/>
      <c r="E826" s="789"/>
      <c r="F826" s="789"/>
      <c r="G826" s="790"/>
      <c r="H826" s="790"/>
      <c r="I826" s="790"/>
      <c r="J826" s="790"/>
      <c r="K826" s="790"/>
      <c r="L826" s="790"/>
      <c r="M826" s="790"/>
      <c r="N826" s="790"/>
      <c r="O826" s="790"/>
      <c r="P826" s="791"/>
      <c r="Q826" s="791"/>
      <c r="R826" s="791"/>
      <c r="S826" s="791"/>
      <c r="T826" s="791"/>
      <c r="U826" s="791"/>
      <c r="V826" s="791"/>
      <c r="W826" s="791"/>
      <c r="X826" s="753"/>
      <c r="Y826" s="748"/>
    </row>
    <row r="827" ht="15.75" customHeight="1">
      <c r="A827" s="748"/>
      <c r="B827" s="792"/>
      <c r="C827" s="734"/>
      <c r="D827" s="793"/>
      <c r="E827" s="794"/>
      <c r="F827" s="794"/>
      <c r="G827" s="795"/>
      <c r="H827" s="795"/>
      <c r="I827" s="795"/>
      <c r="J827" s="795"/>
      <c r="K827" s="795"/>
      <c r="L827" s="795"/>
      <c r="M827" s="795"/>
      <c r="N827" s="795"/>
      <c r="O827" s="795"/>
      <c r="P827" s="734"/>
      <c r="Q827" s="734"/>
      <c r="R827" s="734"/>
      <c r="S827" s="734"/>
      <c r="T827" s="734"/>
      <c r="U827" s="734"/>
      <c r="V827" s="734"/>
      <c r="W827" s="734"/>
      <c r="X827" s="796"/>
      <c r="Y827" s="748"/>
    </row>
    <row r="828" ht="15.75" customHeight="1">
      <c r="A828" s="748"/>
      <c r="B828" s="125"/>
      <c r="C828" s="754"/>
      <c r="D828" s="748"/>
      <c r="E828" s="748"/>
      <c r="F828" s="748"/>
      <c r="G828" s="748"/>
      <c r="H828" s="748"/>
      <c r="I828" s="748"/>
      <c r="J828" s="748"/>
      <c r="K828" s="748"/>
      <c r="L828" s="748"/>
      <c r="M828" s="753"/>
      <c r="N828" s="755"/>
      <c r="O828" s="755"/>
      <c r="P828" s="756"/>
      <c r="Q828" s="756"/>
      <c r="R828" s="757"/>
      <c r="S828" s="757"/>
      <c r="T828" s="758"/>
      <c r="U828" s="758"/>
      <c r="V828" s="759"/>
      <c r="W828" s="759"/>
      <c r="X828" s="753"/>
      <c r="Y828" s="748"/>
    </row>
    <row r="829" ht="15.75" customHeight="1">
      <c r="A829" s="748"/>
      <c r="B829" s="125"/>
      <c r="C829" s="760" t="s">
        <v>307</v>
      </c>
      <c r="D829" s="761"/>
      <c r="E829" s="761"/>
      <c r="F829" s="761"/>
      <c r="G829" s="761"/>
      <c r="H829" s="761"/>
      <c r="I829" s="761"/>
      <c r="J829" s="761"/>
      <c r="K829" s="761"/>
      <c r="L829" s="762"/>
      <c r="M829" s="763"/>
      <c r="N829" s="764"/>
      <c r="O829" s="90"/>
      <c r="P829" s="90"/>
      <c r="Q829" s="90"/>
      <c r="R829" s="90"/>
      <c r="S829" s="90"/>
      <c r="T829" s="90"/>
      <c r="U829" s="90"/>
      <c r="V829" s="90"/>
      <c r="W829" s="708"/>
      <c r="X829" s="753"/>
      <c r="Y829" s="748"/>
    </row>
    <row r="830" ht="15.75" customHeight="1">
      <c r="A830" s="748"/>
      <c r="B830" s="125"/>
      <c r="C830" s="765"/>
      <c r="D830" s="343"/>
      <c r="E830" s="343"/>
      <c r="F830" s="343"/>
      <c r="G830" s="343"/>
      <c r="H830" s="343"/>
      <c r="I830" s="343"/>
      <c r="J830" s="343"/>
      <c r="K830" s="343"/>
      <c r="L830" s="343"/>
      <c r="M830" s="343"/>
      <c r="N830" s="343"/>
      <c r="O830" s="343"/>
      <c r="P830" s="343"/>
      <c r="Q830" s="343"/>
      <c r="R830" s="343"/>
      <c r="S830" s="343"/>
      <c r="T830" s="343"/>
      <c r="U830" s="343"/>
      <c r="V830" s="343"/>
      <c r="W830" s="766"/>
      <c r="X830" s="753"/>
      <c r="Y830" s="748"/>
    </row>
    <row r="831" ht="15.75" customHeight="1">
      <c r="A831" s="748"/>
      <c r="B831" s="125"/>
      <c r="C831" s="767" t="s">
        <v>193</v>
      </c>
      <c r="D831" s="343"/>
      <c r="E831" s="343"/>
      <c r="F831" s="343"/>
      <c r="G831" s="343"/>
      <c r="H831" s="343"/>
      <c r="I831" s="343"/>
      <c r="J831" s="343"/>
      <c r="K831" s="343"/>
      <c r="L831" s="349"/>
      <c r="M831" s="768"/>
      <c r="N831" s="767"/>
      <c r="O831" s="343"/>
      <c r="P831" s="343"/>
      <c r="Q831" s="343"/>
      <c r="R831" s="343"/>
      <c r="S831" s="343"/>
      <c r="T831" s="343"/>
      <c r="U831" s="343"/>
      <c r="V831" s="343"/>
      <c r="W831" s="349"/>
      <c r="X831" s="753"/>
      <c r="Y831" s="748"/>
    </row>
    <row r="832" ht="15.75" customHeight="1">
      <c r="A832" s="748"/>
      <c r="B832" s="125"/>
      <c r="C832" s="769"/>
      <c r="D832" s="343"/>
      <c r="E832" s="343"/>
      <c r="F832" s="343"/>
      <c r="G832" s="343"/>
      <c r="H832" s="343"/>
      <c r="I832" s="343"/>
      <c r="J832" s="343"/>
      <c r="K832" s="343"/>
      <c r="L832" s="343"/>
      <c r="M832" s="343"/>
      <c r="N832" s="343"/>
      <c r="O832" s="343"/>
      <c r="P832" s="343"/>
      <c r="Q832" s="343"/>
      <c r="R832" s="343"/>
      <c r="S832" s="343"/>
      <c r="T832" s="343"/>
      <c r="U832" s="343"/>
      <c r="V832" s="343"/>
      <c r="W832" s="766"/>
      <c r="X832" s="753"/>
      <c r="Y832" s="748"/>
    </row>
    <row r="833" ht="15.75" customHeight="1">
      <c r="A833" s="748"/>
      <c r="B833" s="125"/>
      <c r="C833" s="770" t="s">
        <v>308</v>
      </c>
      <c r="D833" s="66"/>
      <c r="E833" s="66"/>
      <c r="F833" s="66"/>
      <c r="G833" s="66"/>
      <c r="H833" s="66"/>
      <c r="I833" s="66"/>
      <c r="J833" s="66"/>
      <c r="K833" s="66"/>
      <c r="L833" s="67"/>
      <c r="M833" s="771"/>
      <c r="N833" s="772" t="s">
        <v>309</v>
      </c>
      <c r="O833" s="773"/>
      <c r="P833" s="773"/>
      <c r="Q833" s="773"/>
      <c r="R833" s="773"/>
      <c r="S833" s="773"/>
      <c r="T833" s="773"/>
      <c r="U833" s="773"/>
      <c r="V833" s="773"/>
      <c r="W833" s="774"/>
      <c r="X833" s="753"/>
      <c r="Y833" s="748"/>
    </row>
    <row r="834" ht="15.75" customHeight="1">
      <c r="A834" s="748"/>
      <c r="B834" s="125"/>
      <c r="C834" s="797"/>
      <c r="D834" s="776"/>
      <c r="E834" s="777"/>
      <c r="F834" s="777" t="str">
        <f>IF(ISBLANK(C830),"",IF(C834&gt;1,"Experiências Adquiridas",IF(C834=1,"Experiência Adquirida","Missão Sem Experiência")))</f>
        <v/>
      </c>
      <c r="G834" s="343"/>
      <c r="H834" s="343"/>
      <c r="I834" s="343"/>
      <c r="J834" s="343"/>
      <c r="K834" s="343"/>
      <c r="L834" s="766"/>
      <c r="M834" s="778"/>
      <c r="N834" s="779"/>
      <c r="O834" s="343"/>
      <c r="P834" s="343"/>
      <c r="Q834" s="343"/>
      <c r="R834" s="343"/>
      <c r="S834" s="343"/>
      <c r="T834" s="343"/>
      <c r="U834" s="343"/>
      <c r="V834" s="343"/>
      <c r="W834" s="766"/>
      <c r="X834" s="753"/>
      <c r="Y834" s="748"/>
    </row>
    <row r="835" ht="15.75" customHeight="1">
      <c r="A835" s="748"/>
      <c r="B835" s="125"/>
      <c r="C835" s="780" t="s">
        <v>196</v>
      </c>
      <c r="D835" s="56"/>
      <c r="E835" s="56"/>
      <c r="F835" s="56"/>
      <c r="G835" s="56"/>
      <c r="H835" s="56"/>
      <c r="I835" s="56"/>
      <c r="J835" s="56"/>
      <c r="K835" s="56"/>
      <c r="L835" s="248"/>
      <c r="M835" s="781"/>
      <c r="N835" s="767" t="s">
        <v>197</v>
      </c>
      <c r="O835" s="343"/>
      <c r="P835" s="343"/>
      <c r="Q835" s="343"/>
      <c r="R835" s="343"/>
      <c r="S835" s="343"/>
      <c r="T835" s="343"/>
      <c r="U835" s="343"/>
      <c r="V835" s="343"/>
      <c r="W835" s="349"/>
      <c r="X835" s="753"/>
      <c r="Y835" s="748"/>
    </row>
    <row r="836" ht="15.75" customHeight="1">
      <c r="A836" s="748"/>
      <c r="B836" s="125"/>
      <c r="C836" s="782"/>
      <c r="D836" s="66"/>
      <c r="E836" s="66"/>
      <c r="F836" s="66"/>
      <c r="G836" s="66"/>
      <c r="H836" s="66"/>
      <c r="I836" s="66"/>
      <c r="J836" s="66"/>
      <c r="K836" s="66"/>
      <c r="L836" s="783"/>
      <c r="M836" s="784"/>
      <c r="N836" s="782"/>
      <c r="O836" s="66"/>
      <c r="P836" s="66"/>
      <c r="Q836" s="66"/>
      <c r="R836" s="66"/>
      <c r="S836" s="66"/>
      <c r="T836" s="66"/>
      <c r="U836" s="66"/>
      <c r="V836" s="66"/>
      <c r="W836" s="783"/>
      <c r="X836" s="753"/>
      <c r="Y836" s="748"/>
    </row>
    <row r="837" ht="15.75" customHeight="1">
      <c r="A837" s="748"/>
      <c r="B837" s="125"/>
      <c r="C837" s="785"/>
      <c r="L837" s="786"/>
      <c r="N837" s="785"/>
      <c r="W837" s="786"/>
      <c r="X837" s="753"/>
      <c r="Y837" s="748"/>
    </row>
    <row r="838" ht="15.75" customHeight="1">
      <c r="A838" s="748"/>
      <c r="B838" s="125"/>
      <c r="C838" s="785"/>
      <c r="L838" s="786"/>
      <c r="N838" s="785"/>
      <c r="W838" s="786"/>
      <c r="X838" s="753"/>
      <c r="Y838" s="748"/>
    </row>
    <row r="839" ht="15.75" customHeight="1">
      <c r="A839" s="748"/>
      <c r="B839" s="125"/>
      <c r="C839" s="785"/>
      <c r="L839" s="786"/>
      <c r="N839" s="785"/>
      <c r="W839" s="786"/>
      <c r="X839" s="753"/>
      <c r="Y839" s="748"/>
    </row>
    <row r="840" ht="15.75" customHeight="1">
      <c r="A840" s="748"/>
      <c r="B840" s="125"/>
      <c r="C840" s="787"/>
      <c r="D840" s="56"/>
      <c r="E840" s="56"/>
      <c r="F840" s="56"/>
      <c r="G840" s="56"/>
      <c r="H840" s="56"/>
      <c r="I840" s="56"/>
      <c r="J840" s="56"/>
      <c r="K840" s="56"/>
      <c r="L840" s="788"/>
      <c r="M840" s="56"/>
      <c r="N840" s="787"/>
      <c r="O840" s="56"/>
      <c r="P840" s="56"/>
      <c r="Q840" s="56"/>
      <c r="R840" s="56"/>
      <c r="S840" s="56"/>
      <c r="T840" s="56"/>
      <c r="U840" s="56"/>
      <c r="V840" s="56"/>
      <c r="W840" s="788"/>
      <c r="X840" s="753"/>
      <c r="Y840" s="748"/>
    </row>
    <row r="841" ht="15.75" customHeight="1">
      <c r="A841" s="748"/>
      <c r="B841" s="125"/>
      <c r="C841" s="665"/>
      <c r="D841" s="665"/>
      <c r="E841" s="789"/>
      <c r="F841" s="789"/>
      <c r="G841" s="790"/>
      <c r="H841" s="790"/>
      <c r="I841" s="790"/>
      <c r="J841" s="790"/>
      <c r="K841" s="790"/>
      <c r="L841" s="790"/>
      <c r="M841" s="790"/>
      <c r="N841" s="790"/>
      <c r="O841" s="790"/>
      <c r="P841" s="791"/>
      <c r="Q841" s="791"/>
      <c r="R841" s="791"/>
      <c r="S841" s="791"/>
      <c r="T841" s="791"/>
      <c r="U841" s="791"/>
      <c r="V841" s="791"/>
      <c r="W841" s="791"/>
      <c r="X841" s="753"/>
      <c r="Y841" s="748"/>
    </row>
    <row r="842" ht="15.75" customHeight="1">
      <c r="A842" s="748"/>
      <c r="B842" s="792"/>
      <c r="C842" s="734"/>
      <c r="D842" s="793"/>
      <c r="E842" s="794"/>
      <c r="F842" s="794"/>
      <c r="G842" s="795"/>
      <c r="H842" s="795"/>
      <c r="I842" s="795"/>
      <c r="J842" s="795"/>
      <c r="K842" s="795"/>
      <c r="L842" s="795"/>
      <c r="M842" s="795"/>
      <c r="N842" s="795"/>
      <c r="O842" s="795"/>
      <c r="P842" s="734"/>
      <c r="Q842" s="734"/>
      <c r="R842" s="734"/>
      <c r="S842" s="734"/>
      <c r="T842" s="734"/>
      <c r="U842" s="734"/>
      <c r="V842" s="734"/>
      <c r="W842" s="734"/>
      <c r="X842" s="796"/>
      <c r="Y842" s="748"/>
    </row>
    <row r="843" ht="15.75" customHeight="1">
      <c r="A843" s="748"/>
      <c r="B843" s="125"/>
      <c r="C843" s="754"/>
      <c r="D843" s="748"/>
      <c r="E843" s="748"/>
      <c r="F843" s="748"/>
      <c r="G843" s="748"/>
      <c r="H843" s="748"/>
      <c r="I843" s="748"/>
      <c r="J843" s="748"/>
      <c r="K843" s="748"/>
      <c r="L843" s="748"/>
      <c r="M843" s="753"/>
      <c r="N843" s="755"/>
      <c r="O843" s="755"/>
      <c r="P843" s="756"/>
      <c r="Q843" s="756"/>
      <c r="R843" s="757"/>
      <c r="S843" s="757"/>
      <c r="T843" s="758"/>
      <c r="U843" s="758"/>
      <c r="V843" s="759"/>
      <c r="W843" s="759"/>
      <c r="X843" s="753"/>
      <c r="Y843" s="748"/>
    </row>
    <row r="844" ht="15.75" customHeight="1">
      <c r="A844" s="748"/>
      <c r="B844" s="125"/>
      <c r="C844" s="760" t="s">
        <v>307</v>
      </c>
      <c r="D844" s="761"/>
      <c r="E844" s="761"/>
      <c r="F844" s="761"/>
      <c r="G844" s="761"/>
      <c r="H844" s="761"/>
      <c r="I844" s="761"/>
      <c r="J844" s="761"/>
      <c r="K844" s="761"/>
      <c r="L844" s="762"/>
      <c r="M844" s="763"/>
      <c r="N844" s="764"/>
      <c r="O844" s="90"/>
      <c r="P844" s="90"/>
      <c r="Q844" s="90"/>
      <c r="R844" s="90"/>
      <c r="S844" s="90"/>
      <c r="T844" s="90"/>
      <c r="U844" s="90"/>
      <c r="V844" s="90"/>
      <c r="W844" s="708"/>
      <c r="X844" s="753"/>
      <c r="Y844" s="748"/>
    </row>
    <row r="845" ht="15.75" customHeight="1">
      <c r="A845" s="748"/>
      <c r="B845" s="125"/>
      <c r="C845" s="765"/>
      <c r="D845" s="343"/>
      <c r="E845" s="343"/>
      <c r="F845" s="343"/>
      <c r="G845" s="343"/>
      <c r="H845" s="343"/>
      <c r="I845" s="343"/>
      <c r="J845" s="343"/>
      <c r="K845" s="343"/>
      <c r="L845" s="343"/>
      <c r="M845" s="343"/>
      <c r="N845" s="343"/>
      <c r="O845" s="343"/>
      <c r="P845" s="343"/>
      <c r="Q845" s="343"/>
      <c r="R845" s="343"/>
      <c r="S845" s="343"/>
      <c r="T845" s="343"/>
      <c r="U845" s="343"/>
      <c r="V845" s="343"/>
      <c r="W845" s="766"/>
      <c r="X845" s="753"/>
      <c r="Y845" s="748"/>
    </row>
    <row r="846" ht="15.75" customHeight="1">
      <c r="A846" s="748"/>
      <c r="B846" s="125"/>
      <c r="C846" s="767" t="s">
        <v>193</v>
      </c>
      <c r="D846" s="343"/>
      <c r="E846" s="343"/>
      <c r="F846" s="343"/>
      <c r="G846" s="343"/>
      <c r="H846" s="343"/>
      <c r="I846" s="343"/>
      <c r="J846" s="343"/>
      <c r="K846" s="343"/>
      <c r="L846" s="349"/>
      <c r="M846" s="768"/>
      <c r="N846" s="767"/>
      <c r="O846" s="343"/>
      <c r="P846" s="343"/>
      <c r="Q846" s="343"/>
      <c r="R846" s="343"/>
      <c r="S846" s="343"/>
      <c r="T846" s="343"/>
      <c r="U846" s="343"/>
      <c r="V846" s="343"/>
      <c r="W846" s="349"/>
      <c r="X846" s="753"/>
      <c r="Y846" s="748"/>
    </row>
    <row r="847" ht="15.75" customHeight="1">
      <c r="A847" s="748"/>
      <c r="B847" s="125"/>
      <c r="C847" s="769"/>
      <c r="D847" s="343"/>
      <c r="E847" s="343"/>
      <c r="F847" s="343"/>
      <c r="G847" s="343"/>
      <c r="H847" s="343"/>
      <c r="I847" s="343"/>
      <c r="J847" s="343"/>
      <c r="K847" s="343"/>
      <c r="L847" s="343"/>
      <c r="M847" s="343"/>
      <c r="N847" s="343"/>
      <c r="O847" s="343"/>
      <c r="P847" s="343"/>
      <c r="Q847" s="343"/>
      <c r="R847" s="343"/>
      <c r="S847" s="343"/>
      <c r="T847" s="343"/>
      <c r="U847" s="343"/>
      <c r="V847" s="343"/>
      <c r="W847" s="766"/>
      <c r="X847" s="753"/>
      <c r="Y847" s="748"/>
    </row>
    <row r="848" ht="15.75" customHeight="1">
      <c r="A848" s="748"/>
      <c r="B848" s="125"/>
      <c r="C848" s="770" t="s">
        <v>308</v>
      </c>
      <c r="D848" s="66"/>
      <c r="E848" s="66"/>
      <c r="F848" s="66"/>
      <c r="G848" s="66"/>
      <c r="H848" s="66"/>
      <c r="I848" s="66"/>
      <c r="J848" s="66"/>
      <c r="K848" s="66"/>
      <c r="L848" s="67"/>
      <c r="M848" s="771"/>
      <c r="N848" s="772" t="s">
        <v>309</v>
      </c>
      <c r="O848" s="773"/>
      <c r="P848" s="773"/>
      <c r="Q848" s="773"/>
      <c r="R848" s="773"/>
      <c r="S848" s="773"/>
      <c r="T848" s="773"/>
      <c r="U848" s="773"/>
      <c r="V848" s="773"/>
      <c r="W848" s="774"/>
      <c r="X848" s="753"/>
      <c r="Y848" s="748"/>
    </row>
    <row r="849" ht="15.75" customHeight="1">
      <c r="A849" s="748"/>
      <c r="B849" s="125"/>
      <c r="C849" s="797"/>
      <c r="D849" s="776"/>
      <c r="E849" s="777"/>
      <c r="F849" s="777" t="str">
        <f>IF(ISBLANK(C845),"",IF(C849&gt;1,"Experiências Adquiridas",IF(C849=1,"Experiência Adquirida","Missão Sem Experiência")))</f>
        <v/>
      </c>
      <c r="G849" s="343"/>
      <c r="H849" s="343"/>
      <c r="I849" s="343"/>
      <c r="J849" s="343"/>
      <c r="K849" s="343"/>
      <c r="L849" s="766"/>
      <c r="M849" s="778"/>
      <c r="N849" s="779"/>
      <c r="O849" s="343"/>
      <c r="P849" s="343"/>
      <c r="Q849" s="343"/>
      <c r="R849" s="343"/>
      <c r="S849" s="343"/>
      <c r="T849" s="343"/>
      <c r="U849" s="343"/>
      <c r="V849" s="343"/>
      <c r="W849" s="766"/>
      <c r="X849" s="753"/>
      <c r="Y849" s="748"/>
    </row>
    <row r="850" ht="15.75" customHeight="1">
      <c r="A850" s="748"/>
      <c r="B850" s="125"/>
      <c r="C850" s="780" t="s">
        <v>196</v>
      </c>
      <c r="D850" s="56"/>
      <c r="E850" s="56"/>
      <c r="F850" s="56"/>
      <c r="G850" s="56"/>
      <c r="H850" s="56"/>
      <c r="I850" s="56"/>
      <c r="J850" s="56"/>
      <c r="K850" s="56"/>
      <c r="L850" s="248"/>
      <c r="M850" s="781"/>
      <c r="N850" s="767" t="s">
        <v>197</v>
      </c>
      <c r="O850" s="343"/>
      <c r="P850" s="343"/>
      <c r="Q850" s="343"/>
      <c r="R850" s="343"/>
      <c r="S850" s="343"/>
      <c r="T850" s="343"/>
      <c r="U850" s="343"/>
      <c r="V850" s="343"/>
      <c r="W850" s="349"/>
      <c r="X850" s="753"/>
      <c r="Y850" s="748"/>
    </row>
    <row r="851" ht="15.75" customHeight="1">
      <c r="A851" s="748"/>
      <c r="B851" s="125"/>
      <c r="C851" s="782"/>
      <c r="D851" s="66"/>
      <c r="E851" s="66"/>
      <c r="F851" s="66"/>
      <c r="G851" s="66"/>
      <c r="H851" s="66"/>
      <c r="I851" s="66"/>
      <c r="J851" s="66"/>
      <c r="K851" s="66"/>
      <c r="L851" s="783"/>
      <c r="M851" s="784"/>
      <c r="N851" s="782"/>
      <c r="O851" s="66"/>
      <c r="P851" s="66"/>
      <c r="Q851" s="66"/>
      <c r="R851" s="66"/>
      <c r="S851" s="66"/>
      <c r="T851" s="66"/>
      <c r="U851" s="66"/>
      <c r="V851" s="66"/>
      <c r="W851" s="783"/>
      <c r="X851" s="753"/>
      <c r="Y851" s="748"/>
    </row>
    <row r="852" ht="15.75" customHeight="1">
      <c r="A852" s="748"/>
      <c r="B852" s="125"/>
      <c r="C852" s="785"/>
      <c r="L852" s="786"/>
      <c r="N852" s="785"/>
      <c r="W852" s="786"/>
      <c r="X852" s="753"/>
      <c r="Y852" s="748"/>
    </row>
    <row r="853" ht="15.75" customHeight="1">
      <c r="A853" s="748"/>
      <c r="B853" s="125"/>
      <c r="C853" s="785"/>
      <c r="L853" s="786"/>
      <c r="N853" s="785"/>
      <c r="W853" s="786"/>
      <c r="X853" s="753"/>
      <c r="Y853" s="748"/>
    </row>
    <row r="854" ht="15.75" customHeight="1">
      <c r="A854" s="748"/>
      <c r="B854" s="125"/>
      <c r="C854" s="785"/>
      <c r="L854" s="786"/>
      <c r="N854" s="785"/>
      <c r="W854" s="786"/>
      <c r="X854" s="753"/>
      <c r="Y854" s="748"/>
    </row>
    <row r="855" ht="15.75" customHeight="1">
      <c r="A855" s="748"/>
      <c r="B855" s="125"/>
      <c r="C855" s="787"/>
      <c r="D855" s="56"/>
      <c r="E855" s="56"/>
      <c r="F855" s="56"/>
      <c r="G855" s="56"/>
      <c r="H855" s="56"/>
      <c r="I855" s="56"/>
      <c r="J855" s="56"/>
      <c r="K855" s="56"/>
      <c r="L855" s="788"/>
      <c r="M855" s="56"/>
      <c r="N855" s="787"/>
      <c r="O855" s="56"/>
      <c r="P855" s="56"/>
      <c r="Q855" s="56"/>
      <c r="R855" s="56"/>
      <c r="S855" s="56"/>
      <c r="T855" s="56"/>
      <c r="U855" s="56"/>
      <c r="V855" s="56"/>
      <c r="W855" s="788"/>
      <c r="X855" s="753"/>
      <c r="Y855" s="748"/>
    </row>
    <row r="856" ht="15.75" customHeight="1">
      <c r="A856" s="748"/>
      <c r="B856" s="125"/>
      <c r="C856" s="665"/>
      <c r="D856" s="665"/>
      <c r="E856" s="789"/>
      <c r="F856" s="789"/>
      <c r="G856" s="790"/>
      <c r="H856" s="790"/>
      <c r="I856" s="790"/>
      <c r="J856" s="790"/>
      <c r="K856" s="790"/>
      <c r="L856" s="790"/>
      <c r="M856" s="790"/>
      <c r="N856" s="790"/>
      <c r="O856" s="790"/>
      <c r="P856" s="791"/>
      <c r="Q856" s="791"/>
      <c r="R856" s="791"/>
      <c r="S856" s="791"/>
      <c r="T856" s="791"/>
      <c r="U856" s="791"/>
      <c r="V856" s="791"/>
      <c r="W856" s="791"/>
      <c r="X856" s="753"/>
      <c r="Y856" s="748"/>
    </row>
    <row r="857" ht="15.75" customHeight="1">
      <c r="A857" s="748"/>
      <c r="B857" s="792"/>
      <c r="C857" s="734"/>
      <c r="D857" s="793"/>
      <c r="E857" s="794"/>
      <c r="F857" s="794"/>
      <c r="G857" s="795"/>
      <c r="H857" s="795"/>
      <c r="I857" s="795"/>
      <c r="J857" s="795"/>
      <c r="K857" s="795"/>
      <c r="L857" s="795"/>
      <c r="M857" s="795"/>
      <c r="N857" s="795"/>
      <c r="O857" s="795"/>
      <c r="P857" s="734"/>
      <c r="Q857" s="734"/>
      <c r="R857" s="734"/>
      <c r="S857" s="734"/>
      <c r="T857" s="734"/>
      <c r="U857" s="734"/>
      <c r="V857" s="734"/>
      <c r="W857" s="734"/>
      <c r="X857" s="796"/>
      <c r="Y857" s="748"/>
    </row>
    <row r="858" ht="15.75" customHeight="1">
      <c r="A858" s="748"/>
      <c r="B858" s="125"/>
      <c r="C858" s="754"/>
      <c r="D858" s="748"/>
      <c r="E858" s="748"/>
      <c r="F858" s="748"/>
      <c r="G858" s="748"/>
      <c r="H858" s="748"/>
      <c r="I858" s="748"/>
      <c r="J858" s="748"/>
      <c r="K858" s="748"/>
      <c r="L858" s="748"/>
      <c r="M858" s="753"/>
      <c r="N858" s="755"/>
      <c r="O858" s="755"/>
      <c r="P858" s="756"/>
      <c r="Q858" s="756"/>
      <c r="R858" s="757"/>
      <c r="S858" s="757"/>
      <c r="T858" s="758"/>
      <c r="U858" s="758"/>
      <c r="V858" s="759"/>
      <c r="W858" s="759"/>
      <c r="X858" s="753"/>
      <c r="Y858" s="748"/>
    </row>
    <row r="859" ht="15.75" customHeight="1">
      <c r="A859" s="748"/>
      <c r="B859" s="125"/>
      <c r="C859" s="760" t="s">
        <v>307</v>
      </c>
      <c r="D859" s="761"/>
      <c r="E859" s="761"/>
      <c r="F859" s="761"/>
      <c r="G859" s="761"/>
      <c r="H859" s="761"/>
      <c r="I859" s="761"/>
      <c r="J859" s="761"/>
      <c r="K859" s="761"/>
      <c r="L859" s="762"/>
      <c r="M859" s="763"/>
      <c r="N859" s="764"/>
      <c r="O859" s="90"/>
      <c r="P859" s="90"/>
      <c r="Q859" s="90"/>
      <c r="R859" s="90"/>
      <c r="S859" s="90"/>
      <c r="T859" s="90"/>
      <c r="U859" s="90"/>
      <c r="V859" s="90"/>
      <c r="W859" s="708"/>
      <c r="X859" s="753"/>
      <c r="Y859" s="748"/>
    </row>
    <row r="860" ht="15.75" customHeight="1">
      <c r="A860" s="748"/>
      <c r="B860" s="125"/>
      <c r="C860" s="765"/>
      <c r="D860" s="343"/>
      <c r="E860" s="343"/>
      <c r="F860" s="343"/>
      <c r="G860" s="343"/>
      <c r="H860" s="343"/>
      <c r="I860" s="343"/>
      <c r="J860" s="343"/>
      <c r="K860" s="343"/>
      <c r="L860" s="343"/>
      <c r="M860" s="343"/>
      <c r="N860" s="343"/>
      <c r="O860" s="343"/>
      <c r="P860" s="343"/>
      <c r="Q860" s="343"/>
      <c r="R860" s="343"/>
      <c r="S860" s="343"/>
      <c r="T860" s="343"/>
      <c r="U860" s="343"/>
      <c r="V860" s="343"/>
      <c r="W860" s="766"/>
      <c r="X860" s="753"/>
      <c r="Y860" s="748"/>
    </row>
    <row r="861" ht="15.75" customHeight="1">
      <c r="A861" s="748"/>
      <c r="B861" s="125"/>
      <c r="C861" s="767" t="s">
        <v>193</v>
      </c>
      <c r="D861" s="343"/>
      <c r="E861" s="343"/>
      <c r="F861" s="343"/>
      <c r="G861" s="343"/>
      <c r="H861" s="343"/>
      <c r="I861" s="343"/>
      <c r="J861" s="343"/>
      <c r="K861" s="343"/>
      <c r="L861" s="349"/>
      <c r="M861" s="768"/>
      <c r="N861" s="767"/>
      <c r="O861" s="343"/>
      <c r="P861" s="343"/>
      <c r="Q861" s="343"/>
      <c r="R861" s="343"/>
      <c r="S861" s="343"/>
      <c r="T861" s="343"/>
      <c r="U861" s="343"/>
      <c r="V861" s="343"/>
      <c r="W861" s="349"/>
      <c r="X861" s="753"/>
      <c r="Y861" s="748"/>
    </row>
    <row r="862" ht="15.75" customHeight="1">
      <c r="A862" s="748"/>
      <c r="B862" s="125"/>
      <c r="C862" s="769"/>
      <c r="D862" s="343"/>
      <c r="E862" s="343"/>
      <c r="F862" s="343"/>
      <c r="G862" s="343"/>
      <c r="H862" s="343"/>
      <c r="I862" s="343"/>
      <c r="J862" s="343"/>
      <c r="K862" s="343"/>
      <c r="L862" s="343"/>
      <c r="M862" s="343"/>
      <c r="N862" s="343"/>
      <c r="O862" s="343"/>
      <c r="P862" s="343"/>
      <c r="Q862" s="343"/>
      <c r="R862" s="343"/>
      <c r="S862" s="343"/>
      <c r="T862" s="343"/>
      <c r="U862" s="343"/>
      <c r="V862" s="343"/>
      <c r="W862" s="766"/>
      <c r="X862" s="753"/>
      <c r="Y862" s="748"/>
    </row>
    <row r="863" ht="15.75" customHeight="1">
      <c r="A863" s="748"/>
      <c r="B863" s="125"/>
      <c r="C863" s="770" t="s">
        <v>308</v>
      </c>
      <c r="D863" s="66"/>
      <c r="E863" s="66"/>
      <c r="F863" s="66"/>
      <c r="G863" s="66"/>
      <c r="H863" s="66"/>
      <c r="I863" s="66"/>
      <c r="J863" s="66"/>
      <c r="K863" s="66"/>
      <c r="L863" s="67"/>
      <c r="M863" s="771"/>
      <c r="N863" s="772" t="s">
        <v>309</v>
      </c>
      <c r="O863" s="773"/>
      <c r="P863" s="773"/>
      <c r="Q863" s="773"/>
      <c r="R863" s="773"/>
      <c r="S863" s="773"/>
      <c r="T863" s="773"/>
      <c r="U863" s="773"/>
      <c r="V863" s="773"/>
      <c r="W863" s="774"/>
      <c r="X863" s="753"/>
      <c r="Y863" s="748"/>
    </row>
    <row r="864" ht="15.75" customHeight="1">
      <c r="A864" s="748"/>
      <c r="B864" s="125"/>
      <c r="C864" s="797"/>
      <c r="D864" s="776"/>
      <c r="E864" s="777"/>
      <c r="F864" s="777" t="str">
        <f>IF(ISBLANK(C860),"",IF(C864&gt;1,"Experiências Adquiridas",IF(C864=1,"Experiência Adquirida","Missão Sem Experiência")))</f>
        <v/>
      </c>
      <c r="G864" s="343"/>
      <c r="H864" s="343"/>
      <c r="I864" s="343"/>
      <c r="J864" s="343"/>
      <c r="K864" s="343"/>
      <c r="L864" s="766"/>
      <c r="M864" s="778"/>
      <c r="N864" s="779"/>
      <c r="O864" s="343"/>
      <c r="P864" s="343"/>
      <c r="Q864" s="343"/>
      <c r="R864" s="343"/>
      <c r="S864" s="343"/>
      <c r="T864" s="343"/>
      <c r="U864" s="343"/>
      <c r="V864" s="343"/>
      <c r="W864" s="766"/>
      <c r="X864" s="753"/>
      <c r="Y864" s="748"/>
    </row>
    <row r="865" ht="15.75" customHeight="1">
      <c r="A865" s="748"/>
      <c r="B865" s="125"/>
      <c r="C865" s="780" t="s">
        <v>196</v>
      </c>
      <c r="D865" s="56"/>
      <c r="E865" s="56"/>
      <c r="F865" s="56"/>
      <c r="G865" s="56"/>
      <c r="H865" s="56"/>
      <c r="I865" s="56"/>
      <c r="J865" s="56"/>
      <c r="K865" s="56"/>
      <c r="L865" s="248"/>
      <c r="M865" s="781"/>
      <c r="N865" s="767" t="s">
        <v>197</v>
      </c>
      <c r="O865" s="343"/>
      <c r="P865" s="343"/>
      <c r="Q865" s="343"/>
      <c r="R865" s="343"/>
      <c r="S865" s="343"/>
      <c r="T865" s="343"/>
      <c r="U865" s="343"/>
      <c r="V865" s="343"/>
      <c r="W865" s="349"/>
      <c r="X865" s="753"/>
      <c r="Y865" s="748"/>
    </row>
    <row r="866" ht="15.75" customHeight="1">
      <c r="A866" s="748"/>
      <c r="B866" s="125"/>
      <c r="C866" s="782"/>
      <c r="D866" s="66"/>
      <c r="E866" s="66"/>
      <c r="F866" s="66"/>
      <c r="G866" s="66"/>
      <c r="H866" s="66"/>
      <c r="I866" s="66"/>
      <c r="J866" s="66"/>
      <c r="K866" s="66"/>
      <c r="L866" s="783"/>
      <c r="M866" s="784"/>
      <c r="N866" s="782"/>
      <c r="O866" s="66"/>
      <c r="P866" s="66"/>
      <c r="Q866" s="66"/>
      <c r="R866" s="66"/>
      <c r="S866" s="66"/>
      <c r="T866" s="66"/>
      <c r="U866" s="66"/>
      <c r="V866" s="66"/>
      <c r="W866" s="783"/>
      <c r="X866" s="753"/>
      <c r="Y866" s="748"/>
    </row>
    <row r="867" ht="15.75" customHeight="1">
      <c r="A867" s="748"/>
      <c r="B867" s="125"/>
      <c r="C867" s="785"/>
      <c r="L867" s="786"/>
      <c r="N867" s="785"/>
      <c r="W867" s="786"/>
      <c r="X867" s="753"/>
      <c r="Y867" s="748"/>
    </row>
    <row r="868" ht="15.75" customHeight="1">
      <c r="A868" s="748"/>
      <c r="B868" s="125"/>
      <c r="C868" s="785"/>
      <c r="L868" s="786"/>
      <c r="N868" s="785"/>
      <c r="W868" s="786"/>
      <c r="X868" s="753"/>
      <c r="Y868" s="748"/>
    </row>
    <row r="869" ht="15.75" customHeight="1">
      <c r="A869" s="748"/>
      <c r="B869" s="125"/>
      <c r="C869" s="785"/>
      <c r="L869" s="786"/>
      <c r="N869" s="785"/>
      <c r="W869" s="786"/>
      <c r="X869" s="753"/>
      <c r="Y869" s="748"/>
    </row>
    <row r="870" ht="15.75" customHeight="1">
      <c r="A870" s="748"/>
      <c r="B870" s="125"/>
      <c r="C870" s="787"/>
      <c r="D870" s="56"/>
      <c r="E870" s="56"/>
      <c r="F870" s="56"/>
      <c r="G870" s="56"/>
      <c r="H870" s="56"/>
      <c r="I870" s="56"/>
      <c r="J870" s="56"/>
      <c r="K870" s="56"/>
      <c r="L870" s="788"/>
      <c r="M870" s="56"/>
      <c r="N870" s="787"/>
      <c r="O870" s="56"/>
      <c r="P870" s="56"/>
      <c r="Q870" s="56"/>
      <c r="R870" s="56"/>
      <c r="S870" s="56"/>
      <c r="T870" s="56"/>
      <c r="U870" s="56"/>
      <c r="V870" s="56"/>
      <c r="W870" s="788"/>
      <c r="X870" s="753"/>
      <c r="Y870" s="748"/>
    </row>
    <row r="871" ht="15.75" customHeight="1">
      <c r="A871" s="748"/>
      <c r="B871" s="125"/>
      <c r="C871" s="665"/>
      <c r="D871" s="665"/>
      <c r="E871" s="789"/>
      <c r="F871" s="789"/>
      <c r="G871" s="790"/>
      <c r="H871" s="790"/>
      <c r="I871" s="790"/>
      <c r="J871" s="790"/>
      <c r="K871" s="790"/>
      <c r="L871" s="790"/>
      <c r="M871" s="790"/>
      <c r="N871" s="790"/>
      <c r="O871" s="790"/>
      <c r="P871" s="791"/>
      <c r="Q871" s="791"/>
      <c r="R871" s="791"/>
      <c r="S871" s="791"/>
      <c r="T871" s="791"/>
      <c r="U871" s="791"/>
      <c r="V871" s="791"/>
      <c r="W871" s="791"/>
      <c r="X871" s="753"/>
      <c r="Y871" s="748"/>
    </row>
    <row r="872" ht="15.75" customHeight="1">
      <c r="A872" s="748"/>
      <c r="B872" s="792"/>
      <c r="C872" s="734"/>
      <c r="D872" s="793"/>
      <c r="E872" s="794"/>
      <c r="F872" s="794"/>
      <c r="G872" s="795"/>
      <c r="H872" s="795"/>
      <c r="I872" s="795"/>
      <c r="J872" s="795"/>
      <c r="K872" s="795"/>
      <c r="L872" s="795"/>
      <c r="M872" s="795"/>
      <c r="N872" s="795"/>
      <c r="O872" s="795"/>
      <c r="P872" s="734"/>
      <c r="Q872" s="734"/>
      <c r="R872" s="734"/>
      <c r="S872" s="734"/>
      <c r="T872" s="734"/>
      <c r="U872" s="734"/>
      <c r="V872" s="734"/>
      <c r="W872" s="734"/>
      <c r="X872" s="796"/>
      <c r="Y872" s="748"/>
    </row>
    <row r="873" ht="15.75" customHeight="1">
      <c r="A873" s="748"/>
      <c r="B873" s="125"/>
      <c r="C873" s="754"/>
      <c r="D873" s="748"/>
      <c r="E873" s="748"/>
      <c r="F873" s="748"/>
      <c r="G873" s="748"/>
      <c r="H873" s="748"/>
      <c r="I873" s="748"/>
      <c r="J873" s="748"/>
      <c r="K873" s="748"/>
      <c r="L873" s="748"/>
      <c r="M873" s="753"/>
      <c r="N873" s="755"/>
      <c r="O873" s="755"/>
      <c r="P873" s="756"/>
      <c r="Q873" s="756"/>
      <c r="R873" s="757"/>
      <c r="S873" s="757"/>
      <c r="T873" s="758"/>
      <c r="U873" s="758"/>
      <c r="V873" s="759"/>
      <c r="W873" s="759"/>
      <c r="X873" s="753"/>
      <c r="Y873" s="748"/>
    </row>
    <row r="874" ht="15.75" customHeight="1">
      <c r="A874" s="748"/>
      <c r="B874" s="125"/>
      <c r="C874" s="760" t="s">
        <v>307</v>
      </c>
      <c r="D874" s="761"/>
      <c r="E874" s="761"/>
      <c r="F874" s="761"/>
      <c r="G874" s="761"/>
      <c r="H874" s="761"/>
      <c r="I874" s="761"/>
      <c r="J874" s="761"/>
      <c r="K874" s="761"/>
      <c r="L874" s="762"/>
      <c r="M874" s="763"/>
      <c r="N874" s="764"/>
      <c r="O874" s="90"/>
      <c r="P874" s="90"/>
      <c r="Q874" s="90"/>
      <c r="R874" s="90"/>
      <c r="S874" s="90"/>
      <c r="T874" s="90"/>
      <c r="U874" s="90"/>
      <c r="V874" s="90"/>
      <c r="W874" s="708"/>
      <c r="X874" s="753"/>
      <c r="Y874" s="748"/>
    </row>
    <row r="875" ht="15.75" customHeight="1">
      <c r="A875" s="748"/>
      <c r="B875" s="125"/>
      <c r="C875" s="765"/>
      <c r="D875" s="343"/>
      <c r="E875" s="343"/>
      <c r="F875" s="343"/>
      <c r="G875" s="343"/>
      <c r="H875" s="343"/>
      <c r="I875" s="343"/>
      <c r="J875" s="343"/>
      <c r="K875" s="343"/>
      <c r="L875" s="343"/>
      <c r="M875" s="343"/>
      <c r="N875" s="343"/>
      <c r="O875" s="343"/>
      <c r="P875" s="343"/>
      <c r="Q875" s="343"/>
      <c r="R875" s="343"/>
      <c r="S875" s="343"/>
      <c r="T875" s="343"/>
      <c r="U875" s="343"/>
      <c r="V875" s="343"/>
      <c r="W875" s="766"/>
      <c r="X875" s="753"/>
      <c r="Y875" s="748"/>
    </row>
    <row r="876" ht="15.75" customHeight="1">
      <c r="A876" s="748"/>
      <c r="B876" s="125"/>
      <c r="C876" s="767" t="s">
        <v>193</v>
      </c>
      <c r="D876" s="343"/>
      <c r="E876" s="343"/>
      <c r="F876" s="343"/>
      <c r="G876" s="343"/>
      <c r="H876" s="343"/>
      <c r="I876" s="343"/>
      <c r="J876" s="343"/>
      <c r="K876" s="343"/>
      <c r="L876" s="349"/>
      <c r="M876" s="768"/>
      <c r="N876" s="767"/>
      <c r="O876" s="343"/>
      <c r="P876" s="343"/>
      <c r="Q876" s="343"/>
      <c r="R876" s="343"/>
      <c r="S876" s="343"/>
      <c r="T876" s="343"/>
      <c r="U876" s="343"/>
      <c r="V876" s="343"/>
      <c r="W876" s="349"/>
      <c r="X876" s="753"/>
      <c r="Y876" s="748"/>
    </row>
    <row r="877" ht="15.75" customHeight="1">
      <c r="A877" s="748"/>
      <c r="B877" s="125"/>
      <c r="C877" s="769"/>
      <c r="D877" s="343"/>
      <c r="E877" s="343"/>
      <c r="F877" s="343"/>
      <c r="G877" s="343"/>
      <c r="H877" s="343"/>
      <c r="I877" s="343"/>
      <c r="J877" s="343"/>
      <c r="K877" s="343"/>
      <c r="L877" s="343"/>
      <c r="M877" s="343"/>
      <c r="N877" s="343"/>
      <c r="O877" s="343"/>
      <c r="P877" s="343"/>
      <c r="Q877" s="343"/>
      <c r="R877" s="343"/>
      <c r="S877" s="343"/>
      <c r="T877" s="343"/>
      <c r="U877" s="343"/>
      <c r="V877" s="343"/>
      <c r="W877" s="766"/>
      <c r="X877" s="753"/>
      <c r="Y877" s="748"/>
    </row>
    <row r="878" ht="15.75" customHeight="1">
      <c r="A878" s="748"/>
      <c r="B878" s="125"/>
      <c r="C878" s="770" t="s">
        <v>308</v>
      </c>
      <c r="D878" s="66"/>
      <c r="E878" s="66"/>
      <c r="F878" s="66"/>
      <c r="G878" s="66"/>
      <c r="H878" s="66"/>
      <c r="I878" s="66"/>
      <c r="J878" s="66"/>
      <c r="K878" s="66"/>
      <c r="L878" s="67"/>
      <c r="M878" s="771"/>
      <c r="N878" s="772" t="s">
        <v>309</v>
      </c>
      <c r="O878" s="773"/>
      <c r="P878" s="773"/>
      <c r="Q878" s="773"/>
      <c r="R878" s="773"/>
      <c r="S878" s="773"/>
      <c r="T878" s="773"/>
      <c r="U878" s="773"/>
      <c r="V878" s="773"/>
      <c r="W878" s="774"/>
      <c r="X878" s="753"/>
      <c r="Y878" s="748"/>
    </row>
    <row r="879" ht="15.75" customHeight="1">
      <c r="A879" s="748"/>
      <c r="B879" s="125"/>
      <c r="C879" s="797"/>
      <c r="D879" s="776"/>
      <c r="E879" s="777"/>
      <c r="F879" s="777" t="str">
        <f>IF(ISBLANK(C875),"",IF(C879&gt;1,"Experiências Adquiridas",IF(C879=1,"Experiência Adquirida","Missão Sem Experiência")))</f>
        <v/>
      </c>
      <c r="G879" s="343"/>
      <c r="H879" s="343"/>
      <c r="I879" s="343"/>
      <c r="J879" s="343"/>
      <c r="K879" s="343"/>
      <c r="L879" s="766"/>
      <c r="M879" s="778"/>
      <c r="N879" s="779"/>
      <c r="O879" s="343"/>
      <c r="P879" s="343"/>
      <c r="Q879" s="343"/>
      <c r="R879" s="343"/>
      <c r="S879" s="343"/>
      <c r="T879" s="343"/>
      <c r="U879" s="343"/>
      <c r="V879" s="343"/>
      <c r="W879" s="766"/>
      <c r="X879" s="753"/>
      <c r="Y879" s="748"/>
    </row>
    <row r="880" ht="15.75" customHeight="1">
      <c r="A880" s="748"/>
      <c r="B880" s="125"/>
      <c r="C880" s="780" t="s">
        <v>196</v>
      </c>
      <c r="D880" s="56"/>
      <c r="E880" s="56"/>
      <c r="F880" s="56"/>
      <c r="G880" s="56"/>
      <c r="H880" s="56"/>
      <c r="I880" s="56"/>
      <c r="J880" s="56"/>
      <c r="K880" s="56"/>
      <c r="L880" s="248"/>
      <c r="M880" s="781"/>
      <c r="N880" s="767" t="s">
        <v>197</v>
      </c>
      <c r="O880" s="343"/>
      <c r="P880" s="343"/>
      <c r="Q880" s="343"/>
      <c r="R880" s="343"/>
      <c r="S880" s="343"/>
      <c r="T880" s="343"/>
      <c r="U880" s="343"/>
      <c r="V880" s="343"/>
      <c r="W880" s="349"/>
      <c r="X880" s="753"/>
      <c r="Y880" s="748"/>
    </row>
    <row r="881" ht="15.75" customHeight="1">
      <c r="A881" s="748"/>
      <c r="B881" s="125"/>
      <c r="C881" s="782"/>
      <c r="D881" s="66"/>
      <c r="E881" s="66"/>
      <c r="F881" s="66"/>
      <c r="G881" s="66"/>
      <c r="H881" s="66"/>
      <c r="I881" s="66"/>
      <c r="J881" s="66"/>
      <c r="K881" s="66"/>
      <c r="L881" s="783"/>
      <c r="M881" s="784"/>
      <c r="N881" s="782"/>
      <c r="O881" s="66"/>
      <c r="P881" s="66"/>
      <c r="Q881" s="66"/>
      <c r="R881" s="66"/>
      <c r="S881" s="66"/>
      <c r="T881" s="66"/>
      <c r="U881" s="66"/>
      <c r="V881" s="66"/>
      <c r="W881" s="783"/>
      <c r="X881" s="753"/>
      <c r="Y881" s="748"/>
    </row>
    <row r="882" ht="15.75" customHeight="1">
      <c r="A882" s="748"/>
      <c r="B882" s="125"/>
      <c r="C882" s="785"/>
      <c r="L882" s="786"/>
      <c r="N882" s="785"/>
      <c r="W882" s="786"/>
      <c r="X882" s="753"/>
      <c r="Y882" s="748"/>
    </row>
    <row r="883" ht="15.75" customHeight="1">
      <c r="A883" s="748"/>
      <c r="B883" s="125"/>
      <c r="C883" s="785"/>
      <c r="L883" s="786"/>
      <c r="N883" s="785"/>
      <c r="W883" s="786"/>
      <c r="X883" s="753"/>
      <c r="Y883" s="748"/>
    </row>
    <row r="884" ht="15.75" customHeight="1">
      <c r="A884" s="748"/>
      <c r="B884" s="125"/>
      <c r="C884" s="785"/>
      <c r="L884" s="786"/>
      <c r="N884" s="785"/>
      <c r="W884" s="786"/>
      <c r="X884" s="753"/>
      <c r="Y884" s="748"/>
    </row>
    <row r="885" ht="15.75" customHeight="1">
      <c r="A885" s="748"/>
      <c r="B885" s="125"/>
      <c r="C885" s="787"/>
      <c r="D885" s="56"/>
      <c r="E885" s="56"/>
      <c r="F885" s="56"/>
      <c r="G885" s="56"/>
      <c r="H885" s="56"/>
      <c r="I885" s="56"/>
      <c r="J885" s="56"/>
      <c r="K885" s="56"/>
      <c r="L885" s="788"/>
      <c r="M885" s="56"/>
      <c r="N885" s="787"/>
      <c r="O885" s="56"/>
      <c r="P885" s="56"/>
      <c r="Q885" s="56"/>
      <c r="R885" s="56"/>
      <c r="S885" s="56"/>
      <c r="T885" s="56"/>
      <c r="U885" s="56"/>
      <c r="V885" s="56"/>
      <c r="W885" s="788"/>
      <c r="X885" s="753"/>
      <c r="Y885" s="748"/>
    </row>
    <row r="886" ht="15.75" customHeight="1">
      <c r="A886" s="748"/>
      <c r="B886" s="125"/>
      <c r="C886" s="665"/>
      <c r="D886" s="665"/>
      <c r="E886" s="789"/>
      <c r="F886" s="789"/>
      <c r="G886" s="790"/>
      <c r="H886" s="790"/>
      <c r="I886" s="790"/>
      <c r="J886" s="790"/>
      <c r="K886" s="790"/>
      <c r="L886" s="790"/>
      <c r="M886" s="790"/>
      <c r="N886" s="790"/>
      <c r="O886" s="790"/>
      <c r="P886" s="791"/>
      <c r="Q886" s="791"/>
      <c r="R886" s="791"/>
      <c r="S886" s="791"/>
      <c r="T886" s="791"/>
      <c r="U886" s="791"/>
      <c r="V886" s="791"/>
      <c r="W886" s="791"/>
      <c r="X886" s="753"/>
      <c r="Y886" s="748"/>
    </row>
    <row r="887" ht="15.75" customHeight="1">
      <c r="A887" s="748"/>
      <c r="B887" s="792"/>
      <c r="C887" s="734"/>
      <c r="D887" s="793"/>
      <c r="E887" s="794"/>
      <c r="F887" s="794"/>
      <c r="G887" s="795"/>
      <c r="H887" s="795"/>
      <c r="I887" s="795"/>
      <c r="J887" s="795"/>
      <c r="K887" s="795"/>
      <c r="L887" s="795"/>
      <c r="M887" s="795"/>
      <c r="N887" s="795"/>
      <c r="O887" s="795"/>
      <c r="P887" s="734"/>
      <c r="Q887" s="734"/>
      <c r="R887" s="734"/>
      <c r="S887" s="734"/>
      <c r="T887" s="734"/>
      <c r="U887" s="734"/>
      <c r="V887" s="734"/>
      <c r="W887" s="734"/>
      <c r="X887" s="796"/>
      <c r="Y887" s="748"/>
    </row>
    <row r="888" ht="15.75" customHeight="1">
      <c r="A888" s="748"/>
      <c r="B888" s="125"/>
      <c r="C888" s="754"/>
      <c r="D888" s="748"/>
      <c r="E888" s="748"/>
      <c r="F888" s="748"/>
      <c r="G888" s="748"/>
      <c r="H888" s="748"/>
      <c r="I888" s="748"/>
      <c r="J888" s="748"/>
      <c r="K888" s="748"/>
      <c r="L888" s="748"/>
      <c r="M888" s="753"/>
      <c r="N888" s="755"/>
      <c r="O888" s="755"/>
      <c r="P888" s="756"/>
      <c r="Q888" s="756"/>
      <c r="R888" s="757"/>
      <c r="S888" s="757"/>
      <c r="T888" s="758"/>
      <c r="U888" s="758"/>
      <c r="V888" s="759"/>
      <c r="W888" s="759"/>
      <c r="X888" s="753"/>
      <c r="Y888" s="748"/>
    </row>
    <row r="889" ht="15.75" customHeight="1">
      <c r="A889" s="748"/>
      <c r="B889" s="125"/>
      <c r="C889" s="760" t="s">
        <v>307</v>
      </c>
      <c r="D889" s="761"/>
      <c r="E889" s="761"/>
      <c r="F889" s="761"/>
      <c r="G889" s="761"/>
      <c r="H889" s="761"/>
      <c r="I889" s="761"/>
      <c r="J889" s="761"/>
      <c r="K889" s="761"/>
      <c r="L889" s="762"/>
      <c r="M889" s="763"/>
      <c r="N889" s="764"/>
      <c r="O889" s="90"/>
      <c r="P889" s="90"/>
      <c r="Q889" s="90"/>
      <c r="R889" s="90"/>
      <c r="S889" s="90"/>
      <c r="T889" s="90"/>
      <c r="U889" s="90"/>
      <c r="V889" s="90"/>
      <c r="W889" s="708"/>
      <c r="X889" s="753"/>
      <c r="Y889" s="748"/>
    </row>
    <row r="890" ht="15.75" customHeight="1">
      <c r="A890" s="748"/>
      <c r="B890" s="125"/>
      <c r="C890" s="765"/>
      <c r="D890" s="343"/>
      <c r="E890" s="343"/>
      <c r="F890" s="343"/>
      <c r="G890" s="343"/>
      <c r="H890" s="343"/>
      <c r="I890" s="343"/>
      <c r="J890" s="343"/>
      <c r="K890" s="343"/>
      <c r="L890" s="343"/>
      <c r="M890" s="343"/>
      <c r="N890" s="343"/>
      <c r="O890" s="343"/>
      <c r="P890" s="343"/>
      <c r="Q890" s="343"/>
      <c r="R890" s="343"/>
      <c r="S890" s="343"/>
      <c r="T890" s="343"/>
      <c r="U890" s="343"/>
      <c r="V890" s="343"/>
      <c r="W890" s="766"/>
      <c r="X890" s="753"/>
      <c r="Y890" s="748"/>
    </row>
    <row r="891" ht="15.75" customHeight="1">
      <c r="A891" s="748"/>
      <c r="B891" s="125"/>
      <c r="C891" s="767" t="s">
        <v>193</v>
      </c>
      <c r="D891" s="343"/>
      <c r="E891" s="343"/>
      <c r="F891" s="343"/>
      <c r="G891" s="343"/>
      <c r="H891" s="343"/>
      <c r="I891" s="343"/>
      <c r="J891" s="343"/>
      <c r="K891" s="343"/>
      <c r="L891" s="349"/>
      <c r="M891" s="768"/>
      <c r="N891" s="767"/>
      <c r="O891" s="343"/>
      <c r="P891" s="343"/>
      <c r="Q891" s="343"/>
      <c r="R891" s="343"/>
      <c r="S891" s="343"/>
      <c r="T891" s="343"/>
      <c r="U891" s="343"/>
      <c r="V891" s="343"/>
      <c r="W891" s="349"/>
      <c r="X891" s="753"/>
      <c r="Y891" s="748"/>
    </row>
    <row r="892" ht="15.75" customHeight="1">
      <c r="A892" s="748"/>
      <c r="B892" s="125"/>
      <c r="C892" s="769"/>
      <c r="D892" s="343"/>
      <c r="E892" s="343"/>
      <c r="F892" s="343"/>
      <c r="G892" s="343"/>
      <c r="H892" s="343"/>
      <c r="I892" s="343"/>
      <c r="J892" s="343"/>
      <c r="K892" s="343"/>
      <c r="L892" s="343"/>
      <c r="M892" s="343"/>
      <c r="N892" s="343"/>
      <c r="O892" s="343"/>
      <c r="P892" s="343"/>
      <c r="Q892" s="343"/>
      <c r="R892" s="343"/>
      <c r="S892" s="343"/>
      <c r="T892" s="343"/>
      <c r="U892" s="343"/>
      <c r="V892" s="343"/>
      <c r="W892" s="766"/>
      <c r="X892" s="753"/>
      <c r="Y892" s="748"/>
    </row>
    <row r="893" ht="15.75" customHeight="1">
      <c r="A893" s="748"/>
      <c r="B893" s="125"/>
      <c r="C893" s="770" t="s">
        <v>308</v>
      </c>
      <c r="D893" s="66"/>
      <c r="E893" s="66"/>
      <c r="F893" s="66"/>
      <c r="G893" s="66"/>
      <c r="H893" s="66"/>
      <c r="I893" s="66"/>
      <c r="J893" s="66"/>
      <c r="K893" s="66"/>
      <c r="L893" s="67"/>
      <c r="M893" s="771"/>
      <c r="N893" s="772" t="s">
        <v>309</v>
      </c>
      <c r="O893" s="773"/>
      <c r="P893" s="773"/>
      <c r="Q893" s="773"/>
      <c r="R893" s="773"/>
      <c r="S893" s="773"/>
      <c r="T893" s="773"/>
      <c r="U893" s="773"/>
      <c r="V893" s="773"/>
      <c r="W893" s="774"/>
      <c r="X893" s="753"/>
      <c r="Y893" s="748"/>
    </row>
    <row r="894" ht="15.75" customHeight="1">
      <c r="A894" s="748"/>
      <c r="B894" s="125"/>
      <c r="C894" s="797"/>
      <c r="D894" s="776"/>
      <c r="E894" s="777"/>
      <c r="F894" s="777" t="str">
        <f>IF(ISBLANK(C890),"",IF(C894&gt;1,"Experiências Adquiridas",IF(C894=1,"Experiência Adquirida","Missão Sem Experiência")))</f>
        <v/>
      </c>
      <c r="G894" s="343"/>
      <c r="H894" s="343"/>
      <c r="I894" s="343"/>
      <c r="J894" s="343"/>
      <c r="K894" s="343"/>
      <c r="L894" s="766"/>
      <c r="M894" s="778"/>
      <c r="N894" s="779"/>
      <c r="O894" s="343"/>
      <c r="P894" s="343"/>
      <c r="Q894" s="343"/>
      <c r="R894" s="343"/>
      <c r="S894" s="343"/>
      <c r="T894" s="343"/>
      <c r="U894" s="343"/>
      <c r="V894" s="343"/>
      <c r="W894" s="766"/>
      <c r="X894" s="753"/>
      <c r="Y894" s="748"/>
    </row>
    <row r="895" ht="15.75" customHeight="1">
      <c r="A895" s="748"/>
      <c r="B895" s="125"/>
      <c r="C895" s="780" t="s">
        <v>196</v>
      </c>
      <c r="D895" s="56"/>
      <c r="E895" s="56"/>
      <c r="F895" s="56"/>
      <c r="G895" s="56"/>
      <c r="H895" s="56"/>
      <c r="I895" s="56"/>
      <c r="J895" s="56"/>
      <c r="K895" s="56"/>
      <c r="L895" s="248"/>
      <c r="M895" s="781"/>
      <c r="N895" s="767" t="s">
        <v>197</v>
      </c>
      <c r="O895" s="343"/>
      <c r="P895" s="343"/>
      <c r="Q895" s="343"/>
      <c r="R895" s="343"/>
      <c r="S895" s="343"/>
      <c r="T895" s="343"/>
      <c r="U895" s="343"/>
      <c r="V895" s="343"/>
      <c r="W895" s="349"/>
      <c r="X895" s="753"/>
      <c r="Y895" s="748"/>
    </row>
    <row r="896" ht="15.75" customHeight="1">
      <c r="A896" s="748"/>
      <c r="B896" s="125"/>
      <c r="C896" s="782"/>
      <c r="D896" s="66"/>
      <c r="E896" s="66"/>
      <c r="F896" s="66"/>
      <c r="G896" s="66"/>
      <c r="H896" s="66"/>
      <c r="I896" s="66"/>
      <c r="J896" s="66"/>
      <c r="K896" s="66"/>
      <c r="L896" s="783"/>
      <c r="M896" s="784"/>
      <c r="N896" s="782"/>
      <c r="O896" s="66"/>
      <c r="P896" s="66"/>
      <c r="Q896" s="66"/>
      <c r="R896" s="66"/>
      <c r="S896" s="66"/>
      <c r="T896" s="66"/>
      <c r="U896" s="66"/>
      <c r="V896" s="66"/>
      <c r="W896" s="783"/>
      <c r="X896" s="753"/>
      <c r="Y896" s="748"/>
    </row>
    <row r="897" ht="15.75" customHeight="1">
      <c r="A897" s="748"/>
      <c r="B897" s="125"/>
      <c r="C897" s="785"/>
      <c r="L897" s="786"/>
      <c r="N897" s="785"/>
      <c r="W897" s="786"/>
      <c r="X897" s="753"/>
      <c r="Y897" s="748"/>
    </row>
    <row r="898" ht="15.75" customHeight="1">
      <c r="A898" s="748"/>
      <c r="B898" s="125"/>
      <c r="C898" s="785"/>
      <c r="L898" s="786"/>
      <c r="N898" s="785"/>
      <c r="W898" s="786"/>
      <c r="X898" s="753"/>
      <c r="Y898" s="748"/>
    </row>
    <row r="899" ht="15.75" customHeight="1">
      <c r="A899" s="748"/>
      <c r="B899" s="125"/>
      <c r="C899" s="785"/>
      <c r="L899" s="786"/>
      <c r="N899" s="785"/>
      <c r="W899" s="786"/>
      <c r="X899" s="753"/>
      <c r="Y899" s="748"/>
    </row>
    <row r="900" ht="15.75" customHeight="1">
      <c r="A900" s="748"/>
      <c r="B900" s="125"/>
      <c r="C900" s="787"/>
      <c r="D900" s="56"/>
      <c r="E900" s="56"/>
      <c r="F900" s="56"/>
      <c r="G900" s="56"/>
      <c r="H900" s="56"/>
      <c r="I900" s="56"/>
      <c r="J900" s="56"/>
      <c r="K900" s="56"/>
      <c r="L900" s="788"/>
      <c r="M900" s="56"/>
      <c r="N900" s="787"/>
      <c r="O900" s="56"/>
      <c r="P900" s="56"/>
      <c r="Q900" s="56"/>
      <c r="R900" s="56"/>
      <c r="S900" s="56"/>
      <c r="T900" s="56"/>
      <c r="U900" s="56"/>
      <c r="V900" s="56"/>
      <c r="W900" s="788"/>
      <c r="X900" s="753"/>
      <c r="Y900" s="748"/>
    </row>
    <row r="901" ht="15.75" customHeight="1">
      <c r="A901" s="748"/>
      <c r="B901" s="125"/>
      <c r="C901" s="665"/>
      <c r="D901" s="665"/>
      <c r="E901" s="789"/>
      <c r="F901" s="789"/>
      <c r="G901" s="790"/>
      <c r="H901" s="790"/>
      <c r="I901" s="790"/>
      <c r="J901" s="790"/>
      <c r="K901" s="790"/>
      <c r="L901" s="790"/>
      <c r="M901" s="790"/>
      <c r="N901" s="790"/>
      <c r="O901" s="790"/>
      <c r="P901" s="791"/>
      <c r="Q901" s="791"/>
      <c r="R901" s="791"/>
      <c r="S901" s="791"/>
      <c r="T901" s="791"/>
      <c r="U901" s="791"/>
      <c r="V901" s="791"/>
      <c r="W901" s="791"/>
      <c r="X901" s="753"/>
      <c r="Y901" s="748"/>
    </row>
    <row r="902" ht="15.75" customHeight="1">
      <c r="A902" s="748"/>
      <c r="B902" s="792"/>
      <c r="C902" s="734"/>
      <c r="D902" s="793"/>
      <c r="E902" s="794"/>
      <c r="F902" s="794"/>
      <c r="G902" s="795"/>
      <c r="H902" s="795"/>
      <c r="I902" s="795"/>
      <c r="J902" s="795"/>
      <c r="K902" s="795"/>
      <c r="L902" s="795"/>
      <c r="M902" s="795"/>
      <c r="N902" s="795"/>
      <c r="O902" s="795"/>
      <c r="P902" s="734"/>
      <c r="Q902" s="734"/>
      <c r="R902" s="734"/>
      <c r="S902" s="734"/>
      <c r="T902" s="734"/>
      <c r="U902" s="734"/>
      <c r="V902" s="734"/>
      <c r="W902" s="734"/>
      <c r="X902" s="796"/>
      <c r="Y902" s="748"/>
    </row>
    <row r="903" ht="15.75" customHeight="1">
      <c r="A903" s="748"/>
      <c r="B903" s="125"/>
      <c r="C903" s="754"/>
      <c r="D903" s="748"/>
      <c r="E903" s="748"/>
      <c r="F903" s="748"/>
      <c r="G903" s="748"/>
      <c r="H903" s="748"/>
      <c r="I903" s="748"/>
      <c r="J903" s="748"/>
      <c r="K903" s="748"/>
      <c r="L903" s="748"/>
      <c r="M903" s="753"/>
      <c r="N903" s="755"/>
      <c r="O903" s="755"/>
      <c r="P903" s="756"/>
      <c r="Q903" s="756"/>
      <c r="R903" s="757"/>
      <c r="S903" s="757"/>
      <c r="T903" s="758"/>
      <c r="U903" s="758"/>
      <c r="V903" s="759"/>
      <c r="W903" s="759"/>
      <c r="X903" s="753"/>
      <c r="Y903" s="748"/>
    </row>
    <row r="904" ht="15.75" customHeight="1">
      <c r="A904" s="748"/>
      <c r="B904" s="125"/>
      <c r="C904" s="760" t="s">
        <v>307</v>
      </c>
      <c r="D904" s="761"/>
      <c r="E904" s="761"/>
      <c r="F904" s="761"/>
      <c r="G904" s="761"/>
      <c r="H904" s="761"/>
      <c r="I904" s="761"/>
      <c r="J904" s="761"/>
      <c r="K904" s="761"/>
      <c r="L904" s="762"/>
      <c r="M904" s="763"/>
      <c r="N904" s="764"/>
      <c r="O904" s="90"/>
      <c r="P904" s="90"/>
      <c r="Q904" s="90"/>
      <c r="R904" s="90"/>
      <c r="S904" s="90"/>
      <c r="T904" s="90"/>
      <c r="U904" s="90"/>
      <c r="V904" s="90"/>
      <c r="W904" s="708"/>
      <c r="X904" s="753"/>
      <c r="Y904" s="748"/>
    </row>
    <row r="905" ht="15.75" customHeight="1">
      <c r="A905" s="748"/>
      <c r="B905" s="125"/>
      <c r="C905" s="765"/>
      <c r="D905" s="343"/>
      <c r="E905" s="343"/>
      <c r="F905" s="343"/>
      <c r="G905" s="343"/>
      <c r="H905" s="343"/>
      <c r="I905" s="343"/>
      <c r="J905" s="343"/>
      <c r="K905" s="343"/>
      <c r="L905" s="343"/>
      <c r="M905" s="343"/>
      <c r="N905" s="343"/>
      <c r="O905" s="343"/>
      <c r="P905" s="343"/>
      <c r="Q905" s="343"/>
      <c r="R905" s="343"/>
      <c r="S905" s="343"/>
      <c r="T905" s="343"/>
      <c r="U905" s="343"/>
      <c r="V905" s="343"/>
      <c r="W905" s="766"/>
      <c r="X905" s="753"/>
      <c r="Y905" s="748"/>
    </row>
    <row r="906" ht="15.75" customHeight="1">
      <c r="A906" s="748"/>
      <c r="B906" s="125"/>
      <c r="C906" s="767" t="s">
        <v>193</v>
      </c>
      <c r="D906" s="343"/>
      <c r="E906" s="343"/>
      <c r="F906" s="343"/>
      <c r="G906" s="343"/>
      <c r="H906" s="343"/>
      <c r="I906" s="343"/>
      <c r="J906" s="343"/>
      <c r="K906" s="343"/>
      <c r="L906" s="349"/>
      <c r="M906" s="768"/>
      <c r="N906" s="767"/>
      <c r="O906" s="343"/>
      <c r="P906" s="343"/>
      <c r="Q906" s="343"/>
      <c r="R906" s="343"/>
      <c r="S906" s="343"/>
      <c r="T906" s="343"/>
      <c r="U906" s="343"/>
      <c r="V906" s="343"/>
      <c r="W906" s="349"/>
      <c r="X906" s="753"/>
      <c r="Y906" s="748"/>
    </row>
    <row r="907" ht="15.75" customHeight="1">
      <c r="A907" s="748"/>
      <c r="B907" s="125"/>
      <c r="C907" s="769"/>
      <c r="D907" s="343"/>
      <c r="E907" s="343"/>
      <c r="F907" s="343"/>
      <c r="G907" s="343"/>
      <c r="H907" s="343"/>
      <c r="I907" s="343"/>
      <c r="J907" s="343"/>
      <c r="K907" s="343"/>
      <c r="L907" s="343"/>
      <c r="M907" s="343"/>
      <c r="N907" s="343"/>
      <c r="O907" s="343"/>
      <c r="P907" s="343"/>
      <c r="Q907" s="343"/>
      <c r="R907" s="343"/>
      <c r="S907" s="343"/>
      <c r="T907" s="343"/>
      <c r="U907" s="343"/>
      <c r="V907" s="343"/>
      <c r="W907" s="766"/>
      <c r="X907" s="753"/>
      <c r="Y907" s="748"/>
    </row>
    <row r="908" ht="15.75" customHeight="1">
      <c r="A908" s="748"/>
      <c r="B908" s="125"/>
      <c r="C908" s="770" t="s">
        <v>308</v>
      </c>
      <c r="D908" s="66"/>
      <c r="E908" s="66"/>
      <c r="F908" s="66"/>
      <c r="G908" s="66"/>
      <c r="H908" s="66"/>
      <c r="I908" s="66"/>
      <c r="J908" s="66"/>
      <c r="K908" s="66"/>
      <c r="L908" s="67"/>
      <c r="M908" s="771"/>
      <c r="N908" s="772" t="s">
        <v>309</v>
      </c>
      <c r="O908" s="773"/>
      <c r="P908" s="773"/>
      <c r="Q908" s="773"/>
      <c r="R908" s="773"/>
      <c r="S908" s="773"/>
      <c r="T908" s="773"/>
      <c r="U908" s="773"/>
      <c r="V908" s="773"/>
      <c r="W908" s="774"/>
      <c r="X908" s="753"/>
      <c r="Y908" s="748"/>
    </row>
    <row r="909" ht="15.75" customHeight="1">
      <c r="A909" s="748"/>
      <c r="B909" s="125"/>
      <c r="C909" s="797"/>
      <c r="D909" s="776"/>
      <c r="E909" s="777"/>
      <c r="F909" s="777" t="str">
        <f>IF(ISBLANK(C905),"",IF(C909&gt;1,"Experiências Adquiridas",IF(C909=1,"Experiência Adquirida","Missão Sem Experiência")))</f>
        <v/>
      </c>
      <c r="G909" s="343"/>
      <c r="H909" s="343"/>
      <c r="I909" s="343"/>
      <c r="J909" s="343"/>
      <c r="K909" s="343"/>
      <c r="L909" s="766"/>
      <c r="M909" s="778"/>
      <c r="N909" s="779"/>
      <c r="O909" s="343"/>
      <c r="P909" s="343"/>
      <c r="Q909" s="343"/>
      <c r="R909" s="343"/>
      <c r="S909" s="343"/>
      <c r="T909" s="343"/>
      <c r="U909" s="343"/>
      <c r="V909" s="343"/>
      <c r="W909" s="766"/>
      <c r="X909" s="753"/>
      <c r="Y909" s="748"/>
    </row>
    <row r="910" ht="15.75" customHeight="1">
      <c r="A910" s="748"/>
      <c r="B910" s="125"/>
      <c r="C910" s="780" t="s">
        <v>196</v>
      </c>
      <c r="D910" s="56"/>
      <c r="E910" s="56"/>
      <c r="F910" s="56"/>
      <c r="G910" s="56"/>
      <c r="H910" s="56"/>
      <c r="I910" s="56"/>
      <c r="J910" s="56"/>
      <c r="K910" s="56"/>
      <c r="L910" s="248"/>
      <c r="M910" s="781"/>
      <c r="N910" s="767" t="s">
        <v>197</v>
      </c>
      <c r="O910" s="343"/>
      <c r="P910" s="343"/>
      <c r="Q910" s="343"/>
      <c r="R910" s="343"/>
      <c r="S910" s="343"/>
      <c r="T910" s="343"/>
      <c r="U910" s="343"/>
      <c r="V910" s="343"/>
      <c r="W910" s="349"/>
      <c r="X910" s="753"/>
      <c r="Y910" s="748"/>
    </row>
    <row r="911" ht="15.75" customHeight="1">
      <c r="A911" s="748"/>
      <c r="B911" s="125"/>
      <c r="C911" s="782"/>
      <c r="D911" s="66"/>
      <c r="E911" s="66"/>
      <c r="F911" s="66"/>
      <c r="G911" s="66"/>
      <c r="H911" s="66"/>
      <c r="I911" s="66"/>
      <c r="J911" s="66"/>
      <c r="K911" s="66"/>
      <c r="L911" s="783"/>
      <c r="M911" s="784"/>
      <c r="N911" s="782"/>
      <c r="O911" s="66"/>
      <c r="P911" s="66"/>
      <c r="Q911" s="66"/>
      <c r="R911" s="66"/>
      <c r="S911" s="66"/>
      <c r="T911" s="66"/>
      <c r="U911" s="66"/>
      <c r="V911" s="66"/>
      <c r="W911" s="783"/>
      <c r="X911" s="753"/>
      <c r="Y911" s="748"/>
    </row>
    <row r="912" ht="15.75" customHeight="1">
      <c r="A912" s="748"/>
      <c r="B912" s="125"/>
      <c r="C912" s="785"/>
      <c r="L912" s="786"/>
      <c r="N912" s="785"/>
      <c r="W912" s="786"/>
      <c r="X912" s="753"/>
      <c r="Y912" s="748"/>
    </row>
    <row r="913" ht="15.75" customHeight="1">
      <c r="A913" s="748"/>
      <c r="B913" s="125"/>
      <c r="C913" s="785"/>
      <c r="L913" s="786"/>
      <c r="N913" s="785"/>
      <c r="W913" s="786"/>
      <c r="X913" s="753"/>
      <c r="Y913" s="748"/>
    </row>
    <row r="914" ht="15.75" customHeight="1">
      <c r="A914" s="748"/>
      <c r="B914" s="125"/>
      <c r="C914" s="785"/>
      <c r="L914" s="786"/>
      <c r="N914" s="785"/>
      <c r="W914" s="786"/>
      <c r="X914" s="753"/>
      <c r="Y914" s="748"/>
    </row>
    <row r="915" ht="15.75" customHeight="1">
      <c r="A915" s="748"/>
      <c r="B915" s="125"/>
      <c r="C915" s="787"/>
      <c r="D915" s="56"/>
      <c r="E915" s="56"/>
      <c r="F915" s="56"/>
      <c r="G915" s="56"/>
      <c r="H915" s="56"/>
      <c r="I915" s="56"/>
      <c r="J915" s="56"/>
      <c r="K915" s="56"/>
      <c r="L915" s="788"/>
      <c r="M915" s="56"/>
      <c r="N915" s="787"/>
      <c r="O915" s="56"/>
      <c r="P915" s="56"/>
      <c r="Q915" s="56"/>
      <c r="R915" s="56"/>
      <c r="S915" s="56"/>
      <c r="T915" s="56"/>
      <c r="U915" s="56"/>
      <c r="V915" s="56"/>
      <c r="W915" s="788"/>
      <c r="X915" s="753"/>
      <c r="Y915" s="748"/>
    </row>
    <row r="916" ht="15.75" customHeight="1">
      <c r="A916" s="748"/>
      <c r="B916" s="125"/>
      <c r="C916" s="665"/>
      <c r="D916" s="665"/>
      <c r="E916" s="789"/>
      <c r="F916" s="789"/>
      <c r="G916" s="790"/>
      <c r="H916" s="790"/>
      <c r="I916" s="790"/>
      <c r="J916" s="790"/>
      <c r="K916" s="790"/>
      <c r="L916" s="790"/>
      <c r="M916" s="790"/>
      <c r="N916" s="790"/>
      <c r="O916" s="790"/>
      <c r="P916" s="791"/>
      <c r="Q916" s="791"/>
      <c r="R916" s="791"/>
      <c r="S916" s="791"/>
      <c r="T916" s="791"/>
      <c r="U916" s="791"/>
      <c r="V916" s="791"/>
      <c r="W916" s="791"/>
      <c r="X916" s="753"/>
      <c r="Y916" s="748"/>
    </row>
    <row r="917" ht="15.75" customHeight="1">
      <c r="A917" s="748"/>
      <c r="B917" s="792"/>
      <c r="C917" s="734"/>
      <c r="D917" s="793"/>
      <c r="E917" s="794"/>
      <c r="F917" s="794"/>
      <c r="G917" s="795"/>
      <c r="H917" s="795"/>
      <c r="I917" s="795"/>
      <c r="J917" s="795"/>
      <c r="K917" s="795"/>
      <c r="L917" s="795"/>
      <c r="M917" s="795"/>
      <c r="N917" s="795"/>
      <c r="O917" s="795"/>
      <c r="P917" s="734"/>
      <c r="Q917" s="734"/>
      <c r="R917" s="734"/>
      <c r="S917" s="734"/>
      <c r="T917" s="734"/>
      <c r="U917" s="734"/>
      <c r="V917" s="734"/>
      <c r="W917" s="734"/>
      <c r="X917" s="796"/>
      <c r="Y917" s="748"/>
    </row>
    <row r="918" ht="15.75" customHeight="1">
      <c r="A918" s="748"/>
      <c r="B918" s="125"/>
      <c r="C918" s="754"/>
      <c r="D918" s="748"/>
      <c r="E918" s="748"/>
      <c r="F918" s="748"/>
      <c r="G918" s="748"/>
      <c r="H918" s="748"/>
      <c r="I918" s="748"/>
      <c r="J918" s="748"/>
      <c r="K918" s="748"/>
      <c r="L918" s="748"/>
      <c r="M918" s="753"/>
      <c r="N918" s="755"/>
      <c r="O918" s="755"/>
      <c r="P918" s="756"/>
      <c r="Q918" s="756"/>
      <c r="R918" s="757"/>
      <c r="S918" s="757"/>
      <c r="T918" s="758"/>
      <c r="U918" s="758"/>
      <c r="V918" s="759"/>
      <c r="W918" s="759"/>
      <c r="X918" s="753"/>
      <c r="Y918" s="748"/>
    </row>
    <row r="919" ht="15.75" customHeight="1">
      <c r="A919" s="748"/>
      <c r="B919" s="125"/>
      <c r="C919" s="760" t="s">
        <v>307</v>
      </c>
      <c r="D919" s="761"/>
      <c r="E919" s="761"/>
      <c r="F919" s="761"/>
      <c r="G919" s="761"/>
      <c r="H919" s="761"/>
      <c r="I919" s="761"/>
      <c r="J919" s="761"/>
      <c r="K919" s="761"/>
      <c r="L919" s="762"/>
      <c r="M919" s="763"/>
      <c r="N919" s="764"/>
      <c r="O919" s="90"/>
      <c r="P919" s="90"/>
      <c r="Q919" s="90"/>
      <c r="R919" s="90"/>
      <c r="S919" s="90"/>
      <c r="T919" s="90"/>
      <c r="U919" s="90"/>
      <c r="V919" s="90"/>
      <c r="W919" s="708"/>
      <c r="X919" s="753"/>
      <c r="Y919" s="748"/>
    </row>
    <row r="920" ht="15.75" customHeight="1">
      <c r="A920" s="748"/>
      <c r="B920" s="125"/>
      <c r="C920" s="765"/>
      <c r="D920" s="343"/>
      <c r="E920" s="343"/>
      <c r="F920" s="343"/>
      <c r="G920" s="343"/>
      <c r="H920" s="343"/>
      <c r="I920" s="343"/>
      <c r="J920" s="343"/>
      <c r="K920" s="343"/>
      <c r="L920" s="343"/>
      <c r="M920" s="343"/>
      <c r="N920" s="343"/>
      <c r="O920" s="343"/>
      <c r="P920" s="343"/>
      <c r="Q920" s="343"/>
      <c r="R920" s="343"/>
      <c r="S920" s="343"/>
      <c r="T920" s="343"/>
      <c r="U920" s="343"/>
      <c r="V920" s="343"/>
      <c r="W920" s="766"/>
      <c r="X920" s="753"/>
      <c r="Y920" s="748"/>
    </row>
    <row r="921" ht="15.75" customHeight="1">
      <c r="A921" s="748"/>
      <c r="B921" s="125"/>
      <c r="C921" s="767" t="s">
        <v>193</v>
      </c>
      <c r="D921" s="343"/>
      <c r="E921" s="343"/>
      <c r="F921" s="343"/>
      <c r="G921" s="343"/>
      <c r="H921" s="343"/>
      <c r="I921" s="343"/>
      <c r="J921" s="343"/>
      <c r="K921" s="343"/>
      <c r="L921" s="349"/>
      <c r="M921" s="768"/>
      <c r="N921" s="767"/>
      <c r="O921" s="343"/>
      <c r="P921" s="343"/>
      <c r="Q921" s="343"/>
      <c r="R921" s="343"/>
      <c r="S921" s="343"/>
      <c r="T921" s="343"/>
      <c r="U921" s="343"/>
      <c r="V921" s="343"/>
      <c r="W921" s="349"/>
      <c r="X921" s="753"/>
      <c r="Y921" s="748"/>
    </row>
    <row r="922" ht="15.75" customHeight="1">
      <c r="A922" s="748"/>
      <c r="B922" s="125"/>
      <c r="C922" s="769"/>
      <c r="D922" s="343"/>
      <c r="E922" s="343"/>
      <c r="F922" s="343"/>
      <c r="G922" s="343"/>
      <c r="H922" s="343"/>
      <c r="I922" s="343"/>
      <c r="J922" s="343"/>
      <c r="K922" s="343"/>
      <c r="L922" s="343"/>
      <c r="M922" s="343"/>
      <c r="N922" s="343"/>
      <c r="O922" s="343"/>
      <c r="P922" s="343"/>
      <c r="Q922" s="343"/>
      <c r="R922" s="343"/>
      <c r="S922" s="343"/>
      <c r="T922" s="343"/>
      <c r="U922" s="343"/>
      <c r="V922" s="343"/>
      <c r="W922" s="766"/>
      <c r="X922" s="753"/>
      <c r="Y922" s="748"/>
    </row>
    <row r="923" ht="15.75" customHeight="1">
      <c r="A923" s="748"/>
      <c r="B923" s="125"/>
      <c r="C923" s="770" t="s">
        <v>308</v>
      </c>
      <c r="D923" s="66"/>
      <c r="E923" s="66"/>
      <c r="F923" s="66"/>
      <c r="G923" s="66"/>
      <c r="H923" s="66"/>
      <c r="I923" s="66"/>
      <c r="J923" s="66"/>
      <c r="K923" s="66"/>
      <c r="L923" s="67"/>
      <c r="M923" s="771"/>
      <c r="N923" s="772" t="s">
        <v>309</v>
      </c>
      <c r="O923" s="773"/>
      <c r="P923" s="773"/>
      <c r="Q923" s="773"/>
      <c r="R923" s="773"/>
      <c r="S923" s="773"/>
      <c r="T923" s="773"/>
      <c r="U923" s="773"/>
      <c r="V923" s="773"/>
      <c r="W923" s="774"/>
      <c r="X923" s="753"/>
      <c r="Y923" s="748"/>
    </row>
    <row r="924" ht="15.75" customHeight="1">
      <c r="A924" s="748"/>
      <c r="B924" s="125"/>
      <c r="C924" s="797"/>
      <c r="D924" s="776"/>
      <c r="E924" s="777"/>
      <c r="F924" s="777" t="str">
        <f>IF(ISBLANK(C920),"",IF(C924&gt;1,"Experiências Adquiridas",IF(C924=1,"Experiência Adquirida","Missão Sem Experiência")))</f>
        <v/>
      </c>
      <c r="G924" s="343"/>
      <c r="H924" s="343"/>
      <c r="I924" s="343"/>
      <c r="J924" s="343"/>
      <c r="K924" s="343"/>
      <c r="L924" s="766"/>
      <c r="M924" s="778"/>
      <c r="N924" s="779"/>
      <c r="O924" s="343"/>
      <c r="P924" s="343"/>
      <c r="Q924" s="343"/>
      <c r="R924" s="343"/>
      <c r="S924" s="343"/>
      <c r="T924" s="343"/>
      <c r="U924" s="343"/>
      <c r="V924" s="343"/>
      <c r="W924" s="766"/>
      <c r="X924" s="753"/>
      <c r="Y924" s="748"/>
    </row>
    <row r="925" ht="15.75" customHeight="1">
      <c r="A925" s="748"/>
      <c r="B925" s="125"/>
      <c r="C925" s="780" t="s">
        <v>196</v>
      </c>
      <c r="D925" s="56"/>
      <c r="E925" s="56"/>
      <c r="F925" s="56"/>
      <c r="G925" s="56"/>
      <c r="H925" s="56"/>
      <c r="I925" s="56"/>
      <c r="J925" s="56"/>
      <c r="K925" s="56"/>
      <c r="L925" s="248"/>
      <c r="M925" s="781"/>
      <c r="N925" s="767" t="s">
        <v>197</v>
      </c>
      <c r="O925" s="343"/>
      <c r="P925" s="343"/>
      <c r="Q925" s="343"/>
      <c r="R925" s="343"/>
      <c r="S925" s="343"/>
      <c r="T925" s="343"/>
      <c r="U925" s="343"/>
      <c r="V925" s="343"/>
      <c r="W925" s="349"/>
      <c r="X925" s="753"/>
      <c r="Y925" s="748"/>
    </row>
    <row r="926" ht="15.75" customHeight="1">
      <c r="A926" s="748"/>
      <c r="B926" s="125"/>
      <c r="C926" s="782"/>
      <c r="D926" s="66"/>
      <c r="E926" s="66"/>
      <c r="F926" s="66"/>
      <c r="G926" s="66"/>
      <c r="H926" s="66"/>
      <c r="I926" s="66"/>
      <c r="J926" s="66"/>
      <c r="K926" s="66"/>
      <c r="L926" s="783"/>
      <c r="M926" s="784"/>
      <c r="N926" s="782"/>
      <c r="O926" s="66"/>
      <c r="P926" s="66"/>
      <c r="Q926" s="66"/>
      <c r="R926" s="66"/>
      <c r="S926" s="66"/>
      <c r="T926" s="66"/>
      <c r="U926" s="66"/>
      <c r="V926" s="66"/>
      <c r="W926" s="783"/>
      <c r="X926" s="753"/>
      <c r="Y926" s="748"/>
    </row>
    <row r="927" ht="15.75" customHeight="1">
      <c r="A927" s="748"/>
      <c r="B927" s="125"/>
      <c r="C927" s="785"/>
      <c r="L927" s="786"/>
      <c r="N927" s="785"/>
      <c r="W927" s="786"/>
      <c r="X927" s="753"/>
      <c r="Y927" s="748"/>
    </row>
    <row r="928" ht="15.75" customHeight="1">
      <c r="A928" s="748"/>
      <c r="B928" s="125"/>
      <c r="C928" s="785"/>
      <c r="L928" s="786"/>
      <c r="N928" s="785"/>
      <c r="W928" s="786"/>
      <c r="X928" s="753"/>
      <c r="Y928" s="748"/>
    </row>
    <row r="929" ht="15.75" customHeight="1">
      <c r="A929" s="748"/>
      <c r="B929" s="125"/>
      <c r="C929" s="785"/>
      <c r="L929" s="786"/>
      <c r="N929" s="785"/>
      <c r="W929" s="786"/>
      <c r="X929" s="753"/>
      <c r="Y929" s="748"/>
    </row>
    <row r="930" ht="15.75" customHeight="1">
      <c r="A930" s="748"/>
      <c r="B930" s="125"/>
      <c r="C930" s="787"/>
      <c r="D930" s="56"/>
      <c r="E930" s="56"/>
      <c r="F930" s="56"/>
      <c r="G930" s="56"/>
      <c r="H930" s="56"/>
      <c r="I930" s="56"/>
      <c r="J930" s="56"/>
      <c r="K930" s="56"/>
      <c r="L930" s="788"/>
      <c r="M930" s="56"/>
      <c r="N930" s="787"/>
      <c r="O930" s="56"/>
      <c r="P930" s="56"/>
      <c r="Q930" s="56"/>
      <c r="R930" s="56"/>
      <c r="S930" s="56"/>
      <c r="T930" s="56"/>
      <c r="U930" s="56"/>
      <c r="V930" s="56"/>
      <c r="W930" s="788"/>
      <c r="X930" s="753"/>
      <c r="Y930" s="748"/>
    </row>
    <row r="931" ht="15.75" customHeight="1">
      <c r="A931" s="748"/>
      <c r="B931" s="125"/>
      <c r="C931" s="665"/>
      <c r="D931" s="665"/>
      <c r="E931" s="789"/>
      <c r="F931" s="789"/>
      <c r="G931" s="790"/>
      <c r="H931" s="790"/>
      <c r="I931" s="790"/>
      <c r="J931" s="790"/>
      <c r="K931" s="790"/>
      <c r="L931" s="790"/>
      <c r="M931" s="790"/>
      <c r="N931" s="790"/>
      <c r="O931" s="790"/>
      <c r="P931" s="791"/>
      <c r="Q931" s="791"/>
      <c r="R931" s="791"/>
      <c r="S931" s="791"/>
      <c r="T931" s="791"/>
      <c r="U931" s="791"/>
      <c r="V931" s="791"/>
      <c r="W931" s="791"/>
      <c r="X931" s="753"/>
      <c r="Y931" s="748"/>
    </row>
    <row r="932" ht="15.75" customHeight="1">
      <c r="A932" s="748"/>
      <c r="B932" s="792"/>
      <c r="C932" s="734"/>
      <c r="D932" s="793"/>
      <c r="E932" s="794"/>
      <c r="F932" s="794"/>
      <c r="G932" s="795"/>
      <c r="H932" s="795"/>
      <c r="I932" s="795"/>
      <c r="J932" s="795"/>
      <c r="K932" s="795"/>
      <c r="L932" s="795"/>
      <c r="M932" s="795"/>
      <c r="N932" s="795"/>
      <c r="O932" s="795"/>
      <c r="P932" s="734"/>
      <c r="Q932" s="734"/>
      <c r="R932" s="734"/>
      <c r="S932" s="734"/>
      <c r="T932" s="734"/>
      <c r="U932" s="734"/>
      <c r="V932" s="734"/>
      <c r="W932" s="734"/>
      <c r="X932" s="796"/>
      <c r="Y932" s="748"/>
    </row>
    <row r="933" ht="15.75" customHeight="1">
      <c r="A933" s="748"/>
      <c r="B933" s="125"/>
      <c r="C933" s="754"/>
      <c r="D933" s="748"/>
      <c r="E933" s="748"/>
      <c r="F933" s="748"/>
      <c r="G933" s="748"/>
      <c r="H933" s="748"/>
      <c r="I933" s="748"/>
      <c r="J933" s="748"/>
      <c r="K933" s="748"/>
      <c r="L933" s="748"/>
      <c r="M933" s="753"/>
      <c r="N933" s="755"/>
      <c r="O933" s="755"/>
      <c r="P933" s="756"/>
      <c r="Q933" s="756"/>
      <c r="R933" s="757"/>
      <c r="S933" s="757"/>
      <c r="T933" s="758"/>
      <c r="U933" s="758"/>
      <c r="V933" s="759"/>
      <c r="W933" s="759"/>
      <c r="X933" s="753"/>
      <c r="Y933" s="748"/>
    </row>
    <row r="934" ht="15.75" customHeight="1">
      <c r="A934" s="748"/>
      <c r="B934" s="125"/>
      <c r="C934" s="760" t="s">
        <v>307</v>
      </c>
      <c r="D934" s="761"/>
      <c r="E934" s="761"/>
      <c r="F934" s="761"/>
      <c r="G934" s="761"/>
      <c r="H934" s="761"/>
      <c r="I934" s="761"/>
      <c r="J934" s="761"/>
      <c r="K934" s="761"/>
      <c r="L934" s="762"/>
      <c r="M934" s="763"/>
      <c r="N934" s="764"/>
      <c r="O934" s="90"/>
      <c r="P934" s="90"/>
      <c r="Q934" s="90"/>
      <c r="R934" s="90"/>
      <c r="S934" s="90"/>
      <c r="T934" s="90"/>
      <c r="U934" s="90"/>
      <c r="V934" s="90"/>
      <c r="W934" s="708"/>
      <c r="X934" s="753"/>
      <c r="Y934" s="748"/>
    </row>
    <row r="935" ht="15.75" customHeight="1">
      <c r="A935" s="748"/>
      <c r="B935" s="125"/>
      <c r="C935" s="765"/>
      <c r="D935" s="343"/>
      <c r="E935" s="343"/>
      <c r="F935" s="343"/>
      <c r="G935" s="343"/>
      <c r="H935" s="343"/>
      <c r="I935" s="343"/>
      <c r="J935" s="343"/>
      <c r="K935" s="343"/>
      <c r="L935" s="343"/>
      <c r="M935" s="343"/>
      <c r="N935" s="343"/>
      <c r="O935" s="343"/>
      <c r="P935" s="343"/>
      <c r="Q935" s="343"/>
      <c r="R935" s="343"/>
      <c r="S935" s="343"/>
      <c r="T935" s="343"/>
      <c r="U935" s="343"/>
      <c r="V935" s="343"/>
      <c r="W935" s="766"/>
      <c r="X935" s="753"/>
      <c r="Y935" s="748"/>
    </row>
    <row r="936" ht="15.75" customHeight="1">
      <c r="A936" s="748"/>
      <c r="B936" s="125"/>
      <c r="C936" s="767" t="s">
        <v>193</v>
      </c>
      <c r="D936" s="343"/>
      <c r="E936" s="343"/>
      <c r="F936" s="343"/>
      <c r="G936" s="343"/>
      <c r="H936" s="343"/>
      <c r="I936" s="343"/>
      <c r="J936" s="343"/>
      <c r="K936" s="343"/>
      <c r="L936" s="349"/>
      <c r="M936" s="768"/>
      <c r="N936" s="767"/>
      <c r="O936" s="343"/>
      <c r="P936" s="343"/>
      <c r="Q936" s="343"/>
      <c r="R936" s="343"/>
      <c r="S936" s="343"/>
      <c r="T936" s="343"/>
      <c r="U936" s="343"/>
      <c r="V936" s="343"/>
      <c r="W936" s="349"/>
      <c r="X936" s="753"/>
      <c r="Y936" s="748"/>
    </row>
    <row r="937" ht="15.75" customHeight="1">
      <c r="A937" s="748"/>
      <c r="B937" s="125"/>
      <c r="C937" s="769"/>
      <c r="D937" s="343"/>
      <c r="E937" s="343"/>
      <c r="F937" s="343"/>
      <c r="G937" s="343"/>
      <c r="H937" s="343"/>
      <c r="I937" s="343"/>
      <c r="J937" s="343"/>
      <c r="K937" s="343"/>
      <c r="L937" s="343"/>
      <c r="M937" s="343"/>
      <c r="N937" s="343"/>
      <c r="O937" s="343"/>
      <c r="P937" s="343"/>
      <c r="Q937" s="343"/>
      <c r="R937" s="343"/>
      <c r="S937" s="343"/>
      <c r="T937" s="343"/>
      <c r="U937" s="343"/>
      <c r="V937" s="343"/>
      <c r="W937" s="766"/>
      <c r="X937" s="753"/>
      <c r="Y937" s="748"/>
    </row>
    <row r="938" ht="15.75" customHeight="1">
      <c r="A938" s="748"/>
      <c r="B938" s="125"/>
      <c r="C938" s="770" t="s">
        <v>308</v>
      </c>
      <c r="D938" s="66"/>
      <c r="E938" s="66"/>
      <c r="F938" s="66"/>
      <c r="G938" s="66"/>
      <c r="H938" s="66"/>
      <c r="I938" s="66"/>
      <c r="J938" s="66"/>
      <c r="K938" s="66"/>
      <c r="L938" s="67"/>
      <c r="M938" s="771"/>
      <c r="N938" s="772" t="s">
        <v>309</v>
      </c>
      <c r="O938" s="773"/>
      <c r="P938" s="773"/>
      <c r="Q938" s="773"/>
      <c r="R938" s="773"/>
      <c r="S938" s="773"/>
      <c r="T938" s="773"/>
      <c r="U938" s="773"/>
      <c r="V938" s="773"/>
      <c r="W938" s="774"/>
      <c r="X938" s="753"/>
      <c r="Y938" s="748"/>
    </row>
    <row r="939" ht="15.75" customHeight="1">
      <c r="A939" s="748"/>
      <c r="B939" s="125"/>
      <c r="C939" s="797"/>
      <c r="D939" s="776"/>
      <c r="E939" s="777"/>
      <c r="F939" s="777" t="str">
        <f>IF(ISBLANK(C935),"",IF(C939&gt;1,"Experiências Adquiridas",IF(C939=1,"Experiência Adquirida","Missão Sem Experiência")))</f>
        <v/>
      </c>
      <c r="G939" s="343"/>
      <c r="H939" s="343"/>
      <c r="I939" s="343"/>
      <c r="J939" s="343"/>
      <c r="K939" s="343"/>
      <c r="L939" s="766"/>
      <c r="M939" s="778"/>
      <c r="N939" s="779"/>
      <c r="O939" s="343"/>
      <c r="P939" s="343"/>
      <c r="Q939" s="343"/>
      <c r="R939" s="343"/>
      <c r="S939" s="343"/>
      <c r="T939" s="343"/>
      <c r="U939" s="343"/>
      <c r="V939" s="343"/>
      <c r="W939" s="766"/>
      <c r="X939" s="753"/>
      <c r="Y939" s="748"/>
    </row>
    <row r="940" ht="15.75" customHeight="1">
      <c r="A940" s="748"/>
      <c r="B940" s="125"/>
      <c r="C940" s="780" t="s">
        <v>196</v>
      </c>
      <c r="D940" s="56"/>
      <c r="E940" s="56"/>
      <c r="F940" s="56"/>
      <c r="G940" s="56"/>
      <c r="H940" s="56"/>
      <c r="I940" s="56"/>
      <c r="J940" s="56"/>
      <c r="K940" s="56"/>
      <c r="L940" s="248"/>
      <c r="M940" s="781"/>
      <c r="N940" s="767" t="s">
        <v>197</v>
      </c>
      <c r="O940" s="343"/>
      <c r="P940" s="343"/>
      <c r="Q940" s="343"/>
      <c r="R940" s="343"/>
      <c r="S940" s="343"/>
      <c r="T940" s="343"/>
      <c r="U940" s="343"/>
      <c r="V940" s="343"/>
      <c r="W940" s="349"/>
      <c r="X940" s="753"/>
      <c r="Y940" s="748"/>
    </row>
    <row r="941" ht="15.75" customHeight="1">
      <c r="A941" s="748"/>
      <c r="B941" s="125"/>
      <c r="C941" s="782"/>
      <c r="D941" s="66"/>
      <c r="E941" s="66"/>
      <c r="F941" s="66"/>
      <c r="G941" s="66"/>
      <c r="H941" s="66"/>
      <c r="I941" s="66"/>
      <c r="J941" s="66"/>
      <c r="K941" s="66"/>
      <c r="L941" s="783"/>
      <c r="M941" s="784"/>
      <c r="N941" s="782"/>
      <c r="O941" s="66"/>
      <c r="P941" s="66"/>
      <c r="Q941" s="66"/>
      <c r="R941" s="66"/>
      <c r="S941" s="66"/>
      <c r="T941" s="66"/>
      <c r="U941" s="66"/>
      <c r="V941" s="66"/>
      <c r="W941" s="783"/>
      <c r="X941" s="753"/>
      <c r="Y941" s="748"/>
    </row>
    <row r="942" ht="15.75" customHeight="1">
      <c r="A942" s="748"/>
      <c r="B942" s="125"/>
      <c r="C942" s="785"/>
      <c r="L942" s="786"/>
      <c r="N942" s="785"/>
      <c r="W942" s="786"/>
      <c r="X942" s="753"/>
      <c r="Y942" s="748"/>
    </row>
    <row r="943" ht="15.75" customHeight="1">
      <c r="A943" s="748"/>
      <c r="B943" s="125"/>
      <c r="C943" s="785"/>
      <c r="L943" s="786"/>
      <c r="N943" s="785"/>
      <c r="W943" s="786"/>
      <c r="X943" s="753"/>
      <c r="Y943" s="748"/>
    </row>
    <row r="944" ht="15.75" customHeight="1">
      <c r="A944" s="748"/>
      <c r="B944" s="125"/>
      <c r="C944" s="785"/>
      <c r="L944" s="786"/>
      <c r="N944" s="785"/>
      <c r="W944" s="786"/>
      <c r="X944" s="753"/>
      <c r="Y944" s="748"/>
    </row>
    <row r="945" ht="15.75" customHeight="1">
      <c r="A945" s="748"/>
      <c r="B945" s="125"/>
      <c r="C945" s="787"/>
      <c r="D945" s="56"/>
      <c r="E945" s="56"/>
      <c r="F945" s="56"/>
      <c r="G945" s="56"/>
      <c r="H945" s="56"/>
      <c r="I945" s="56"/>
      <c r="J945" s="56"/>
      <c r="K945" s="56"/>
      <c r="L945" s="788"/>
      <c r="M945" s="56"/>
      <c r="N945" s="787"/>
      <c r="O945" s="56"/>
      <c r="P945" s="56"/>
      <c r="Q945" s="56"/>
      <c r="R945" s="56"/>
      <c r="S945" s="56"/>
      <c r="T945" s="56"/>
      <c r="U945" s="56"/>
      <c r="V945" s="56"/>
      <c r="W945" s="788"/>
      <c r="X945" s="753"/>
      <c r="Y945" s="748"/>
    </row>
    <row r="946" ht="15.75" customHeight="1">
      <c r="A946" s="748"/>
      <c r="B946" s="125"/>
      <c r="C946" s="665"/>
      <c r="D946" s="665"/>
      <c r="E946" s="789"/>
      <c r="F946" s="789"/>
      <c r="G946" s="790"/>
      <c r="H946" s="790"/>
      <c r="I946" s="790"/>
      <c r="J946" s="790"/>
      <c r="K946" s="790"/>
      <c r="L946" s="790"/>
      <c r="M946" s="790"/>
      <c r="N946" s="790"/>
      <c r="O946" s="790"/>
      <c r="P946" s="791"/>
      <c r="Q946" s="791"/>
      <c r="R946" s="791"/>
      <c r="S946" s="791"/>
      <c r="T946" s="791"/>
      <c r="U946" s="791"/>
      <c r="V946" s="791"/>
      <c r="W946" s="791"/>
      <c r="X946" s="753"/>
      <c r="Y946" s="748"/>
    </row>
    <row r="947" ht="15.75" customHeight="1">
      <c r="A947" s="748"/>
      <c r="B947" s="792"/>
      <c r="C947" s="734"/>
      <c r="D947" s="793"/>
      <c r="E947" s="794"/>
      <c r="F947" s="794"/>
      <c r="G947" s="795"/>
      <c r="H947" s="795"/>
      <c r="I947" s="795"/>
      <c r="J947" s="795"/>
      <c r="K947" s="795"/>
      <c r="L947" s="795"/>
      <c r="M947" s="795"/>
      <c r="N947" s="795"/>
      <c r="O947" s="795"/>
      <c r="P947" s="734"/>
      <c r="Q947" s="734"/>
      <c r="R947" s="734"/>
      <c r="S947" s="734"/>
      <c r="T947" s="734"/>
      <c r="U947" s="734"/>
      <c r="V947" s="734"/>
      <c r="W947" s="734"/>
      <c r="X947" s="796"/>
      <c r="Y947" s="748"/>
    </row>
    <row r="948" ht="15.75" customHeight="1">
      <c r="A948" s="748"/>
      <c r="B948" s="125"/>
      <c r="C948" s="754"/>
      <c r="D948" s="748"/>
      <c r="E948" s="748"/>
      <c r="F948" s="748"/>
      <c r="G948" s="748"/>
      <c r="H948" s="748"/>
      <c r="I948" s="748"/>
      <c r="J948" s="748"/>
      <c r="K948" s="748"/>
      <c r="L948" s="748"/>
      <c r="M948" s="753"/>
      <c r="N948" s="755"/>
      <c r="O948" s="755"/>
      <c r="P948" s="756"/>
      <c r="Q948" s="756"/>
      <c r="R948" s="757"/>
      <c r="S948" s="757"/>
      <c r="T948" s="758"/>
      <c r="U948" s="758"/>
      <c r="V948" s="759"/>
      <c r="W948" s="759"/>
      <c r="X948" s="753"/>
      <c r="Y948" s="748"/>
    </row>
    <row r="949" ht="15.75" customHeight="1">
      <c r="A949" s="748"/>
      <c r="B949" s="125"/>
      <c r="C949" s="760" t="s">
        <v>307</v>
      </c>
      <c r="D949" s="761"/>
      <c r="E949" s="761"/>
      <c r="F949" s="761"/>
      <c r="G949" s="761"/>
      <c r="H949" s="761"/>
      <c r="I949" s="761"/>
      <c r="J949" s="761"/>
      <c r="K949" s="761"/>
      <c r="L949" s="762"/>
      <c r="M949" s="763"/>
      <c r="N949" s="764"/>
      <c r="O949" s="90"/>
      <c r="P949" s="90"/>
      <c r="Q949" s="90"/>
      <c r="R949" s="90"/>
      <c r="S949" s="90"/>
      <c r="T949" s="90"/>
      <c r="U949" s="90"/>
      <c r="V949" s="90"/>
      <c r="W949" s="708"/>
      <c r="X949" s="753"/>
      <c r="Y949" s="748"/>
    </row>
    <row r="950" ht="15.75" customHeight="1">
      <c r="A950" s="748"/>
      <c r="B950" s="125"/>
      <c r="C950" s="765"/>
      <c r="D950" s="343"/>
      <c r="E950" s="343"/>
      <c r="F950" s="343"/>
      <c r="G950" s="343"/>
      <c r="H950" s="343"/>
      <c r="I950" s="343"/>
      <c r="J950" s="343"/>
      <c r="K950" s="343"/>
      <c r="L950" s="343"/>
      <c r="M950" s="343"/>
      <c r="N950" s="343"/>
      <c r="O950" s="343"/>
      <c r="P950" s="343"/>
      <c r="Q950" s="343"/>
      <c r="R950" s="343"/>
      <c r="S950" s="343"/>
      <c r="T950" s="343"/>
      <c r="U950" s="343"/>
      <c r="V950" s="343"/>
      <c r="W950" s="766"/>
      <c r="X950" s="753"/>
      <c r="Y950" s="748"/>
    </row>
    <row r="951" ht="15.75" customHeight="1">
      <c r="A951" s="748"/>
      <c r="B951" s="125"/>
      <c r="C951" s="767" t="s">
        <v>193</v>
      </c>
      <c r="D951" s="343"/>
      <c r="E951" s="343"/>
      <c r="F951" s="343"/>
      <c r="G951" s="343"/>
      <c r="H951" s="343"/>
      <c r="I951" s="343"/>
      <c r="J951" s="343"/>
      <c r="K951" s="343"/>
      <c r="L951" s="349"/>
      <c r="M951" s="768"/>
      <c r="N951" s="767"/>
      <c r="O951" s="343"/>
      <c r="P951" s="343"/>
      <c r="Q951" s="343"/>
      <c r="R951" s="343"/>
      <c r="S951" s="343"/>
      <c r="T951" s="343"/>
      <c r="U951" s="343"/>
      <c r="V951" s="343"/>
      <c r="W951" s="349"/>
      <c r="X951" s="753"/>
      <c r="Y951" s="748"/>
    </row>
    <row r="952" ht="15.75" customHeight="1">
      <c r="A952" s="748"/>
      <c r="B952" s="125"/>
      <c r="C952" s="769"/>
      <c r="D952" s="343"/>
      <c r="E952" s="343"/>
      <c r="F952" s="343"/>
      <c r="G952" s="343"/>
      <c r="H952" s="343"/>
      <c r="I952" s="343"/>
      <c r="J952" s="343"/>
      <c r="K952" s="343"/>
      <c r="L952" s="343"/>
      <c r="M952" s="343"/>
      <c r="N952" s="343"/>
      <c r="O952" s="343"/>
      <c r="P952" s="343"/>
      <c r="Q952" s="343"/>
      <c r="R952" s="343"/>
      <c r="S952" s="343"/>
      <c r="T952" s="343"/>
      <c r="U952" s="343"/>
      <c r="V952" s="343"/>
      <c r="W952" s="766"/>
      <c r="X952" s="753"/>
      <c r="Y952" s="748"/>
    </row>
    <row r="953" ht="15.75" customHeight="1">
      <c r="A953" s="748"/>
      <c r="B953" s="125"/>
      <c r="C953" s="770" t="s">
        <v>308</v>
      </c>
      <c r="D953" s="66"/>
      <c r="E953" s="66"/>
      <c r="F953" s="66"/>
      <c r="G953" s="66"/>
      <c r="H953" s="66"/>
      <c r="I953" s="66"/>
      <c r="J953" s="66"/>
      <c r="K953" s="66"/>
      <c r="L953" s="67"/>
      <c r="M953" s="771"/>
      <c r="N953" s="772" t="s">
        <v>309</v>
      </c>
      <c r="O953" s="773"/>
      <c r="P953" s="773"/>
      <c r="Q953" s="773"/>
      <c r="R953" s="773"/>
      <c r="S953" s="773"/>
      <c r="T953" s="773"/>
      <c r="U953" s="773"/>
      <c r="V953" s="773"/>
      <c r="W953" s="774"/>
      <c r="X953" s="753"/>
      <c r="Y953" s="748"/>
    </row>
    <row r="954" ht="15.75" customHeight="1">
      <c r="A954" s="748"/>
      <c r="B954" s="125"/>
      <c r="C954" s="797"/>
      <c r="D954" s="776"/>
      <c r="E954" s="777"/>
      <c r="F954" s="777" t="str">
        <f>IF(ISBLANK(C950),"",IF(C954&gt;1,"Experiências Adquiridas",IF(C954=1,"Experiência Adquirida","Missão Sem Experiência")))</f>
        <v/>
      </c>
      <c r="G954" s="343"/>
      <c r="H954" s="343"/>
      <c r="I954" s="343"/>
      <c r="J954" s="343"/>
      <c r="K954" s="343"/>
      <c r="L954" s="766"/>
      <c r="M954" s="778"/>
      <c r="N954" s="779"/>
      <c r="O954" s="343"/>
      <c r="P954" s="343"/>
      <c r="Q954" s="343"/>
      <c r="R954" s="343"/>
      <c r="S954" s="343"/>
      <c r="T954" s="343"/>
      <c r="U954" s="343"/>
      <c r="V954" s="343"/>
      <c r="W954" s="766"/>
      <c r="X954" s="753"/>
      <c r="Y954" s="748"/>
    </row>
    <row r="955" ht="15.75" customHeight="1">
      <c r="A955" s="748"/>
      <c r="B955" s="125"/>
      <c r="C955" s="780" t="s">
        <v>196</v>
      </c>
      <c r="D955" s="56"/>
      <c r="E955" s="56"/>
      <c r="F955" s="56"/>
      <c r="G955" s="56"/>
      <c r="H955" s="56"/>
      <c r="I955" s="56"/>
      <c r="J955" s="56"/>
      <c r="K955" s="56"/>
      <c r="L955" s="248"/>
      <c r="M955" s="781"/>
      <c r="N955" s="767" t="s">
        <v>197</v>
      </c>
      <c r="O955" s="343"/>
      <c r="P955" s="343"/>
      <c r="Q955" s="343"/>
      <c r="R955" s="343"/>
      <c r="S955" s="343"/>
      <c r="T955" s="343"/>
      <c r="U955" s="343"/>
      <c r="V955" s="343"/>
      <c r="W955" s="349"/>
      <c r="X955" s="753"/>
      <c r="Y955" s="748"/>
    </row>
    <row r="956" ht="15.75" customHeight="1">
      <c r="A956" s="748"/>
      <c r="B956" s="125"/>
      <c r="C956" s="782"/>
      <c r="D956" s="66"/>
      <c r="E956" s="66"/>
      <c r="F956" s="66"/>
      <c r="G956" s="66"/>
      <c r="H956" s="66"/>
      <c r="I956" s="66"/>
      <c r="J956" s="66"/>
      <c r="K956" s="66"/>
      <c r="L956" s="783"/>
      <c r="M956" s="784"/>
      <c r="N956" s="782"/>
      <c r="O956" s="66"/>
      <c r="P956" s="66"/>
      <c r="Q956" s="66"/>
      <c r="R956" s="66"/>
      <c r="S956" s="66"/>
      <c r="T956" s="66"/>
      <c r="U956" s="66"/>
      <c r="V956" s="66"/>
      <c r="W956" s="783"/>
      <c r="X956" s="753"/>
      <c r="Y956" s="748"/>
    </row>
    <row r="957" ht="15.75" customHeight="1">
      <c r="A957" s="748"/>
      <c r="B957" s="125"/>
      <c r="C957" s="785"/>
      <c r="L957" s="786"/>
      <c r="N957" s="785"/>
      <c r="W957" s="786"/>
      <c r="X957" s="753"/>
      <c r="Y957" s="748"/>
    </row>
    <row r="958" ht="15.75" customHeight="1">
      <c r="A958" s="748"/>
      <c r="B958" s="125"/>
      <c r="C958" s="785"/>
      <c r="L958" s="786"/>
      <c r="N958" s="785"/>
      <c r="W958" s="786"/>
      <c r="X958" s="753"/>
      <c r="Y958" s="748"/>
    </row>
    <row r="959" ht="15.75" customHeight="1">
      <c r="A959" s="748"/>
      <c r="B959" s="125"/>
      <c r="C959" s="785"/>
      <c r="L959" s="786"/>
      <c r="N959" s="785"/>
      <c r="W959" s="786"/>
      <c r="X959" s="753"/>
      <c r="Y959" s="748"/>
    </row>
    <row r="960" ht="15.75" customHeight="1">
      <c r="A960" s="748"/>
      <c r="B960" s="125"/>
      <c r="C960" s="787"/>
      <c r="D960" s="56"/>
      <c r="E960" s="56"/>
      <c r="F960" s="56"/>
      <c r="G960" s="56"/>
      <c r="H960" s="56"/>
      <c r="I960" s="56"/>
      <c r="J960" s="56"/>
      <c r="K960" s="56"/>
      <c r="L960" s="788"/>
      <c r="M960" s="56"/>
      <c r="N960" s="787"/>
      <c r="O960" s="56"/>
      <c r="P960" s="56"/>
      <c r="Q960" s="56"/>
      <c r="R960" s="56"/>
      <c r="S960" s="56"/>
      <c r="T960" s="56"/>
      <c r="U960" s="56"/>
      <c r="V960" s="56"/>
      <c r="W960" s="788"/>
      <c r="X960" s="753"/>
      <c r="Y960" s="748"/>
    </row>
    <row r="961" ht="15.75" customHeight="1">
      <c r="A961" s="748"/>
      <c r="B961" s="125"/>
      <c r="C961" s="665"/>
      <c r="D961" s="665"/>
      <c r="E961" s="789"/>
      <c r="F961" s="789"/>
      <c r="G961" s="790"/>
      <c r="H961" s="790"/>
      <c r="I961" s="790"/>
      <c r="J961" s="790"/>
      <c r="K961" s="790"/>
      <c r="L961" s="790"/>
      <c r="M961" s="790"/>
      <c r="N961" s="790"/>
      <c r="O961" s="790"/>
      <c r="P961" s="791"/>
      <c r="Q961" s="791"/>
      <c r="R961" s="791"/>
      <c r="S961" s="791"/>
      <c r="T961" s="791"/>
      <c r="U961" s="791"/>
      <c r="V961" s="791"/>
      <c r="W961" s="791"/>
      <c r="X961" s="753"/>
      <c r="Y961" s="748"/>
    </row>
    <row r="962" ht="15.75" customHeight="1">
      <c r="A962" s="748"/>
      <c r="B962" s="792"/>
      <c r="C962" s="734"/>
      <c r="D962" s="793"/>
      <c r="E962" s="794"/>
      <c r="F962" s="794"/>
      <c r="G962" s="795"/>
      <c r="H962" s="795"/>
      <c r="I962" s="795"/>
      <c r="J962" s="795"/>
      <c r="K962" s="795"/>
      <c r="L962" s="795"/>
      <c r="M962" s="795"/>
      <c r="N962" s="795"/>
      <c r="O962" s="795"/>
      <c r="P962" s="734"/>
      <c r="Q962" s="734"/>
      <c r="R962" s="734"/>
      <c r="S962" s="734"/>
      <c r="T962" s="734"/>
      <c r="U962" s="734"/>
      <c r="V962" s="734"/>
      <c r="W962" s="734"/>
      <c r="X962" s="796"/>
      <c r="Y962" s="748"/>
    </row>
    <row r="963" ht="15.75" customHeight="1">
      <c r="A963" s="748"/>
      <c r="B963" s="125"/>
      <c r="C963" s="754"/>
      <c r="D963" s="748"/>
      <c r="E963" s="748"/>
      <c r="F963" s="748"/>
      <c r="G963" s="748"/>
      <c r="H963" s="748"/>
      <c r="I963" s="748"/>
      <c r="J963" s="748"/>
      <c r="K963" s="748"/>
      <c r="L963" s="748"/>
      <c r="M963" s="753"/>
      <c r="N963" s="755"/>
      <c r="O963" s="755"/>
      <c r="P963" s="756"/>
      <c r="Q963" s="756"/>
      <c r="R963" s="757"/>
      <c r="S963" s="757"/>
      <c r="T963" s="758"/>
      <c r="U963" s="758"/>
      <c r="V963" s="759"/>
      <c r="W963" s="759"/>
      <c r="X963" s="753"/>
      <c r="Y963" s="748"/>
    </row>
    <row r="964" ht="15.75" customHeight="1">
      <c r="A964" s="748"/>
      <c r="B964" s="125"/>
      <c r="C964" s="760" t="s">
        <v>307</v>
      </c>
      <c r="D964" s="761"/>
      <c r="E964" s="761"/>
      <c r="F964" s="761"/>
      <c r="G964" s="761"/>
      <c r="H964" s="761"/>
      <c r="I964" s="761"/>
      <c r="J964" s="761"/>
      <c r="K964" s="761"/>
      <c r="L964" s="762"/>
      <c r="M964" s="763"/>
      <c r="N964" s="764"/>
      <c r="O964" s="90"/>
      <c r="P964" s="90"/>
      <c r="Q964" s="90"/>
      <c r="R964" s="90"/>
      <c r="S964" s="90"/>
      <c r="T964" s="90"/>
      <c r="U964" s="90"/>
      <c r="V964" s="90"/>
      <c r="W964" s="708"/>
      <c r="X964" s="753"/>
      <c r="Y964" s="748"/>
    </row>
    <row r="965" ht="15.75" customHeight="1">
      <c r="A965" s="748"/>
      <c r="B965" s="125"/>
      <c r="C965" s="765"/>
      <c r="D965" s="343"/>
      <c r="E965" s="343"/>
      <c r="F965" s="343"/>
      <c r="G965" s="343"/>
      <c r="H965" s="343"/>
      <c r="I965" s="343"/>
      <c r="J965" s="343"/>
      <c r="K965" s="343"/>
      <c r="L965" s="343"/>
      <c r="M965" s="343"/>
      <c r="N965" s="343"/>
      <c r="O965" s="343"/>
      <c r="P965" s="343"/>
      <c r="Q965" s="343"/>
      <c r="R965" s="343"/>
      <c r="S965" s="343"/>
      <c r="T965" s="343"/>
      <c r="U965" s="343"/>
      <c r="V965" s="343"/>
      <c r="W965" s="766"/>
      <c r="X965" s="753"/>
      <c r="Y965" s="748"/>
    </row>
    <row r="966" ht="15.75" customHeight="1">
      <c r="A966" s="748"/>
      <c r="B966" s="125"/>
      <c r="C966" s="767" t="s">
        <v>193</v>
      </c>
      <c r="D966" s="343"/>
      <c r="E966" s="343"/>
      <c r="F966" s="343"/>
      <c r="G966" s="343"/>
      <c r="H966" s="343"/>
      <c r="I966" s="343"/>
      <c r="J966" s="343"/>
      <c r="K966" s="343"/>
      <c r="L966" s="349"/>
      <c r="M966" s="768"/>
      <c r="N966" s="767"/>
      <c r="O966" s="343"/>
      <c r="P966" s="343"/>
      <c r="Q966" s="343"/>
      <c r="R966" s="343"/>
      <c r="S966" s="343"/>
      <c r="T966" s="343"/>
      <c r="U966" s="343"/>
      <c r="V966" s="343"/>
      <c r="W966" s="349"/>
      <c r="X966" s="753"/>
      <c r="Y966" s="748"/>
    </row>
    <row r="967" ht="15.75" customHeight="1">
      <c r="A967" s="748"/>
      <c r="B967" s="125"/>
      <c r="C967" s="769"/>
      <c r="D967" s="343"/>
      <c r="E967" s="343"/>
      <c r="F967" s="343"/>
      <c r="G967" s="343"/>
      <c r="H967" s="343"/>
      <c r="I967" s="343"/>
      <c r="J967" s="343"/>
      <c r="K967" s="343"/>
      <c r="L967" s="343"/>
      <c r="M967" s="343"/>
      <c r="N967" s="343"/>
      <c r="O967" s="343"/>
      <c r="P967" s="343"/>
      <c r="Q967" s="343"/>
      <c r="R967" s="343"/>
      <c r="S967" s="343"/>
      <c r="T967" s="343"/>
      <c r="U967" s="343"/>
      <c r="V967" s="343"/>
      <c r="W967" s="766"/>
      <c r="X967" s="753"/>
      <c r="Y967" s="748"/>
    </row>
    <row r="968" ht="15.75" customHeight="1">
      <c r="A968" s="748"/>
      <c r="B968" s="125"/>
      <c r="C968" s="770" t="s">
        <v>308</v>
      </c>
      <c r="D968" s="66"/>
      <c r="E968" s="66"/>
      <c r="F968" s="66"/>
      <c r="G968" s="66"/>
      <c r="H968" s="66"/>
      <c r="I968" s="66"/>
      <c r="J968" s="66"/>
      <c r="K968" s="66"/>
      <c r="L968" s="67"/>
      <c r="M968" s="771"/>
      <c r="N968" s="772" t="s">
        <v>309</v>
      </c>
      <c r="O968" s="773"/>
      <c r="P968" s="773"/>
      <c r="Q968" s="773"/>
      <c r="R968" s="773"/>
      <c r="S968" s="773"/>
      <c r="T968" s="773"/>
      <c r="U968" s="773"/>
      <c r="V968" s="773"/>
      <c r="W968" s="774"/>
      <c r="X968" s="753"/>
      <c r="Y968" s="748"/>
    </row>
    <row r="969" ht="15.75" customHeight="1">
      <c r="A969" s="748"/>
      <c r="B969" s="125"/>
      <c r="C969" s="797"/>
      <c r="D969" s="776"/>
      <c r="E969" s="777"/>
      <c r="F969" s="777" t="str">
        <f>IF(ISBLANK(C965),"",IF(C969&gt;1,"Experiências Adquiridas",IF(C969=1,"Experiência Adquirida","Missão Sem Experiência")))</f>
        <v/>
      </c>
      <c r="G969" s="343"/>
      <c r="H969" s="343"/>
      <c r="I969" s="343"/>
      <c r="J969" s="343"/>
      <c r="K969" s="343"/>
      <c r="L969" s="766"/>
      <c r="M969" s="778"/>
      <c r="N969" s="779"/>
      <c r="O969" s="343"/>
      <c r="P969" s="343"/>
      <c r="Q969" s="343"/>
      <c r="R969" s="343"/>
      <c r="S969" s="343"/>
      <c r="T969" s="343"/>
      <c r="U969" s="343"/>
      <c r="V969" s="343"/>
      <c r="W969" s="766"/>
      <c r="X969" s="753"/>
      <c r="Y969" s="748"/>
    </row>
    <row r="970" ht="15.75" customHeight="1">
      <c r="A970" s="748"/>
      <c r="B970" s="125"/>
      <c r="C970" s="780" t="s">
        <v>196</v>
      </c>
      <c r="D970" s="56"/>
      <c r="E970" s="56"/>
      <c r="F970" s="56"/>
      <c r="G970" s="56"/>
      <c r="H970" s="56"/>
      <c r="I970" s="56"/>
      <c r="J970" s="56"/>
      <c r="K970" s="56"/>
      <c r="L970" s="248"/>
      <c r="M970" s="781"/>
      <c r="N970" s="767" t="s">
        <v>197</v>
      </c>
      <c r="O970" s="343"/>
      <c r="P970" s="343"/>
      <c r="Q970" s="343"/>
      <c r="R970" s="343"/>
      <c r="S970" s="343"/>
      <c r="T970" s="343"/>
      <c r="U970" s="343"/>
      <c r="V970" s="343"/>
      <c r="W970" s="349"/>
      <c r="X970" s="753"/>
      <c r="Y970" s="748"/>
    </row>
    <row r="971" ht="15.75" customHeight="1">
      <c r="A971" s="748"/>
      <c r="B971" s="125"/>
      <c r="C971" s="782"/>
      <c r="D971" s="66"/>
      <c r="E971" s="66"/>
      <c r="F971" s="66"/>
      <c r="G971" s="66"/>
      <c r="H971" s="66"/>
      <c r="I971" s="66"/>
      <c r="J971" s="66"/>
      <c r="K971" s="66"/>
      <c r="L971" s="783"/>
      <c r="M971" s="784"/>
      <c r="N971" s="782"/>
      <c r="O971" s="66"/>
      <c r="P971" s="66"/>
      <c r="Q971" s="66"/>
      <c r="R971" s="66"/>
      <c r="S971" s="66"/>
      <c r="T971" s="66"/>
      <c r="U971" s="66"/>
      <c r="V971" s="66"/>
      <c r="W971" s="783"/>
      <c r="X971" s="753"/>
      <c r="Y971" s="748"/>
    </row>
    <row r="972" ht="15.75" customHeight="1">
      <c r="A972" s="748"/>
      <c r="B972" s="125"/>
      <c r="C972" s="785"/>
      <c r="L972" s="786"/>
      <c r="N972" s="785"/>
      <c r="W972" s="786"/>
      <c r="X972" s="753"/>
      <c r="Y972" s="748"/>
    </row>
    <row r="973" ht="15.75" customHeight="1">
      <c r="A973" s="748"/>
      <c r="B973" s="125"/>
      <c r="C973" s="785"/>
      <c r="L973" s="786"/>
      <c r="N973" s="785"/>
      <c r="W973" s="786"/>
      <c r="X973" s="753"/>
      <c r="Y973" s="748"/>
    </row>
    <row r="974" ht="15.75" customHeight="1">
      <c r="A974" s="748"/>
      <c r="B974" s="125"/>
      <c r="C974" s="785"/>
      <c r="L974" s="786"/>
      <c r="N974" s="785"/>
      <c r="W974" s="786"/>
      <c r="X974" s="753"/>
      <c r="Y974" s="748"/>
    </row>
    <row r="975" ht="15.75" customHeight="1">
      <c r="A975" s="748"/>
      <c r="B975" s="125"/>
      <c r="C975" s="787"/>
      <c r="D975" s="56"/>
      <c r="E975" s="56"/>
      <c r="F975" s="56"/>
      <c r="G975" s="56"/>
      <c r="H975" s="56"/>
      <c r="I975" s="56"/>
      <c r="J975" s="56"/>
      <c r="K975" s="56"/>
      <c r="L975" s="788"/>
      <c r="M975" s="56"/>
      <c r="N975" s="787"/>
      <c r="O975" s="56"/>
      <c r="P975" s="56"/>
      <c r="Q975" s="56"/>
      <c r="R975" s="56"/>
      <c r="S975" s="56"/>
      <c r="T975" s="56"/>
      <c r="U975" s="56"/>
      <c r="V975" s="56"/>
      <c r="W975" s="788"/>
      <c r="X975" s="753"/>
      <c r="Y975" s="748"/>
    </row>
    <row r="976" ht="15.75" customHeight="1">
      <c r="A976" s="748"/>
      <c r="B976" s="125"/>
      <c r="C976" s="665"/>
      <c r="D976" s="665"/>
      <c r="E976" s="789"/>
      <c r="F976" s="789"/>
      <c r="G976" s="790"/>
      <c r="H976" s="790"/>
      <c r="I976" s="790"/>
      <c r="J976" s="790"/>
      <c r="K976" s="790"/>
      <c r="L976" s="790"/>
      <c r="M976" s="790"/>
      <c r="N976" s="790"/>
      <c r="O976" s="790"/>
      <c r="P976" s="791"/>
      <c r="Q976" s="791"/>
      <c r="R976" s="791"/>
      <c r="S976" s="791"/>
      <c r="T976" s="791"/>
      <c r="U976" s="791"/>
      <c r="V976" s="791"/>
      <c r="W976" s="791"/>
      <c r="X976" s="753"/>
      <c r="Y976" s="748"/>
    </row>
    <row r="977" ht="15.75" customHeight="1">
      <c r="A977" s="748"/>
      <c r="B977" s="792"/>
      <c r="C977" s="734"/>
      <c r="D977" s="793"/>
      <c r="E977" s="794"/>
      <c r="F977" s="794"/>
      <c r="G977" s="795"/>
      <c r="H977" s="795"/>
      <c r="I977" s="795"/>
      <c r="J977" s="795"/>
      <c r="K977" s="795"/>
      <c r="L977" s="795"/>
      <c r="M977" s="795"/>
      <c r="N977" s="795"/>
      <c r="O977" s="795"/>
      <c r="P977" s="734"/>
      <c r="Q977" s="734"/>
      <c r="R977" s="734"/>
      <c r="S977" s="734"/>
      <c r="T977" s="734"/>
      <c r="U977" s="734"/>
      <c r="V977" s="734"/>
      <c r="W977" s="734"/>
      <c r="X977" s="796"/>
      <c r="Y977" s="748"/>
    </row>
    <row r="978" ht="15.75" customHeight="1">
      <c r="A978" s="748"/>
      <c r="B978" s="125"/>
      <c r="C978" s="754"/>
      <c r="D978" s="748"/>
      <c r="E978" s="748"/>
      <c r="F978" s="748"/>
      <c r="G978" s="748"/>
      <c r="H978" s="748"/>
      <c r="I978" s="748"/>
      <c r="J978" s="748"/>
      <c r="K978" s="748"/>
      <c r="L978" s="748"/>
      <c r="M978" s="753"/>
      <c r="N978" s="755"/>
      <c r="O978" s="755"/>
      <c r="P978" s="756"/>
      <c r="Q978" s="756"/>
      <c r="R978" s="757"/>
      <c r="S978" s="757"/>
      <c r="T978" s="758"/>
      <c r="U978" s="758"/>
      <c r="V978" s="759"/>
      <c r="W978" s="759"/>
      <c r="X978" s="753"/>
      <c r="Y978" s="748"/>
    </row>
    <row r="979" ht="15.75" customHeight="1">
      <c r="A979" s="748"/>
      <c r="B979" s="125"/>
      <c r="C979" s="760" t="s">
        <v>307</v>
      </c>
      <c r="D979" s="761"/>
      <c r="E979" s="761"/>
      <c r="F979" s="761"/>
      <c r="G979" s="761"/>
      <c r="H979" s="761"/>
      <c r="I979" s="761"/>
      <c r="J979" s="761"/>
      <c r="K979" s="761"/>
      <c r="L979" s="762"/>
      <c r="M979" s="763"/>
      <c r="N979" s="764"/>
      <c r="O979" s="90"/>
      <c r="P979" s="90"/>
      <c r="Q979" s="90"/>
      <c r="R979" s="90"/>
      <c r="S979" s="90"/>
      <c r="T979" s="90"/>
      <c r="U979" s="90"/>
      <c r="V979" s="90"/>
      <c r="W979" s="708"/>
      <c r="X979" s="753"/>
      <c r="Y979" s="748"/>
    </row>
    <row r="980" ht="15.75" customHeight="1">
      <c r="A980" s="748"/>
      <c r="B980" s="125"/>
      <c r="C980" s="765"/>
      <c r="D980" s="343"/>
      <c r="E980" s="343"/>
      <c r="F980" s="343"/>
      <c r="G980" s="343"/>
      <c r="H980" s="343"/>
      <c r="I980" s="343"/>
      <c r="J980" s="343"/>
      <c r="K980" s="343"/>
      <c r="L980" s="343"/>
      <c r="M980" s="343"/>
      <c r="N980" s="343"/>
      <c r="O980" s="343"/>
      <c r="P980" s="343"/>
      <c r="Q980" s="343"/>
      <c r="R980" s="343"/>
      <c r="S980" s="343"/>
      <c r="T980" s="343"/>
      <c r="U980" s="343"/>
      <c r="V980" s="343"/>
      <c r="W980" s="766"/>
      <c r="X980" s="753"/>
      <c r="Y980" s="748"/>
    </row>
    <row r="981" ht="15.75" customHeight="1">
      <c r="A981" s="748"/>
      <c r="B981" s="125"/>
      <c r="C981" s="767" t="s">
        <v>193</v>
      </c>
      <c r="D981" s="343"/>
      <c r="E981" s="343"/>
      <c r="F981" s="343"/>
      <c r="G981" s="343"/>
      <c r="H981" s="343"/>
      <c r="I981" s="343"/>
      <c r="J981" s="343"/>
      <c r="K981" s="343"/>
      <c r="L981" s="349"/>
      <c r="M981" s="768"/>
      <c r="N981" s="767"/>
      <c r="O981" s="343"/>
      <c r="P981" s="343"/>
      <c r="Q981" s="343"/>
      <c r="R981" s="343"/>
      <c r="S981" s="343"/>
      <c r="T981" s="343"/>
      <c r="U981" s="343"/>
      <c r="V981" s="343"/>
      <c r="W981" s="349"/>
      <c r="X981" s="753"/>
      <c r="Y981" s="748"/>
    </row>
    <row r="982" ht="15.75" customHeight="1">
      <c r="A982" s="748"/>
      <c r="B982" s="125"/>
      <c r="C982" s="769"/>
      <c r="D982" s="343"/>
      <c r="E982" s="343"/>
      <c r="F982" s="343"/>
      <c r="G982" s="343"/>
      <c r="H982" s="343"/>
      <c r="I982" s="343"/>
      <c r="J982" s="343"/>
      <c r="K982" s="343"/>
      <c r="L982" s="343"/>
      <c r="M982" s="343"/>
      <c r="N982" s="343"/>
      <c r="O982" s="343"/>
      <c r="P982" s="343"/>
      <c r="Q982" s="343"/>
      <c r="R982" s="343"/>
      <c r="S982" s="343"/>
      <c r="T982" s="343"/>
      <c r="U982" s="343"/>
      <c r="V982" s="343"/>
      <c r="W982" s="766"/>
      <c r="X982" s="753"/>
      <c r="Y982" s="748"/>
    </row>
    <row r="983" ht="15.75" customHeight="1">
      <c r="A983" s="748"/>
      <c r="B983" s="125"/>
      <c r="C983" s="770" t="s">
        <v>308</v>
      </c>
      <c r="D983" s="66"/>
      <c r="E983" s="66"/>
      <c r="F983" s="66"/>
      <c r="G983" s="66"/>
      <c r="H983" s="66"/>
      <c r="I983" s="66"/>
      <c r="J983" s="66"/>
      <c r="K983" s="66"/>
      <c r="L983" s="67"/>
      <c r="M983" s="771"/>
      <c r="N983" s="772" t="s">
        <v>309</v>
      </c>
      <c r="O983" s="773"/>
      <c r="P983" s="773"/>
      <c r="Q983" s="773"/>
      <c r="R983" s="773"/>
      <c r="S983" s="773"/>
      <c r="T983" s="773"/>
      <c r="U983" s="773"/>
      <c r="V983" s="773"/>
      <c r="W983" s="774"/>
      <c r="X983" s="753"/>
      <c r="Y983" s="748"/>
    </row>
    <row r="984" ht="15.75" customHeight="1">
      <c r="A984" s="748"/>
      <c r="B984" s="125"/>
      <c r="C984" s="797"/>
      <c r="D984" s="776"/>
      <c r="E984" s="777"/>
      <c r="F984" s="777" t="str">
        <f>IF(ISBLANK(C980),"",IF(C984&gt;1,"Experiências Adquiridas",IF(C984=1,"Experiência Adquirida","Missão Sem Experiência")))</f>
        <v/>
      </c>
      <c r="G984" s="343"/>
      <c r="H984" s="343"/>
      <c r="I984" s="343"/>
      <c r="J984" s="343"/>
      <c r="K984" s="343"/>
      <c r="L984" s="766"/>
      <c r="M984" s="778"/>
      <c r="N984" s="779"/>
      <c r="O984" s="343"/>
      <c r="P984" s="343"/>
      <c r="Q984" s="343"/>
      <c r="R984" s="343"/>
      <c r="S984" s="343"/>
      <c r="T984" s="343"/>
      <c r="U984" s="343"/>
      <c r="V984" s="343"/>
      <c r="W984" s="766"/>
      <c r="X984" s="753"/>
      <c r="Y984" s="748"/>
    </row>
    <row r="985" ht="15.75" customHeight="1">
      <c r="A985" s="748"/>
      <c r="B985" s="125"/>
      <c r="C985" s="780" t="s">
        <v>196</v>
      </c>
      <c r="D985" s="56"/>
      <c r="E985" s="56"/>
      <c r="F985" s="56"/>
      <c r="G985" s="56"/>
      <c r="H985" s="56"/>
      <c r="I985" s="56"/>
      <c r="J985" s="56"/>
      <c r="K985" s="56"/>
      <c r="L985" s="248"/>
      <c r="M985" s="781"/>
      <c r="N985" s="767" t="s">
        <v>197</v>
      </c>
      <c r="O985" s="343"/>
      <c r="P985" s="343"/>
      <c r="Q985" s="343"/>
      <c r="R985" s="343"/>
      <c r="S985" s="343"/>
      <c r="T985" s="343"/>
      <c r="U985" s="343"/>
      <c r="V985" s="343"/>
      <c r="W985" s="349"/>
      <c r="X985" s="753"/>
      <c r="Y985" s="748"/>
    </row>
    <row r="986" ht="15.75" customHeight="1">
      <c r="A986" s="748"/>
      <c r="B986" s="125"/>
      <c r="C986" s="782"/>
      <c r="D986" s="66"/>
      <c r="E986" s="66"/>
      <c r="F986" s="66"/>
      <c r="G986" s="66"/>
      <c r="H986" s="66"/>
      <c r="I986" s="66"/>
      <c r="J986" s="66"/>
      <c r="K986" s="66"/>
      <c r="L986" s="783"/>
      <c r="M986" s="784"/>
      <c r="N986" s="782"/>
      <c r="O986" s="66"/>
      <c r="P986" s="66"/>
      <c r="Q986" s="66"/>
      <c r="R986" s="66"/>
      <c r="S986" s="66"/>
      <c r="T986" s="66"/>
      <c r="U986" s="66"/>
      <c r="V986" s="66"/>
      <c r="W986" s="783"/>
      <c r="X986" s="753"/>
      <c r="Y986" s="748"/>
    </row>
    <row r="987" ht="15.75" customHeight="1">
      <c r="A987" s="748"/>
      <c r="B987" s="125"/>
      <c r="C987" s="785"/>
      <c r="L987" s="786"/>
      <c r="N987" s="785"/>
      <c r="W987" s="786"/>
      <c r="X987" s="753"/>
      <c r="Y987" s="748"/>
    </row>
    <row r="988" ht="15.75" customHeight="1">
      <c r="A988" s="748"/>
      <c r="B988" s="125"/>
      <c r="C988" s="785"/>
      <c r="L988" s="786"/>
      <c r="N988" s="785"/>
      <c r="W988" s="786"/>
      <c r="X988" s="753"/>
      <c r="Y988" s="748"/>
    </row>
    <row r="989" ht="15.75" customHeight="1">
      <c r="A989" s="748"/>
      <c r="B989" s="125"/>
      <c r="C989" s="785"/>
      <c r="L989" s="786"/>
      <c r="N989" s="785"/>
      <c r="W989" s="786"/>
      <c r="X989" s="753"/>
      <c r="Y989" s="748"/>
    </row>
    <row r="990" ht="15.75" customHeight="1">
      <c r="A990" s="748"/>
      <c r="B990" s="125"/>
      <c r="C990" s="787"/>
      <c r="D990" s="56"/>
      <c r="E990" s="56"/>
      <c r="F990" s="56"/>
      <c r="G990" s="56"/>
      <c r="H990" s="56"/>
      <c r="I990" s="56"/>
      <c r="J990" s="56"/>
      <c r="K990" s="56"/>
      <c r="L990" s="788"/>
      <c r="M990" s="56"/>
      <c r="N990" s="787"/>
      <c r="O990" s="56"/>
      <c r="P990" s="56"/>
      <c r="Q990" s="56"/>
      <c r="R990" s="56"/>
      <c r="S990" s="56"/>
      <c r="T990" s="56"/>
      <c r="U990" s="56"/>
      <c r="V990" s="56"/>
      <c r="W990" s="788"/>
      <c r="X990" s="753"/>
      <c r="Y990" s="748"/>
    </row>
    <row r="991" ht="15.75" customHeight="1">
      <c r="A991" s="748"/>
      <c r="B991" s="125"/>
      <c r="C991" s="665"/>
      <c r="D991" s="665"/>
      <c r="E991" s="789"/>
      <c r="F991" s="789"/>
      <c r="G991" s="790"/>
      <c r="H991" s="790"/>
      <c r="I991" s="790"/>
      <c r="J991" s="790"/>
      <c r="K991" s="790"/>
      <c r="L991" s="790"/>
      <c r="M991" s="790"/>
      <c r="N991" s="790"/>
      <c r="O991" s="790"/>
      <c r="P991" s="791"/>
      <c r="Q991" s="791"/>
      <c r="R991" s="791"/>
      <c r="S991" s="791"/>
      <c r="T991" s="791"/>
      <c r="U991" s="791"/>
      <c r="V991" s="791"/>
      <c r="W991" s="791"/>
      <c r="X991" s="753"/>
      <c r="Y991" s="748"/>
    </row>
    <row r="992" ht="15.75" customHeight="1">
      <c r="A992" s="748"/>
      <c r="B992" s="792"/>
      <c r="C992" s="734"/>
      <c r="D992" s="793"/>
      <c r="E992" s="794"/>
      <c r="F992" s="794"/>
      <c r="G992" s="795"/>
      <c r="H992" s="795"/>
      <c r="I992" s="795"/>
      <c r="J992" s="795"/>
      <c r="K992" s="795"/>
      <c r="L992" s="795"/>
      <c r="M992" s="795"/>
      <c r="N992" s="795"/>
      <c r="O992" s="795"/>
      <c r="P992" s="734"/>
      <c r="Q992" s="734"/>
      <c r="R992" s="734"/>
      <c r="S992" s="734"/>
      <c r="T992" s="734"/>
      <c r="U992" s="734"/>
      <c r="V992" s="734"/>
      <c r="W992" s="734"/>
      <c r="X992" s="796"/>
      <c r="Y992" s="748"/>
    </row>
    <row r="993" ht="15.75" customHeight="1">
      <c r="A993" s="748"/>
      <c r="B993" s="125"/>
      <c r="C993" s="754"/>
      <c r="D993" s="748"/>
      <c r="E993" s="748"/>
      <c r="F993" s="748"/>
      <c r="G993" s="748"/>
      <c r="H993" s="748"/>
      <c r="I993" s="748"/>
      <c r="J993" s="748"/>
      <c r="K993" s="748"/>
      <c r="L993" s="748"/>
      <c r="M993" s="753"/>
      <c r="N993" s="755"/>
      <c r="O993" s="755"/>
      <c r="P993" s="756"/>
      <c r="Q993" s="756"/>
      <c r="R993" s="757"/>
      <c r="S993" s="757"/>
      <c r="T993" s="758"/>
      <c r="U993" s="758"/>
      <c r="V993" s="759"/>
      <c r="W993" s="759"/>
      <c r="X993" s="753"/>
      <c r="Y993" s="748"/>
    </row>
    <row r="994" ht="15.75" customHeight="1">
      <c r="A994" s="748"/>
      <c r="B994" s="125"/>
      <c r="C994" s="760" t="s">
        <v>307</v>
      </c>
      <c r="D994" s="761"/>
      <c r="E994" s="761"/>
      <c r="F994" s="761"/>
      <c r="G994" s="761"/>
      <c r="H994" s="761"/>
      <c r="I994" s="761"/>
      <c r="J994" s="761"/>
      <c r="K994" s="761"/>
      <c r="L994" s="762"/>
      <c r="M994" s="763"/>
      <c r="N994" s="764"/>
      <c r="O994" s="90"/>
      <c r="P994" s="90"/>
      <c r="Q994" s="90"/>
      <c r="R994" s="90"/>
      <c r="S994" s="90"/>
      <c r="T994" s="90"/>
      <c r="U994" s="90"/>
      <c r="V994" s="90"/>
      <c r="W994" s="708"/>
      <c r="X994" s="753"/>
      <c r="Y994" s="748"/>
    </row>
    <row r="995" ht="15.75" customHeight="1">
      <c r="A995" s="748"/>
      <c r="B995" s="125"/>
      <c r="C995" s="765"/>
      <c r="D995" s="343"/>
      <c r="E995" s="343"/>
      <c r="F995" s="343"/>
      <c r="G995" s="343"/>
      <c r="H995" s="343"/>
      <c r="I995" s="343"/>
      <c r="J995" s="343"/>
      <c r="K995" s="343"/>
      <c r="L995" s="343"/>
      <c r="M995" s="343"/>
      <c r="N995" s="343"/>
      <c r="O995" s="343"/>
      <c r="P995" s="343"/>
      <c r="Q995" s="343"/>
      <c r="R995" s="343"/>
      <c r="S995" s="343"/>
      <c r="T995" s="343"/>
      <c r="U995" s="343"/>
      <c r="V995" s="343"/>
      <c r="W995" s="766"/>
      <c r="X995" s="753"/>
      <c r="Y995" s="748"/>
    </row>
    <row r="996" ht="15.75" customHeight="1">
      <c r="A996" s="748"/>
      <c r="B996" s="125"/>
      <c r="C996" s="767" t="s">
        <v>193</v>
      </c>
      <c r="D996" s="343"/>
      <c r="E996" s="343"/>
      <c r="F996" s="343"/>
      <c r="G996" s="343"/>
      <c r="H996" s="343"/>
      <c r="I996" s="343"/>
      <c r="J996" s="343"/>
      <c r="K996" s="343"/>
      <c r="L996" s="349"/>
      <c r="M996" s="768"/>
      <c r="N996" s="767"/>
      <c r="O996" s="343"/>
      <c r="P996" s="343"/>
      <c r="Q996" s="343"/>
      <c r="R996" s="343"/>
      <c r="S996" s="343"/>
      <c r="T996" s="343"/>
      <c r="U996" s="343"/>
      <c r="V996" s="343"/>
      <c r="W996" s="349"/>
      <c r="X996" s="753"/>
      <c r="Y996" s="748"/>
    </row>
    <row r="997" ht="15.75" customHeight="1">
      <c r="A997" s="748"/>
      <c r="B997" s="125"/>
      <c r="C997" s="769"/>
      <c r="D997" s="343"/>
      <c r="E997" s="343"/>
      <c r="F997" s="343"/>
      <c r="G997" s="343"/>
      <c r="H997" s="343"/>
      <c r="I997" s="343"/>
      <c r="J997" s="343"/>
      <c r="K997" s="343"/>
      <c r="L997" s="343"/>
      <c r="M997" s="343"/>
      <c r="N997" s="343"/>
      <c r="O997" s="343"/>
      <c r="P997" s="343"/>
      <c r="Q997" s="343"/>
      <c r="R997" s="343"/>
      <c r="S997" s="343"/>
      <c r="T997" s="343"/>
      <c r="U997" s="343"/>
      <c r="V997" s="343"/>
      <c r="W997" s="766"/>
      <c r="X997" s="753"/>
      <c r="Y997" s="748"/>
    </row>
    <row r="998" ht="15.75" customHeight="1">
      <c r="A998" s="748"/>
      <c r="B998" s="125"/>
      <c r="C998" s="770" t="s">
        <v>308</v>
      </c>
      <c r="D998" s="66"/>
      <c r="E998" s="66"/>
      <c r="F998" s="66"/>
      <c r="G998" s="66"/>
      <c r="H998" s="66"/>
      <c r="I998" s="66"/>
      <c r="J998" s="66"/>
      <c r="K998" s="66"/>
      <c r="L998" s="67"/>
      <c r="M998" s="771"/>
      <c r="N998" s="772" t="s">
        <v>309</v>
      </c>
      <c r="O998" s="773"/>
      <c r="P998" s="773"/>
      <c r="Q998" s="773"/>
      <c r="R998" s="773"/>
      <c r="S998" s="773"/>
      <c r="T998" s="773"/>
      <c r="U998" s="773"/>
      <c r="V998" s="773"/>
      <c r="W998" s="774"/>
      <c r="X998" s="753"/>
      <c r="Y998" s="748"/>
    </row>
    <row r="999" ht="15.75" customHeight="1">
      <c r="A999" s="748"/>
      <c r="B999" s="125"/>
      <c r="C999" s="797"/>
      <c r="D999" s="776"/>
      <c r="E999" s="777"/>
      <c r="F999" s="777" t="str">
        <f>IF(ISBLANK(C995),"",IF(C999&gt;1,"Experiências Adquiridas",IF(C999=1,"Experiência Adquirida","Missão Sem Experiência")))</f>
        <v/>
      </c>
      <c r="G999" s="343"/>
      <c r="H999" s="343"/>
      <c r="I999" s="343"/>
      <c r="J999" s="343"/>
      <c r="K999" s="343"/>
      <c r="L999" s="766"/>
      <c r="M999" s="778"/>
      <c r="N999" s="779"/>
      <c r="O999" s="343"/>
      <c r="P999" s="343"/>
      <c r="Q999" s="343"/>
      <c r="R999" s="343"/>
      <c r="S999" s="343"/>
      <c r="T999" s="343"/>
      <c r="U999" s="343"/>
      <c r="V999" s="343"/>
      <c r="W999" s="766"/>
      <c r="X999" s="753"/>
      <c r="Y999" s="748"/>
    </row>
    <row r="1000" ht="15.75" customHeight="1">
      <c r="A1000" s="748"/>
      <c r="B1000" s="125"/>
      <c r="C1000" s="780" t="s">
        <v>196</v>
      </c>
      <c r="D1000" s="56"/>
      <c r="E1000" s="56"/>
      <c r="F1000" s="56"/>
      <c r="G1000" s="56"/>
      <c r="H1000" s="56"/>
      <c r="I1000" s="56"/>
      <c r="J1000" s="56"/>
      <c r="K1000" s="56"/>
      <c r="L1000" s="248"/>
      <c r="M1000" s="781"/>
      <c r="N1000" s="767" t="s">
        <v>197</v>
      </c>
      <c r="O1000" s="343"/>
      <c r="P1000" s="343"/>
      <c r="Q1000" s="343"/>
      <c r="R1000" s="343"/>
      <c r="S1000" s="343"/>
      <c r="T1000" s="343"/>
      <c r="U1000" s="343"/>
      <c r="V1000" s="343"/>
      <c r="W1000" s="349"/>
      <c r="X1000" s="753"/>
      <c r="Y1000" s="748"/>
    </row>
    <row r="1001" ht="15.75" customHeight="1">
      <c r="A1001" s="748"/>
      <c r="B1001" s="125"/>
      <c r="C1001" s="782"/>
      <c r="D1001" s="66"/>
      <c r="E1001" s="66"/>
      <c r="F1001" s="66"/>
      <c r="G1001" s="66"/>
      <c r="H1001" s="66"/>
      <c r="I1001" s="66"/>
      <c r="J1001" s="66"/>
      <c r="K1001" s="66"/>
      <c r="L1001" s="783"/>
      <c r="M1001" s="784"/>
      <c r="N1001" s="782"/>
      <c r="O1001" s="66"/>
      <c r="P1001" s="66"/>
      <c r="Q1001" s="66"/>
      <c r="R1001" s="66"/>
      <c r="S1001" s="66"/>
      <c r="T1001" s="66"/>
      <c r="U1001" s="66"/>
      <c r="V1001" s="66"/>
      <c r="W1001" s="783"/>
      <c r="X1001" s="753"/>
      <c r="Y1001" s="748"/>
    </row>
    <row r="1002" ht="15.75" customHeight="1">
      <c r="A1002" s="748"/>
      <c r="B1002" s="125"/>
      <c r="C1002" s="785"/>
      <c r="L1002" s="786"/>
      <c r="N1002" s="785"/>
      <c r="W1002" s="786"/>
      <c r="X1002" s="753"/>
      <c r="Y1002" s="748"/>
    </row>
    <row r="1003" ht="15.75" customHeight="1">
      <c r="A1003" s="748"/>
      <c r="B1003" s="125"/>
      <c r="C1003" s="785"/>
      <c r="L1003" s="786"/>
      <c r="N1003" s="785"/>
      <c r="W1003" s="786"/>
      <c r="X1003" s="753"/>
      <c r="Y1003" s="748"/>
    </row>
    <row r="1004" ht="15.75" customHeight="1">
      <c r="A1004" s="748"/>
      <c r="B1004" s="125"/>
      <c r="C1004" s="785"/>
      <c r="L1004" s="786"/>
      <c r="N1004" s="785"/>
      <c r="W1004" s="786"/>
      <c r="X1004" s="753"/>
      <c r="Y1004" s="748"/>
    </row>
    <row r="1005" ht="15.75" customHeight="1">
      <c r="A1005" s="748"/>
      <c r="B1005" s="125"/>
      <c r="C1005" s="787"/>
      <c r="D1005" s="56"/>
      <c r="E1005" s="56"/>
      <c r="F1005" s="56"/>
      <c r="G1005" s="56"/>
      <c r="H1005" s="56"/>
      <c r="I1005" s="56"/>
      <c r="J1005" s="56"/>
      <c r="K1005" s="56"/>
      <c r="L1005" s="788"/>
      <c r="M1005" s="56"/>
      <c r="N1005" s="787"/>
      <c r="O1005" s="56"/>
      <c r="P1005" s="56"/>
      <c r="Q1005" s="56"/>
      <c r="R1005" s="56"/>
      <c r="S1005" s="56"/>
      <c r="T1005" s="56"/>
      <c r="U1005" s="56"/>
      <c r="V1005" s="56"/>
      <c r="W1005" s="788"/>
      <c r="X1005" s="753"/>
      <c r="Y1005" s="748"/>
    </row>
    <row r="1006" ht="15.75" customHeight="1">
      <c r="A1006" s="748"/>
      <c r="B1006" s="125"/>
      <c r="C1006" s="665"/>
      <c r="D1006" s="665"/>
      <c r="E1006" s="789"/>
      <c r="F1006" s="789"/>
      <c r="G1006" s="790"/>
      <c r="H1006" s="790"/>
      <c r="I1006" s="790"/>
      <c r="J1006" s="790"/>
      <c r="K1006" s="790"/>
      <c r="L1006" s="790"/>
      <c r="M1006" s="790"/>
      <c r="N1006" s="790"/>
      <c r="O1006" s="790"/>
      <c r="P1006" s="791"/>
      <c r="Q1006" s="791"/>
      <c r="R1006" s="791"/>
      <c r="S1006" s="791"/>
      <c r="T1006" s="791"/>
      <c r="U1006" s="791"/>
      <c r="V1006" s="791"/>
      <c r="W1006" s="791"/>
      <c r="X1006" s="753"/>
      <c r="Y1006" s="748"/>
    </row>
    <row r="1007" ht="17.25" customHeight="1">
      <c r="A1007" s="748"/>
      <c r="B1007" s="792"/>
      <c r="C1007" s="734"/>
      <c r="D1007" s="793"/>
      <c r="E1007" s="794"/>
      <c r="F1007" s="794"/>
      <c r="G1007" s="795"/>
      <c r="H1007" s="795"/>
      <c r="I1007" s="795"/>
      <c r="J1007" s="795"/>
      <c r="K1007" s="795"/>
      <c r="L1007" s="795"/>
      <c r="M1007" s="795"/>
      <c r="N1007" s="795"/>
      <c r="O1007" s="795"/>
      <c r="P1007" s="734"/>
      <c r="Q1007" s="734"/>
      <c r="R1007" s="734"/>
      <c r="S1007" s="734"/>
      <c r="T1007" s="734"/>
      <c r="U1007" s="734"/>
      <c r="V1007" s="734"/>
      <c r="W1007" s="734"/>
      <c r="X1007" s="796"/>
      <c r="Y1007" s="748"/>
    </row>
    <row r="1008" ht="17.25" customHeight="1">
      <c r="A1008" s="748"/>
      <c r="B1008" s="125"/>
      <c r="C1008" s="754"/>
      <c r="D1008" s="748"/>
      <c r="E1008" s="748"/>
      <c r="F1008" s="748"/>
      <c r="G1008" s="748"/>
      <c r="H1008" s="748"/>
      <c r="I1008" s="748"/>
      <c r="J1008" s="748"/>
      <c r="K1008" s="748"/>
      <c r="L1008" s="748"/>
      <c r="M1008" s="753"/>
      <c r="N1008" s="755"/>
      <c r="O1008" s="755"/>
      <c r="P1008" s="756"/>
      <c r="Q1008" s="756"/>
      <c r="R1008" s="757"/>
      <c r="S1008" s="757"/>
      <c r="T1008" s="758"/>
      <c r="U1008" s="758"/>
      <c r="V1008" s="759"/>
      <c r="W1008" s="759"/>
      <c r="X1008" s="753"/>
      <c r="Y1008" s="748"/>
    </row>
    <row r="1009" ht="17.25" customHeight="1">
      <c r="A1009" s="748"/>
      <c r="B1009" s="125"/>
      <c r="C1009" s="760" t="s">
        <v>307</v>
      </c>
      <c r="D1009" s="761"/>
      <c r="E1009" s="761"/>
      <c r="F1009" s="761"/>
      <c r="G1009" s="761"/>
      <c r="H1009" s="761"/>
      <c r="I1009" s="761"/>
      <c r="J1009" s="761"/>
      <c r="K1009" s="761"/>
      <c r="L1009" s="762"/>
      <c r="M1009" s="763"/>
      <c r="N1009" s="764"/>
      <c r="O1009" s="90"/>
      <c r="P1009" s="90"/>
      <c r="Q1009" s="90"/>
      <c r="R1009" s="90"/>
      <c r="S1009" s="90"/>
      <c r="T1009" s="90"/>
      <c r="U1009" s="90"/>
      <c r="V1009" s="90"/>
      <c r="W1009" s="708"/>
      <c r="X1009" s="753"/>
      <c r="Y1009" s="748"/>
    </row>
    <row r="1010" ht="17.25" customHeight="1">
      <c r="A1010" s="748"/>
      <c r="B1010" s="125"/>
      <c r="C1010" s="765"/>
      <c r="D1010" s="343"/>
      <c r="E1010" s="343"/>
      <c r="F1010" s="343"/>
      <c r="G1010" s="343"/>
      <c r="H1010" s="343"/>
      <c r="I1010" s="343"/>
      <c r="J1010" s="343"/>
      <c r="K1010" s="343"/>
      <c r="L1010" s="343"/>
      <c r="M1010" s="343"/>
      <c r="N1010" s="343"/>
      <c r="O1010" s="343"/>
      <c r="P1010" s="343"/>
      <c r="Q1010" s="343"/>
      <c r="R1010" s="343"/>
      <c r="S1010" s="343"/>
      <c r="T1010" s="343"/>
      <c r="U1010" s="343"/>
      <c r="V1010" s="343"/>
      <c r="W1010" s="766"/>
      <c r="X1010" s="753"/>
      <c r="Y1010" s="748"/>
    </row>
    <row r="1011" ht="17.25" customHeight="1">
      <c r="A1011" s="748"/>
      <c r="B1011" s="125"/>
      <c r="C1011" s="767" t="s">
        <v>193</v>
      </c>
      <c r="D1011" s="343"/>
      <c r="E1011" s="343"/>
      <c r="F1011" s="343"/>
      <c r="G1011" s="343"/>
      <c r="H1011" s="343"/>
      <c r="I1011" s="343"/>
      <c r="J1011" s="343"/>
      <c r="K1011" s="343"/>
      <c r="L1011" s="349"/>
      <c r="M1011" s="768"/>
      <c r="N1011" s="767"/>
      <c r="O1011" s="343"/>
      <c r="P1011" s="343"/>
      <c r="Q1011" s="343"/>
      <c r="R1011" s="343"/>
      <c r="S1011" s="343"/>
      <c r="T1011" s="343"/>
      <c r="U1011" s="343"/>
      <c r="V1011" s="343"/>
      <c r="W1011" s="349"/>
      <c r="X1011" s="753"/>
      <c r="Y1011" s="748"/>
    </row>
    <row r="1012" ht="17.25" customHeight="1">
      <c r="A1012" s="748"/>
      <c r="B1012" s="125"/>
      <c r="C1012" s="769"/>
      <c r="D1012" s="343"/>
      <c r="E1012" s="343"/>
      <c r="F1012" s="343"/>
      <c r="G1012" s="343"/>
      <c r="H1012" s="343"/>
      <c r="I1012" s="343"/>
      <c r="J1012" s="343"/>
      <c r="K1012" s="343"/>
      <c r="L1012" s="343"/>
      <c r="M1012" s="343"/>
      <c r="N1012" s="343"/>
      <c r="O1012" s="343"/>
      <c r="P1012" s="343"/>
      <c r="Q1012" s="343"/>
      <c r="R1012" s="343"/>
      <c r="S1012" s="343"/>
      <c r="T1012" s="343"/>
      <c r="U1012" s="343"/>
      <c r="V1012" s="343"/>
      <c r="W1012" s="766"/>
      <c r="X1012" s="753"/>
      <c r="Y1012" s="748"/>
    </row>
    <row r="1013" ht="17.25" customHeight="1">
      <c r="A1013" s="748"/>
      <c r="B1013" s="125"/>
      <c r="C1013" s="770" t="s">
        <v>308</v>
      </c>
      <c r="D1013" s="66"/>
      <c r="E1013" s="66"/>
      <c r="F1013" s="66"/>
      <c r="G1013" s="66"/>
      <c r="H1013" s="66"/>
      <c r="I1013" s="66"/>
      <c r="J1013" s="66"/>
      <c r="K1013" s="66"/>
      <c r="L1013" s="67"/>
      <c r="M1013" s="771"/>
      <c r="N1013" s="772" t="s">
        <v>309</v>
      </c>
      <c r="O1013" s="773"/>
      <c r="P1013" s="773"/>
      <c r="Q1013" s="773"/>
      <c r="R1013" s="773"/>
      <c r="S1013" s="773"/>
      <c r="T1013" s="773"/>
      <c r="U1013" s="773"/>
      <c r="V1013" s="773"/>
      <c r="W1013" s="774"/>
      <c r="X1013" s="753"/>
      <c r="Y1013" s="748"/>
    </row>
    <row r="1014" ht="17.25" customHeight="1">
      <c r="A1014" s="748"/>
      <c r="B1014" s="125"/>
      <c r="C1014" s="797"/>
      <c r="D1014" s="776"/>
      <c r="E1014" s="777"/>
      <c r="F1014" s="777" t="str">
        <f>IF(ISBLANK(C1010),"",IF(C1014&gt;1,"Experiências Adquiridas",IF(C1014=1,"Experiência Adquirida","Missão Sem Experiência")))</f>
        <v/>
      </c>
      <c r="G1014" s="343"/>
      <c r="H1014" s="343"/>
      <c r="I1014" s="343"/>
      <c r="J1014" s="343"/>
      <c r="K1014" s="343"/>
      <c r="L1014" s="766"/>
      <c r="M1014" s="778"/>
      <c r="N1014" s="779"/>
      <c r="O1014" s="343"/>
      <c r="P1014" s="343"/>
      <c r="Q1014" s="343"/>
      <c r="R1014" s="343"/>
      <c r="S1014" s="343"/>
      <c r="T1014" s="343"/>
      <c r="U1014" s="343"/>
      <c r="V1014" s="343"/>
      <c r="W1014" s="766"/>
      <c r="X1014" s="753"/>
      <c r="Y1014" s="748"/>
    </row>
    <row r="1015" ht="17.25" customHeight="1">
      <c r="A1015" s="748"/>
      <c r="B1015" s="125"/>
      <c r="C1015" s="780" t="s">
        <v>196</v>
      </c>
      <c r="D1015" s="56"/>
      <c r="E1015" s="56"/>
      <c r="F1015" s="56"/>
      <c r="G1015" s="56"/>
      <c r="H1015" s="56"/>
      <c r="I1015" s="56"/>
      <c r="J1015" s="56"/>
      <c r="K1015" s="56"/>
      <c r="L1015" s="248"/>
      <c r="M1015" s="781"/>
      <c r="N1015" s="767" t="s">
        <v>197</v>
      </c>
      <c r="O1015" s="343"/>
      <c r="P1015" s="343"/>
      <c r="Q1015" s="343"/>
      <c r="R1015" s="343"/>
      <c r="S1015" s="343"/>
      <c r="T1015" s="343"/>
      <c r="U1015" s="343"/>
      <c r="V1015" s="343"/>
      <c r="W1015" s="349"/>
      <c r="X1015" s="753"/>
      <c r="Y1015" s="748"/>
    </row>
    <row r="1016" ht="17.25" customHeight="1">
      <c r="A1016" s="748"/>
      <c r="B1016" s="125"/>
      <c r="C1016" s="782"/>
      <c r="D1016" s="66"/>
      <c r="E1016" s="66"/>
      <c r="F1016" s="66"/>
      <c r="G1016" s="66"/>
      <c r="H1016" s="66"/>
      <c r="I1016" s="66"/>
      <c r="J1016" s="66"/>
      <c r="K1016" s="66"/>
      <c r="L1016" s="783"/>
      <c r="M1016" s="784"/>
      <c r="N1016" s="782"/>
      <c r="O1016" s="66"/>
      <c r="P1016" s="66"/>
      <c r="Q1016" s="66"/>
      <c r="R1016" s="66"/>
      <c r="S1016" s="66"/>
      <c r="T1016" s="66"/>
      <c r="U1016" s="66"/>
      <c r="V1016" s="66"/>
      <c r="W1016" s="783"/>
      <c r="X1016" s="753"/>
      <c r="Y1016" s="748"/>
    </row>
    <row r="1017" ht="17.25" customHeight="1">
      <c r="A1017" s="748"/>
      <c r="B1017" s="125"/>
      <c r="C1017" s="785"/>
      <c r="L1017" s="786"/>
      <c r="N1017" s="785"/>
      <c r="W1017" s="786"/>
      <c r="X1017" s="753"/>
      <c r="Y1017" s="748"/>
    </row>
    <row r="1018" ht="17.25" customHeight="1">
      <c r="A1018" s="748"/>
      <c r="B1018" s="125"/>
      <c r="C1018" s="785"/>
      <c r="L1018" s="786"/>
      <c r="N1018" s="785"/>
      <c r="W1018" s="786"/>
      <c r="X1018" s="753"/>
      <c r="Y1018" s="748"/>
    </row>
    <row r="1019" ht="17.25" customHeight="1">
      <c r="A1019" s="748"/>
      <c r="B1019" s="125"/>
      <c r="C1019" s="785"/>
      <c r="L1019" s="786"/>
      <c r="N1019" s="785"/>
      <c r="W1019" s="786"/>
      <c r="X1019" s="753"/>
      <c r="Y1019" s="748"/>
    </row>
    <row r="1020" ht="17.25" customHeight="1">
      <c r="A1020" s="748"/>
      <c r="B1020" s="125"/>
      <c r="C1020" s="787"/>
      <c r="D1020" s="56"/>
      <c r="E1020" s="56"/>
      <c r="F1020" s="56"/>
      <c r="G1020" s="56"/>
      <c r="H1020" s="56"/>
      <c r="I1020" s="56"/>
      <c r="J1020" s="56"/>
      <c r="K1020" s="56"/>
      <c r="L1020" s="788"/>
      <c r="M1020" s="56"/>
      <c r="N1020" s="787"/>
      <c r="O1020" s="56"/>
      <c r="P1020" s="56"/>
      <c r="Q1020" s="56"/>
      <c r="R1020" s="56"/>
      <c r="S1020" s="56"/>
      <c r="T1020" s="56"/>
      <c r="U1020" s="56"/>
      <c r="V1020" s="56"/>
      <c r="W1020" s="788"/>
      <c r="X1020" s="753"/>
      <c r="Y1020" s="748"/>
    </row>
    <row r="1021" ht="17.25" customHeight="1">
      <c r="A1021" s="748"/>
      <c r="B1021" s="125"/>
      <c r="C1021" s="665"/>
      <c r="D1021" s="665"/>
      <c r="E1021" s="789"/>
      <c r="F1021" s="789"/>
      <c r="G1021" s="790"/>
      <c r="H1021" s="790"/>
      <c r="I1021" s="790"/>
      <c r="J1021" s="790"/>
      <c r="K1021" s="790"/>
      <c r="L1021" s="790"/>
      <c r="M1021" s="790"/>
      <c r="N1021" s="790"/>
      <c r="O1021" s="790"/>
      <c r="P1021" s="791"/>
      <c r="Q1021" s="791"/>
      <c r="R1021" s="791"/>
      <c r="S1021" s="791"/>
      <c r="T1021" s="791"/>
      <c r="U1021" s="791"/>
      <c r="V1021" s="791"/>
      <c r="W1021" s="791"/>
      <c r="X1021" s="753"/>
      <c r="Y1021" s="748"/>
    </row>
    <row r="1022" ht="17.25" customHeight="1">
      <c r="A1022" s="748"/>
      <c r="B1022" s="792"/>
      <c r="C1022" s="734"/>
      <c r="D1022" s="793"/>
      <c r="E1022" s="794"/>
      <c r="F1022" s="794"/>
      <c r="G1022" s="795"/>
      <c r="H1022" s="795"/>
      <c r="I1022" s="795"/>
      <c r="J1022" s="795"/>
      <c r="K1022" s="795"/>
      <c r="L1022" s="795"/>
      <c r="M1022" s="795"/>
      <c r="N1022" s="795"/>
      <c r="O1022" s="795"/>
      <c r="P1022" s="734"/>
      <c r="Q1022" s="734"/>
      <c r="R1022" s="734"/>
      <c r="S1022" s="734"/>
      <c r="T1022" s="734"/>
      <c r="U1022" s="734"/>
      <c r="V1022" s="734"/>
      <c r="W1022" s="734"/>
      <c r="X1022" s="796"/>
      <c r="Y1022" s="748"/>
    </row>
    <row r="1023" ht="17.25" customHeight="1">
      <c r="A1023" s="748"/>
      <c r="B1023" s="125"/>
      <c r="C1023" s="754"/>
      <c r="D1023" s="748"/>
      <c r="E1023" s="748"/>
      <c r="F1023" s="748"/>
      <c r="G1023" s="748"/>
      <c r="H1023" s="748"/>
      <c r="I1023" s="748"/>
      <c r="J1023" s="748"/>
      <c r="K1023" s="748"/>
      <c r="L1023" s="748"/>
      <c r="M1023" s="753"/>
      <c r="N1023" s="755"/>
      <c r="O1023" s="755"/>
      <c r="P1023" s="756"/>
      <c r="Q1023" s="756"/>
      <c r="R1023" s="757"/>
      <c r="S1023" s="757"/>
      <c r="T1023" s="758"/>
      <c r="U1023" s="758"/>
      <c r="V1023" s="759"/>
      <c r="W1023" s="759"/>
      <c r="X1023" s="753"/>
      <c r="Y1023" s="748"/>
    </row>
    <row r="1024" ht="17.25" customHeight="1">
      <c r="A1024" s="748"/>
      <c r="B1024" s="125"/>
      <c r="C1024" s="760" t="s">
        <v>307</v>
      </c>
      <c r="D1024" s="761"/>
      <c r="E1024" s="761"/>
      <c r="F1024" s="761"/>
      <c r="G1024" s="761"/>
      <c r="H1024" s="761"/>
      <c r="I1024" s="761"/>
      <c r="J1024" s="761"/>
      <c r="K1024" s="761"/>
      <c r="L1024" s="762"/>
      <c r="M1024" s="763"/>
      <c r="N1024" s="764"/>
      <c r="O1024" s="90"/>
      <c r="P1024" s="90"/>
      <c r="Q1024" s="90"/>
      <c r="R1024" s="90"/>
      <c r="S1024" s="90"/>
      <c r="T1024" s="90"/>
      <c r="U1024" s="90"/>
      <c r="V1024" s="90"/>
      <c r="W1024" s="708"/>
      <c r="X1024" s="753"/>
      <c r="Y1024" s="748"/>
    </row>
    <row r="1025" ht="17.25" customHeight="1">
      <c r="A1025" s="748"/>
      <c r="B1025" s="125"/>
      <c r="C1025" s="765"/>
      <c r="D1025" s="343"/>
      <c r="E1025" s="343"/>
      <c r="F1025" s="343"/>
      <c r="G1025" s="343"/>
      <c r="H1025" s="343"/>
      <c r="I1025" s="343"/>
      <c r="J1025" s="343"/>
      <c r="K1025" s="343"/>
      <c r="L1025" s="343"/>
      <c r="M1025" s="343"/>
      <c r="N1025" s="343"/>
      <c r="O1025" s="343"/>
      <c r="P1025" s="343"/>
      <c r="Q1025" s="343"/>
      <c r="R1025" s="343"/>
      <c r="S1025" s="343"/>
      <c r="T1025" s="343"/>
      <c r="U1025" s="343"/>
      <c r="V1025" s="343"/>
      <c r="W1025" s="766"/>
      <c r="X1025" s="753"/>
      <c r="Y1025" s="748"/>
    </row>
    <row r="1026" ht="17.25" customHeight="1">
      <c r="A1026" s="748"/>
      <c r="B1026" s="125"/>
      <c r="C1026" s="767" t="s">
        <v>193</v>
      </c>
      <c r="D1026" s="343"/>
      <c r="E1026" s="343"/>
      <c r="F1026" s="343"/>
      <c r="G1026" s="343"/>
      <c r="H1026" s="343"/>
      <c r="I1026" s="343"/>
      <c r="J1026" s="343"/>
      <c r="K1026" s="343"/>
      <c r="L1026" s="349"/>
      <c r="M1026" s="768"/>
      <c r="N1026" s="767"/>
      <c r="O1026" s="343"/>
      <c r="P1026" s="343"/>
      <c r="Q1026" s="343"/>
      <c r="R1026" s="343"/>
      <c r="S1026" s="343"/>
      <c r="T1026" s="343"/>
      <c r="U1026" s="343"/>
      <c r="V1026" s="343"/>
      <c r="W1026" s="349"/>
      <c r="X1026" s="753"/>
      <c r="Y1026" s="748"/>
    </row>
    <row r="1027" ht="17.25" customHeight="1">
      <c r="A1027" s="748"/>
      <c r="B1027" s="125"/>
      <c r="C1027" s="769"/>
      <c r="D1027" s="343"/>
      <c r="E1027" s="343"/>
      <c r="F1027" s="343"/>
      <c r="G1027" s="343"/>
      <c r="H1027" s="343"/>
      <c r="I1027" s="343"/>
      <c r="J1027" s="343"/>
      <c r="K1027" s="343"/>
      <c r="L1027" s="343"/>
      <c r="M1027" s="343"/>
      <c r="N1027" s="343"/>
      <c r="O1027" s="343"/>
      <c r="P1027" s="343"/>
      <c r="Q1027" s="343"/>
      <c r="R1027" s="343"/>
      <c r="S1027" s="343"/>
      <c r="T1027" s="343"/>
      <c r="U1027" s="343"/>
      <c r="V1027" s="343"/>
      <c r="W1027" s="766"/>
      <c r="X1027" s="753"/>
      <c r="Y1027" s="748"/>
    </row>
    <row r="1028" ht="17.25" customHeight="1">
      <c r="A1028" s="748"/>
      <c r="B1028" s="125"/>
      <c r="C1028" s="770" t="s">
        <v>308</v>
      </c>
      <c r="D1028" s="66"/>
      <c r="E1028" s="66"/>
      <c r="F1028" s="66"/>
      <c r="G1028" s="66"/>
      <c r="H1028" s="66"/>
      <c r="I1028" s="66"/>
      <c r="J1028" s="66"/>
      <c r="K1028" s="66"/>
      <c r="L1028" s="67"/>
      <c r="M1028" s="771"/>
      <c r="N1028" s="772" t="s">
        <v>309</v>
      </c>
      <c r="O1028" s="773"/>
      <c r="P1028" s="773"/>
      <c r="Q1028" s="773"/>
      <c r="R1028" s="773"/>
      <c r="S1028" s="773"/>
      <c r="T1028" s="773"/>
      <c r="U1028" s="773"/>
      <c r="V1028" s="773"/>
      <c r="W1028" s="774"/>
      <c r="X1028" s="753"/>
      <c r="Y1028" s="748"/>
    </row>
    <row r="1029" ht="17.25" customHeight="1">
      <c r="A1029" s="748"/>
      <c r="B1029" s="125"/>
      <c r="C1029" s="797"/>
      <c r="D1029" s="776"/>
      <c r="E1029" s="777"/>
      <c r="F1029" s="777" t="str">
        <f>IF(ISBLANK(C1025),"",IF(C1029&gt;1,"Experiências Adquiridas",IF(C1029=1,"Experiência Adquirida","Missão Sem Experiência")))</f>
        <v/>
      </c>
      <c r="G1029" s="343"/>
      <c r="H1029" s="343"/>
      <c r="I1029" s="343"/>
      <c r="J1029" s="343"/>
      <c r="K1029" s="343"/>
      <c r="L1029" s="766"/>
      <c r="M1029" s="778"/>
      <c r="N1029" s="779"/>
      <c r="O1029" s="343"/>
      <c r="P1029" s="343"/>
      <c r="Q1029" s="343"/>
      <c r="R1029" s="343"/>
      <c r="S1029" s="343"/>
      <c r="T1029" s="343"/>
      <c r="U1029" s="343"/>
      <c r="V1029" s="343"/>
      <c r="W1029" s="766"/>
      <c r="X1029" s="753"/>
      <c r="Y1029" s="748"/>
    </row>
    <row r="1030" ht="17.25" customHeight="1">
      <c r="A1030" s="748"/>
      <c r="B1030" s="125"/>
      <c r="C1030" s="780" t="s">
        <v>196</v>
      </c>
      <c r="D1030" s="56"/>
      <c r="E1030" s="56"/>
      <c r="F1030" s="56"/>
      <c r="G1030" s="56"/>
      <c r="H1030" s="56"/>
      <c r="I1030" s="56"/>
      <c r="J1030" s="56"/>
      <c r="K1030" s="56"/>
      <c r="L1030" s="248"/>
      <c r="M1030" s="781"/>
      <c r="N1030" s="767" t="s">
        <v>197</v>
      </c>
      <c r="O1030" s="343"/>
      <c r="P1030" s="343"/>
      <c r="Q1030" s="343"/>
      <c r="R1030" s="343"/>
      <c r="S1030" s="343"/>
      <c r="T1030" s="343"/>
      <c r="U1030" s="343"/>
      <c r="V1030" s="343"/>
      <c r="W1030" s="349"/>
      <c r="X1030" s="753"/>
      <c r="Y1030" s="748"/>
    </row>
    <row r="1031" ht="17.25" customHeight="1">
      <c r="A1031" s="748"/>
      <c r="B1031" s="125"/>
      <c r="C1031" s="782"/>
      <c r="D1031" s="66"/>
      <c r="E1031" s="66"/>
      <c r="F1031" s="66"/>
      <c r="G1031" s="66"/>
      <c r="H1031" s="66"/>
      <c r="I1031" s="66"/>
      <c r="J1031" s="66"/>
      <c r="K1031" s="66"/>
      <c r="L1031" s="783"/>
      <c r="M1031" s="784"/>
      <c r="N1031" s="782"/>
      <c r="O1031" s="66"/>
      <c r="P1031" s="66"/>
      <c r="Q1031" s="66"/>
      <c r="R1031" s="66"/>
      <c r="S1031" s="66"/>
      <c r="T1031" s="66"/>
      <c r="U1031" s="66"/>
      <c r="V1031" s="66"/>
      <c r="W1031" s="783"/>
      <c r="X1031" s="753"/>
      <c r="Y1031" s="748"/>
    </row>
    <row r="1032" ht="17.25" customHeight="1">
      <c r="A1032" s="748"/>
      <c r="B1032" s="125"/>
      <c r="C1032" s="785"/>
      <c r="L1032" s="786"/>
      <c r="N1032" s="785"/>
      <c r="W1032" s="786"/>
      <c r="X1032" s="753"/>
      <c r="Y1032" s="748"/>
    </row>
    <row r="1033" ht="17.25" customHeight="1">
      <c r="A1033" s="748"/>
      <c r="B1033" s="125"/>
      <c r="C1033" s="785"/>
      <c r="L1033" s="786"/>
      <c r="N1033" s="785"/>
      <c r="W1033" s="786"/>
      <c r="X1033" s="753"/>
      <c r="Y1033" s="748"/>
    </row>
    <row r="1034" ht="17.25" customHeight="1">
      <c r="A1034" s="748"/>
      <c r="B1034" s="125"/>
      <c r="C1034" s="785"/>
      <c r="L1034" s="786"/>
      <c r="N1034" s="785"/>
      <c r="W1034" s="786"/>
      <c r="X1034" s="753"/>
      <c r="Y1034" s="748"/>
    </row>
    <row r="1035" ht="17.25" customHeight="1">
      <c r="A1035" s="748"/>
      <c r="B1035" s="125"/>
      <c r="C1035" s="787"/>
      <c r="D1035" s="56"/>
      <c r="E1035" s="56"/>
      <c r="F1035" s="56"/>
      <c r="G1035" s="56"/>
      <c r="H1035" s="56"/>
      <c r="I1035" s="56"/>
      <c r="J1035" s="56"/>
      <c r="K1035" s="56"/>
      <c r="L1035" s="788"/>
      <c r="M1035" s="56"/>
      <c r="N1035" s="787"/>
      <c r="O1035" s="56"/>
      <c r="P1035" s="56"/>
      <c r="Q1035" s="56"/>
      <c r="R1035" s="56"/>
      <c r="S1035" s="56"/>
      <c r="T1035" s="56"/>
      <c r="U1035" s="56"/>
      <c r="V1035" s="56"/>
      <c r="W1035" s="788"/>
      <c r="X1035" s="753"/>
      <c r="Y1035" s="748"/>
    </row>
    <row r="1036" ht="17.25" customHeight="1">
      <c r="A1036" s="748"/>
      <c r="B1036" s="125"/>
      <c r="C1036" s="665"/>
      <c r="D1036" s="665"/>
      <c r="E1036" s="789"/>
      <c r="F1036" s="789"/>
      <c r="G1036" s="790"/>
      <c r="H1036" s="790"/>
      <c r="I1036" s="790"/>
      <c r="J1036" s="790"/>
      <c r="K1036" s="790"/>
      <c r="L1036" s="790"/>
      <c r="M1036" s="790"/>
      <c r="N1036" s="790"/>
      <c r="O1036" s="790"/>
      <c r="P1036" s="791"/>
      <c r="Q1036" s="791"/>
      <c r="R1036" s="791"/>
      <c r="S1036" s="791"/>
      <c r="T1036" s="791"/>
      <c r="U1036" s="791"/>
      <c r="V1036" s="791"/>
      <c r="W1036" s="791"/>
      <c r="X1036" s="753"/>
      <c r="Y1036" s="748"/>
    </row>
    <row r="1037" ht="17.25" customHeight="1">
      <c r="A1037" s="748"/>
      <c r="B1037" s="792"/>
      <c r="C1037" s="734"/>
      <c r="D1037" s="793"/>
      <c r="E1037" s="794"/>
      <c r="F1037" s="794"/>
      <c r="G1037" s="795"/>
      <c r="H1037" s="795"/>
      <c r="I1037" s="795"/>
      <c r="J1037" s="795"/>
      <c r="K1037" s="795"/>
      <c r="L1037" s="795"/>
      <c r="M1037" s="795"/>
      <c r="N1037" s="795"/>
      <c r="O1037" s="795"/>
      <c r="P1037" s="734"/>
      <c r="Q1037" s="734"/>
      <c r="R1037" s="734"/>
      <c r="S1037" s="734"/>
      <c r="T1037" s="734"/>
      <c r="U1037" s="734"/>
      <c r="V1037" s="734"/>
      <c r="W1037" s="734"/>
      <c r="X1037" s="796"/>
      <c r="Y1037" s="748"/>
    </row>
    <row r="1038" ht="17.25" customHeight="1">
      <c r="A1038" s="748"/>
      <c r="B1038" s="125"/>
      <c r="C1038" s="754"/>
      <c r="D1038" s="748"/>
      <c r="E1038" s="748"/>
      <c r="F1038" s="748"/>
      <c r="G1038" s="748"/>
      <c r="H1038" s="748"/>
      <c r="I1038" s="748"/>
      <c r="J1038" s="748"/>
      <c r="K1038" s="748"/>
      <c r="L1038" s="748"/>
      <c r="M1038" s="753"/>
      <c r="N1038" s="755"/>
      <c r="O1038" s="755"/>
      <c r="P1038" s="756"/>
      <c r="Q1038" s="756"/>
      <c r="R1038" s="757"/>
      <c r="S1038" s="757"/>
      <c r="T1038" s="758"/>
      <c r="U1038" s="758"/>
      <c r="V1038" s="759"/>
      <c r="W1038" s="759"/>
      <c r="X1038" s="753"/>
      <c r="Y1038" s="748"/>
    </row>
    <row r="1039" ht="17.25" customHeight="1">
      <c r="A1039" s="748"/>
      <c r="B1039" s="125"/>
      <c r="C1039" s="760" t="s">
        <v>307</v>
      </c>
      <c r="D1039" s="761"/>
      <c r="E1039" s="761"/>
      <c r="F1039" s="761"/>
      <c r="G1039" s="761"/>
      <c r="H1039" s="761"/>
      <c r="I1039" s="761"/>
      <c r="J1039" s="761"/>
      <c r="K1039" s="761"/>
      <c r="L1039" s="762"/>
      <c r="M1039" s="763"/>
      <c r="N1039" s="764"/>
      <c r="O1039" s="90"/>
      <c r="P1039" s="90"/>
      <c r="Q1039" s="90"/>
      <c r="R1039" s="90"/>
      <c r="S1039" s="90"/>
      <c r="T1039" s="90"/>
      <c r="U1039" s="90"/>
      <c r="V1039" s="90"/>
      <c r="W1039" s="708"/>
      <c r="X1039" s="753"/>
      <c r="Y1039" s="748"/>
    </row>
    <row r="1040" ht="17.25" customHeight="1">
      <c r="A1040" s="748"/>
      <c r="B1040" s="125"/>
      <c r="C1040" s="765"/>
      <c r="D1040" s="343"/>
      <c r="E1040" s="343"/>
      <c r="F1040" s="343"/>
      <c r="G1040" s="343"/>
      <c r="H1040" s="343"/>
      <c r="I1040" s="343"/>
      <c r="J1040" s="343"/>
      <c r="K1040" s="343"/>
      <c r="L1040" s="343"/>
      <c r="M1040" s="343"/>
      <c r="N1040" s="343"/>
      <c r="O1040" s="343"/>
      <c r="P1040" s="343"/>
      <c r="Q1040" s="343"/>
      <c r="R1040" s="343"/>
      <c r="S1040" s="343"/>
      <c r="T1040" s="343"/>
      <c r="U1040" s="343"/>
      <c r="V1040" s="343"/>
      <c r="W1040" s="766"/>
      <c r="X1040" s="753"/>
      <c r="Y1040" s="748"/>
    </row>
    <row r="1041" ht="17.25" customHeight="1">
      <c r="A1041" s="748"/>
      <c r="B1041" s="125"/>
      <c r="C1041" s="767" t="s">
        <v>193</v>
      </c>
      <c r="D1041" s="343"/>
      <c r="E1041" s="343"/>
      <c r="F1041" s="343"/>
      <c r="G1041" s="343"/>
      <c r="H1041" s="343"/>
      <c r="I1041" s="343"/>
      <c r="J1041" s="343"/>
      <c r="K1041" s="343"/>
      <c r="L1041" s="349"/>
      <c r="M1041" s="768"/>
      <c r="N1041" s="767"/>
      <c r="O1041" s="343"/>
      <c r="P1041" s="343"/>
      <c r="Q1041" s="343"/>
      <c r="R1041" s="343"/>
      <c r="S1041" s="343"/>
      <c r="T1041" s="343"/>
      <c r="U1041" s="343"/>
      <c r="V1041" s="343"/>
      <c r="W1041" s="349"/>
      <c r="X1041" s="753"/>
      <c r="Y1041" s="748"/>
    </row>
    <row r="1042" ht="17.25" customHeight="1">
      <c r="A1042" s="748"/>
      <c r="B1042" s="125"/>
      <c r="C1042" s="769"/>
      <c r="D1042" s="343"/>
      <c r="E1042" s="343"/>
      <c r="F1042" s="343"/>
      <c r="G1042" s="343"/>
      <c r="H1042" s="343"/>
      <c r="I1042" s="343"/>
      <c r="J1042" s="343"/>
      <c r="K1042" s="343"/>
      <c r="L1042" s="343"/>
      <c r="M1042" s="343"/>
      <c r="N1042" s="343"/>
      <c r="O1042" s="343"/>
      <c r="P1042" s="343"/>
      <c r="Q1042" s="343"/>
      <c r="R1042" s="343"/>
      <c r="S1042" s="343"/>
      <c r="T1042" s="343"/>
      <c r="U1042" s="343"/>
      <c r="V1042" s="343"/>
      <c r="W1042" s="766"/>
      <c r="X1042" s="753"/>
      <c r="Y1042" s="748"/>
    </row>
    <row r="1043" ht="17.25" customHeight="1">
      <c r="A1043" s="748"/>
      <c r="B1043" s="125"/>
      <c r="C1043" s="770" t="s">
        <v>308</v>
      </c>
      <c r="D1043" s="66"/>
      <c r="E1043" s="66"/>
      <c r="F1043" s="66"/>
      <c r="G1043" s="66"/>
      <c r="H1043" s="66"/>
      <c r="I1043" s="66"/>
      <c r="J1043" s="66"/>
      <c r="K1043" s="66"/>
      <c r="L1043" s="67"/>
      <c r="M1043" s="771"/>
      <c r="N1043" s="772" t="s">
        <v>309</v>
      </c>
      <c r="O1043" s="773"/>
      <c r="P1043" s="773"/>
      <c r="Q1043" s="773"/>
      <c r="R1043" s="773"/>
      <c r="S1043" s="773"/>
      <c r="T1043" s="773"/>
      <c r="U1043" s="773"/>
      <c r="V1043" s="773"/>
      <c r="W1043" s="774"/>
      <c r="X1043" s="753"/>
      <c r="Y1043" s="748"/>
    </row>
    <row r="1044" ht="17.25" customHeight="1">
      <c r="A1044" s="748"/>
      <c r="B1044" s="125"/>
      <c r="C1044" s="797"/>
      <c r="D1044" s="776"/>
      <c r="E1044" s="777"/>
      <c r="F1044" s="777" t="str">
        <f>IF(ISBLANK(C1040),"",IF(C1044&gt;1,"Experiências Adquiridas",IF(C1044=1,"Experiência Adquirida","Missão Sem Experiência")))</f>
        <v/>
      </c>
      <c r="G1044" s="343"/>
      <c r="H1044" s="343"/>
      <c r="I1044" s="343"/>
      <c r="J1044" s="343"/>
      <c r="K1044" s="343"/>
      <c r="L1044" s="766"/>
      <c r="M1044" s="778"/>
      <c r="N1044" s="779"/>
      <c r="O1044" s="343"/>
      <c r="P1044" s="343"/>
      <c r="Q1044" s="343"/>
      <c r="R1044" s="343"/>
      <c r="S1044" s="343"/>
      <c r="T1044" s="343"/>
      <c r="U1044" s="343"/>
      <c r="V1044" s="343"/>
      <c r="W1044" s="766"/>
      <c r="X1044" s="753"/>
      <c r="Y1044" s="748"/>
    </row>
    <row r="1045" ht="17.25" customHeight="1">
      <c r="A1045" s="748"/>
      <c r="B1045" s="125"/>
      <c r="C1045" s="780" t="s">
        <v>196</v>
      </c>
      <c r="D1045" s="56"/>
      <c r="E1045" s="56"/>
      <c r="F1045" s="56"/>
      <c r="G1045" s="56"/>
      <c r="H1045" s="56"/>
      <c r="I1045" s="56"/>
      <c r="J1045" s="56"/>
      <c r="K1045" s="56"/>
      <c r="L1045" s="248"/>
      <c r="M1045" s="781"/>
      <c r="N1045" s="767" t="s">
        <v>197</v>
      </c>
      <c r="O1045" s="343"/>
      <c r="P1045" s="343"/>
      <c r="Q1045" s="343"/>
      <c r="R1045" s="343"/>
      <c r="S1045" s="343"/>
      <c r="T1045" s="343"/>
      <c r="U1045" s="343"/>
      <c r="V1045" s="343"/>
      <c r="W1045" s="349"/>
      <c r="X1045" s="753"/>
      <c r="Y1045" s="748"/>
    </row>
    <row r="1046" ht="17.25" customHeight="1">
      <c r="A1046" s="748"/>
      <c r="B1046" s="125"/>
      <c r="C1046" s="782"/>
      <c r="D1046" s="66"/>
      <c r="E1046" s="66"/>
      <c r="F1046" s="66"/>
      <c r="G1046" s="66"/>
      <c r="H1046" s="66"/>
      <c r="I1046" s="66"/>
      <c r="J1046" s="66"/>
      <c r="K1046" s="66"/>
      <c r="L1046" s="783"/>
      <c r="M1046" s="784"/>
      <c r="N1046" s="782"/>
      <c r="O1046" s="66"/>
      <c r="P1046" s="66"/>
      <c r="Q1046" s="66"/>
      <c r="R1046" s="66"/>
      <c r="S1046" s="66"/>
      <c r="T1046" s="66"/>
      <c r="U1046" s="66"/>
      <c r="V1046" s="66"/>
      <c r="W1046" s="783"/>
      <c r="X1046" s="753"/>
      <c r="Y1046" s="748"/>
    </row>
    <row r="1047" ht="17.25" customHeight="1">
      <c r="A1047" s="748"/>
      <c r="B1047" s="125"/>
      <c r="C1047" s="785"/>
      <c r="L1047" s="786"/>
      <c r="N1047" s="785"/>
      <c r="W1047" s="786"/>
      <c r="X1047" s="753"/>
      <c r="Y1047" s="748"/>
    </row>
    <row r="1048" ht="17.25" customHeight="1">
      <c r="A1048" s="748"/>
      <c r="B1048" s="125"/>
      <c r="C1048" s="785"/>
      <c r="L1048" s="786"/>
      <c r="N1048" s="785"/>
      <c r="W1048" s="786"/>
      <c r="X1048" s="753"/>
      <c r="Y1048" s="748"/>
    </row>
    <row r="1049" ht="17.25" customHeight="1">
      <c r="A1049" s="748"/>
      <c r="B1049" s="125"/>
      <c r="C1049" s="785"/>
      <c r="L1049" s="786"/>
      <c r="N1049" s="785"/>
      <c r="W1049" s="786"/>
      <c r="X1049" s="753"/>
      <c r="Y1049" s="748"/>
    </row>
    <row r="1050" ht="17.25" customHeight="1">
      <c r="A1050" s="748"/>
      <c r="B1050" s="125"/>
      <c r="C1050" s="787"/>
      <c r="D1050" s="56"/>
      <c r="E1050" s="56"/>
      <c r="F1050" s="56"/>
      <c r="G1050" s="56"/>
      <c r="H1050" s="56"/>
      <c r="I1050" s="56"/>
      <c r="J1050" s="56"/>
      <c r="K1050" s="56"/>
      <c r="L1050" s="788"/>
      <c r="M1050" s="56"/>
      <c r="N1050" s="787"/>
      <c r="O1050" s="56"/>
      <c r="P1050" s="56"/>
      <c r="Q1050" s="56"/>
      <c r="R1050" s="56"/>
      <c r="S1050" s="56"/>
      <c r="T1050" s="56"/>
      <c r="U1050" s="56"/>
      <c r="V1050" s="56"/>
      <c r="W1050" s="788"/>
      <c r="X1050" s="753"/>
      <c r="Y1050" s="748"/>
    </row>
    <row r="1051" ht="17.25" customHeight="1">
      <c r="A1051" s="748"/>
      <c r="B1051" s="125"/>
      <c r="C1051" s="665"/>
      <c r="D1051" s="665"/>
      <c r="E1051" s="789"/>
      <c r="F1051" s="789"/>
      <c r="G1051" s="790"/>
      <c r="H1051" s="790"/>
      <c r="I1051" s="790"/>
      <c r="J1051" s="790"/>
      <c r="K1051" s="790"/>
      <c r="L1051" s="790"/>
      <c r="M1051" s="790"/>
      <c r="N1051" s="790"/>
      <c r="O1051" s="790"/>
      <c r="P1051" s="791"/>
      <c r="Q1051" s="791"/>
      <c r="R1051" s="791"/>
      <c r="S1051" s="791"/>
      <c r="T1051" s="791"/>
      <c r="U1051" s="791"/>
      <c r="V1051" s="791"/>
      <c r="W1051" s="791"/>
      <c r="X1051" s="753"/>
      <c r="Y1051" s="748"/>
    </row>
    <row r="1052" ht="17.25" customHeight="1">
      <c r="A1052" s="748"/>
      <c r="B1052" s="792"/>
      <c r="C1052" s="734"/>
      <c r="D1052" s="793"/>
      <c r="E1052" s="794"/>
      <c r="F1052" s="794"/>
      <c r="G1052" s="795"/>
      <c r="H1052" s="795"/>
      <c r="I1052" s="795"/>
      <c r="J1052" s="795"/>
      <c r="K1052" s="795"/>
      <c r="L1052" s="795"/>
      <c r="M1052" s="795"/>
      <c r="N1052" s="795"/>
      <c r="O1052" s="795"/>
      <c r="P1052" s="734"/>
      <c r="Q1052" s="734"/>
      <c r="R1052" s="734"/>
      <c r="S1052" s="734"/>
      <c r="T1052" s="734"/>
      <c r="U1052" s="734"/>
      <c r="V1052" s="734"/>
      <c r="W1052" s="734"/>
      <c r="X1052" s="796"/>
      <c r="Y1052" s="748"/>
    </row>
    <row r="1053" ht="17.25" customHeight="1">
      <c r="A1053" s="748"/>
      <c r="B1053" s="125"/>
      <c r="C1053" s="754"/>
      <c r="D1053" s="748"/>
      <c r="E1053" s="748"/>
      <c r="F1053" s="748"/>
      <c r="G1053" s="748"/>
      <c r="H1053" s="748"/>
      <c r="I1053" s="748"/>
      <c r="J1053" s="748"/>
      <c r="K1053" s="748"/>
      <c r="L1053" s="748"/>
      <c r="M1053" s="753"/>
      <c r="N1053" s="755"/>
      <c r="O1053" s="755"/>
      <c r="P1053" s="756"/>
      <c r="Q1053" s="756"/>
      <c r="R1053" s="757"/>
      <c r="S1053" s="757"/>
      <c r="T1053" s="758"/>
      <c r="U1053" s="758"/>
      <c r="V1053" s="759"/>
      <c r="W1053" s="759"/>
      <c r="X1053" s="753"/>
      <c r="Y1053" s="748"/>
    </row>
    <row r="1054" ht="17.25" customHeight="1">
      <c r="A1054" s="748"/>
      <c r="B1054" s="125"/>
      <c r="C1054" s="760" t="s">
        <v>307</v>
      </c>
      <c r="D1054" s="761"/>
      <c r="E1054" s="761"/>
      <c r="F1054" s="761"/>
      <c r="G1054" s="761"/>
      <c r="H1054" s="761"/>
      <c r="I1054" s="761"/>
      <c r="J1054" s="761"/>
      <c r="K1054" s="761"/>
      <c r="L1054" s="762"/>
      <c r="M1054" s="763"/>
      <c r="N1054" s="764"/>
      <c r="O1054" s="90"/>
      <c r="P1054" s="90"/>
      <c r="Q1054" s="90"/>
      <c r="R1054" s="90"/>
      <c r="S1054" s="90"/>
      <c r="T1054" s="90"/>
      <c r="U1054" s="90"/>
      <c r="V1054" s="90"/>
      <c r="W1054" s="708"/>
      <c r="X1054" s="753"/>
      <c r="Y1054" s="748"/>
    </row>
    <row r="1055" ht="17.25" customHeight="1">
      <c r="A1055" s="748"/>
      <c r="B1055" s="125"/>
      <c r="C1055" s="765"/>
      <c r="D1055" s="343"/>
      <c r="E1055" s="343"/>
      <c r="F1055" s="343"/>
      <c r="G1055" s="343"/>
      <c r="H1055" s="343"/>
      <c r="I1055" s="343"/>
      <c r="J1055" s="343"/>
      <c r="K1055" s="343"/>
      <c r="L1055" s="343"/>
      <c r="M1055" s="343"/>
      <c r="N1055" s="343"/>
      <c r="O1055" s="343"/>
      <c r="P1055" s="343"/>
      <c r="Q1055" s="343"/>
      <c r="R1055" s="343"/>
      <c r="S1055" s="343"/>
      <c r="T1055" s="343"/>
      <c r="U1055" s="343"/>
      <c r="V1055" s="343"/>
      <c r="W1055" s="766"/>
      <c r="X1055" s="753"/>
      <c r="Y1055" s="748"/>
    </row>
    <row r="1056" ht="17.25" customHeight="1">
      <c r="A1056" s="748"/>
      <c r="B1056" s="125"/>
      <c r="C1056" s="767" t="s">
        <v>193</v>
      </c>
      <c r="D1056" s="343"/>
      <c r="E1056" s="343"/>
      <c r="F1056" s="343"/>
      <c r="G1056" s="343"/>
      <c r="H1056" s="343"/>
      <c r="I1056" s="343"/>
      <c r="J1056" s="343"/>
      <c r="K1056" s="343"/>
      <c r="L1056" s="349"/>
      <c r="M1056" s="768"/>
      <c r="N1056" s="767"/>
      <c r="O1056" s="343"/>
      <c r="P1056" s="343"/>
      <c r="Q1056" s="343"/>
      <c r="R1056" s="343"/>
      <c r="S1056" s="343"/>
      <c r="T1056" s="343"/>
      <c r="U1056" s="343"/>
      <c r="V1056" s="343"/>
      <c r="W1056" s="349"/>
      <c r="X1056" s="753"/>
      <c r="Y1056" s="748"/>
    </row>
    <row r="1057" ht="17.25" customHeight="1">
      <c r="A1057" s="748"/>
      <c r="B1057" s="125"/>
      <c r="C1057" s="769"/>
      <c r="D1057" s="343"/>
      <c r="E1057" s="343"/>
      <c r="F1057" s="343"/>
      <c r="G1057" s="343"/>
      <c r="H1057" s="343"/>
      <c r="I1057" s="343"/>
      <c r="J1057" s="343"/>
      <c r="K1057" s="343"/>
      <c r="L1057" s="343"/>
      <c r="M1057" s="343"/>
      <c r="N1057" s="343"/>
      <c r="O1057" s="343"/>
      <c r="P1057" s="343"/>
      <c r="Q1057" s="343"/>
      <c r="R1057" s="343"/>
      <c r="S1057" s="343"/>
      <c r="T1057" s="343"/>
      <c r="U1057" s="343"/>
      <c r="V1057" s="343"/>
      <c r="W1057" s="766"/>
      <c r="X1057" s="753"/>
      <c r="Y1057" s="748"/>
    </row>
    <row r="1058" ht="17.25" customHeight="1">
      <c r="A1058" s="748"/>
      <c r="B1058" s="125"/>
      <c r="C1058" s="770" t="s">
        <v>308</v>
      </c>
      <c r="D1058" s="66"/>
      <c r="E1058" s="66"/>
      <c r="F1058" s="66"/>
      <c r="G1058" s="66"/>
      <c r="H1058" s="66"/>
      <c r="I1058" s="66"/>
      <c r="J1058" s="66"/>
      <c r="K1058" s="66"/>
      <c r="L1058" s="67"/>
      <c r="M1058" s="771"/>
      <c r="N1058" s="772" t="s">
        <v>309</v>
      </c>
      <c r="O1058" s="773"/>
      <c r="P1058" s="773"/>
      <c r="Q1058" s="773"/>
      <c r="R1058" s="773"/>
      <c r="S1058" s="773"/>
      <c r="T1058" s="773"/>
      <c r="U1058" s="773"/>
      <c r="V1058" s="773"/>
      <c r="W1058" s="774"/>
      <c r="X1058" s="753"/>
      <c r="Y1058" s="748"/>
    </row>
    <row r="1059" ht="17.25" customHeight="1">
      <c r="A1059" s="748"/>
      <c r="B1059" s="125"/>
      <c r="C1059" s="797"/>
      <c r="D1059" s="776"/>
      <c r="E1059" s="777"/>
      <c r="F1059" s="777" t="str">
        <f>IF(ISBLANK(C1055),"",IF(C1059&gt;1,"Experiências Adquiridas",IF(C1059=1,"Experiência Adquirida","Missão Sem Experiência")))</f>
        <v/>
      </c>
      <c r="G1059" s="343"/>
      <c r="H1059" s="343"/>
      <c r="I1059" s="343"/>
      <c r="J1059" s="343"/>
      <c r="K1059" s="343"/>
      <c r="L1059" s="766"/>
      <c r="M1059" s="778"/>
      <c r="N1059" s="779"/>
      <c r="O1059" s="343"/>
      <c r="P1059" s="343"/>
      <c r="Q1059" s="343"/>
      <c r="R1059" s="343"/>
      <c r="S1059" s="343"/>
      <c r="T1059" s="343"/>
      <c r="U1059" s="343"/>
      <c r="V1059" s="343"/>
      <c r="W1059" s="766"/>
      <c r="X1059" s="753"/>
      <c r="Y1059" s="748"/>
    </row>
    <row r="1060" ht="17.25" customHeight="1">
      <c r="A1060" s="748"/>
      <c r="B1060" s="125"/>
      <c r="C1060" s="780" t="s">
        <v>196</v>
      </c>
      <c r="D1060" s="56"/>
      <c r="E1060" s="56"/>
      <c r="F1060" s="56"/>
      <c r="G1060" s="56"/>
      <c r="H1060" s="56"/>
      <c r="I1060" s="56"/>
      <c r="J1060" s="56"/>
      <c r="K1060" s="56"/>
      <c r="L1060" s="248"/>
      <c r="M1060" s="781"/>
      <c r="N1060" s="767" t="s">
        <v>197</v>
      </c>
      <c r="O1060" s="343"/>
      <c r="P1060" s="343"/>
      <c r="Q1060" s="343"/>
      <c r="R1060" s="343"/>
      <c r="S1060" s="343"/>
      <c r="T1060" s="343"/>
      <c r="U1060" s="343"/>
      <c r="V1060" s="343"/>
      <c r="W1060" s="349"/>
      <c r="X1060" s="753"/>
      <c r="Y1060" s="748"/>
    </row>
    <row r="1061" ht="17.25" customHeight="1">
      <c r="A1061" s="748"/>
      <c r="B1061" s="125"/>
      <c r="C1061" s="782"/>
      <c r="D1061" s="66"/>
      <c r="E1061" s="66"/>
      <c r="F1061" s="66"/>
      <c r="G1061" s="66"/>
      <c r="H1061" s="66"/>
      <c r="I1061" s="66"/>
      <c r="J1061" s="66"/>
      <c r="K1061" s="66"/>
      <c r="L1061" s="783"/>
      <c r="M1061" s="784"/>
      <c r="N1061" s="782"/>
      <c r="O1061" s="66"/>
      <c r="P1061" s="66"/>
      <c r="Q1061" s="66"/>
      <c r="R1061" s="66"/>
      <c r="S1061" s="66"/>
      <c r="T1061" s="66"/>
      <c r="U1061" s="66"/>
      <c r="V1061" s="66"/>
      <c r="W1061" s="783"/>
      <c r="X1061" s="753"/>
      <c r="Y1061" s="748"/>
    </row>
    <row r="1062" ht="17.25" customHeight="1">
      <c r="A1062" s="748"/>
      <c r="B1062" s="125"/>
      <c r="C1062" s="785"/>
      <c r="L1062" s="786"/>
      <c r="N1062" s="785"/>
      <c r="W1062" s="786"/>
      <c r="X1062" s="753"/>
      <c r="Y1062" s="748"/>
    </row>
    <row r="1063" ht="17.25" customHeight="1">
      <c r="A1063" s="748"/>
      <c r="B1063" s="125"/>
      <c r="C1063" s="785"/>
      <c r="L1063" s="786"/>
      <c r="N1063" s="785"/>
      <c r="W1063" s="786"/>
      <c r="X1063" s="753"/>
      <c r="Y1063" s="748"/>
    </row>
    <row r="1064" ht="17.25" customHeight="1">
      <c r="A1064" s="748"/>
      <c r="B1064" s="125"/>
      <c r="C1064" s="785"/>
      <c r="L1064" s="786"/>
      <c r="N1064" s="785"/>
      <c r="W1064" s="786"/>
      <c r="X1064" s="753"/>
      <c r="Y1064" s="748"/>
    </row>
    <row r="1065" ht="17.25" customHeight="1">
      <c r="A1065" s="748"/>
      <c r="B1065" s="125"/>
      <c r="C1065" s="787"/>
      <c r="D1065" s="56"/>
      <c r="E1065" s="56"/>
      <c r="F1065" s="56"/>
      <c r="G1065" s="56"/>
      <c r="H1065" s="56"/>
      <c r="I1065" s="56"/>
      <c r="J1065" s="56"/>
      <c r="K1065" s="56"/>
      <c r="L1065" s="788"/>
      <c r="M1065" s="56"/>
      <c r="N1065" s="787"/>
      <c r="O1065" s="56"/>
      <c r="P1065" s="56"/>
      <c r="Q1065" s="56"/>
      <c r="R1065" s="56"/>
      <c r="S1065" s="56"/>
      <c r="T1065" s="56"/>
      <c r="U1065" s="56"/>
      <c r="V1065" s="56"/>
      <c r="W1065" s="788"/>
      <c r="X1065" s="753"/>
      <c r="Y1065" s="748"/>
    </row>
    <row r="1066" ht="17.25" customHeight="1">
      <c r="A1066" s="748"/>
      <c r="B1066" s="125"/>
      <c r="C1066" s="665"/>
      <c r="D1066" s="665"/>
      <c r="E1066" s="789"/>
      <c r="F1066" s="789"/>
      <c r="G1066" s="790"/>
      <c r="H1066" s="790"/>
      <c r="I1066" s="790"/>
      <c r="J1066" s="790"/>
      <c r="K1066" s="790"/>
      <c r="L1066" s="790"/>
      <c r="M1066" s="790"/>
      <c r="N1066" s="790"/>
      <c r="O1066" s="790"/>
      <c r="P1066" s="791"/>
      <c r="Q1066" s="791"/>
      <c r="R1066" s="791"/>
      <c r="S1066" s="791"/>
      <c r="T1066" s="791"/>
      <c r="U1066" s="791"/>
      <c r="V1066" s="791"/>
      <c r="W1066" s="791"/>
      <c r="X1066" s="753"/>
      <c r="Y1066" s="748"/>
    </row>
    <row r="1067" ht="17.25" customHeight="1">
      <c r="A1067" s="748"/>
      <c r="B1067" s="792"/>
      <c r="C1067" s="734"/>
      <c r="D1067" s="793"/>
      <c r="E1067" s="794"/>
      <c r="F1067" s="794"/>
      <c r="G1067" s="795"/>
      <c r="H1067" s="795"/>
      <c r="I1067" s="795"/>
      <c r="J1067" s="795"/>
      <c r="K1067" s="795"/>
      <c r="L1067" s="795"/>
      <c r="M1067" s="795"/>
      <c r="N1067" s="795"/>
      <c r="O1067" s="795"/>
      <c r="P1067" s="734"/>
      <c r="Q1067" s="734"/>
      <c r="R1067" s="734"/>
      <c r="S1067" s="734"/>
      <c r="T1067" s="734"/>
      <c r="U1067" s="734"/>
      <c r="V1067" s="734"/>
      <c r="W1067" s="734"/>
      <c r="X1067" s="796"/>
      <c r="Y1067" s="748"/>
    </row>
    <row r="1068" ht="17.25" customHeight="1">
      <c r="A1068" s="748"/>
      <c r="B1068" s="125"/>
      <c r="C1068" s="754"/>
      <c r="D1068" s="748"/>
      <c r="E1068" s="748"/>
      <c r="F1068" s="748"/>
      <c r="G1068" s="748"/>
      <c r="H1068" s="748"/>
      <c r="I1068" s="748"/>
      <c r="J1068" s="748"/>
      <c r="K1068" s="748"/>
      <c r="L1068" s="748"/>
      <c r="M1068" s="753"/>
      <c r="N1068" s="755"/>
      <c r="O1068" s="755"/>
      <c r="P1068" s="756"/>
      <c r="Q1068" s="756"/>
      <c r="R1068" s="757"/>
      <c r="S1068" s="757"/>
      <c r="T1068" s="758"/>
      <c r="U1068" s="758"/>
      <c r="V1068" s="759"/>
      <c r="W1068" s="759"/>
      <c r="X1068" s="753"/>
      <c r="Y1068" s="748"/>
    </row>
    <row r="1069" ht="17.25" customHeight="1">
      <c r="A1069" s="748"/>
      <c r="B1069" s="125"/>
      <c r="C1069" s="760" t="s">
        <v>307</v>
      </c>
      <c r="D1069" s="761"/>
      <c r="E1069" s="761"/>
      <c r="F1069" s="761"/>
      <c r="G1069" s="761"/>
      <c r="H1069" s="761"/>
      <c r="I1069" s="761"/>
      <c r="J1069" s="761"/>
      <c r="K1069" s="761"/>
      <c r="L1069" s="762"/>
      <c r="M1069" s="763"/>
      <c r="N1069" s="764"/>
      <c r="O1069" s="90"/>
      <c r="P1069" s="90"/>
      <c r="Q1069" s="90"/>
      <c r="R1069" s="90"/>
      <c r="S1069" s="90"/>
      <c r="T1069" s="90"/>
      <c r="U1069" s="90"/>
      <c r="V1069" s="90"/>
      <c r="W1069" s="708"/>
      <c r="X1069" s="753"/>
      <c r="Y1069" s="748"/>
    </row>
    <row r="1070" ht="17.25" customHeight="1">
      <c r="A1070" s="748"/>
      <c r="B1070" s="125"/>
      <c r="C1070" s="765"/>
      <c r="D1070" s="343"/>
      <c r="E1070" s="343"/>
      <c r="F1070" s="343"/>
      <c r="G1070" s="343"/>
      <c r="H1070" s="343"/>
      <c r="I1070" s="343"/>
      <c r="J1070" s="343"/>
      <c r="K1070" s="343"/>
      <c r="L1070" s="343"/>
      <c r="M1070" s="343"/>
      <c r="N1070" s="343"/>
      <c r="O1070" s="343"/>
      <c r="P1070" s="343"/>
      <c r="Q1070" s="343"/>
      <c r="R1070" s="343"/>
      <c r="S1070" s="343"/>
      <c r="T1070" s="343"/>
      <c r="U1070" s="343"/>
      <c r="V1070" s="343"/>
      <c r="W1070" s="766"/>
      <c r="X1070" s="753"/>
      <c r="Y1070" s="748"/>
    </row>
    <row r="1071" ht="17.25" customHeight="1">
      <c r="A1071" s="748"/>
      <c r="B1071" s="125"/>
      <c r="C1071" s="767" t="s">
        <v>193</v>
      </c>
      <c r="D1071" s="343"/>
      <c r="E1071" s="343"/>
      <c r="F1071" s="343"/>
      <c r="G1071" s="343"/>
      <c r="H1071" s="343"/>
      <c r="I1071" s="343"/>
      <c r="J1071" s="343"/>
      <c r="K1071" s="343"/>
      <c r="L1071" s="349"/>
      <c r="M1071" s="768"/>
      <c r="N1071" s="767"/>
      <c r="O1071" s="343"/>
      <c r="P1071" s="343"/>
      <c r="Q1071" s="343"/>
      <c r="R1071" s="343"/>
      <c r="S1071" s="343"/>
      <c r="T1071" s="343"/>
      <c r="U1071" s="343"/>
      <c r="V1071" s="343"/>
      <c r="W1071" s="349"/>
      <c r="X1071" s="753"/>
      <c r="Y1071" s="748"/>
    </row>
    <row r="1072" ht="17.25" customHeight="1">
      <c r="A1072" s="748"/>
      <c r="B1072" s="125"/>
      <c r="C1072" s="769"/>
      <c r="D1072" s="343"/>
      <c r="E1072" s="343"/>
      <c r="F1072" s="343"/>
      <c r="G1072" s="343"/>
      <c r="H1072" s="343"/>
      <c r="I1072" s="343"/>
      <c r="J1072" s="343"/>
      <c r="K1072" s="343"/>
      <c r="L1072" s="343"/>
      <c r="M1072" s="343"/>
      <c r="N1072" s="343"/>
      <c r="O1072" s="343"/>
      <c r="P1072" s="343"/>
      <c r="Q1072" s="343"/>
      <c r="R1072" s="343"/>
      <c r="S1072" s="343"/>
      <c r="T1072" s="343"/>
      <c r="U1072" s="343"/>
      <c r="V1072" s="343"/>
      <c r="W1072" s="766"/>
      <c r="X1072" s="753"/>
      <c r="Y1072" s="748"/>
    </row>
    <row r="1073" ht="17.25" customHeight="1">
      <c r="A1073" s="748"/>
      <c r="B1073" s="125"/>
      <c r="C1073" s="770" t="s">
        <v>308</v>
      </c>
      <c r="D1073" s="66"/>
      <c r="E1073" s="66"/>
      <c r="F1073" s="66"/>
      <c r="G1073" s="66"/>
      <c r="H1073" s="66"/>
      <c r="I1073" s="66"/>
      <c r="J1073" s="66"/>
      <c r="K1073" s="66"/>
      <c r="L1073" s="67"/>
      <c r="M1073" s="771"/>
      <c r="N1073" s="772" t="s">
        <v>309</v>
      </c>
      <c r="O1073" s="773"/>
      <c r="P1073" s="773"/>
      <c r="Q1073" s="773"/>
      <c r="R1073" s="773"/>
      <c r="S1073" s="773"/>
      <c r="T1073" s="773"/>
      <c r="U1073" s="773"/>
      <c r="V1073" s="773"/>
      <c r="W1073" s="774"/>
      <c r="X1073" s="753"/>
      <c r="Y1073" s="748"/>
    </row>
    <row r="1074" ht="17.25" customHeight="1">
      <c r="A1074" s="748"/>
      <c r="B1074" s="125"/>
      <c r="C1074" s="797"/>
      <c r="D1074" s="776"/>
      <c r="E1074" s="777"/>
      <c r="F1074" s="777" t="str">
        <f>IF(ISBLANK(C1070),"",IF(C1074&gt;1,"Experiências Adquiridas",IF(C1074=1,"Experiência Adquirida","Missão Sem Experiência")))</f>
        <v/>
      </c>
      <c r="G1074" s="343"/>
      <c r="H1074" s="343"/>
      <c r="I1074" s="343"/>
      <c r="J1074" s="343"/>
      <c r="K1074" s="343"/>
      <c r="L1074" s="766"/>
      <c r="M1074" s="778"/>
      <c r="N1074" s="779"/>
      <c r="O1074" s="343"/>
      <c r="P1074" s="343"/>
      <c r="Q1074" s="343"/>
      <c r="R1074" s="343"/>
      <c r="S1074" s="343"/>
      <c r="T1074" s="343"/>
      <c r="U1074" s="343"/>
      <c r="V1074" s="343"/>
      <c r="W1074" s="766"/>
      <c r="X1074" s="753"/>
      <c r="Y1074" s="748"/>
    </row>
    <row r="1075" ht="17.25" customHeight="1">
      <c r="A1075" s="748"/>
      <c r="B1075" s="125"/>
      <c r="C1075" s="780" t="s">
        <v>196</v>
      </c>
      <c r="D1075" s="56"/>
      <c r="E1075" s="56"/>
      <c r="F1075" s="56"/>
      <c r="G1075" s="56"/>
      <c r="H1075" s="56"/>
      <c r="I1075" s="56"/>
      <c r="J1075" s="56"/>
      <c r="K1075" s="56"/>
      <c r="L1075" s="248"/>
      <c r="M1075" s="781"/>
      <c r="N1075" s="767" t="s">
        <v>197</v>
      </c>
      <c r="O1075" s="343"/>
      <c r="P1075" s="343"/>
      <c r="Q1075" s="343"/>
      <c r="R1075" s="343"/>
      <c r="S1075" s="343"/>
      <c r="T1075" s="343"/>
      <c r="U1075" s="343"/>
      <c r="V1075" s="343"/>
      <c r="W1075" s="349"/>
      <c r="X1075" s="753"/>
      <c r="Y1075" s="748"/>
    </row>
    <row r="1076" ht="17.25" customHeight="1">
      <c r="A1076" s="748"/>
      <c r="B1076" s="125"/>
      <c r="C1076" s="782"/>
      <c r="D1076" s="66"/>
      <c r="E1076" s="66"/>
      <c r="F1076" s="66"/>
      <c r="G1076" s="66"/>
      <c r="H1076" s="66"/>
      <c r="I1076" s="66"/>
      <c r="J1076" s="66"/>
      <c r="K1076" s="66"/>
      <c r="L1076" s="783"/>
      <c r="M1076" s="784"/>
      <c r="N1076" s="782"/>
      <c r="O1076" s="66"/>
      <c r="P1076" s="66"/>
      <c r="Q1076" s="66"/>
      <c r="R1076" s="66"/>
      <c r="S1076" s="66"/>
      <c r="T1076" s="66"/>
      <c r="U1076" s="66"/>
      <c r="V1076" s="66"/>
      <c r="W1076" s="783"/>
      <c r="X1076" s="753"/>
      <c r="Y1076" s="748"/>
    </row>
    <row r="1077" ht="17.25" customHeight="1">
      <c r="A1077" s="748"/>
      <c r="B1077" s="125"/>
      <c r="C1077" s="785"/>
      <c r="L1077" s="786"/>
      <c r="N1077" s="785"/>
      <c r="W1077" s="786"/>
      <c r="X1077" s="753"/>
      <c r="Y1077" s="748"/>
    </row>
    <row r="1078" ht="17.25" customHeight="1">
      <c r="A1078" s="748"/>
      <c r="B1078" s="125"/>
      <c r="C1078" s="785"/>
      <c r="L1078" s="786"/>
      <c r="N1078" s="785"/>
      <c r="W1078" s="786"/>
      <c r="X1078" s="753"/>
      <c r="Y1078" s="748"/>
    </row>
    <row r="1079" ht="17.25" customHeight="1">
      <c r="A1079" s="748"/>
      <c r="B1079" s="125"/>
      <c r="C1079" s="785"/>
      <c r="L1079" s="786"/>
      <c r="N1079" s="785"/>
      <c r="W1079" s="786"/>
      <c r="X1079" s="753"/>
      <c r="Y1079" s="748"/>
    </row>
    <row r="1080" ht="17.25" customHeight="1">
      <c r="A1080" s="748"/>
      <c r="B1080" s="125"/>
      <c r="C1080" s="787"/>
      <c r="D1080" s="56"/>
      <c r="E1080" s="56"/>
      <c r="F1080" s="56"/>
      <c r="G1080" s="56"/>
      <c r="H1080" s="56"/>
      <c r="I1080" s="56"/>
      <c r="J1080" s="56"/>
      <c r="K1080" s="56"/>
      <c r="L1080" s="788"/>
      <c r="M1080" s="56"/>
      <c r="N1080" s="787"/>
      <c r="O1080" s="56"/>
      <c r="P1080" s="56"/>
      <c r="Q1080" s="56"/>
      <c r="R1080" s="56"/>
      <c r="S1080" s="56"/>
      <c r="T1080" s="56"/>
      <c r="U1080" s="56"/>
      <c r="V1080" s="56"/>
      <c r="W1080" s="788"/>
      <c r="X1080" s="753"/>
      <c r="Y1080" s="748"/>
    </row>
    <row r="1081" ht="17.25" customHeight="1">
      <c r="A1081" s="748"/>
      <c r="B1081" s="125"/>
      <c r="C1081" s="665"/>
      <c r="D1081" s="665"/>
      <c r="E1081" s="789"/>
      <c r="F1081" s="789"/>
      <c r="G1081" s="790"/>
      <c r="H1081" s="790"/>
      <c r="I1081" s="790"/>
      <c r="J1081" s="790"/>
      <c r="K1081" s="790"/>
      <c r="L1081" s="790"/>
      <c r="M1081" s="790"/>
      <c r="N1081" s="790"/>
      <c r="O1081" s="790"/>
      <c r="P1081" s="791"/>
      <c r="Q1081" s="791"/>
      <c r="R1081" s="791"/>
      <c r="S1081" s="791"/>
      <c r="T1081" s="791"/>
      <c r="U1081" s="791"/>
      <c r="V1081" s="791"/>
      <c r="W1081" s="791"/>
      <c r="X1081" s="753"/>
      <c r="Y1081" s="748"/>
    </row>
    <row r="1082" ht="17.25" customHeight="1">
      <c r="A1082" s="748"/>
      <c r="B1082" s="792"/>
      <c r="C1082" s="734"/>
      <c r="D1082" s="793"/>
      <c r="E1082" s="794"/>
      <c r="F1082" s="794"/>
      <c r="G1082" s="795"/>
      <c r="H1082" s="795"/>
      <c r="I1082" s="795"/>
      <c r="J1082" s="795"/>
      <c r="K1082" s="795"/>
      <c r="L1082" s="795"/>
      <c r="M1082" s="795"/>
      <c r="N1082" s="795"/>
      <c r="O1082" s="795"/>
      <c r="P1082" s="734"/>
      <c r="Q1082" s="734"/>
      <c r="R1082" s="734"/>
      <c r="S1082" s="734"/>
      <c r="T1082" s="734"/>
      <c r="U1082" s="734"/>
      <c r="V1082" s="734"/>
      <c r="W1082" s="734"/>
      <c r="X1082" s="796"/>
      <c r="Y1082" s="748"/>
    </row>
    <row r="1083" ht="17.25" customHeight="1">
      <c r="A1083" s="748"/>
      <c r="B1083" s="125"/>
      <c r="C1083" s="754"/>
      <c r="D1083" s="748"/>
      <c r="E1083" s="748"/>
      <c r="F1083" s="748"/>
      <c r="G1083" s="748"/>
      <c r="H1083" s="748"/>
      <c r="I1083" s="748"/>
      <c r="J1083" s="748"/>
      <c r="K1083" s="748"/>
      <c r="L1083" s="748"/>
      <c r="M1083" s="753"/>
      <c r="N1083" s="755"/>
      <c r="O1083" s="755"/>
      <c r="P1083" s="756"/>
      <c r="Q1083" s="756"/>
      <c r="R1083" s="757"/>
      <c r="S1083" s="757"/>
      <c r="T1083" s="758"/>
      <c r="U1083" s="758"/>
      <c r="V1083" s="759"/>
      <c r="W1083" s="759"/>
      <c r="X1083" s="753"/>
      <c r="Y1083" s="748"/>
    </row>
    <row r="1084" ht="17.25" customHeight="1">
      <c r="A1084" s="748"/>
      <c r="B1084" s="125"/>
      <c r="C1084" s="760" t="s">
        <v>307</v>
      </c>
      <c r="D1084" s="761"/>
      <c r="E1084" s="761"/>
      <c r="F1084" s="761"/>
      <c r="G1084" s="761"/>
      <c r="H1084" s="761"/>
      <c r="I1084" s="761"/>
      <c r="J1084" s="761"/>
      <c r="K1084" s="761"/>
      <c r="L1084" s="762"/>
      <c r="M1084" s="763"/>
      <c r="N1084" s="764"/>
      <c r="O1084" s="90"/>
      <c r="P1084" s="90"/>
      <c r="Q1084" s="90"/>
      <c r="R1084" s="90"/>
      <c r="S1084" s="90"/>
      <c r="T1084" s="90"/>
      <c r="U1084" s="90"/>
      <c r="V1084" s="90"/>
      <c r="W1084" s="708"/>
      <c r="X1084" s="753"/>
      <c r="Y1084" s="748"/>
    </row>
    <row r="1085" ht="17.25" customHeight="1">
      <c r="A1085" s="748"/>
      <c r="B1085" s="125"/>
      <c r="C1085" s="765"/>
      <c r="D1085" s="343"/>
      <c r="E1085" s="343"/>
      <c r="F1085" s="343"/>
      <c r="G1085" s="343"/>
      <c r="H1085" s="343"/>
      <c r="I1085" s="343"/>
      <c r="J1085" s="343"/>
      <c r="K1085" s="343"/>
      <c r="L1085" s="343"/>
      <c r="M1085" s="343"/>
      <c r="N1085" s="343"/>
      <c r="O1085" s="343"/>
      <c r="P1085" s="343"/>
      <c r="Q1085" s="343"/>
      <c r="R1085" s="343"/>
      <c r="S1085" s="343"/>
      <c r="T1085" s="343"/>
      <c r="U1085" s="343"/>
      <c r="V1085" s="343"/>
      <c r="W1085" s="766"/>
      <c r="X1085" s="753"/>
      <c r="Y1085" s="748"/>
    </row>
    <row r="1086" ht="17.25" customHeight="1">
      <c r="A1086" s="748"/>
      <c r="B1086" s="125"/>
      <c r="C1086" s="767" t="s">
        <v>193</v>
      </c>
      <c r="D1086" s="343"/>
      <c r="E1086" s="343"/>
      <c r="F1086" s="343"/>
      <c r="G1086" s="343"/>
      <c r="H1086" s="343"/>
      <c r="I1086" s="343"/>
      <c r="J1086" s="343"/>
      <c r="K1086" s="343"/>
      <c r="L1086" s="349"/>
      <c r="M1086" s="768"/>
      <c r="N1086" s="767"/>
      <c r="O1086" s="343"/>
      <c r="P1086" s="343"/>
      <c r="Q1086" s="343"/>
      <c r="R1086" s="343"/>
      <c r="S1086" s="343"/>
      <c r="T1086" s="343"/>
      <c r="U1086" s="343"/>
      <c r="V1086" s="343"/>
      <c r="W1086" s="349"/>
      <c r="X1086" s="753"/>
      <c r="Y1086" s="748"/>
    </row>
    <row r="1087" ht="17.25" customHeight="1">
      <c r="A1087" s="748"/>
      <c r="B1087" s="125"/>
      <c r="C1087" s="769"/>
      <c r="D1087" s="343"/>
      <c r="E1087" s="343"/>
      <c r="F1087" s="343"/>
      <c r="G1087" s="343"/>
      <c r="H1087" s="343"/>
      <c r="I1087" s="343"/>
      <c r="J1087" s="343"/>
      <c r="K1087" s="343"/>
      <c r="L1087" s="343"/>
      <c r="M1087" s="343"/>
      <c r="N1087" s="343"/>
      <c r="O1087" s="343"/>
      <c r="P1087" s="343"/>
      <c r="Q1087" s="343"/>
      <c r="R1087" s="343"/>
      <c r="S1087" s="343"/>
      <c r="T1087" s="343"/>
      <c r="U1087" s="343"/>
      <c r="V1087" s="343"/>
      <c r="W1087" s="766"/>
      <c r="X1087" s="753"/>
      <c r="Y1087" s="748"/>
    </row>
    <row r="1088" ht="17.25" customHeight="1">
      <c r="A1088" s="748"/>
      <c r="B1088" s="125"/>
      <c r="C1088" s="770" t="s">
        <v>308</v>
      </c>
      <c r="D1088" s="66"/>
      <c r="E1088" s="66"/>
      <c r="F1088" s="66"/>
      <c r="G1088" s="66"/>
      <c r="H1088" s="66"/>
      <c r="I1088" s="66"/>
      <c r="J1088" s="66"/>
      <c r="K1088" s="66"/>
      <c r="L1088" s="67"/>
      <c r="M1088" s="771"/>
      <c r="N1088" s="772" t="s">
        <v>309</v>
      </c>
      <c r="O1088" s="773"/>
      <c r="P1088" s="773"/>
      <c r="Q1088" s="773"/>
      <c r="R1088" s="773"/>
      <c r="S1088" s="773"/>
      <c r="T1088" s="773"/>
      <c r="U1088" s="773"/>
      <c r="V1088" s="773"/>
      <c r="W1088" s="774"/>
      <c r="X1088" s="753"/>
      <c r="Y1088" s="748"/>
    </row>
    <row r="1089" ht="17.25" customHeight="1">
      <c r="A1089" s="748"/>
      <c r="B1089" s="125"/>
      <c r="C1089" s="797"/>
      <c r="D1089" s="776"/>
      <c r="E1089" s="777"/>
      <c r="F1089" s="777" t="str">
        <f>IF(ISBLANK(C1085),"",IF(C1089&gt;1,"Experiências Adquiridas",IF(C1089=1,"Experiência Adquirida","Missão Sem Experiência")))</f>
        <v/>
      </c>
      <c r="G1089" s="343"/>
      <c r="H1089" s="343"/>
      <c r="I1089" s="343"/>
      <c r="J1089" s="343"/>
      <c r="K1089" s="343"/>
      <c r="L1089" s="766"/>
      <c r="M1089" s="778"/>
      <c r="N1089" s="779"/>
      <c r="O1089" s="343"/>
      <c r="P1089" s="343"/>
      <c r="Q1089" s="343"/>
      <c r="R1089" s="343"/>
      <c r="S1089" s="343"/>
      <c r="T1089" s="343"/>
      <c r="U1089" s="343"/>
      <c r="V1089" s="343"/>
      <c r="W1089" s="766"/>
      <c r="X1089" s="753"/>
      <c r="Y1089" s="748"/>
    </row>
    <row r="1090" ht="17.25" customHeight="1">
      <c r="A1090" s="748"/>
      <c r="B1090" s="125"/>
      <c r="C1090" s="780" t="s">
        <v>196</v>
      </c>
      <c r="D1090" s="56"/>
      <c r="E1090" s="56"/>
      <c r="F1090" s="56"/>
      <c r="G1090" s="56"/>
      <c r="H1090" s="56"/>
      <c r="I1090" s="56"/>
      <c r="J1090" s="56"/>
      <c r="K1090" s="56"/>
      <c r="L1090" s="248"/>
      <c r="M1090" s="781"/>
      <c r="N1090" s="767" t="s">
        <v>197</v>
      </c>
      <c r="O1090" s="343"/>
      <c r="P1090" s="343"/>
      <c r="Q1090" s="343"/>
      <c r="R1090" s="343"/>
      <c r="S1090" s="343"/>
      <c r="T1090" s="343"/>
      <c r="U1090" s="343"/>
      <c r="V1090" s="343"/>
      <c r="W1090" s="349"/>
      <c r="X1090" s="753"/>
      <c r="Y1090" s="748"/>
    </row>
    <row r="1091" ht="17.25" customHeight="1">
      <c r="A1091" s="748"/>
      <c r="B1091" s="125"/>
      <c r="C1091" s="782"/>
      <c r="D1091" s="66"/>
      <c r="E1091" s="66"/>
      <c r="F1091" s="66"/>
      <c r="G1091" s="66"/>
      <c r="H1091" s="66"/>
      <c r="I1091" s="66"/>
      <c r="J1091" s="66"/>
      <c r="K1091" s="66"/>
      <c r="L1091" s="783"/>
      <c r="M1091" s="784"/>
      <c r="N1091" s="782"/>
      <c r="O1091" s="66"/>
      <c r="P1091" s="66"/>
      <c r="Q1091" s="66"/>
      <c r="R1091" s="66"/>
      <c r="S1091" s="66"/>
      <c r="T1091" s="66"/>
      <c r="U1091" s="66"/>
      <c r="V1091" s="66"/>
      <c r="W1091" s="783"/>
      <c r="X1091" s="753"/>
      <c r="Y1091" s="748"/>
    </row>
    <row r="1092" ht="17.25" customHeight="1">
      <c r="A1092" s="748"/>
      <c r="B1092" s="125"/>
      <c r="C1092" s="785"/>
      <c r="L1092" s="786"/>
      <c r="N1092" s="785"/>
      <c r="W1092" s="786"/>
      <c r="X1092" s="753"/>
      <c r="Y1092" s="748"/>
    </row>
    <row r="1093" ht="17.25" customHeight="1">
      <c r="A1093" s="748"/>
      <c r="B1093" s="125"/>
      <c r="C1093" s="785"/>
      <c r="L1093" s="786"/>
      <c r="N1093" s="785"/>
      <c r="W1093" s="786"/>
      <c r="X1093" s="753"/>
      <c r="Y1093" s="748"/>
    </row>
    <row r="1094" ht="17.25" customHeight="1">
      <c r="A1094" s="748"/>
      <c r="B1094" s="125"/>
      <c r="C1094" s="785"/>
      <c r="L1094" s="786"/>
      <c r="N1094" s="785"/>
      <c r="W1094" s="786"/>
      <c r="X1094" s="753"/>
      <c r="Y1094" s="748"/>
    </row>
    <row r="1095" ht="17.25" customHeight="1">
      <c r="A1095" s="748"/>
      <c r="B1095" s="125"/>
      <c r="C1095" s="787"/>
      <c r="D1095" s="56"/>
      <c r="E1095" s="56"/>
      <c r="F1095" s="56"/>
      <c r="G1095" s="56"/>
      <c r="H1095" s="56"/>
      <c r="I1095" s="56"/>
      <c r="J1095" s="56"/>
      <c r="K1095" s="56"/>
      <c r="L1095" s="788"/>
      <c r="M1095" s="56"/>
      <c r="N1095" s="787"/>
      <c r="O1095" s="56"/>
      <c r="P1095" s="56"/>
      <c r="Q1095" s="56"/>
      <c r="R1095" s="56"/>
      <c r="S1095" s="56"/>
      <c r="T1095" s="56"/>
      <c r="U1095" s="56"/>
      <c r="V1095" s="56"/>
      <c r="W1095" s="788"/>
      <c r="X1095" s="753"/>
      <c r="Y1095" s="748"/>
    </row>
    <row r="1096" ht="17.25" customHeight="1">
      <c r="A1096" s="748"/>
      <c r="B1096" s="125"/>
      <c r="C1096" s="665"/>
      <c r="D1096" s="665"/>
      <c r="E1096" s="789"/>
      <c r="F1096" s="789"/>
      <c r="G1096" s="790"/>
      <c r="H1096" s="790"/>
      <c r="I1096" s="790"/>
      <c r="J1096" s="790"/>
      <c r="K1096" s="790"/>
      <c r="L1096" s="790"/>
      <c r="M1096" s="790"/>
      <c r="N1096" s="790"/>
      <c r="O1096" s="790"/>
      <c r="P1096" s="791"/>
      <c r="Q1096" s="791"/>
      <c r="R1096" s="791"/>
      <c r="S1096" s="791"/>
      <c r="T1096" s="791"/>
      <c r="U1096" s="791"/>
      <c r="V1096" s="791"/>
      <c r="W1096" s="791"/>
      <c r="X1096" s="753"/>
      <c r="Y1096" s="748"/>
    </row>
    <row r="1097" ht="17.25" customHeight="1">
      <c r="A1097" s="748"/>
      <c r="B1097" s="792"/>
      <c r="C1097" s="734"/>
      <c r="D1097" s="793"/>
      <c r="E1097" s="794"/>
      <c r="F1097" s="794"/>
      <c r="G1097" s="795"/>
      <c r="H1097" s="795"/>
      <c r="I1097" s="795"/>
      <c r="J1097" s="795"/>
      <c r="K1097" s="795"/>
      <c r="L1097" s="795"/>
      <c r="M1097" s="795"/>
      <c r="N1097" s="795"/>
      <c r="O1097" s="795"/>
      <c r="P1097" s="734"/>
      <c r="Q1097" s="734"/>
      <c r="R1097" s="734"/>
      <c r="S1097" s="734"/>
      <c r="T1097" s="734"/>
      <c r="U1097" s="734"/>
      <c r="V1097" s="734"/>
      <c r="W1097" s="734"/>
      <c r="X1097" s="796"/>
      <c r="Y1097" s="748"/>
    </row>
    <row r="1098" ht="17.25" customHeight="1">
      <c r="A1098" s="748"/>
      <c r="B1098" s="125"/>
      <c r="C1098" s="754"/>
      <c r="D1098" s="748"/>
      <c r="E1098" s="748"/>
      <c r="F1098" s="748"/>
      <c r="G1098" s="748"/>
      <c r="H1098" s="748"/>
      <c r="I1098" s="748"/>
      <c r="J1098" s="748"/>
      <c r="K1098" s="748"/>
      <c r="L1098" s="748"/>
      <c r="M1098" s="753"/>
      <c r="N1098" s="755"/>
      <c r="O1098" s="755"/>
      <c r="P1098" s="756"/>
      <c r="Q1098" s="756"/>
      <c r="R1098" s="757"/>
      <c r="S1098" s="757"/>
      <c r="T1098" s="758"/>
      <c r="U1098" s="758"/>
      <c r="V1098" s="759"/>
      <c r="W1098" s="759"/>
      <c r="X1098" s="753"/>
      <c r="Y1098" s="748"/>
    </row>
    <row r="1099" ht="17.25" customHeight="1">
      <c r="A1099" s="748"/>
      <c r="B1099" s="125"/>
      <c r="C1099" s="760" t="s">
        <v>307</v>
      </c>
      <c r="D1099" s="761"/>
      <c r="E1099" s="761"/>
      <c r="F1099" s="761"/>
      <c r="G1099" s="761"/>
      <c r="H1099" s="761"/>
      <c r="I1099" s="761"/>
      <c r="J1099" s="761"/>
      <c r="K1099" s="761"/>
      <c r="L1099" s="762"/>
      <c r="M1099" s="763"/>
      <c r="N1099" s="764"/>
      <c r="O1099" s="90"/>
      <c r="P1099" s="90"/>
      <c r="Q1099" s="90"/>
      <c r="R1099" s="90"/>
      <c r="S1099" s="90"/>
      <c r="T1099" s="90"/>
      <c r="U1099" s="90"/>
      <c r="V1099" s="90"/>
      <c r="W1099" s="708"/>
      <c r="X1099" s="753"/>
      <c r="Y1099" s="748"/>
    </row>
    <row r="1100" ht="17.25" customHeight="1">
      <c r="A1100" s="748"/>
      <c r="B1100" s="125"/>
      <c r="C1100" s="765"/>
      <c r="D1100" s="343"/>
      <c r="E1100" s="343"/>
      <c r="F1100" s="343"/>
      <c r="G1100" s="343"/>
      <c r="H1100" s="343"/>
      <c r="I1100" s="343"/>
      <c r="J1100" s="343"/>
      <c r="K1100" s="343"/>
      <c r="L1100" s="343"/>
      <c r="M1100" s="343"/>
      <c r="N1100" s="343"/>
      <c r="O1100" s="343"/>
      <c r="P1100" s="343"/>
      <c r="Q1100" s="343"/>
      <c r="R1100" s="343"/>
      <c r="S1100" s="343"/>
      <c r="T1100" s="343"/>
      <c r="U1100" s="343"/>
      <c r="V1100" s="343"/>
      <c r="W1100" s="766"/>
      <c r="X1100" s="753"/>
      <c r="Y1100" s="748"/>
    </row>
    <row r="1101" ht="17.25" customHeight="1">
      <c r="A1101" s="748"/>
      <c r="B1101" s="125"/>
      <c r="C1101" s="767" t="s">
        <v>193</v>
      </c>
      <c r="D1101" s="343"/>
      <c r="E1101" s="343"/>
      <c r="F1101" s="343"/>
      <c r="G1101" s="343"/>
      <c r="H1101" s="343"/>
      <c r="I1101" s="343"/>
      <c r="J1101" s="343"/>
      <c r="K1101" s="343"/>
      <c r="L1101" s="349"/>
      <c r="M1101" s="768"/>
      <c r="N1101" s="767"/>
      <c r="O1101" s="343"/>
      <c r="P1101" s="343"/>
      <c r="Q1101" s="343"/>
      <c r="R1101" s="343"/>
      <c r="S1101" s="343"/>
      <c r="T1101" s="343"/>
      <c r="U1101" s="343"/>
      <c r="V1101" s="343"/>
      <c r="W1101" s="349"/>
      <c r="X1101" s="753"/>
      <c r="Y1101" s="748"/>
    </row>
    <row r="1102" ht="17.25" customHeight="1">
      <c r="A1102" s="748"/>
      <c r="B1102" s="125"/>
      <c r="C1102" s="769"/>
      <c r="D1102" s="343"/>
      <c r="E1102" s="343"/>
      <c r="F1102" s="343"/>
      <c r="G1102" s="343"/>
      <c r="H1102" s="343"/>
      <c r="I1102" s="343"/>
      <c r="J1102" s="343"/>
      <c r="K1102" s="343"/>
      <c r="L1102" s="343"/>
      <c r="M1102" s="343"/>
      <c r="N1102" s="343"/>
      <c r="O1102" s="343"/>
      <c r="P1102" s="343"/>
      <c r="Q1102" s="343"/>
      <c r="R1102" s="343"/>
      <c r="S1102" s="343"/>
      <c r="T1102" s="343"/>
      <c r="U1102" s="343"/>
      <c r="V1102" s="343"/>
      <c r="W1102" s="766"/>
      <c r="X1102" s="753"/>
      <c r="Y1102" s="748"/>
    </row>
    <row r="1103" ht="17.25" customHeight="1">
      <c r="A1103" s="748"/>
      <c r="B1103" s="125"/>
      <c r="C1103" s="770" t="s">
        <v>308</v>
      </c>
      <c r="D1103" s="66"/>
      <c r="E1103" s="66"/>
      <c r="F1103" s="66"/>
      <c r="G1103" s="66"/>
      <c r="H1103" s="66"/>
      <c r="I1103" s="66"/>
      <c r="J1103" s="66"/>
      <c r="K1103" s="66"/>
      <c r="L1103" s="67"/>
      <c r="M1103" s="771"/>
      <c r="N1103" s="772" t="s">
        <v>309</v>
      </c>
      <c r="O1103" s="773"/>
      <c r="P1103" s="773"/>
      <c r="Q1103" s="773"/>
      <c r="R1103" s="773"/>
      <c r="S1103" s="773"/>
      <c r="T1103" s="773"/>
      <c r="U1103" s="773"/>
      <c r="V1103" s="773"/>
      <c r="W1103" s="774"/>
      <c r="X1103" s="753"/>
      <c r="Y1103" s="748"/>
    </row>
    <row r="1104" ht="17.25" customHeight="1">
      <c r="A1104" s="748"/>
      <c r="B1104" s="125"/>
      <c r="C1104" s="797"/>
      <c r="D1104" s="776"/>
      <c r="E1104" s="777"/>
      <c r="F1104" s="777" t="str">
        <f>IF(ISBLANK(C1100),"",IF(C1104&gt;1,"Experiências Adquiridas",IF(C1104=1,"Experiência Adquirida","Missão Sem Experiência")))</f>
        <v/>
      </c>
      <c r="G1104" s="343"/>
      <c r="H1104" s="343"/>
      <c r="I1104" s="343"/>
      <c r="J1104" s="343"/>
      <c r="K1104" s="343"/>
      <c r="L1104" s="766"/>
      <c r="M1104" s="778"/>
      <c r="N1104" s="779"/>
      <c r="O1104" s="343"/>
      <c r="P1104" s="343"/>
      <c r="Q1104" s="343"/>
      <c r="R1104" s="343"/>
      <c r="S1104" s="343"/>
      <c r="T1104" s="343"/>
      <c r="U1104" s="343"/>
      <c r="V1104" s="343"/>
      <c r="W1104" s="766"/>
      <c r="X1104" s="753"/>
      <c r="Y1104" s="748"/>
    </row>
    <row r="1105" ht="17.25" customHeight="1">
      <c r="A1105" s="748"/>
      <c r="B1105" s="125"/>
      <c r="C1105" s="780" t="s">
        <v>196</v>
      </c>
      <c r="D1105" s="56"/>
      <c r="E1105" s="56"/>
      <c r="F1105" s="56"/>
      <c r="G1105" s="56"/>
      <c r="H1105" s="56"/>
      <c r="I1105" s="56"/>
      <c r="J1105" s="56"/>
      <c r="K1105" s="56"/>
      <c r="L1105" s="248"/>
      <c r="M1105" s="781"/>
      <c r="N1105" s="767" t="s">
        <v>197</v>
      </c>
      <c r="O1105" s="343"/>
      <c r="P1105" s="343"/>
      <c r="Q1105" s="343"/>
      <c r="R1105" s="343"/>
      <c r="S1105" s="343"/>
      <c r="T1105" s="343"/>
      <c r="U1105" s="343"/>
      <c r="V1105" s="343"/>
      <c r="W1105" s="349"/>
      <c r="X1105" s="753"/>
      <c r="Y1105" s="748"/>
    </row>
    <row r="1106" ht="17.25" customHeight="1">
      <c r="A1106" s="748"/>
      <c r="B1106" s="125"/>
      <c r="C1106" s="782"/>
      <c r="D1106" s="66"/>
      <c r="E1106" s="66"/>
      <c r="F1106" s="66"/>
      <c r="G1106" s="66"/>
      <c r="H1106" s="66"/>
      <c r="I1106" s="66"/>
      <c r="J1106" s="66"/>
      <c r="K1106" s="66"/>
      <c r="L1106" s="783"/>
      <c r="M1106" s="784"/>
      <c r="N1106" s="782"/>
      <c r="O1106" s="66"/>
      <c r="P1106" s="66"/>
      <c r="Q1106" s="66"/>
      <c r="R1106" s="66"/>
      <c r="S1106" s="66"/>
      <c r="T1106" s="66"/>
      <c r="U1106" s="66"/>
      <c r="V1106" s="66"/>
      <c r="W1106" s="783"/>
      <c r="X1106" s="753"/>
      <c r="Y1106" s="748"/>
    </row>
    <row r="1107" ht="17.25" customHeight="1">
      <c r="A1107" s="748"/>
      <c r="B1107" s="125"/>
      <c r="C1107" s="785"/>
      <c r="L1107" s="786"/>
      <c r="N1107" s="785"/>
      <c r="W1107" s="786"/>
      <c r="X1107" s="753"/>
      <c r="Y1107" s="748"/>
    </row>
    <row r="1108" ht="17.25" customHeight="1">
      <c r="A1108" s="748"/>
      <c r="B1108" s="125"/>
      <c r="C1108" s="785"/>
      <c r="L1108" s="786"/>
      <c r="N1108" s="785"/>
      <c r="W1108" s="786"/>
      <c r="X1108" s="753"/>
      <c r="Y1108" s="748"/>
    </row>
    <row r="1109" ht="17.25" customHeight="1">
      <c r="A1109" s="748"/>
      <c r="B1109" s="125"/>
      <c r="C1109" s="785"/>
      <c r="L1109" s="786"/>
      <c r="N1109" s="785"/>
      <c r="W1109" s="786"/>
      <c r="X1109" s="753"/>
      <c r="Y1109" s="748"/>
    </row>
    <row r="1110" ht="17.25" customHeight="1">
      <c r="A1110" s="748"/>
      <c r="B1110" s="125"/>
      <c r="C1110" s="787"/>
      <c r="D1110" s="56"/>
      <c r="E1110" s="56"/>
      <c r="F1110" s="56"/>
      <c r="G1110" s="56"/>
      <c r="H1110" s="56"/>
      <c r="I1110" s="56"/>
      <c r="J1110" s="56"/>
      <c r="K1110" s="56"/>
      <c r="L1110" s="788"/>
      <c r="M1110" s="56"/>
      <c r="N1110" s="787"/>
      <c r="O1110" s="56"/>
      <c r="P1110" s="56"/>
      <c r="Q1110" s="56"/>
      <c r="R1110" s="56"/>
      <c r="S1110" s="56"/>
      <c r="T1110" s="56"/>
      <c r="U1110" s="56"/>
      <c r="V1110" s="56"/>
      <c r="W1110" s="788"/>
      <c r="X1110" s="753"/>
      <c r="Y1110" s="748"/>
    </row>
    <row r="1111" ht="17.25" customHeight="1">
      <c r="A1111" s="748"/>
      <c r="B1111" s="125"/>
      <c r="C1111" s="665"/>
      <c r="D1111" s="665"/>
      <c r="E1111" s="789"/>
      <c r="F1111" s="789"/>
      <c r="G1111" s="790"/>
      <c r="H1111" s="790"/>
      <c r="I1111" s="790"/>
      <c r="J1111" s="790"/>
      <c r="K1111" s="790"/>
      <c r="L1111" s="790"/>
      <c r="M1111" s="790"/>
      <c r="N1111" s="790"/>
      <c r="O1111" s="790"/>
      <c r="P1111" s="791"/>
      <c r="Q1111" s="791"/>
      <c r="R1111" s="791"/>
      <c r="S1111" s="791"/>
      <c r="T1111" s="791"/>
      <c r="U1111" s="791"/>
      <c r="V1111" s="791"/>
      <c r="W1111" s="791"/>
      <c r="X1111" s="753"/>
      <c r="Y1111" s="748"/>
    </row>
    <row r="1112" ht="17.25" customHeight="1">
      <c r="A1112" s="748"/>
      <c r="B1112" s="792"/>
      <c r="C1112" s="734"/>
      <c r="D1112" s="793"/>
      <c r="E1112" s="794"/>
      <c r="F1112" s="794"/>
      <c r="G1112" s="795"/>
      <c r="H1112" s="795"/>
      <c r="I1112" s="795"/>
      <c r="J1112" s="795"/>
      <c r="K1112" s="795"/>
      <c r="L1112" s="795"/>
      <c r="M1112" s="795"/>
      <c r="N1112" s="795"/>
      <c r="O1112" s="795"/>
      <c r="P1112" s="734"/>
      <c r="Q1112" s="734"/>
      <c r="R1112" s="734"/>
      <c r="S1112" s="734"/>
      <c r="T1112" s="734"/>
      <c r="U1112" s="734"/>
      <c r="V1112" s="734"/>
      <c r="W1112" s="734"/>
      <c r="X1112" s="796"/>
      <c r="Y1112" s="748"/>
    </row>
    <row r="1113" ht="17.25" customHeight="1">
      <c r="A1113" s="748"/>
      <c r="B1113" s="125"/>
      <c r="C1113" s="754"/>
      <c r="D1113" s="748"/>
      <c r="E1113" s="748"/>
      <c r="F1113" s="748"/>
      <c r="G1113" s="748"/>
      <c r="H1113" s="748"/>
      <c r="I1113" s="748"/>
      <c r="J1113" s="748"/>
      <c r="K1113" s="748"/>
      <c r="L1113" s="748"/>
      <c r="M1113" s="753"/>
      <c r="N1113" s="755"/>
      <c r="O1113" s="755"/>
      <c r="P1113" s="756"/>
      <c r="Q1113" s="756"/>
      <c r="R1113" s="757"/>
      <c r="S1113" s="757"/>
      <c r="T1113" s="758"/>
      <c r="U1113" s="758"/>
      <c r="V1113" s="759"/>
      <c r="W1113" s="759"/>
      <c r="X1113" s="753"/>
      <c r="Y1113" s="748"/>
    </row>
    <row r="1114" ht="17.25" customHeight="1">
      <c r="A1114" s="748"/>
      <c r="B1114" s="125"/>
      <c r="C1114" s="760" t="s">
        <v>307</v>
      </c>
      <c r="D1114" s="761"/>
      <c r="E1114" s="761"/>
      <c r="F1114" s="761"/>
      <c r="G1114" s="761"/>
      <c r="H1114" s="761"/>
      <c r="I1114" s="761"/>
      <c r="J1114" s="761"/>
      <c r="K1114" s="761"/>
      <c r="L1114" s="762"/>
      <c r="M1114" s="763"/>
      <c r="N1114" s="764"/>
      <c r="O1114" s="90"/>
      <c r="P1114" s="90"/>
      <c r="Q1114" s="90"/>
      <c r="R1114" s="90"/>
      <c r="S1114" s="90"/>
      <c r="T1114" s="90"/>
      <c r="U1114" s="90"/>
      <c r="V1114" s="90"/>
      <c r="W1114" s="708"/>
      <c r="X1114" s="753"/>
      <c r="Y1114" s="748"/>
    </row>
    <row r="1115" ht="17.25" customHeight="1">
      <c r="A1115" s="748"/>
      <c r="B1115" s="125"/>
      <c r="C1115" s="765"/>
      <c r="D1115" s="343"/>
      <c r="E1115" s="343"/>
      <c r="F1115" s="343"/>
      <c r="G1115" s="343"/>
      <c r="H1115" s="343"/>
      <c r="I1115" s="343"/>
      <c r="J1115" s="343"/>
      <c r="K1115" s="343"/>
      <c r="L1115" s="343"/>
      <c r="M1115" s="343"/>
      <c r="N1115" s="343"/>
      <c r="O1115" s="343"/>
      <c r="P1115" s="343"/>
      <c r="Q1115" s="343"/>
      <c r="R1115" s="343"/>
      <c r="S1115" s="343"/>
      <c r="T1115" s="343"/>
      <c r="U1115" s="343"/>
      <c r="V1115" s="343"/>
      <c r="W1115" s="766"/>
      <c r="X1115" s="753"/>
      <c r="Y1115" s="748"/>
    </row>
    <row r="1116" ht="17.25" customHeight="1">
      <c r="A1116" s="748"/>
      <c r="B1116" s="125"/>
      <c r="C1116" s="767" t="s">
        <v>193</v>
      </c>
      <c r="D1116" s="343"/>
      <c r="E1116" s="343"/>
      <c r="F1116" s="343"/>
      <c r="G1116" s="343"/>
      <c r="H1116" s="343"/>
      <c r="I1116" s="343"/>
      <c r="J1116" s="343"/>
      <c r="K1116" s="343"/>
      <c r="L1116" s="349"/>
      <c r="M1116" s="768"/>
      <c r="N1116" s="767"/>
      <c r="O1116" s="343"/>
      <c r="P1116" s="343"/>
      <c r="Q1116" s="343"/>
      <c r="R1116" s="343"/>
      <c r="S1116" s="343"/>
      <c r="T1116" s="343"/>
      <c r="U1116" s="343"/>
      <c r="V1116" s="343"/>
      <c r="W1116" s="349"/>
      <c r="X1116" s="753"/>
      <c r="Y1116" s="748"/>
    </row>
    <row r="1117" ht="17.25" customHeight="1">
      <c r="A1117" s="748"/>
      <c r="B1117" s="125"/>
      <c r="C1117" s="769"/>
      <c r="D1117" s="343"/>
      <c r="E1117" s="343"/>
      <c r="F1117" s="343"/>
      <c r="G1117" s="343"/>
      <c r="H1117" s="343"/>
      <c r="I1117" s="343"/>
      <c r="J1117" s="343"/>
      <c r="K1117" s="343"/>
      <c r="L1117" s="343"/>
      <c r="M1117" s="343"/>
      <c r="N1117" s="343"/>
      <c r="O1117" s="343"/>
      <c r="P1117" s="343"/>
      <c r="Q1117" s="343"/>
      <c r="R1117" s="343"/>
      <c r="S1117" s="343"/>
      <c r="T1117" s="343"/>
      <c r="U1117" s="343"/>
      <c r="V1117" s="343"/>
      <c r="W1117" s="766"/>
      <c r="X1117" s="753"/>
      <c r="Y1117" s="748"/>
    </row>
    <row r="1118" ht="17.25" customHeight="1">
      <c r="A1118" s="748"/>
      <c r="B1118" s="125"/>
      <c r="C1118" s="770" t="s">
        <v>308</v>
      </c>
      <c r="D1118" s="66"/>
      <c r="E1118" s="66"/>
      <c r="F1118" s="66"/>
      <c r="G1118" s="66"/>
      <c r="H1118" s="66"/>
      <c r="I1118" s="66"/>
      <c r="J1118" s="66"/>
      <c r="K1118" s="66"/>
      <c r="L1118" s="67"/>
      <c r="M1118" s="771"/>
      <c r="N1118" s="772" t="s">
        <v>309</v>
      </c>
      <c r="O1118" s="773"/>
      <c r="P1118" s="773"/>
      <c r="Q1118" s="773"/>
      <c r="R1118" s="773"/>
      <c r="S1118" s="773"/>
      <c r="T1118" s="773"/>
      <c r="U1118" s="773"/>
      <c r="V1118" s="773"/>
      <c r="W1118" s="774"/>
      <c r="X1118" s="753"/>
      <c r="Y1118" s="748"/>
    </row>
    <row r="1119" ht="17.25" customHeight="1">
      <c r="A1119" s="748"/>
      <c r="B1119" s="125"/>
      <c r="C1119" s="797"/>
      <c r="D1119" s="776"/>
      <c r="E1119" s="777"/>
      <c r="F1119" s="777" t="str">
        <f>IF(ISBLANK(C1115),"",IF(C1119&gt;1,"Experiências Adquiridas",IF(C1119=1,"Experiência Adquirida","Missão Sem Experiência")))</f>
        <v/>
      </c>
      <c r="G1119" s="343"/>
      <c r="H1119" s="343"/>
      <c r="I1119" s="343"/>
      <c r="J1119" s="343"/>
      <c r="K1119" s="343"/>
      <c r="L1119" s="766"/>
      <c r="M1119" s="778"/>
      <c r="N1119" s="779"/>
      <c r="O1119" s="343"/>
      <c r="P1119" s="343"/>
      <c r="Q1119" s="343"/>
      <c r="R1119" s="343"/>
      <c r="S1119" s="343"/>
      <c r="T1119" s="343"/>
      <c r="U1119" s="343"/>
      <c r="V1119" s="343"/>
      <c r="W1119" s="766"/>
      <c r="X1119" s="753"/>
      <c r="Y1119" s="748"/>
    </row>
    <row r="1120" ht="17.25" customHeight="1">
      <c r="A1120" s="748"/>
      <c r="B1120" s="125"/>
      <c r="C1120" s="780" t="s">
        <v>196</v>
      </c>
      <c r="D1120" s="56"/>
      <c r="E1120" s="56"/>
      <c r="F1120" s="56"/>
      <c r="G1120" s="56"/>
      <c r="H1120" s="56"/>
      <c r="I1120" s="56"/>
      <c r="J1120" s="56"/>
      <c r="K1120" s="56"/>
      <c r="L1120" s="248"/>
      <c r="M1120" s="781"/>
      <c r="N1120" s="767" t="s">
        <v>197</v>
      </c>
      <c r="O1120" s="343"/>
      <c r="P1120" s="343"/>
      <c r="Q1120" s="343"/>
      <c r="R1120" s="343"/>
      <c r="S1120" s="343"/>
      <c r="T1120" s="343"/>
      <c r="U1120" s="343"/>
      <c r="V1120" s="343"/>
      <c r="W1120" s="349"/>
      <c r="X1120" s="753"/>
      <c r="Y1120" s="748"/>
    </row>
    <row r="1121" ht="17.25" customHeight="1">
      <c r="A1121" s="748"/>
      <c r="B1121" s="125"/>
      <c r="C1121" s="782"/>
      <c r="D1121" s="66"/>
      <c r="E1121" s="66"/>
      <c r="F1121" s="66"/>
      <c r="G1121" s="66"/>
      <c r="H1121" s="66"/>
      <c r="I1121" s="66"/>
      <c r="J1121" s="66"/>
      <c r="K1121" s="66"/>
      <c r="L1121" s="783"/>
      <c r="M1121" s="784"/>
      <c r="N1121" s="782"/>
      <c r="O1121" s="66"/>
      <c r="P1121" s="66"/>
      <c r="Q1121" s="66"/>
      <c r="R1121" s="66"/>
      <c r="S1121" s="66"/>
      <c r="T1121" s="66"/>
      <c r="U1121" s="66"/>
      <c r="V1121" s="66"/>
      <c r="W1121" s="783"/>
      <c r="X1121" s="753"/>
      <c r="Y1121" s="748"/>
    </row>
    <row r="1122" ht="17.25" customHeight="1">
      <c r="A1122" s="748"/>
      <c r="B1122" s="125"/>
      <c r="C1122" s="785"/>
      <c r="L1122" s="786"/>
      <c r="N1122" s="785"/>
      <c r="W1122" s="786"/>
      <c r="X1122" s="753"/>
      <c r="Y1122" s="748"/>
    </row>
    <row r="1123" ht="17.25" customHeight="1">
      <c r="A1123" s="748"/>
      <c r="B1123" s="125"/>
      <c r="C1123" s="785"/>
      <c r="L1123" s="786"/>
      <c r="N1123" s="785"/>
      <c r="W1123" s="786"/>
      <c r="X1123" s="753"/>
      <c r="Y1123" s="748"/>
    </row>
    <row r="1124" ht="17.25" customHeight="1">
      <c r="A1124" s="748"/>
      <c r="B1124" s="125"/>
      <c r="C1124" s="785"/>
      <c r="L1124" s="786"/>
      <c r="N1124" s="785"/>
      <c r="W1124" s="786"/>
      <c r="X1124" s="753"/>
      <c r="Y1124" s="748"/>
    </row>
    <row r="1125" ht="17.25" customHeight="1">
      <c r="A1125" s="748"/>
      <c r="B1125" s="125"/>
      <c r="C1125" s="787"/>
      <c r="D1125" s="56"/>
      <c r="E1125" s="56"/>
      <c r="F1125" s="56"/>
      <c r="G1125" s="56"/>
      <c r="H1125" s="56"/>
      <c r="I1125" s="56"/>
      <c r="J1125" s="56"/>
      <c r="K1125" s="56"/>
      <c r="L1125" s="788"/>
      <c r="M1125" s="56"/>
      <c r="N1125" s="787"/>
      <c r="O1125" s="56"/>
      <c r="P1125" s="56"/>
      <c r="Q1125" s="56"/>
      <c r="R1125" s="56"/>
      <c r="S1125" s="56"/>
      <c r="T1125" s="56"/>
      <c r="U1125" s="56"/>
      <c r="V1125" s="56"/>
      <c r="W1125" s="788"/>
      <c r="X1125" s="753"/>
      <c r="Y1125" s="748"/>
    </row>
    <row r="1126" ht="17.25" customHeight="1">
      <c r="A1126" s="748"/>
      <c r="B1126" s="125"/>
      <c r="C1126" s="665"/>
      <c r="D1126" s="665"/>
      <c r="E1126" s="789"/>
      <c r="F1126" s="789"/>
      <c r="G1126" s="790"/>
      <c r="H1126" s="790"/>
      <c r="I1126" s="790"/>
      <c r="J1126" s="790"/>
      <c r="K1126" s="790"/>
      <c r="L1126" s="790"/>
      <c r="M1126" s="790"/>
      <c r="N1126" s="790"/>
      <c r="O1126" s="790"/>
      <c r="P1126" s="791"/>
      <c r="Q1126" s="791"/>
      <c r="R1126" s="791"/>
      <c r="S1126" s="791"/>
      <c r="T1126" s="791"/>
      <c r="U1126" s="791"/>
      <c r="V1126" s="791"/>
      <c r="W1126" s="791"/>
      <c r="X1126" s="753"/>
      <c r="Y1126" s="748"/>
    </row>
    <row r="1127" ht="17.25" customHeight="1">
      <c r="A1127" s="748"/>
      <c r="B1127" s="792"/>
      <c r="C1127" s="734"/>
      <c r="D1127" s="793"/>
      <c r="E1127" s="794"/>
      <c r="F1127" s="794"/>
      <c r="G1127" s="795"/>
      <c r="H1127" s="795"/>
      <c r="I1127" s="795"/>
      <c r="J1127" s="795"/>
      <c r="K1127" s="795"/>
      <c r="L1127" s="795"/>
      <c r="M1127" s="795"/>
      <c r="N1127" s="795"/>
      <c r="O1127" s="795"/>
      <c r="P1127" s="734"/>
      <c r="Q1127" s="734"/>
      <c r="R1127" s="734"/>
      <c r="S1127" s="734"/>
      <c r="T1127" s="734"/>
      <c r="U1127" s="734"/>
      <c r="V1127" s="734"/>
      <c r="W1127" s="734"/>
      <c r="X1127" s="796"/>
      <c r="Y1127" s="748"/>
    </row>
    <row r="1128" ht="17.25" customHeight="1">
      <c r="A1128" s="748"/>
      <c r="B1128" s="125"/>
      <c r="C1128" s="754"/>
      <c r="D1128" s="748"/>
      <c r="E1128" s="748"/>
      <c r="F1128" s="748"/>
      <c r="G1128" s="748"/>
      <c r="H1128" s="748"/>
      <c r="I1128" s="748"/>
      <c r="J1128" s="748"/>
      <c r="K1128" s="748"/>
      <c r="L1128" s="748"/>
      <c r="M1128" s="753"/>
      <c r="N1128" s="755"/>
      <c r="O1128" s="755"/>
      <c r="P1128" s="756"/>
      <c r="Q1128" s="756"/>
      <c r="R1128" s="757"/>
      <c r="S1128" s="757"/>
      <c r="T1128" s="758"/>
      <c r="U1128" s="758"/>
      <c r="V1128" s="759"/>
      <c r="W1128" s="759"/>
      <c r="X1128" s="753"/>
      <c r="Y1128" s="748"/>
    </row>
    <row r="1129" ht="17.25" customHeight="1">
      <c r="A1129" s="748"/>
      <c r="B1129" s="125"/>
      <c r="C1129" s="760" t="s">
        <v>307</v>
      </c>
      <c r="D1129" s="761"/>
      <c r="E1129" s="761"/>
      <c r="F1129" s="761"/>
      <c r="G1129" s="761"/>
      <c r="H1129" s="761"/>
      <c r="I1129" s="761"/>
      <c r="J1129" s="761"/>
      <c r="K1129" s="761"/>
      <c r="L1129" s="762"/>
      <c r="M1129" s="763"/>
      <c r="N1129" s="764"/>
      <c r="O1129" s="90"/>
      <c r="P1129" s="90"/>
      <c r="Q1129" s="90"/>
      <c r="R1129" s="90"/>
      <c r="S1129" s="90"/>
      <c r="T1129" s="90"/>
      <c r="U1129" s="90"/>
      <c r="V1129" s="90"/>
      <c r="W1129" s="708"/>
      <c r="X1129" s="753"/>
      <c r="Y1129" s="748"/>
    </row>
    <row r="1130" ht="17.25" customHeight="1">
      <c r="A1130" s="748"/>
      <c r="B1130" s="125"/>
      <c r="C1130" s="765"/>
      <c r="D1130" s="343"/>
      <c r="E1130" s="343"/>
      <c r="F1130" s="343"/>
      <c r="G1130" s="343"/>
      <c r="H1130" s="343"/>
      <c r="I1130" s="343"/>
      <c r="J1130" s="343"/>
      <c r="K1130" s="343"/>
      <c r="L1130" s="343"/>
      <c r="M1130" s="343"/>
      <c r="N1130" s="343"/>
      <c r="O1130" s="343"/>
      <c r="P1130" s="343"/>
      <c r="Q1130" s="343"/>
      <c r="R1130" s="343"/>
      <c r="S1130" s="343"/>
      <c r="T1130" s="343"/>
      <c r="U1130" s="343"/>
      <c r="V1130" s="343"/>
      <c r="W1130" s="766"/>
      <c r="X1130" s="753"/>
      <c r="Y1130" s="748"/>
    </row>
    <row r="1131" ht="17.25" customHeight="1">
      <c r="A1131" s="748"/>
      <c r="B1131" s="125"/>
      <c r="C1131" s="767" t="s">
        <v>193</v>
      </c>
      <c r="D1131" s="343"/>
      <c r="E1131" s="343"/>
      <c r="F1131" s="343"/>
      <c r="G1131" s="343"/>
      <c r="H1131" s="343"/>
      <c r="I1131" s="343"/>
      <c r="J1131" s="343"/>
      <c r="K1131" s="343"/>
      <c r="L1131" s="349"/>
      <c r="M1131" s="768"/>
      <c r="N1131" s="767"/>
      <c r="O1131" s="343"/>
      <c r="P1131" s="343"/>
      <c r="Q1131" s="343"/>
      <c r="R1131" s="343"/>
      <c r="S1131" s="343"/>
      <c r="T1131" s="343"/>
      <c r="U1131" s="343"/>
      <c r="V1131" s="343"/>
      <c r="W1131" s="349"/>
      <c r="X1131" s="753"/>
      <c r="Y1131" s="748"/>
    </row>
    <row r="1132" ht="17.25" customHeight="1">
      <c r="A1132" s="748"/>
      <c r="B1132" s="125"/>
      <c r="C1132" s="769"/>
      <c r="D1132" s="343"/>
      <c r="E1132" s="343"/>
      <c r="F1132" s="343"/>
      <c r="G1132" s="343"/>
      <c r="H1132" s="343"/>
      <c r="I1132" s="343"/>
      <c r="J1132" s="343"/>
      <c r="K1132" s="343"/>
      <c r="L1132" s="343"/>
      <c r="M1132" s="343"/>
      <c r="N1132" s="343"/>
      <c r="O1132" s="343"/>
      <c r="P1132" s="343"/>
      <c r="Q1132" s="343"/>
      <c r="R1132" s="343"/>
      <c r="S1132" s="343"/>
      <c r="T1132" s="343"/>
      <c r="U1132" s="343"/>
      <c r="V1132" s="343"/>
      <c r="W1132" s="766"/>
      <c r="X1132" s="753"/>
      <c r="Y1132" s="748"/>
    </row>
    <row r="1133" ht="17.25" customHeight="1">
      <c r="A1133" s="748"/>
      <c r="B1133" s="125"/>
      <c r="C1133" s="770" t="s">
        <v>308</v>
      </c>
      <c r="D1133" s="66"/>
      <c r="E1133" s="66"/>
      <c r="F1133" s="66"/>
      <c r="G1133" s="66"/>
      <c r="H1133" s="66"/>
      <c r="I1133" s="66"/>
      <c r="J1133" s="66"/>
      <c r="K1133" s="66"/>
      <c r="L1133" s="67"/>
      <c r="M1133" s="771"/>
      <c r="N1133" s="772" t="s">
        <v>309</v>
      </c>
      <c r="O1133" s="773"/>
      <c r="P1133" s="773"/>
      <c r="Q1133" s="773"/>
      <c r="R1133" s="773"/>
      <c r="S1133" s="773"/>
      <c r="T1133" s="773"/>
      <c r="U1133" s="773"/>
      <c r="V1133" s="773"/>
      <c r="W1133" s="774"/>
      <c r="X1133" s="753"/>
      <c r="Y1133" s="748"/>
    </row>
    <row r="1134" ht="17.25" customHeight="1">
      <c r="A1134" s="748"/>
      <c r="B1134" s="125"/>
      <c r="C1134" s="797"/>
      <c r="D1134" s="776"/>
      <c r="E1134" s="777"/>
      <c r="F1134" s="777" t="str">
        <f>IF(ISBLANK(C1130),"",IF(C1134&gt;1,"Experiências Adquiridas",IF(C1134=1,"Experiência Adquirida","Missão Sem Experiência")))</f>
        <v/>
      </c>
      <c r="G1134" s="343"/>
      <c r="H1134" s="343"/>
      <c r="I1134" s="343"/>
      <c r="J1134" s="343"/>
      <c r="K1134" s="343"/>
      <c r="L1134" s="766"/>
      <c r="M1134" s="778"/>
      <c r="N1134" s="779"/>
      <c r="O1134" s="343"/>
      <c r="P1134" s="343"/>
      <c r="Q1134" s="343"/>
      <c r="R1134" s="343"/>
      <c r="S1134" s="343"/>
      <c r="T1134" s="343"/>
      <c r="U1134" s="343"/>
      <c r="V1134" s="343"/>
      <c r="W1134" s="766"/>
      <c r="X1134" s="753"/>
      <c r="Y1134" s="748"/>
    </row>
    <row r="1135" ht="17.25" customHeight="1">
      <c r="A1135" s="748"/>
      <c r="B1135" s="125"/>
      <c r="C1135" s="780" t="s">
        <v>196</v>
      </c>
      <c r="D1135" s="56"/>
      <c r="E1135" s="56"/>
      <c r="F1135" s="56"/>
      <c r="G1135" s="56"/>
      <c r="H1135" s="56"/>
      <c r="I1135" s="56"/>
      <c r="J1135" s="56"/>
      <c r="K1135" s="56"/>
      <c r="L1135" s="248"/>
      <c r="M1135" s="781"/>
      <c r="N1135" s="767" t="s">
        <v>197</v>
      </c>
      <c r="O1135" s="343"/>
      <c r="P1135" s="343"/>
      <c r="Q1135" s="343"/>
      <c r="R1135" s="343"/>
      <c r="S1135" s="343"/>
      <c r="T1135" s="343"/>
      <c r="U1135" s="343"/>
      <c r="V1135" s="343"/>
      <c r="W1135" s="349"/>
      <c r="X1135" s="753"/>
      <c r="Y1135" s="748"/>
    </row>
    <row r="1136" ht="17.25" customHeight="1">
      <c r="A1136" s="748"/>
      <c r="B1136" s="125"/>
      <c r="C1136" s="782"/>
      <c r="D1136" s="66"/>
      <c r="E1136" s="66"/>
      <c r="F1136" s="66"/>
      <c r="G1136" s="66"/>
      <c r="H1136" s="66"/>
      <c r="I1136" s="66"/>
      <c r="J1136" s="66"/>
      <c r="K1136" s="66"/>
      <c r="L1136" s="783"/>
      <c r="M1136" s="784"/>
      <c r="N1136" s="782"/>
      <c r="O1136" s="66"/>
      <c r="P1136" s="66"/>
      <c r="Q1136" s="66"/>
      <c r="R1136" s="66"/>
      <c r="S1136" s="66"/>
      <c r="T1136" s="66"/>
      <c r="U1136" s="66"/>
      <c r="V1136" s="66"/>
      <c r="W1136" s="783"/>
      <c r="X1136" s="753"/>
      <c r="Y1136" s="748"/>
    </row>
    <row r="1137" ht="17.25" customHeight="1">
      <c r="A1137" s="748"/>
      <c r="B1137" s="125"/>
      <c r="C1137" s="785"/>
      <c r="L1137" s="786"/>
      <c r="N1137" s="785"/>
      <c r="W1137" s="786"/>
      <c r="X1137" s="753"/>
      <c r="Y1137" s="748"/>
    </row>
    <row r="1138" ht="17.25" customHeight="1">
      <c r="A1138" s="748"/>
      <c r="B1138" s="125"/>
      <c r="C1138" s="785"/>
      <c r="L1138" s="786"/>
      <c r="N1138" s="785"/>
      <c r="W1138" s="786"/>
      <c r="X1138" s="753"/>
      <c r="Y1138" s="748"/>
    </row>
    <row r="1139" ht="17.25" customHeight="1">
      <c r="A1139" s="748"/>
      <c r="B1139" s="125"/>
      <c r="C1139" s="785"/>
      <c r="L1139" s="786"/>
      <c r="N1139" s="785"/>
      <c r="W1139" s="786"/>
      <c r="X1139" s="753"/>
      <c r="Y1139" s="748"/>
    </row>
    <row r="1140" ht="17.25" customHeight="1">
      <c r="A1140" s="748"/>
      <c r="B1140" s="125"/>
      <c r="C1140" s="787"/>
      <c r="D1140" s="56"/>
      <c r="E1140" s="56"/>
      <c r="F1140" s="56"/>
      <c r="G1140" s="56"/>
      <c r="H1140" s="56"/>
      <c r="I1140" s="56"/>
      <c r="J1140" s="56"/>
      <c r="K1140" s="56"/>
      <c r="L1140" s="788"/>
      <c r="M1140" s="56"/>
      <c r="N1140" s="787"/>
      <c r="O1140" s="56"/>
      <c r="P1140" s="56"/>
      <c r="Q1140" s="56"/>
      <c r="R1140" s="56"/>
      <c r="S1140" s="56"/>
      <c r="T1140" s="56"/>
      <c r="U1140" s="56"/>
      <c r="V1140" s="56"/>
      <c r="W1140" s="788"/>
      <c r="X1140" s="753"/>
      <c r="Y1140" s="748"/>
    </row>
    <row r="1141" ht="17.25" customHeight="1">
      <c r="A1141" s="748"/>
      <c r="B1141" s="125"/>
      <c r="C1141" s="665"/>
      <c r="D1141" s="665"/>
      <c r="E1141" s="789"/>
      <c r="F1141" s="789"/>
      <c r="G1141" s="790"/>
      <c r="H1141" s="790"/>
      <c r="I1141" s="790"/>
      <c r="J1141" s="790"/>
      <c r="K1141" s="790"/>
      <c r="L1141" s="790"/>
      <c r="M1141" s="790"/>
      <c r="N1141" s="790"/>
      <c r="O1141" s="790"/>
      <c r="P1141" s="791"/>
      <c r="Q1141" s="791"/>
      <c r="R1141" s="791"/>
      <c r="S1141" s="791"/>
      <c r="T1141" s="791"/>
      <c r="U1141" s="791"/>
      <c r="V1141" s="791"/>
      <c r="W1141" s="791"/>
      <c r="X1141" s="753"/>
      <c r="Y1141" s="748"/>
    </row>
    <row r="1142" ht="17.25" customHeight="1">
      <c r="A1142" s="748"/>
      <c r="B1142" s="792"/>
      <c r="C1142" s="734"/>
      <c r="D1142" s="793"/>
      <c r="E1142" s="794"/>
      <c r="F1142" s="794"/>
      <c r="G1142" s="795"/>
      <c r="H1142" s="795"/>
      <c r="I1142" s="795"/>
      <c r="J1142" s="795"/>
      <c r="K1142" s="795"/>
      <c r="L1142" s="795"/>
      <c r="M1142" s="795"/>
      <c r="N1142" s="795"/>
      <c r="O1142" s="795"/>
      <c r="P1142" s="734"/>
      <c r="Q1142" s="734"/>
      <c r="R1142" s="734"/>
      <c r="S1142" s="734"/>
      <c r="T1142" s="734"/>
      <c r="U1142" s="734"/>
      <c r="V1142" s="734"/>
      <c r="W1142" s="734"/>
      <c r="X1142" s="796"/>
      <c r="Y1142" s="748"/>
    </row>
    <row r="1143" ht="17.25" customHeight="1">
      <c r="A1143" s="748"/>
      <c r="B1143" s="125"/>
      <c r="C1143" s="754"/>
      <c r="D1143" s="748"/>
      <c r="E1143" s="748"/>
      <c r="F1143" s="748"/>
      <c r="G1143" s="748"/>
      <c r="H1143" s="748"/>
      <c r="I1143" s="748"/>
      <c r="J1143" s="748"/>
      <c r="K1143" s="748"/>
      <c r="L1143" s="748"/>
      <c r="M1143" s="753"/>
      <c r="N1143" s="755"/>
      <c r="O1143" s="755"/>
      <c r="P1143" s="756"/>
      <c r="Q1143" s="756"/>
      <c r="R1143" s="757"/>
      <c r="S1143" s="757"/>
      <c r="T1143" s="758"/>
      <c r="U1143" s="758"/>
      <c r="V1143" s="759"/>
      <c r="W1143" s="759"/>
      <c r="X1143" s="753"/>
      <c r="Y1143" s="748"/>
    </row>
    <row r="1144" ht="17.25" customHeight="1">
      <c r="A1144" s="748"/>
      <c r="B1144" s="125"/>
      <c r="C1144" s="760" t="s">
        <v>307</v>
      </c>
      <c r="D1144" s="761"/>
      <c r="E1144" s="761"/>
      <c r="F1144" s="761"/>
      <c r="G1144" s="761"/>
      <c r="H1144" s="761"/>
      <c r="I1144" s="761"/>
      <c r="J1144" s="761"/>
      <c r="K1144" s="761"/>
      <c r="L1144" s="762"/>
      <c r="M1144" s="763"/>
      <c r="N1144" s="764"/>
      <c r="O1144" s="90"/>
      <c r="P1144" s="90"/>
      <c r="Q1144" s="90"/>
      <c r="R1144" s="90"/>
      <c r="S1144" s="90"/>
      <c r="T1144" s="90"/>
      <c r="U1144" s="90"/>
      <c r="V1144" s="90"/>
      <c r="W1144" s="708"/>
      <c r="X1144" s="753"/>
      <c r="Y1144" s="748"/>
    </row>
    <row r="1145" ht="17.25" customHeight="1">
      <c r="A1145" s="748"/>
      <c r="B1145" s="125"/>
      <c r="C1145" s="765"/>
      <c r="D1145" s="343"/>
      <c r="E1145" s="343"/>
      <c r="F1145" s="343"/>
      <c r="G1145" s="343"/>
      <c r="H1145" s="343"/>
      <c r="I1145" s="343"/>
      <c r="J1145" s="343"/>
      <c r="K1145" s="343"/>
      <c r="L1145" s="343"/>
      <c r="M1145" s="343"/>
      <c r="N1145" s="343"/>
      <c r="O1145" s="343"/>
      <c r="P1145" s="343"/>
      <c r="Q1145" s="343"/>
      <c r="R1145" s="343"/>
      <c r="S1145" s="343"/>
      <c r="T1145" s="343"/>
      <c r="U1145" s="343"/>
      <c r="V1145" s="343"/>
      <c r="W1145" s="766"/>
      <c r="X1145" s="753"/>
      <c r="Y1145" s="748"/>
    </row>
    <row r="1146" ht="17.25" customHeight="1">
      <c r="A1146" s="748"/>
      <c r="B1146" s="125"/>
      <c r="C1146" s="767" t="s">
        <v>193</v>
      </c>
      <c r="D1146" s="343"/>
      <c r="E1146" s="343"/>
      <c r="F1146" s="343"/>
      <c r="G1146" s="343"/>
      <c r="H1146" s="343"/>
      <c r="I1146" s="343"/>
      <c r="J1146" s="343"/>
      <c r="K1146" s="343"/>
      <c r="L1146" s="349"/>
      <c r="M1146" s="768"/>
      <c r="N1146" s="767"/>
      <c r="O1146" s="343"/>
      <c r="P1146" s="343"/>
      <c r="Q1146" s="343"/>
      <c r="R1146" s="343"/>
      <c r="S1146" s="343"/>
      <c r="T1146" s="343"/>
      <c r="U1146" s="343"/>
      <c r="V1146" s="343"/>
      <c r="W1146" s="349"/>
      <c r="X1146" s="753"/>
      <c r="Y1146" s="748"/>
    </row>
    <row r="1147" ht="17.25" customHeight="1">
      <c r="A1147" s="748"/>
      <c r="B1147" s="125"/>
      <c r="C1147" s="769"/>
      <c r="D1147" s="343"/>
      <c r="E1147" s="343"/>
      <c r="F1147" s="343"/>
      <c r="G1147" s="343"/>
      <c r="H1147" s="343"/>
      <c r="I1147" s="343"/>
      <c r="J1147" s="343"/>
      <c r="K1147" s="343"/>
      <c r="L1147" s="343"/>
      <c r="M1147" s="343"/>
      <c r="N1147" s="343"/>
      <c r="O1147" s="343"/>
      <c r="P1147" s="343"/>
      <c r="Q1147" s="343"/>
      <c r="R1147" s="343"/>
      <c r="S1147" s="343"/>
      <c r="T1147" s="343"/>
      <c r="U1147" s="343"/>
      <c r="V1147" s="343"/>
      <c r="W1147" s="766"/>
      <c r="X1147" s="753"/>
      <c r="Y1147" s="748"/>
    </row>
    <row r="1148" ht="17.25" customHeight="1">
      <c r="A1148" s="748"/>
      <c r="B1148" s="125"/>
      <c r="C1148" s="770" t="s">
        <v>308</v>
      </c>
      <c r="D1148" s="66"/>
      <c r="E1148" s="66"/>
      <c r="F1148" s="66"/>
      <c r="G1148" s="66"/>
      <c r="H1148" s="66"/>
      <c r="I1148" s="66"/>
      <c r="J1148" s="66"/>
      <c r="K1148" s="66"/>
      <c r="L1148" s="67"/>
      <c r="M1148" s="771"/>
      <c r="N1148" s="772" t="s">
        <v>309</v>
      </c>
      <c r="O1148" s="773"/>
      <c r="P1148" s="773"/>
      <c r="Q1148" s="773"/>
      <c r="R1148" s="773"/>
      <c r="S1148" s="773"/>
      <c r="T1148" s="773"/>
      <c r="U1148" s="773"/>
      <c r="V1148" s="773"/>
      <c r="W1148" s="774"/>
      <c r="X1148" s="753"/>
      <c r="Y1148" s="748"/>
    </row>
    <row r="1149" ht="17.25" customHeight="1">
      <c r="A1149" s="748"/>
      <c r="B1149" s="125"/>
      <c r="C1149" s="797"/>
      <c r="D1149" s="776"/>
      <c r="E1149" s="777"/>
      <c r="F1149" s="777" t="str">
        <f>IF(ISBLANK(C1145),"",IF(C1149&gt;1,"Experiências Adquiridas",IF(C1149=1,"Experiência Adquirida","Missão Sem Experiência")))</f>
        <v/>
      </c>
      <c r="G1149" s="343"/>
      <c r="H1149" s="343"/>
      <c r="I1149" s="343"/>
      <c r="J1149" s="343"/>
      <c r="K1149" s="343"/>
      <c r="L1149" s="766"/>
      <c r="M1149" s="778"/>
      <c r="N1149" s="779"/>
      <c r="O1149" s="343"/>
      <c r="P1149" s="343"/>
      <c r="Q1149" s="343"/>
      <c r="R1149" s="343"/>
      <c r="S1149" s="343"/>
      <c r="T1149" s="343"/>
      <c r="U1149" s="343"/>
      <c r="V1149" s="343"/>
      <c r="W1149" s="766"/>
      <c r="X1149" s="753"/>
      <c r="Y1149" s="748"/>
    </row>
    <row r="1150" ht="17.25" customHeight="1">
      <c r="A1150" s="748"/>
      <c r="B1150" s="125"/>
      <c r="C1150" s="780" t="s">
        <v>196</v>
      </c>
      <c r="D1150" s="56"/>
      <c r="E1150" s="56"/>
      <c r="F1150" s="56"/>
      <c r="G1150" s="56"/>
      <c r="H1150" s="56"/>
      <c r="I1150" s="56"/>
      <c r="J1150" s="56"/>
      <c r="K1150" s="56"/>
      <c r="L1150" s="248"/>
      <c r="M1150" s="781"/>
      <c r="N1150" s="767" t="s">
        <v>197</v>
      </c>
      <c r="O1150" s="343"/>
      <c r="P1150" s="343"/>
      <c r="Q1150" s="343"/>
      <c r="R1150" s="343"/>
      <c r="S1150" s="343"/>
      <c r="T1150" s="343"/>
      <c r="U1150" s="343"/>
      <c r="V1150" s="343"/>
      <c r="W1150" s="349"/>
      <c r="X1150" s="753"/>
      <c r="Y1150" s="748"/>
    </row>
    <row r="1151" ht="17.25" customHeight="1">
      <c r="A1151" s="748"/>
      <c r="B1151" s="125"/>
      <c r="C1151" s="782"/>
      <c r="D1151" s="66"/>
      <c r="E1151" s="66"/>
      <c r="F1151" s="66"/>
      <c r="G1151" s="66"/>
      <c r="H1151" s="66"/>
      <c r="I1151" s="66"/>
      <c r="J1151" s="66"/>
      <c r="K1151" s="66"/>
      <c r="L1151" s="783"/>
      <c r="M1151" s="784"/>
      <c r="N1151" s="782"/>
      <c r="O1151" s="66"/>
      <c r="P1151" s="66"/>
      <c r="Q1151" s="66"/>
      <c r="R1151" s="66"/>
      <c r="S1151" s="66"/>
      <c r="T1151" s="66"/>
      <c r="U1151" s="66"/>
      <c r="V1151" s="66"/>
      <c r="W1151" s="783"/>
      <c r="X1151" s="753"/>
      <c r="Y1151" s="748"/>
    </row>
    <row r="1152" ht="17.25" customHeight="1">
      <c r="A1152" s="748"/>
      <c r="B1152" s="125"/>
      <c r="C1152" s="785"/>
      <c r="L1152" s="786"/>
      <c r="N1152" s="785"/>
      <c r="W1152" s="786"/>
      <c r="X1152" s="753"/>
      <c r="Y1152" s="748"/>
    </row>
    <row r="1153" ht="17.25" customHeight="1">
      <c r="A1153" s="748"/>
      <c r="B1153" s="125"/>
      <c r="C1153" s="785"/>
      <c r="L1153" s="786"/>
      <c r="N1153" s="785"/>
      <c r="W1153" s="786"/>
      <c r="X1153" s="753"/>
      <c r="Y1153" s="748"/>
    </row>
    <row r="1154" ht="17.25" customHeight="1">
      <c r="A1154" s="748"/>
      <c r="B1154" s="125"/>
      <c r="C1154" s="785"/>
      <c r="L1154" s="786"/>
      <c r="N1154" s="785"/>
      <c r="W1154" s="786"/>
      <c r="X1154" s="753"/>
      <c r="Y1154" s="748"/>
    </row>
    <row r="1155" ht="17.25" customHeight="1">
      <c r="A1155" s="748"/>
      <c r="B1155" s="125"/>
      <c r="C1155" s="787"/>
      <c r="D1155" s="56"/>
      <c r="E1155" s="56"/>
      <c r="F1155" s="56"/>
      <c r="G1155" s="56"/>
      <c r="H1155" s="56"/>
      <c r="I1155" s="56"/>
      <c r="J1155" s="56"/>
      <c r="K1155" s="56"/>
      <c r="L1155" s="788"/>
      <c r="M1155" s="56"/>
      <c r="N1155" s="787"/>
      <c r="O1155" s="56"/>
      <c r="P1155" s="56"/>
      <c r="Q1155" s="56"/>
      <c r="R1155" s="56"/>
      <c r="S1155" s="56"/>
      <c r="T1155" s="56"/>
      <c r="U1155" s="56"/>
      <c r="V1155" s="56"/>
      <c r="W1155" s="788"/>
      <c r="X1155" s="753"/>
      <c r="Y1155" s="748"/>
    </row>
    <row r="1156" ht="17.25" customHeight="1">
      <c r="A1156" s="748"/>
      <c r="B1156" s="125"/>
      <c r="C1156" s="665"/>
      <c r="D1156" s="665"/>
      <c r="E1156" s="789"/>
      <c r="F1156" s="789"/>
      <c r="G1156" s="790"/>
      <c r="H1156" s="790"/>
      <c r="I1156" s="790"/>
      <c r="J1156" s="790"/>
      <c r="K1156" s="790"/>
      <c r="L1156" s="790"/>
      <c r="M1156" s="790"/>
      <c r="N1156" s="790"/>
      <c r="O1156" s="790"/>
      <c r="P1156" s="791"/>
      <c r="Q1156" s="791"/>
      <c r="R1156" s="791"/>
      <c r="S1156" s="791"/>
      <c r="T1156" s="791"/>
      <c r="U1156" s="791"/>
      <c r="V1156" s="791"/>
      <c r="W1156" s="791"/>
      <c r="X1156" s="753"/>
      <c r="Y1156" s="748"/>
    </row>
    <row r="1157" ht="17.25" customHeight="1">
      <c r="A1157" s="748"/>
      <c r="B1157" s="792"/>
      <c r="C1157" s="734"/>
      <c r="D1157" s="793"/>
      <c r="E1157" s="794"/>
      <c r="F1157" s="794"/>
      <c r="G1157" s="795"/>
      <c r="H1157" s="795"/>
      <c r="I1157" s="795"/>
      <c r="J1157" s="795"/>
      <c r="K1157" s="795"/>
      <c r="L1157" s="795"/>
      <c r="M1157" s="795"/>
      <c r="N1157" s="795"/>
      <c r="O1157" s="795"/>
      <c r="P1157" s="734"/>
      <c r="Q1157" s="734"/>
      <c r="R1157" s="734"/>
      <c r="S1157" s="734"/>
      <c r="T1157" s="734"/>
      <c r="U1157" s="734"/>
      <c r="V1157" s="734"/>
      <c r="W1157" s="734"/>
      <c r="X1157" s="796"/>
      <c r="Y1157" s="748"/>
    </row>
    <row r="1158" ht="17.25" customHeight="1">
      <c r="A1158" s="748"/>
      <c r="B1158" s="125"/>
      <c r="C1158" s="754"/>
      <c r="D1158" s="748"/>
      <c r="E1158" s="748"/>
      <c r="F1158" s="748"/>
      <c r="G1158" s="748"/>
      <c r="H1158" s="748"/>
      <c r="I1158" s="748"/>
      <c r="J1158" s="748"/>
      <c r="K1158" s="748"/>
      <c r="L1158" s="748"/>
      <c r="M1158" s="753"/>
      <c r="N1158" s="755"/>
      <c r="O1158" s="755"/>
      <c r="P1158" s="756"/>
      <c r="Q1158" s="756"/>
      <c r="R1158" s="757"/>
      <c r="S1158" s="757"/>
      <c r="T1158" s="758"/>
      <c r="U1158" s="758"/>
      <c r="V1158" s="759"/>
      <c r="W1158" s="759"/>
      <c r="X1158" s="753"/>
      <c r="Y1158" s="748"/>
    </row>
    <row r="1159" ht="17.25" customHeight="1">
      <c r="A1159" s="748"/>
      <c r="B1159" s="125"/>
      <c r="C1159" s="760" t="s">
        <v>307</v>
      </c>
      <c r="D1159" s="761"/>
      <c r="E1159" s="761"/>
      <c r="F1159" s="761"/>
      <c r="G1159" s="761"/>
      <c r="H1159" s="761"/>
      <c r="I1159" s="761"/>
      <c r="J1159" s="761"/>
      <c r="K1159" s="761"/>
      <c r="L1159" s="762"/>
      <c r="M1159" s="763"/>
      <c r="N1159" s="764"/>
      <c r="O1159" s="90"/>
      <c r="P1159" s="90"/>
      <c r="Q1159" s="90"/>
      <c r="R1159" s="90"/>
      <c r="S1159" s="90"/>
      <c r="T1159" s="90"/>
      <c r="U1159" s="90"/>
      <c r="V1159" s="90"/>
      <c r="W1159" s="708"/>
      <c r="X1159" s="753"/>
      <c r="Y1159" s="748"/>
    </row>
    <row r="1160" ht="17.25" customHeight="1">
      <c r="A1160" s="748"/>
      <c r="B1160" s="125"/>
      <c r="C1160" s="765"/>
      <c r="D1160" s="343"/>
      <c r="E1160" s="343"/>
      <c r="F1160" s="343"/>
      <c r="G1160" s="343"/>
      <c r="H1160" s="343"/>
      <c r="I1160" s="343"/>
      <c r="J1160" s="343"/>
      <c r="K1160" s="343"/>
      <c r="L1160" s="343"/>
      <c r="M1160" s="343"/>
      <c r="N1160" s="343"/>
      <c r="O1160" s="343"/>
      <c r="P1160" s="343"/>
      <c r="Q1160" s="343"/>
      <c r="R1160" s="343"/>
      <c r="S1160" s="343"/>
      <c r="T1160" s="343"/>
      <c r="U1160" s="343"/>
      <c r="V1160" s="343"/>
      <c r="W1160" s="766"/>
      <c r="X1160" s="753"/>
      <c r="Y1160" s="748"/>
    </row>
    <row r="1161" ht="17.25" customHeight="1">
      <c r="A1161" s="748"/>
      <c r="B1161" s="125"/>
      <c r="C1161" s="767" t="s">
        <v>193</v>
      </c>
      <c r="D1161" s="343"/>
      <c r="E1161" s="343"/>
      <c r="F1161" s="343"/>
      <c r="G1161" s="343"/>
      <c r="H1161" s="343"/>
      <c r="I1161" s="343"/>
      <c r="J1161" s="343"/>
      <c r="K1161" s="343"/>
      <c r="L1161" s="349"/>
      <c r="M1161" s="768"/>
      <c r="N1161" s="767"/>
      <c r="O1161" s="343"/>
      <c r="P1161" s="343"/>
      <c r="Q1161" s="343"/>
      <c r="R1161" s="343"/>
      <c r="S1161" s="343"/>
      <c r="T1161" s="343"/>
      <c r="U1161" s="343"/>
      <c r="V1161" s="343"/>
      <c r="W1161" s="349"/>
      <c r="X1161" s="753"/>
      <c r="Y1161" s="748"/>
    </row>
    <row r="1162" ht="17.25" customHeight="1">
      <c r="A1162" s="748"/>
      <c r="B1162" s="125"/>
      <c r="C1162" s="769"/>
      <c r="D1162" s="343"/>
      <c r="E1162" s="343"/>
      <c r="F1162" s="343"/>
      <c r="G1162" s="343"/>
      <c r="H1162" s="343"/>
      <c r="I1162" s="343"/>
      <c r="J1162" s="343"/>
      <c r="K1162" s="343"/>
      <c r="L1162" s="343"/>
      <c r="M1162" s="343"/>
      <c r="N1162" s="343"/>
      <c r="O1162" s="343"/>
      <c r="P1162" s="343"/>
      <c r="Q1162" s="343"/>
      <c r="R1162" s="343"/>
      <c r="S1162" s="343"/>
      <c r="T1162" s="343"/>
      <c r="U1162" s="343"/>
      <c r="V1162" s="343"/>
      <c r="W1162" s="766"/>
      <c r="X1162" s="753"/>
      <c r="Y1162" s="748"/>
    </row>
    <row r="1163" ht="17.25" customHeight="1">
      <c r="A1163" s="748"/>
      <c r="B1163" s="125"/>
      <c r="C1163" s="770" t="s">
        <v>308</v>
      </c>
      <c r="D1163" s="66"/>
      <c r="E1163" s="66"/>
      <c r="F1163" s="66"/>
      <c r="G1163" s="66"/>
      <c r="H1163" s="66"/>
      <c r="I1163" s="66"/>
      <c r="J1163" s="66"/>
      <c r="K1163" s="66"/>
      <c r="L1163" s="67"/>
      <c r="M1163" s="771"/>
      <c r="N1163" s="772" t="s">
        <v>309</v>
      </c>
      <c r="O1163" s="773"/>
      <c r="P1163" s="773"/>
      <c r="Q1163" s="773"/>
      <c r="R1163" s="773"/>
      <c r="S1163" s="773"/>
      <c r="T1163" s="773"/>
      <c r="U1163" s="773"/>
      <c r="V1163" s="773"/>
      <c r="W1163" s="774"/>
      <c r="X1163" s="753"/>
      <c r="Y1163" s="748"/>
    </row>
    <row r="1164" ht="17.25" customHeight="1">
      <c r="A1164" s="748"/>
      <c r="B1164" s="125"/>
      <c r="C1164" s="797"/>
      <c r="D1164" s="776"/>
      <c r="E1164" s="777"/>
      <c r="F1164" s="777" t="str">
        <f>IF(ISBLANK(C1160),"",IF(C1164&gt;1,"Experiências Adquiridas",IF(C1164=1,"Experiência Adquirida","Missão Sem Experiência")))</f>
        <v/>
      </c>
      <c r="G1164" s="343"/>
      <c r="H1164" s="343"/>
      <c r="I1164" s="343"/>
      <c r="J1164" s="343"/>
      <c r="K1164" s="343"/>
      <c r="L1164" s="766"/>
      <c r="M1164" s="778"/>
      <c r="N1164" s="779"/>
      <c r="O1164" s="343"/>
      <c r="P1164" s="343"/>
      <c r="Q1164" s="343"/>
      <c r="R1164" s="343"/>
      <c r="S1164" s="343"/>
      <c r="T1164" s="343"/>
      <c r="U1164" s="343"/>
      <c r="V1164" s="343"/>
      <c r="W1164" s="766"/>
      <c r="X1164" s="753"/>
      <c r="Y1164" s="748"/>
    </row>
    <row r="1165" ht="17.25" customHeight="1">
      <c r="A1165" s="748"/>
      <c r="B1165" s="125"/>
      <c r="C1165" s="780" t="s">
        <v>196</v>
      </c>
      <c r="D1165" s="56"/>
      <c r="E1165" s="56"/>
      <c r="F1165" s="56"/>
      <c r="G1165" s="56"/>
      <c r="H1165" s="56"/>
      <c r="I1165" s="56"/>
      <c r="J1165" s="56"/>
      <c r="K1165" s="56"/>
      <c r="L1165" s="248"/>
      <c r="M1165" s="781"/>
      <c r="N1165" s="767" t="s">
        <v>197</v>
      </c>
      <c r="O1165" s="343"/>
      <c r="P1165" s="343"/>
      <c r="Q1165" s="343"/>
      <c r="R1165" s="343"/>
      <c r="S1165" s="343"/>
      <c r="T1165" s="343"/>
      <c r="U1165" s="343"/>
      <c r="V1165" s="343"/>
      <c r="W1165" s="349"/>
      <c r="X1165" s="753"/>
      <c r="Y1165" s="748"/>
    </row>
    <row r="1166" ht="17.25" customHeight="1">
      <c r="A1166" s="748"/>
      <c r="B1166" s="125"/>
      <c r="C1166" s="782"/>
      <c r="D1166" s="66"/>
      <c r="E1166" s="66"/>
      <c r="F1166" s="66"/>
      <c r="G1166" s="66"/>
      <c r="H1166" s="66"/>
      <c r="I1166" s="66"/>
      <c r="J1166" s="66"/>
      <c r="K1166" s="66"/>
      <c r="L1166" s="783"/>
      <c r="M1166" s="784"/>
      <c r="N1166" s="782"/>
      <c r="O1166" s="66"/>
      <c r="P1166" s="66"/>
      <c r="Q1166" s="66"/>
      <c r="R1166" s="66"/>
      <c r="S1166" s="66"/>
      <c r="T1166" s="66"/>
      <c r="U1166" s="66"/>
      <c r="V1166" s="66"/>
      <c r="W1166" s="783"/>
      <c r="X1166" s="753"/>
      <c r="Y1166" s="748"/>
    </row>
    <row r="1167" ht="17.25" customHeight="1">
      <c r="A1167" s="748"/>
      <c r="B1167" s="125"/>
      <c r="C1167" s="785"/>
      <c r="L1167" s="786"/>
      <c r="N1167" s="785"/>
      <c r="W1167" s="786"/>
      <c r="X1167" s="753"/>
      <c r="Y1167" s="748"/>
    </row>
    <row r="1168" ht="17.25" customHeight="1">
      <c r="A1168" s="748"/>
      <c r="B1168" s="125"/>
      <c r="C1168" s="785"/>
      <c r="L1168" s="786"/>
      <c r="N1168" s="785"/>
      <c r="W1168" s="786"/>
      <c r="X1168" s="753"/>
      <c r="Y1168" s="748"/>
    </row>
    <row r="1169" ht="17.25" customHeight="1">
      <c r="A1169" s="748"/>
      <c r="B1169" s="125"/>
      <c r="C1169" s="785"/>
      <c r="L1169" s="786"/>
      <c r="N1169" s="785"/>
      <c r="W1169" s="786"/>
      <c r="X1169" s="753"/>
      <c r="Y1169" s="748"/>
    </row>
    <row r="1170" ht="17.25" customHeight="1">
      <c r="A1170" s="748"/>
      <c r="B1170" s="125"/>
      <c r="C1170" s="787"/>
      <c r="D1170" s="56"/>
      <c r="E1170" s="56"/>
      <c r="F1170" s="56"/>
      <c r="G1170" s="56"/>
      <c r="H1170" s="56"/>
      <c r="I1170" s="56"/>
      <c r="J1170" s="56"/>
      <c r="K1170" s="56"/>
      <c r="L1170" s="788"/>
      <c r="M1170" s="56"/>
      <c r="N1170" s="787"/>
      <c r="O1170" s="56"/>
      <c r="P1170" s="56"/>
      <c r="Q1170" s="56"/>
      <c r="R1170" s="56"/>
      <c r="S1170" s="56"/>
      <c r="T1170" s="56"/>
      <c r="U1170" s="56"/>
      <c r="V1170" s="56"/>
      <c r="W1170" s="788"/>
      <c r="X1170" s="753"/>
      <c r="Y1170" s="748"/>
    </row>
    <row r="1171" ht="17.25" customHeight="1">
      <c r="A1171" s="748"/>
      <c r="B1171" s="125"/>
      <c r="C1171" s="665"/>
      <c r="D1171" s="665"/>
      <c r="E1171" s="789"/>
      <c r="F1171" s="789"/>
      <c r="G1171" s="790"/>
      <c r="H1171" s="790"/>
      <c r="I1171" s="790"/>
      <c r="J1171" s="790"/>
      <c r="K1171" s="790"/>
      <c r="L1171" s="790"/>
      <c r="M1171" s="790"/>
      <c r="N1171" s="790"/>
      <c r="O1171" s="790"/>
      <c r="P1171" s="791"/>
      <c r="Q1171" s="791"/>
      <c r="R1171" s="791"/>
      <c r="S1171" s="791"/>
      <c r="T1171" s="791"/>
      <c r="U1171" s="791"/>
      <c r="V1171" s="791"/>
      <c r="W1171" s="791"/>
      <c r="X1171" s="753"/>
      <c r="Y1171" s="748"/>
    </row>
    <row r="1172" ht="17.25" customHeight="1">
      <c r="A1172" s="748"/>
      <c r="B1172" s="792"/>
      <c r="C1172" s="734"/>
      <c r="D1172" s="793"/>
      <c r="E1172" s="794"/>
      <c r="F1172" s="794"/>
      <c r="G1172" s="795"/>
      <c r="H1172" s="795"/>
      <c r="I1172" s="795"/>
      <c r="J1172" s="795"/>
      <c r="K1172" s="795"/>
      <c r="L1172" s="795"/>
      <c r="M1172" s="795"/>
      <c r="N1172" s="795"/>
      <c r="O1172" s="795"/>
      <c r="P1172" s="734"/>
      <c r="Q1172" s="734"/>
      <c r="R1172" s="734"/>
      <c r="S1172" s="734"/>
      <c r="T1172" s="734"/>
      <c r="U1172" s="734"/>
      <c r="V1172" s="734"/>
      <c r="W1172" s="734"/>
      <c r="X1172" s="796"/>
      <c r="Y1172" s="748"/>
    </row>
    <row r="1173" ht="17.25" customHeight="1">
      <c r="A1173" s="748"/>
      <c r="B1173" s="125"/>
      <c r="C1173" s="754"/>
      <c r="D1173" s="748"/>
      <c r="E1173" s="748"/>
      <c r="F1173" s="748"/>
      <c r="G1173" s="748"/>
      <c r="H1173" s="748"/>
      <c r="I1173" s="748"/>
      <c r="J1173" s="748"/>
      <c r="K1173" s="748"/>
      <c r="L1173" s="748"/>
      <c r="M1173" s="753"/>
      <c r="N1173" s="755"/>
      <c r="O1173" s="755"/>
      <c r="P1173" s="756"/>
      <c r="Q1173" s="756"/>
      <c r="R1173" s="757"/>
      <c r="S1173" s="757"/>
      <c r="T1173" s="758"/>
      <c r="U1173" s="758"/>
      <c r="V1173" s="759"/>
      <c r="W1173" s="759"/>
      <c r="X1173" s="753"/>
      <c r="Y1173" s="748"/>
    </row>
    <row r="1174" ht="17.25" customHeight="1">
      <c r="A1174" s="748"/>
      <c r="B1174" s="125"/>
      <c r="C1174" s="760" t="s">
        <v>307</v>
      </c>
      <c r="D1174" s="761"/>
      <c r="E1174" s="761"/>
      <c r="F1174" s="761"/>
      <c r="G1174" s="761"/>
      <c r="H1174" s="761"/>
      <c r="I1174" s="761"/>
      <c r="J1174" s="761"/>
      <c r="K1174" s="761"/>
      <c r="L1174" s="762"/>
      <c r="M1174" s="763"/>
      <c r="N1174" s="764"/>
      <c r="O1174" s="90"/>
      <c r="P1174" s="90"/>
      <c r="Q1174" s="90"/>
      <c r="R1174" s="90"/>
      <c r="S1174" s="90"/>
      <c r="T1174" s="90"/>
      <c r="U1174" s="90"/>
      <c r="V1174" s="90"/>
      <c r="W1174" s="708"/>
      <c r="X1174" s="753"/>
      <c r="Y1174" s="748"/>
    </row>
    <row r="1175" ht="17.25" customHeight="1">
      <c r="A1175" s="748"/>
      <c r="B1175" s="125"/>
      <c r="C1175" s="765"/>
      <c r="D1175" s="343"/>
      <c r="E1175" s="343"/>
      <c r="F1175" s="343"/>
      <c r="G1175" s="343"/>
      <c r="H1175" s="343"/>
      <c r="I1175" s="343"/>
      <c r="J1175" s="343"/>
      <c r="K1175" s="343"/>
      <c r="L1175" s="343"/>
      <c r="M1175" s="343"/>
      <c r="N1175" s="343"/>
      <c r="O1175" s="343"/>
      <c r="P1175" s="343"/>
      <c r="Q1175" s="343"/>
      <c r="R1175" s="343"/>
      <c r="S1175" s="343"/>
      <c r="T1175" s="343"/>
      <c r="U1175" s="343"/>
      <c r="V1175" s="343"/>
      <c r="W1175" s="766"/>
      <c r="X1175" s="753"/>
      <c r="Y1175" s="748"/>
    </row>
    <row r="1176" ht="17.25" customHeight="1">
      <c r="A1176" s="748"/>
      <c r="B1176" s="125"/>
      <c r="C1176" s="767" t="s">
        <v>193</v>
      </c>
      <c r="D1176" s="343"/>
      <c r="E1176" s="343"/>
      <c r="F1176" s="343"/>
      <c r="G1176" s="343"/>
      <c r="H1176" s="343"/>
      <c r="I1176" s="343"/>
      <c r="J1176" s="343"/>
      <c r="K1176" s="343"/>
      <c r="L1176" s="349"/>
      <c r="M1176" s="768"/>
      <c r="N1176" s="767"/>
      <c r="O1176" s="343"/>
      <c r="P1176" s="343"/>
      <c r="Q1176" s="343"/>
      <c r="R1176" s="343"/>
      <c r="S1176" s="343"/>
      <c r="T1176" s="343"/>
      <c r="U1176" s="343"/>
      <c r="V1176" s="343"/>
      <c r="W1176" s="349"/>
      <c r="X1176" s="753"/>
      <c r="Y1176" s="748"/>
    </row>
    <row r="1177" ht="17.25" customHeight="1">
      <c r="A1177" s="748"/>
      <c r="B1177" s="125"/>
      <c r="C1177" s="769"/>
      <c r="D1177" s="343"/>
      <c r="E1177" s="343"/>
      <c r="F1177" s="343"/>
      <c r="G1177" s="343"/>
      <c r="H1177" s="343"/>
      <c r="I1177" s="343"/>
      <c r="J1177" s="343"/>
      <c r="K1177" s="343"/>
      <c r="L1177" s="343"/>
      <c r="M1177" s="343"/>
      <c r="N1177" s="343"/>
      <c r="O1177" s="343"/>
      <c r="P1177" s="343"/>
      <c r="Q1177" s="343"/>
      <c r="R1177" s="343"/>
      <c r="S1177" s="343"/>
      <c r="T1177" s="343"/>
      <c r="U1177" s="343"/>
      <c r="V1177" s="343"/>
      <c r="W1177" s="766"/>
      <c r="X1177" s="753"/>
      <c r="Y1177" s="748"/>
    </row>
    <row r="1178" ht="17.25" customHeight="1">
      <c r="A1178" s="748"/>
      <c r="B1178" s="125"/>
      <c r="C1178" s="770" t="s">
        <v>308</v>
      </c>
      <c r="D1178" s="66"/>
      <c r="E1178" s="66"/>
      <c r="F1178" s="66"/>
      <c r="G1178" s="66"/>
      <c r="H1178" s="66"/>
      <c r="I1178" s="66"/>
      <c r="J1178" s="66"/>
      <c r="K1178" s="66"/>
      <c r="L1178" s="67"/>
      <c r="M1178" s="771"/>
      <c r="N1178" s="772" t="s">
        <v>309</v>
      </c>
      <c r="O1178" s="773"/>
      <c r="P1178" s="773"/>
      <c r="Q1178" s="773"/>
      <c r="R1178" s="773"/>
      <c r="S1178" s="773"/>
      <c r="T1178" s="773"/>
      <c r="U1178" s="773"/>
      <c r="V1178" s="773"/>
      <c r="W1178" s="774"/>
      <c r="X1178" s="753"/>
      <c r="Y1178" s="748"/>
    </row>
    <row r="1179" ht="17.25" customHeight="1">
      <c r="A1179" s="748"/>
      <c r="B1179" s="125"/>
      <c r="C1179" s="797"/>
      <c r="D1179" s="776"/>
      <c r="E1179" s="777"/>
      <c r="F1179" s="777" t="str">
        <f>IF(ISBLANK(C1175),"",IF(C1179&gt;1,"Experiências Adquiridas",IF(C1179=1,"Experiência Adquirida","Missão Sem Experiência")))</f>
        <v/>
      </c>
      <c r="G1179" s="343"/>
      <c r="H1179" s="343"/>
      <c r="I1179" s="343"/>
      <c r="J1179" s="343"/>
      <c r="K1179" s="343"/>
      <c r="L1179" s="766"/>
      <c r="M1179" s="778"/>
      <c r="N1179" s="779"/>
      <c r="O1179" s="343"/>
      <c r="P1179" s="343"/>
      <c r="Q1179" s="343"/>
      <c r="R1179" s="343"/>
      <c r="S1179" s="343"/>
      <c r="T1179" s="343"/>
      <c r="U1179" s="343"/>
      <c r="V1179" s="343"/>
      <c r="W1179" s="766"/>
      <c r="X1179" s="753"/>
      <c r="Y1179" s="748"/>
    </row>
    <row r="1180" ht="17.25" customHeight="1">
      <c r="A1180" s="748"/>
      <c r="B1180" s="125"/>
      <c r="C1180" s="780" t="s">
        <v>196</v>
      </c>
      <c r="D1180" s="56"/>
      <c r="E1180" s="56"/>
      <c r="F1180" s="56"/>
      <c r="G1180" s="56"/>
      <c r="H1180" s="56"/>
      <c r="I1180" s="56"/>
      <c r="J1180" s="56"/>
      <c r="K1180" s="56"/>
      <c r="L1180" s="248"/>
      <c r="M1180" s="781"/>
      <c r="N1180" s="767" t="s">
        <v>197</v>
      </c>
      <c r="O1180" s="343"/>
      <c r="P1180" s="343"/>
      <c r="Q1180" s="343"/>
      <c r="R1180" s="343"/>
      <c r="S1180" s="343"/>
      <c r="T1180" s="343"/>
      <c r="U1180" s="343"/>
      <c r="V1180" s="343"/>
      <c r="W1180" s="349"/>
      <c r="X1180" s="753"/>
      <c r="Y1180" s="748"/>
    </row>
    <row r="1181" ht="17.25" customHeight="1">
      <c r="A1181" s="748"/>
      <c r="B1181" s="125"/>
      <c r="C1181" s="782"/>
      <c r="D1181" s="66"/>
      <c r="E1181" s="66"/>
      <c r="F1181" s="66"/>
      <c r="G1181" s="66"/>
      <c r="H1181" s="66"/>
      <c r="I1181" s="66"/>
      <c r="J1181" s="66"/>
      <c r="K1181" s="66"/>
      <c r="L1181" s="783"/>
      <c r="M1181" s="784"/>
      <c r="N1181" s="782"/>
      <c r="O1181" s="66"/>
      <c r="P1181" s="66"/>
      <c r="Q1181" s="66"/>
      <c r="R1181" s="66"/>
      <c r="S1181" s="66"/>
      <c r="T1181" s="66"/>
      <c r="U1181" s="66"/>
      <c r="V1181" s="66"/>
      <c r="W1181" s="783"/>
      <c r="X1181" s="753"/>
      <c r="Y1181" s="748"/>
    </row>
    <row r="1182" ht="17.25" customHeight="1">
      <c r="A1182" s="748"/>
      <c r="B1182" s="125"/>
      <c r="C1182" s="785"/>
      <c r="L1182" s="786"/>
      <c r="N1182" s="785"/>
      <c r="W1182" s="786"/>
      <c r="X1182" s="753"/>
      <c r="Y1182" s="748"/>
    </row>
    <row r="1183" ht="17.25" customHeight="1">
      <c r="A1183" s="748"/>
      <c r="B1183" s="125"/>
      <c r="C1183" s="785"/>
      <c r="L1183" s="786"/>
      <c r="N1183" s="785"/>
      <c r="W1183" s="786"/>
      <c r="X1183" s="753"/>
      <c r="Y1183" s="748"/>
    </row>
    <row r="1184" ht="17.25" customHeight="1">
      <c r="A1184" s="748"/>
      <c r="B1184" s="125"/>
      <c r="C1184" s="785"/>
      <c r="L1184" s="786"/>
      <c r="N1184" s="785"/>
      <c r="W1184" s="786"/>
      <c r="X1184" s="753"/>
      <c r="Y1184" s="748"/>
    </row>
    <row r="1185" ht="17.25" customHeight="1">
      <c r="A1185" s="748"/>
      <c r="B1185" s="125"/>
      <c r="C1185" s="787"/>
      <c r="D1185" s="56"/>
      <c r="E1185" s="56"/>
      <c r="F1185" s="56"/>
      <c r="G1185" s="56"/>
      <c r="H1185" s="56"/>
      <c r="I1185" s="56"/>
      <c r="J1185" s="56"/>
      <c r="K1185" s="56"/>
      <c r="L1185" s="788"/>
      <c r="M1185" s="56"/>
      <c r="N1185" s="787"/>
      <c r="O1185" s="56"/>
      <c r="P1185" s="56"/>
      <c r="Q1185" s="56"/>
      <c r="R1185" s="56"/>
      <c r="S1185" s="56"/>
      <c r="T1185" s="56"/>
      <c r="U1185" s="56"/>
      <c r="V1185" s="56"/>
      <c r="W1185" s="788"/>
      <c r="X1185" s="753"/>
      <c r="Y1185" s="748"/>
    </row>
    <row r="1186" ht="17.25" customHeight="1">
      <c r="A1186" s="748"/>
      <c r="B1186" s="125"/>
      <c r="C1186" s="665"/>
      <c r="D1186" s="665"/>
      <c r="E1186" s="789"/>
      <c r="F1186" s="789"/>
      <c r="G1186" s="790"/>
      <c r="H1186" s="790"/>
      <c r="I1186" s="790"/>
      <c r="J1186" s="790"/>
      <c r="K1186" s="790"/>
      <c r="L1186" s="790"/>
      <c r="M1186" s="790"/>
      <c r="N1186" s="790"/>
      <c r="O1186" s="790"/>
      <c r="P1186" s="791"/>
      <c r="Q1186" s="791"/>
      <c r="R1186" s="791"/>
      <c r="S1186" s="791"/>
      <c r="T1186" s="791"/>
      <c r="U1186" s="791"/>
      <c r="V1186" s="791"/>
      <c r="W1186" s="791"/>
      <c r="X1186" s="753"/>
      <c r="Y1186" s="748"/>
    </row>
    <row r="1187" ht="17.25" customHeight="1">
      <c r="A1187" s="748"/>
      <c r="B1187" s="792"/>
      <c r="C1187" s="734"/>
      <c r="D1187" s="793"/>
      <c r="E1187" s="794"/>
      <c r="F1187" s="794"/>
      <c r="G1187" s="795"/>
      <c r="H1187" s="795"/>
      <c r="I1187" s="795"/>
      <c r="J1187" s="795"/>
      <c r="K1187" s="795"/>
      <c r="L1187" s="795"/>
      <c r="M1187" s="795"/>
      <c r="N1187" s="795"/>
      <c r="O1187" s="795"/>
      <c r="P1187" s="734"/>
      <c r="Q1187" s="734"/>
      <c r="R1187" s="734"/>
      <c r="S1187" s="734"/>
      <c r="T1187" s="734"/>
      <c r="U1187" s="734"/>
      <c r="V1187" s="734"/>
      <c r="W1187" s="734"/>
      <c r="X1187" s="796"/>
      <c r="Y1187" s="748"/>
    </row>
    <row r="1188" ht="17.25" customHeight="1">
      <c r="A1188" s="748"/>
      <c r="B1188" s="125"/>
      <c r="C1188" s="754"/>
      <c r="D1188" s="748"/>
      <c r="E1188" s="748"/>
      <c r="F1188" s="748"/>
      <c r="G1188" s="748"/>
      <c r="H1188" s="748"/>
      <c r="I1188" s="748"/>
      <c r="J1188" s="748"/>
      <c r="K1188" s="748"/>
      <c r="L1188" s="748"/>
      <c r="M1188" s="753"/>
      <c r="N1188" s="755"/>
      <c r="O1188" s="755"/>
      <c r="P1188" s="756"/>
      <c r="Q1188" s="756"/>
      <c r="R1188" s="757"/>
      <c r="S1188" s="757"/>
      <c r="T1188" s="758"/>
      <c r="U1188" s="758"/>
      <c r="V1188" s="759"/>
      <c r="W1188" s="759"/>
      <c r="X1188" s="753"/>
      <c r="Y1188" s="748"/>
    </row>
    <row r="1189" ht="17.25" customHeight="1">
      <c r="A1189" s="748"/>
      <c r="B1189" s="125"/>
      <c r="C1189" s="760" t="s">
        <v>307</v>
      </c>
      <c r="D1189" s="761"/>
      <c r="E1189" s="761"/>
      <c r="F1189" s="761"/>
      <c r="G1189" s="761"/>
      <c r="H1189" s="761"/>
      <c r="I1189" s="761"/>
      <c r="J1189" s="761"/>
      <c r="K1189" s="761"/>
      <c r="L1189" s="762"/>
      <c r="M1189" s="763"/>
      <c r="N1189" s="764"/>
      <c r="O1189" s="90"/>
      <c r="P1189" s="90"/>
      <c r="Q1189" s="90"/>
      <c r="R1189" s="90"/>
      <c r="S1189" s="90"/>
      <c r="T1189" s="90"/>
      <c r="U1189" s="90"/>
      <c r="V1189" s="90"/>
      <c r="W1189" s="708"/>
      <c r="X1189" s="753"/>
      <c r="Y1189" s="748"/>
    </row>
    <row r="1190" ht="17.25" customHeight="1">
      <c r="A1190" s="748"/>
      <c r="B1190" s="125"/>
      <c r="C1190" s="765"/>
      <c r="D1190" s="343"/>
      <c r="E1190" s="343"/>
      <c r="F1190" s="343"/>
      <c r="G1190" s="343"/>
      <c r="H1190" s="343"/>
      <c r="I1190" s="343"/>
      <c r="J1190" s="343"/>
      <c r="K1190" s="343"/>
      <c r="L1190" s="343"/>
      <c r="M1190" s="343"/>
      <c r="N1190" s="343"/>
      <c r="O1190" s="343"/>
      <c r="P1190" s="343"/>
      <c r="Q1190" s="343"/>
      <c r="R1190" s="343"/>
      <c r="S1190" s="343"/>
      <c r="T1190" s="343"/>
      <c r="U1190" s="343"/>
      <c r="V1190" s="343"/>
      <c r="W1190" s="766"/>
      <c r="X1190" s="753"/>
      <c r="Y1190" s="748"/>
    </row>
    <row r="1191" ht="17.25" customHeight="1">
      <c r="A1191" s="748"/>
      <c r="B1191" s="125"/>
      <c r="C1191" s="767" t="s">
        <v>193</v>
      </c>
      <c r="D1191" s="343"/>
      <c r="E1191" s="343"/>
      <c r="F1191" s="343"/>
      <c r="G1191" s="343"/>
      <c r="H1191" s="343"/>
      <c r="I1191" s="343"/>
      <c r="J1191" s="343"/>
      <c r="K1191" s="343"/>
      <c r="L1191" s="349"/>
      <c r="M1191" s="768"/>
      <c r="N1191" s="767"/>
      <c r="O1191" s="343"/>
      <c r="P1191" s="343"/>
      <c r="Q1191" s="343"/>
      <c r="R1191" s="343"/>
      <c r="S1191" s="343"/>
      <c r="T1191" s="343"/>
      <c r="U1191" s="343"/>
      <c r="V1191" s="343"/>
      <c r="W1191" s="349"/>
      <c r="X1191" s="753"/>
      <c r="Y1191" s="748"/>
    </row>
    <row r="1192" ht="17.25" customHeight="1">
      <c r="A1192" s="748"/>
      <c r="B1192" s="125"/>
      <c r="C1192" s="769"/>
      <c r="D1192" s="343"/>
      <c r="E1192" s="343"/>
      <c r="F1192" s="343"/>
      <c r="G1192" s="343"/>
      <c r="H1192" s="343"/>
      <c r="I1192" s="343"/>
      <c r="J1192" s="343"/>
      <c r="K1192" s="343"/>
      <c r="L1192" s="343"/>
      <c r="M1192" s="343"/>
      <c r="N1192" s="343"/>
      <c r="O1192" s="343"/>
      <c r="P1192" s="343"/>
      <c r="Q1192" s="343"/>
      <c r="R1192" s="343"/>
      <c r="S1192" s="343"/>
      <c r="T1192" s="343"/>
      <c r="U1192" s="343"/>
      <c r="V1192" s="343"/>
      <c r="W1192" s="766"/>
      <c r="X1192" s="753"/>
      <c r="Y1192" s="748"/>
    </row>
    <row r="1193" ht="17.25" customHeight="1">
      <c r="A1193" s="748"/>
      <c r="B1193" s="125"/>
      <c r="C1193" s="770" t="s">
        <v>308</v>
      </c>
      <c r="D1193" s="66"/>
      <c r="E1193" s="66"/>
      <c r="F1193" s="66"/>
      <c r="G1193" s="66"/>
      <c r="H1193" s="66"/>
      <c r="I1193" s="66"/>
      <c r="J1193" s="66"/>
      <c r="K1193" s="66"/>
      <c r="L1193" s="67"/>
      <c r="M1193" s="771"/>
      <c r="N1193" s="772" t="s">
        <v>309</v>
      </c>
      <c r="O1193" s="773"/>
      <c r="P1193" s="773"/>
      <c r="Q1193" s="773"/>
      <c r="R1193" s="773"/>
      <c r="S1193" s="773"/>
      <c r="T1193" s="773"/>
      <c r="U1193" s="773"/>
      <c r="V1193" s="773"/>
      <c r="W1193" s="774"/>
      <c r="X1193" s="753"/>
      <c r="Y1193" s="748"/>
    </row>
    <row r="1194" ht="17.25" customHeight="1">
      <c r="A1194" s="748"/>
      <c r="B1194" s="125"/>
      <c r="C1194" s="797"/>
      <c r="D1194" s="776"/>
      <c r="E1194" s="777"/>
      <c r="F1194" s="777" t="str">
        <f>IF(ISBLANK(C1190),"",IF(C1194&gt;1,"Experiências Adquiridas",IF(C1194=1,"Experiência Adquirida","Missão Sem Experiência")))</f>
        <v/>
      </c>
      <c r="G1194" s="343"/>
      <c r="H1194" s="343"/>
      <c r="I1194" s="343"/>
      <c r="J1194" s="343"/>
      <c r="K1194" s="343"/>
      <c r="L1194" s="766"/>
      <c r="M1194" s="778"/>
      <c r="N1194" s="779"/>
      <c r="O1194" s="343"/>
      <c r="P1194" s="343"/>
      <c r="Q1194" s="343"/>
      <c r="R1194" s="343"/>
      <c r="S1194" s="343"/>
      <c r="T1194" s="343"/>
      <c r="U1194" s="343"/>
      <c r="V1194" s="343"/>
      <c r="W1194" s="766"/>
      <c r="X1194" s="753"/>
      <c r="Y1194" s="748"/>
    </row>
    <row r="1195" ht="17.25" customHeight="1">
      <c r="A1195" s="748"/>
      <c r="B1195" s="125"/>
      <c r="C1195" s="780" t="s">
        <v>196</v>
      </c>
      <c r="D1195" s="56"/>
      <c r="E1195" s="56"/>
      <c r="F1195" s="56"/>
      <c r="G1195" s="56"/>
      <c r="H1195" s="56"/>
      <c r="I1195" s="56"/>
      <c r="J1195" s="56"/>
      <c r="K1195" s="56"/>
      <c r="L1195" s="248"/>
      <c r="M1195" s="781"/>
      <c r="N1195" s="767" t="s">
        <v>197</v>
      </c>
      <c r="O1195" s="343"/>
      <c r="P1195" s="343"/>
      <c r="Q1195" s="343"/>
      <c r="R1195" s="343"/>
      <c r="S1195" s="343"/>
      <c r="T1195" s="343"/>
      <c r="U1195" s="343"/>
      <c r="V1195" s="343"/>
      <c r="W1195" s="349"/>
      <c r="X1195" s="753"/>
      <c r="Y1195" s="748"/>
    </row>
    <row r="1196" ht="17.25" customHeight="1">
      <c r="A1196" s="748"/>
      <c r="B1196" s="125"/>
      <c r="C1196" s="782"/>
      <c r="D1196" s="66"/>
      <c r="E1196" s="66"/>
      <c r="F1196" s="66"/>
      <c r="G1196" s="66"/>
      <c r="H1196" s="66"/>
      <c r="I1196" s="66"/>
      <c r="J1196" s="66"/>
      <c r="K1196" s="66"/>
      <c r="L1196" s="783"/>
      <c r="M1196" s="784"/>
      <c r="N1196" s="782"/>
      <c r="O1196" s="66"/>
      <c r="P1196" s="66"/>
      <c r="Q1196" s="66"/>
      <c r="R1196" s="66"/>
      <c r="S1196" s="66"/>
      <c r="T1196" s="66"/>
      <c r="U1196" s="66"/>
      <c r="V1196" s="66"/>
      <c r="W1196" s="783"/>
      <c r="X1196" s="753"/>
      <c r="Y1196" s="748"/>
    </row>
    <row r="1197" ht="17.25" customHeight="1">
      <c r="A1197" s="748"/>
      <c r="B1197" s="125"/>
      <c r="C1197" s="785"/>
      <c r="L1197" s="786"/>
      <c r="N1197" s="785"/>
      <c r="W1197" s="786"/>
      <c r="X1197" s="753"/>
      <c r="Y1197" s="748"/>
    </row>
    <row r="1198" ht="17.25" customHeight="1">
      <c r="A1198" s="748"/>
      <c r="B1198" s="125"/>
      <c r="C1198" s="785"/>
      <c r="L1198" s="786"/>
      <c r="N1198" s="785"/>
      <c r="W1198" s="786"/>
      <c r="X1198" s="753"/>
      <c r="Y1198" s="748"/>
    </row>
    <row r="1199" ht="17.25" customHeight="1">
      <c r="A1199" s="748"/>
      <c r="B1199" s="125"/>
      <c r="C1199" s="785"/>
      <c r="L1199" s="786"/>
      <c r="N1199" s="785"/>
      <c r="W1199" s="786"/>
      <c r="X1199" s="753"/>
      <c r="Y1199" s="748"/>
    </row>
    <row r="1200" ht="17.25" customHeight="1">
      <c r="A1200" s="748"/>
      <c r="B1200" s="125"/>
      <c r="C1200" s="787"/>
      <c r="D1200" s="56"/>
      <c r="E1200" s="56"/>
      <c r="F1200" s="56"/>
      <c r="G1200" s="56"/>
      <c r="H1200" s="56"/>
      <c r="I1200" s="56"/>
      <c r="J1200" s="56"/>
      <c r="K1200" s="56"/>
      <c r="L1200" s="788"/>
      <c r="M1200" s="56"/>
      <c r="N1200" s="787"/>
      <c r="O1200" s="56"/>
      <c r="P1200" s="56"/>
      <c r="Q1200" s="56"/>
      <c r="R1200" s="56"/>
      <c r="S1200" s="56"/>
      <c r="T1200" s="56"/>
      <c r="U1200" s="56"/>
      <c r="V1200" s="56"/>
      <c r="W1200" s="788"/>
      <c r="X1200" s="753"/>
      <c r="Y1200" s="748"/>
    </row>
    <row r="1201" ht="17.25" customHeight="1">
      <c r="A1201" s="748"/>
      <c r="B1201" s="125"/>
      <c r="C1201" s="665"/>
      <c r="D1201" s="665"/>
      <c r="E1201" s="789"/>
      <c r="F1201" s="789"/>
      <c r="G1201" s="790"/>
      <c r="H1201" s="790"/>
      <c r="I1201" s="790"/>
      <c r="J1201" s="790"/>
      <c r="K1201" s="790"/>
      <c r="L1201" s="790"/>
      <c r="M1201" s="790"/>
      <c r="N1201" s="790"/>
      <c r="O1201" s="790"/>
      <c r="P1201" s="791"/>
      <c r="Q1201" s="791"/>
      <c r="R1201" s="791"/>
      <c r="S1201" s="791"/>
      <c r="T1201" s="791"/>
      <c r="U1201" s="791"/>
      <c r="V1201" s="791"/>
      <c r="W1201" s="791"/>
      <c r="X1201" s="753"/>
      <c r="Y1201" s="748"/>
    </row>
    <row r="1202" ht="17.25" customHeight="1">
      <c r="A1202" s="748"/>
      <c r="B1202" s="792"/>
      <c r="C1202" s="734"/>
      <c r="D1202" s="793"/>
      <c r="E1202" s="794"/>
      <c r="F1202" s="794"/>
      <c r="G1202" s="795"/>
      <c r="H1202" s="795"/>
      <c r="I1202" s="795"/>
      <c r="J1202" s="795"/>
      <c r="K1202" s="795"/>
      <c r="L1202" s="795"/>
      <c r="M1202" s="795"/>
      <c r="N1202" s="795"/>
      <c r="O1202" s="795"/>
      <c r="P1202" s="734"/>
      <c r="Q1202" s="734"/>
      <c r="R1202" s="734"/>
      <c r="S1202" s="734"/>
      <c r="T1202" s="734"/>
      <c r="U1202" s="734"/>
      <c r="V1202" s="734"/>
      <c r="W1202" s="734"/>
      <c r="X1202" s="796"/>
      <c r="Y1202" s="748"/>
    </row>
    <row r="1203" ht="17.25" customHeight="1">
      <c r="A1203" s="748"/>
      <c r="B1203" s="125"/>
      <c r="C1203" s="754"/>
      <c r="D1203" s="748"/>
      <c r="E1203" s="748"/>
      <c r="F1203" s="748"/>
      <c r="G1203" s="748"/>
      <c r="H1203" s="748"/>
      <c r="I1203" s="748"/>
      <c r="J1203" s="748"/>
      <c r="K1203" s="748"/>
      <c r="L1203" s="748"/>
      <c r="M1203" s="753"/>
      <c r="N1203" s="755"/>
      <c r="O1203" s="755"/>
      <c r="P1203" s="756"/>
      <c r="Q1203" s="756"/>
      <c r="R1203" s="757"/>
      <c r="S1203" s="757"/>
      <c r="T1203" s="758"/>
      <c r="U1203" s="758"/>
      <c r="V1203" s="759"/>
      <c r="W1203" s="759"/>
      <c r="X1203" s="753"/>
      <c r="Y1203" s="748"/>
    </row>
    <row r="1204" ht="17.25" customHeight="1">
      <c r="A1204" s="748"/>
      <c r="B1204" s="125"/>
      <c r="C1204" s="760" t="s">
        <v>307</v>
      </c>
      <c r="D1204" s="761"/>
      <c r="E1204" s="761"/>
      <c r="F1204" s="761"/>
      <c r="G1204" s="761"/>
      <c r="H1204" s="761"/>
      <c r="I1204" s="761"/>
      <c r="J1204" s="761"/>
      <c r="K1204" s="761"/>
      <c r="L1204" s="762"/>
      <c r="M1204" s="763"/>
      <c r="N1204" s="764"/>
      <c r="O1204" s="90"/>
      <c r="P1204" s="90"/>
      <c r="Q1204" s="90"/>
      <c r="R1204" s="90"/>
      <c r="S1204" s="90"/>
      <c r="T1204" s="90"/>
      <c r="U1204" s="90"/>
      <c r="V1204" s="90"/>
      <c r="W1204" s="708"/>
      <c r="X1204" s="753"/>
      <c r="Y1204" s="748"/>
    </row>
    <row r="1205" ht="17.25" customHeight="1">
      <c r="A1205" s="748"/>
      <c r="B1205" s="125"/>
      <c r="C1205" s="765"/>
      <c r="D1205" s="343"/>
      <c r="E1205" s="343"/>
      <c r="F1205" s="343"/>
      <c r="G1205" s="343"/>
      <c r="H1205" s="343"/>
      <c r="I1205" s="343"/>
      <c r="J1205" s="343"/>
      <c r="K1205" s="343"/>
      <c r="L1205" s="343"/>
      <c r="M1205" s="343"/>
      <c r="N1205" s="343"/>
      <c r="O1205" s="343"/>
      <c r="P1205" s="343"/>
      <c r="Q1205" s="343"/>
      <c r="R1205" s="343"/>
      <c r="S1205" s="343"/>
      <c r="T1205" s="343"/>
      <c r="U1205" s="343"/>
      <c r="V1205" s="343"/>
      <c r="W1205" s="766"/>
      <c r="X1205" s="753"/>
      <c r="Y1205" s="748"/>
    </row>
    <row r="1206" ht="17.25" customHeight="1">
      <c r="A1206" s="748"/>
      <c r="B1206" s="125"/>
      <c r="C1206" s="767" t="s">
        <v>193</v>
      </c>
      <c r="D1206" s="343"/>
      <c r="E1206" s="343"/>
      <c r="F1206" s="343"/>
      <c r="G1206" s="343"/>
      <c r="H1206" s="343"/>
      <c r="I1206" s="343"/>
      <c r="J1206" s="343"/>
      <c r="K1206" s="343"/>
      <c r="L1206" s="349"/>
      <c r="M1206" s="768"/>
      <c r="N1206" s="767"/>
      <c r="O1206" s="343"/>
      <c r="P1206" s="343"/>
      <c r="Q1206" s="343"/>
      <c r="R1206" s="343"/>
      <c r="S1206" s="343"/>
      <c r="T1206" s="343"/>
      <c r="U1206" s="343"/>
      <c r="V1206" s="343"/>
      <c r="W1206" s="349"/>
      <c r="X1206" s="753"/>
      <c r="Y1206" s="748"/>
    </row>
    <row r="1207" ht="17.25" customHeight="1">
      <c r="A1207" s="748"/>
      <c r="B1207" s="125"/>
      <c r="C1207" s="769"/>
      <c r="D1207" s="343"/>
      <c r="E1207" s="343"/>
      <c r="F1207" s="343"/>
      <c r="G1207" s="343"/>
      <c r="H1207" s="343"/>
      <c r="I1207" s="343"/>
      <c r="J1207" s="343"/>
      <c r="K1207" s="343"/>
      <c r="L1207" s="343"/>
      <c r="M1207" s="343"/>
      <c r="N1207" s="343"/>
      <c r="O1207" s="343"/>
      <c r="P1207" s="343"/>
      <c r="Q1207" s="343"/>
      <c r="R1207" s="343"/>
      <c r="S1207" s="343"/>
      <c r="T1207" s="343"/>
      <c r="U1207" s="343"/>
      <c r="V1207" s="343"/>
      <c r="W1207" s="766"/>
      <c r="X1207" s="753"/>
      <c r="Y1207" s="748"/>
    </row>
    <row r="1208" ht="17.25" customHeight="1">
      <c r="A1208" s="748"/>
      <c r="B1208" s="125"/>
      <c r="C1208" s="770" t="s">
        <v>308</v>
      </c>
      <c r="D1208" s="66"/>
      <c r="E1208" s="66"/>
      <c r="F1208" s="66"/>
      <c r="G1208" s="66"/>
      <c r="H1208" s="66"/>
      <c r="I1208" s="66"/>
      <c r="J1208" s="66"/>
      <c r="K1208" s="66"/>
      <c r="L1208" s="67"/>
      <c r="M1208" s="771"/>
      <c r="N1208" s="772" t="s">
        <v>309</v>
      </c>
      <c r="O1208" s="773"/>
      <c r="P1208" s="773"/>
      <c r="Q1208" s="773"/>
      <c r="R1208" s="773"/>
      <c r="S1208" s="773"/>
      <c r="T1208" s="773"/>
      <c r="U1208" s="773"/>
      <c r="V1208" s="773"/>
      <c r="W1208" s="774"/>
      <c r="X1208" s="753"/>
      <c r="Y1208" s="748"/>
    </row>
    <row r="1209" ht="17.25" customHeight="1">
      <c r="A1209" s="748"/>
      <c r="B1209" s="125"/>
      <c r="C1209" s="797"/>
      <c r="D1209" s="776"/>
      <c r="E1209" s="777"/>
      <c r="F1209" s="777" t="str">
        <f>IF(ISBLANK(C1205),"",IF(C1209&gt;1,"Experiências Adquiridas",IF(C1209=1,"Experiência Adquirida","Missão Sem Experiência")))</f>
        <v/>
      </c>
      <c r="G1209" s="343"/>
      <c r="H1209" s="343"/>
      <c r="I1209" s="343"/>
      <c r="J1209" s="343"/>
      <c r="K1209" s="343"/>
      <c r="L1209" s="766"/>
      <c r="M1209" s="778"/>
      <c r="N1209" s="779"/>
      <c r="O1209" s="343"/>
      <c r="P1209" s="343"/>
      <c r="Q1209" s="343"/>
      <c r="R1209" s="343"/>
      <c r="S1209" s="343"/>
      <c r="T1209" s="343"/>
      <c r="U1209" s="343"/>
      <c r="V1209" s="343"/>
      <c r="W1209" s="766"/>
      <c r="X1209" s="753"/>
      <c r="Y1209" s="748"/>
    </row>
    <row r="1210" ht="17.25" customHeight="1">
      <c r="A1210" s="748"/>
      <c r="B1210" s="125"/>
      <c r="C1210" s="780" t="s">
        <v>196</v>
      </c>
      <c r="D1210" s="56"/>
      <c r="E1210" s="56"/>
      <c r="F1210" s="56"/>
      <c r="G1210" s="56"/>
      <c r="H1210" s="56"/>
      <c r="I1210" s="56"/>
      <c r="J1210" s="56"/>
      <c r="K1210" s="56"/>
      <c r="L1210" s="248"/>
      <c r="M1210" s="781"/>
      <c r="N1210" s="767" t="s">
        <v>197</v>
      </c>
      <c r="O1210" s="343"/>
      <c r="P1210" s="343"/>
      <c r="Q1210" s="343"/>
      <c r="R1210" s="343"/>
      <c r="S1210" s="343"/>
      <c r="T1210" s="343"/>
      <c r="U1210" s="343"/>
      <c r="V1210" s="343"/>
      <c r="W1210" s="349"/>
      <c r="X1210" s="753"/>
      <c r="Y1210" s="748"/>
    </row>
    <row r="1211" ht="17.25" customHeight="1">
      <c r="A1211" s="748"/>
      <c r="B1211" s="125"/>
      <c r="C1211" s="782"/>
      <c r="D1211" s="66"/>
      <c r="E1211" s="66"/>
      <c r="F1211" s="66"/>
      <c r="G1211" s="66"/>
      <c r="H1211" s="66"/>
      <c r="I1211" s="66"/>
      <c r="J1211" s="66"/>
      <c r="K1211" s="66"/>
      <c r="L1211" s="783"/>
      <c r="M1211" s="784"/>
      <c r="N1211" s="782"/>
      <c r="O1211" s="66"/>
      <c r="P1211" s="66"/>
      <c r="Q1211" s="66"/>
      <c r="R1211" s="66"/>
      <c r="S1211" s="66"/>
      <c r="T1211" s="66"/>
      <c r="U1211" s="66"/>
      <c r="V1211" s="66"/>
      <c r="W1211" s="783"/>
      <c r="X1211" s="753"/>
      <c r="Y1211" s="748"/>
    </row>
    <row r="1212" ht="17.25" customHeight="1">
      <c r="A1212" s="748"/>
      <c r="B1212" s="125"/>
      <c r="C1212" s="785"/>
      <c r="L1212" s="786"/>
      <c r="N1212" s="785"/>
      <c r="W1212" s="786"/>
      <c r="X1212" s="753"/>
      <c r="Y1212" s="748"/>
    </row>
    <row r="1213" ht="17.25" customHeight="1">
      <c r="A1213" s="748"/>
      <c r="B1213" s="125"/>
      <c r="C1213" s="785"/>
      <c r="L1213" s="786"/>
      <c r="N1213" s="785"/>
      <c r="W1213" s="786"/>
      <c r="X1213" s="753"/>
      <c r="Y1213" s="748"/>
    </row>
    <row r="1214" ht="17.25" customHeight="1">
      <c r="A1214" s="748"/>
      <c r="B1214" s="125"/>
      <c r="C1214" s="785"/>
      <c r="L1214" s="786"/>
      <c r="N1214" s="785"/>
      <c r="W1214" s="786"/>
      <c r="X1214" s="753"/>
      <c r="Y1214" s="748"/>
    </row>
    <row r="1215" ht="17.25" customHeight="1">
      <c r="A1215" s="748"/>
      <c r="B1215" s="125"/>
      <c r="C1215" s="787"/>
      <c r="D1215" s="56"/>
      <c r="E1215" s="56"/>
      <c r="F1215" s="56"/>
      <c r="G1215" s="56"/>
      <c r="H1215" s="56"/>
      <c r="I1215" s="56"/>
      <c r="J1215" s="56"/>
      <c r="K1215" s="56"/>
      <c r="L1215" s="788"/>
      <c r="M1215" s="56"/>
      <c r="N1215" s="787"/>
      <c r="O1215" s="56"/>
      <c r="P1215" s="56"/>
      <c r="Q1215" s="56"/>
      <c r="R1215" s="56"/>
      <c r="S1215" s="56"/>
      <c r="T1215" s="56"/>
      <c r="U1215" s="56"/>
      <c r="V1215" s="56"/>
      <c r="W1215" s="788"/>
      <c r="X1215" s="753"/>
      <c r="Y1215" s="748"/>
    </row>
    <row r="1216" ht="17.25" customHeight="1">
      <c r="A1216" s="748"/>
      <c r="B1216" s="125"/>
      <c r="C1216" s="665"/>
      <c r="D1216" s="665"/>
      <c r="E1216" s="789"/>
      <c r="F1216" s="789"/>
      <c r="G1216" s="790"/>
      <c r="H1216" s="790"/>
      <c r="I1216" s="790"/>
      <c r="J1216" s="790"/>
      <c r="K1216" s="790"/>
      <c r="L1216" s="790"/>
      <c r="M1216" s="790"/>
      <c r="N1216" s="790"/>
      <c r="O1216" s="790"/>
      <c r="P1216" s="791"/>
      <c r="Q1216" s="791"/>
      <c r="R1216" s="791"/>
      <c r="S1216" s="791"/>
      <c r="T1216" s="791"/>
      <c r="U1216" s="791"/>
      <c r="V1216" s="791"/>
      <c r="W1216" s="791"/>
      <c r="X1216" s="753"/>
      <c r="Y1216" s="748"/>
    </row>
    <row r="1217" ht="17.25" customHeight="1">
      <c r="A1217" s="748"/>
      <c r="B1217" s="792"/>
      <c r="C1217" s="734"/>
      <c r="D1217" s="793"/>
      <c r="E1217" s="794"/>
      <c r="F1217" s="794"/>
      <c r="G1217" s="795"/>
      <c r="H1217" s="795"/>
      <c r="I1217" s="795"/>
      <c r="J1217" s="795"/>
      <c r="K1217" s="795"/>
      <c r="L1217" s="795"/>
      <c r="M1217" s="795"/>
      <c r="N1217" s="795"/>
      <c r="O1217" s="795"/>
      <c r="P1217" s="734"/>
      <c r="Q1217" s="734"/>
      <c r="R1217" s="734"/>
      <c r="S1217" s="734"/>
      <c r="T1217" s="734"/>
      <c r="U1217" s="734"/>
      <c r="V1217" s="734"/>
      <c r="W1217" s="734"/>
      <c r="X1217" s="796"/>
      <c r="Y1217" s="748"/>
    </row>
    <row r="1218" ht="17.25" customHeight="1">
      <c r="A1218" s="748"/>
      <c r="B1218" s="125"/>
      <c r="C1218" s="754"/>
      <c r="D1218" s="748"/>
      <c r="E1218" s="748"/>
      <c r="F1218" s="748"/>
      <c r="G1218" s="748"/>
      <c r="H1218" s="748"/>
      <c r="I1218" s="748"/>
      <c r="J1218" s="748"/>
      <c r="K1218" s="748"/>
      <c r="L1218" s="748"/>
      <c r="M1218" s="753"/>
      <c r="N1218" s="755"/>
      <c r="O1218" s="755"/>
      <c r="P1218" s="756"/>
      <c r="Q1218" s="756"/>
      <c r="R1218" s="757"/>
      <c r="S1218" s="757"/>
      <c r="T1218" s="758"/>
      <c r="U1218" s="758"/>
      <c r="V1218" s="759"/>
      <c r="W1218" s="759"/>
      <c r="X1218" s="753"/>
      <c r="Y1218" s="748"/>
    </row>
    <row r="1219" ht="17.25" customHeight="1">
      <c r="A1219" s="748"/>
      <c r="B1219" s="125"/>
      <c r="C1219" s="760" t="s">
        <v>307</v>
      </c>
      <c r="D1219" s="761"/>
      <c r="E1219" s="761"/>
      <c r="F1219" s="761"/>
      <c r="G1219" s="761"/>
      <c r="H1219" s="761"/>
      <c r="I1219" s="761"/>
      <c r="J1219" s="761"/>
      <c r="K1219" s="761"/>
      <c r="L1219" s="762"/>
      <c r="M1219" s="763"/>
      <c r="N1219" s="764"/>
      <c r="O1219" s="90"/>
      <c r="P1219" s="90"/>
      <c r="Q1219" s="90"/>
      <c r="R1219" s="90"/>
      <c r="S1219" s="90"/>
      <c r="T1219" s="90"/>
      <c r="U1219" s="90"/>
      <c r="V1219" s="90"/>
      <c r="W1219" s="708"/>
      <c r="X1219" s="753"/>
      <c r="Y1219" s="748"/>
    </row>
    <row r="1220" ht="17.25" customHeight="1">
      <c r="A1220" s="748"/>
      <c r="B1220" s="125"/>
      <c r="C1220" s="765"/>
      <c r="D1220" s="343"/>
      <c r="E1220" s="343"/>
      <c r="F1220" s="343"/>
      <c r="G1220" s="343"/>
      <c r="H1220" s="343"/>
      <c r="I1220" s="343"/>
      <c r="J1220" s="343"/>
      <c r="K1220" s="343"/>
      <c r="L1220" s="343"/>
      <c r="M1220" s="343"/>
      <c r="N1220" s="343"/>
      <c r="O1220" s="343"/>
      <c r="P1220" s="343"/>
      <c r="Q1220" s="343"/>
      <c r="R1220" s="343"/>
      <c r="S1220" s="343"/>
      <c r="T1220" s="343"/>
      <c r="U1220" s="343"/>
      <c r="V1220" s="343"/>
      <c r="W1220" s="766"/>
      <c r="X1220" s="753"/>
      <c r="Y1220" s="748"/>
    </row>
    <row r="1221" ht="17.25" customHeight="1">
      <c r="A1221" s="748"/>
      <c r="B1221" s="125"/>
      <c r="C1221" s="767" t="s">
        <v>193</v>
      </c>
      <c r="D1221" s="343"/>
      <c r="E1221" s="343"/>
      <c r="F1221" s="343"/>
      <c r="G1221" s="343"/>
      <c r="H1221" s="343"/>
      <c r="I1221" s="343"/>
      <c r="J1221" s="343"/>
      <c r="K1221" s="343"/>
      <c r="L1221" s="349"/>
      <c r="M1221" s="768"/>
      <c r="N1221" s="767"/>
      <c r="O1221" s="343"/>
      <c r="P1221" s="343"/>
      <c r="Q1221" s="343"/>
      <c r="R1221" s="343"/>
      <c r="S1221" s="343"/>
      <c r="T1221" s="343"/>
      <c r="U1221" s="343"/>
      <c r="V1221" s="343"/>
      <c r="W1221" s="349"/>
      <c r="X1221" s="753"/>
      <c r="Y1221" s="748"/>
    </row>
    <row r="1222" ht="17.25" customHeight="1">
      <c r="A1222" s="748"/>
      <c r="B1222" s="125"/>
      <c r="C1222" s="769"/>
      <c r="D1222" s="343"/>
      <c r="E1222" s="343"/>
      <c r="F1222" s="343"/>
      <c r="G1222" s="343"/>
      <c r="H1222" s="343"/>
      <c r="I1222" s="343"/>
      <c r="J1222" s="343"/>
      <c r="K1222" s="343"/>
      <c r="L1222" s="343"/>
      <c r="M1222" s="343"/>
      <c r="N1222" s="343"/>
      <c r="O1222" s="343"/>
      <c r="P1222" s="343"/>
      <c r="Q1222" s="343"/>
      <c r="R1222" s="343"/>
      <c r="S1222" s="343"/>
      <c r="T1222" s="343"/>
      <c r="U1222" s="343"/>
      <c r="V1222" s="343"/>
      <c r="W1222" s="766"/>
      <c r="X1222" s="753"/>
      <c r="Y1222" s="748"/>
    </row>
    <row r="1223" ht="17.25" customHeight="1">
      <c r="A1223" s="748"/>
      <c r="B1223" s="125"/>
      <c r="C1223" s="770" t="s">
        <v>308</v>
      </c>
      <c r="D1223" s="66"/>
      <c r="E1223" s="66"/>
      <c r="F1223" s="66"/>
      <c r="G1223" s="66"/>
      <c r="H1223" s="66"/>
      <c r="I1223" s="66"/>
      <c r="J1223" s="66"/>
      <c r="K1223" s="66"/>
      <c r="L1223" s="67"/>
      <c r="M1223" s="771"/>
      <c r="N1223" s="772" t="s">
        <v>309</v>
      </c>
      <c r="O1223" s="773"/>
      <c r="P1223" s="773"/>
      <c r="Q1223" s="773"/>
      <c r="R1223" s="773"/>
      <c r="S1223" s="773"/>
      <c r="T1223" s="773"/>
      <c r="U1223" s="773"/>
      <c r="V1223" s="773"/>
      <c r="W1223" s="774"/>
      <c r="X1223" s="753"/>
      <c r="Y1223" s="748"/>
    </row>
    <row r="1224" ht="17.25" customHeight="1">
      <c r="A1224" s="748"/>
      <c r="B1224" s="125"/>
      <c r="C1224" s="797"/>
      <c r="D1224" s="776"/>
      <c r="E1224" s="777"/>
      <c r="F1224" s="777" t="str">
        <f>IF(ISBLANK(C1220),"",IF(C1224&gt;1,"Experiências Adquiridas",IF(C1224=1,"Experiência Adquirida","Missão Sem Experiência")))</f>
        <v/>
      </c>
      <c r="G1224" s="343"/>
      <c r="H1224" s="343"/>
      <c r="I1224" s="343"/>
      <c r="J1224" s="343"/>
      <c r="K1224" s="343"/>
      <c r="L1224" s="766"/>
      <c r="M1224" s="778"/>
      <c r="N1224" s="779"/>
      <c r="O1224" s="343"/>
      <c r="P1224" s="343"/>
      <c r="Q1224" s="343"/>
      <c r="R1224" s="343"/>
      <c r="S1224" s="343"/>
      <c r="T1224" s="343"/>
      <c r="U1224" s="343"/>
      <c r="V1224" s="343"/>
      <c r="W1224" s="766"/>
      <c r="X1224" s="753"/>
      <c r="Y1224" s="748"/>
    </row>
    <row r="1225" ht="17.25" customHeight="1">
      <c r="A1225" s="748"/>
      <c r="B1225" s="125"/>
      <c r="C1225" s="780" t="s">
        <v>196</v>
      </c>
      <c r="D1225" s="56"/>
      <c r="E1225" s="56"/>
      <c r="F1225" s="56"/>
      <c r="G1225" s="56"/>
      <c r="H1225" s="56"/>
      <c r="I1225" s="56"/>
      <c r="J1225" s="56"/>
      <c r="K1225" s="56"/>
      <c r="L1225" s="248"/>
      <c r="M1225" s="781"/>
      <c r="N1225" s="767" t="s">
        <v>197</v>
      </c>
      <c r="O1225" s="343"/>
      <c r="P1225" s="343"/>
      <c r="Q1225" s="343"/>
      <c r="R1225" s="343"/>
      <c r="S1225" s="343"/>
      <c r="T1225" s="343"/>
      <c r="U1225" s="343"/>
      <c r="V1225" s="343"/>
      <c r="W1225" s="349"/>
      <c r="X1225" s="753"/>
      <c r="Y1225" s="748"/>
    </row>
    <row r="1226" ht="17.25" customHeight="1">
      <c r="A1226" s="748"/>
      <c r="B1226" s="125"/>
      <c r="C1226" s="782"/>
      <c r="D1226" s="66"/>
      <c r="E1226" s="66"/>
      <c r="F1226" s="66"/>
      <c r="G1226" s="66"/>
      <c r="H1226" s="66"/>
      <c r="I1226" s="66"/>
      <c r="J1226" s="66"/>
      <c r="K1226" s="66"/>
      <c r="L1226" s="783"/>
      <c r="M1226" s="784"/>
      <c r="N1226" s="782"/>
      <c r="O1226" s="66"/>
      <c r="P1226" s="66"/>
      <c r="Q1226" s="66"/>
      <c r="R1226" s="66"/>
      <c r="S1226" s="66"/>
      <c r="T1226" s="66"/>
      <c r="U1226" s="66"/>
      <c r="V1226" s="66"/>
      <c r="W1226" s="783"/>
      <c r="X1226" s="753"/>
      <c r="Y1226" s="748"/>
    </row>
    <row r="1227" ht="17.25" customHeight="1">
      <c r="A1227" s="748"/>
      <c r="B1227" s="125"/>
      <c r="C1227" s="785"/>
      <c r="L1227" s="786"/>
      <c r="N1227" s="785"/>
      <c r="W1227" s="786"/>
      <c r="X1227" s="753"/>
      <c r="Y1227" s="748"/>
    </row>
    <row r="1228" ht="17.25" customHeight="1">
      <c r="A1228" s="748"/>
      <c r="B1228" s="125"/>
      <c r="C1228" s="785"/>
      <c r="L1228" s="786"/>
      <c r="N1228" s="785"/>
      <c r="W1228" s="786"/>
      <c r="X1228" s="753"/>
      <c r="Y1228" s="748"/>
    </row>
    <row r="1229" ht="17.25" customHeight="1">
      <c r="A1229" s="748"/>
      <c r="B1229" s="125"/>
      <c r="C1229" s="785"/>
      <c r="L1229" s="786"/>
      <c r="N1229" s="785"/>
      <c r="W1229" s="786"/>
      <c r="X1229" s="753"/>
      <c r="Y1229" s="748"/>
    </row>
    <row r="1230" ht="17.25" customHeight="1">
      <c r="A1230" s="748"/>
      <c r="B1230" s="125"/>
      <c r="C1230" s="787"/>
      <c r="D1230" s="56"/>
      <c r="E1230" s="56"/>
      <c r="F1230" s="56"/>
      <c r="G1230" s="56"/>
      <c r="H1230" s="56"/>
      <c r="I1230" s="56"/>
      <c r="J1230" s="56"/>
      <c r="K1230" s="56"/>
      <c r="L1230" s="788"/>
      <c r="M1230" s="56"/>
      <c r="N1230" s="787"/>
      <c r="O1230" s="56"/>
      <c r="P1230" s="56"/>
      <c r="Q1230" s="56"/>
      <c r="R1230" s="56"/>
      <c r="S1230" s="56"/>
      <c r="T1230" s="56"/>
      <c r="U1230" s="56"/>
      <c r="V1230" s="56"/>
      <c r="W1230" s="788"/>
      <c r="X1230" s="753"/>
      <c r="Y1230" s="748"/>
    </row>
    <row r="1231" ht="17.25" customHeight="1">
      <c r="A1231" s="748"/>
      <c r="B1231" s="125"/>
      <c r="C1231" s="665"/>
      <c r="D1231" s="665"/>
      <c r="E1231" s="789"/>
      <c r="F1231" s="789"/>
      <c r="G1231" s="790"/>
      <c r="H1231" s="790"/>
      <c r="I1231" s="790"/>
      <c r="J1231" s="790"/>
      <c r="K1231" s="790"/>
      <c r="L1231" s="790"/>
      <c r="M1231" s="790"/>
      <c r="N1231" s="790"/>
      <c r="O1231" s="790"/>
      <c r="P1231" s="791"/>
      <c r="Q1231" s="791"/>
      <c r="R1231" s="791"/>
      <c r="S1231" s="791"/>
      <c r="T1231" s="791"/>
      <c r="U1231" s="791"/>
      <c r="V1231" s="791"/>
      <c r="W1231" s="791"/>
      <c r="X1231" s="753"/>
      <c r="Y1231" s="748"/>
    </row>
    <row r="1232" ht="17.25" customHeight="1">
      <c r="A1232" s="748"/>
      <c r="B1232" s="792"/>
      <c r="C1232" s="734"/>
      <c r="D1232" s="793"/>
      <c r="E1232" s="794"/>
      <c r="F1232" s="794"/>
      <c r="G1232" s="795"/>
      <c r="H1232" s="795"/>
      <c r="I1232" s="795"/>
      <c r="J1232" s="795"/>
      <c r="K1232" s="795"/>
      <c r="L1232" s="795"/>
      <c r="M1232" s="795"/>
      <c r="N1232" s="795"/>
      <c r="O1232" s="795"/>
      <c r="P1232" s="734"/>
      <c r="Q1232" s="734"/>
      <c r="R1232" s="734"/>
      <c r="S1232" s="734"/>
      <c r="T1232" s="734"/>
      <c r="U1232" s="734"/>
      <c r="V1232" s="734"/>
      <c r="W1232" s="734"/>
      <c r="X1232" s="796"/>
      <c r="Y1232" s="748"/>
    </row>
    <row r="1233" ht="17.25" customHeight="1">
      <c r="A1233" s="748"/>
      <c r="B1233" s="125"/>
      <c r="C1233" s="754"/>
      <c r="D1233" s="748"/>
      <c r="E1233" s="748"/>
      <c r="F1233" s="748"/>
      <c r="G1233" s="748"/>
      <c r="H1233" s="748"/>
      <c r="I1233" s="748"/>
      <c r="J1233" s="748"/>
      <c r="K1233" s="748"/>
      <c r="L1233" s="748"/>
      <c r="M1233" s="753"/>
      <c r="N1233" s="755"/>
      <c r="O1233" s="755"/>
      <c r="P1233" s="756"/>
      <c r="Q1233" s="756"/>
      <c r="R1233" s="757"/>
      <c r="S1233" s="757"/>
      <c r="T1233" s="758"/>
      <c r="U1233" s="758"/>
      <c r="V1233" s="759"/>
      <c r="W1233" s="759"/>
      <c r="X1233" s="753"/>
      <c r="Y1233" s="748"/>
    </row>
    <row r="1234" ht="17.25" customHeight="1">
      <c r="A1234" s="748"/>
      <c r="B1234" s="125"/>
      <c r="C1234" s="760" t="s">
        <v>307</v>
      </c>
      <c r="D1234" s="761"/>
      <c r="E1234" s="761"/>
      <c r="F1234" s="761"/>
      <c r="G1234" s="761"/>
      <c r="H1234" s="761"/>
      <c r="I1234" s="761"/>
      <c r="J1234" s="761"/>
      <c r="K1234" s="761"/>
      <c r="L1234" s="762"/>
      <c r="M1234" s="763"/>
      <c r="N1234" s="764"/>
      <c r="O1234" s="90"/>
      <c r="P1234" s="90"/>
      <c r="Q1234" s="90"/>
      <c r="R1234" s="90"/>
      <c r="S1234" s="90"/>
      <c r="T1234" s="90"/>
      <c r="U1234" s="90"/>
      <c r="V1234" s="90"/>
      <c r="W1234" s="708"/>
      <c r="X1234" s="753"/>
      <c r="Y1234" s="748"/>
    </row>
    <row r="1235" ht="17.25" customHeight="1">
      <c r="A1235" s="748"/>
      <c r="B1235" s="125"/>
      <c r="C1235" s="765"/>
      <c r="D1235" s="343"/>
      <c r="E1235" s="343"/>
      <c r="F1235" s="343"/>
      <c r="G1235" s="343"/>
      <c r="H1235" s="343"/>
      <c r="I1235" s="343"/>
      <c r="J1235" s="343"/>
      <c r="K1235" s="343"/>
      <c r="L1235" s="343"/>
      <c r="M1235" s="343"/>
      <c r="N1235" s="343"/>
      <c r="O1235" s="343"/>
      <c r="P1235" s="343"/>
      <c r="Q1235" s="343"/>
      <c r="R1235" s="343"/>
      <c r="S1235" s="343"/>
      <c r="T1235" s="343"/>
      <c r="U1235" s="343"/>
      <c r="V1235" s="343"/>
      <c r="W1235" s="766"/>
      <c r="X1235" s="753"/>
      <c r="Y1235" s="748"/>
    </row>
    <row r="1236" ht="17.25" customHeight="1">
      <c r="A1236" s="748"/>
      <c r="B1236" s="125"/>
      <c r="C1236" s="767" t="s">
        <v>193</v>
      </c>
      <c r="D1236" s="343"/>
      <c r="E1236" s="343"/>
      <c r="F1236" s="343"/>
      <c r="G1236" s="343"/>
      <c r="H1236" s="343"/>
      <c r="I1236" s="343"/>
      <c r="J1236" s="343"/>
      <c r="K1236" s="343"/>
      <c r="L1236" s="349"/>
      <c r="M1236" s="768"/>
      <c r="N1236" s="767"/>
      <c r="O1236" s="343"/>
      <c r="P1236" s="343"/>
      <c r="Q1236" s="343"/>
      <c r="R1236" s="343"/>
      <c r="S1236" s="343"/>
      <c r="T1236" s="343"/>
      <c r="U1236" s="343"/>
      <c r="V1236" s="343"/>
      <c r="W1236" s="349"/>
      <c r="X1236" s="753"/>
      <c r="Y1236" s="748"/>
    </row>
    <row r="1237" ht="17.25" customHeight="1">
      <c r="A1237" s="748"/>
      <c r="B1237" s="125"/>
      <c r="C1237" s="769"/>
      <c r="D1237" s="343"/>
      <c r="E1237" s="343"/>
      <c r="F1237" s="343"/>
      <c r="G1237" s="343"/>
      <c r="H1237" s="343"/>
      <c r="I1237" s="343"/>
      <c r="J1237" s="343"/>
      <c r="K1237" s="343"/>
      <c r="L1237" s="343"/>
      <c r="M1237" s="343"/>
      <c r="N1237" s="343"/>
      <c r="O1237" s="343"/>
      <c r="P1237" s="343"/>
      <c r="Q1237" s="343"/>
      <c r="R1237" s="343"/>
      <c r="S1237" s="343"/>
      <c r="T1237" s="343"/>
      <c r="U1237" s="343"/>
      <c r="V1237" s="343"/>
      <c r="W1237" s="766"/>
      <c r="X1237" s="753"/>
      <c r="Y1237" s="748"/>
    </row>
    <row r="1238" ht="17.25" customHeight="1">
      <c r="A1238" s="748"/>
      <c r="B1238" s="125"/>
      <c r="C1238" s="770" t="s">
        <v>308</v>
      </c>
      <c r="D1238" s="66"/>
      <c r="E1238" s="66"/>
      <c r="F1238" s="66"/>
      <c r="G1238" s="66"/>
      <c r="H1238" s="66"/>
      <c r="I1238" s="66"/>
      <c r="J1238" s="66"/>
      <c r="K1238" s="66"/>
      <c r="L1238" s="67"/>
      <c r="M1238" s="771"/>
      <c r="N1238" s="772" t="s">
        <v>309</v>
      </c>
      <c r="O1238" s="773"/>
      <c r="P1238" s="773"/>
      <c r="Q1238" s="773"/>
      <c r="R1238" s="773"/>
      <c r="S1238" s="773"/>
      <c r="T1238" s="773"/>
      <c r="U1238" s="773"/>
      <c r="V1238" s="773"/>
      <c r="W1238" s="774"/>
      <c r="X1238" s="753"/>
      <c r="Y1238" s="748"/>
    </row>
    <row r="1239" ht="17.25" customHeight="1">
      <c r="A1239" s="748"/>
      <c r="B1239" s="125"/>
      <c r="C1239" s="797"/>
      <c r="D1239" s="776"/>
      <c r="E1239" s="777"/>
      <c r="F1239" s="777" t="str">
        <f>IF(ISBLANK(C1235),"",IF(C1239&gt;1,"Experiências Adquiridas",IF(C1239=1,"Experiência Adquirida","Missão Sem Experiência")))</f>
        <v/>
      </c>
      <c r="G1239" s="343"/>
      <c r="H1239" s="343"/>
      <c r="I1239" s="343"/>
      <c r="J1239" s="343"/>
      <c r="K1239" s="343"/>
      <c r="L1239" s="766"/>
      <c r="M1239" s="778"/>
      <c r="N1239" s="779"/>
      <c r="O1239" s="343"/>
      <c r="P1239" s="343"/>
      <c r="Q1239" s="343"/>
      <c r="R1239" s="343"/>
      <c r="S1239" s="343"/>
      <c r="T1239" s="343"/>
      <c r="U1239" s="343"/>
      <c r="V1239" s="343"/>
      <c r="W1239" s="766"/>
      <c r="X1239" s="753"/>
      <c r="Y1239" s="748"/>
    </row>
    <row r="1240" ht="17.25" customHeight="1">
      <c r="A1240" s="748"/>
      <c r="B1240" s="125"/>
      <c r="C1240" s="780" t="s">
        <v>196</v>
      </c>
      <c r="D1240" s="56"/>
      <c r="E1240" s="56"/>
      <c r="F1240" s="56"/>
      <c r="G1240" s="56"/>
      <c r="H1240" s="56"/>
      <c r="I1240" s="56"/>
      <c r="J1240" s="56"/>
      <c r="K1240" s="56"/>
      <c r="L1240" s="248"/>
      <c r="M1240" s="781"/>
      <c r="N1240" s="767" t="s">
        <v>197</v>
      </c>
      <c r="O1240" s="343"/>
      <c r="P1240" s="343"/>
      <c r="Q1240" s="343"/>
      <c r="R1240" s="343"/>
      <c r="S1240" s="343"/>
      <c r="T1240" s="343"/>
      <c r="U1240" s="343"/>
      <c r="V1240" s="343"/>
      <c r="W1240" s="349"/>
      <c r="X1240" s="753"/>
      <c r="Y1240" s="748"/>
    </row>
    <row r="1241" ht="17.25" customHeight="1">
      <c r="A1241" s="748"/>
      <c r="B1241" s="125"/>
      <c r="C1241" s="782"/>
      <c r="D1241" s="66"/>
      <c r="E1241" s="66"/>
      <c r="F1241" s="66"/>
      <c r="G1241" s="66"/>
      <c r="H1241" s="66"/>
      <c r="I1241" s="66"/>
      <c r="J1241" s="66"/>
      <c r="K1241" s="66"/>
      <c r="L1241" s="783"/>
      <c r="M1241" s="784"/>
      <c r="N1241" s="782"/>
      <c r="O1241" s="66"/>
      <c r="P1241" s="66"/>
      <c r="Q1241" s="66"/>
      <c r="R1241" s="66"/>
      <c r="S1241" s="66"/>
      <c r="T1241" s="66"/>
      <c r="U1241" s="66"/>
      <c r="V1241" s="66"/>
      <c r="W1241" s="783"/>
      <c r="X1241" s="753"/>
      <c r="Y1241" s="748"/>
    </row>
    <row r="1242" ht="17.25" customHeight="1">
      <c r="A1242" s="748"/>
      <c r="B1242" s="125"/>
      <c r="C1242" s="785"/>
      <c r="L1242" s="786"/>
      <c r="N1242" s="785"/>
      <c r="W1242" s="786"/>
      <c r="X1242" s="753"/>
      <c r="Y1242" s="748"/>
    </row>
    <row r="1243" ht="17.25" customHeight="1">
      <c r="A1243" s="748"/>
      <c r="B1243" s="125"/>
      <c r="C1243" s="785"/>
      <c r="L1243" s="786"/>
      <c r="N1243" s="785"/>
      <c r="W1243" s="786"/>
      <c r="X1243" s="753"/>
      <c r="Y1243" s="748"/>
    </row>
    <row r="1244" ht="17.25" customHeight="1">
      <c r="A1244" s="748"/>
      <c r="B1244" s="125"/>
      <c r="C1244" s="785"/>
      <c r="L1244" s="786"/>
      <c r="N1244" s="785"/>
      <c r="W1244" s="786"/>
      <c r="X1244" s="753"/>
      <c r="Y1244" s="748"/>
    </row>
    <row r="1245" ht="17.25" customHeight="1">
      <c r="A1245" s="748"/>
      <c r="B1245" s="125"/>
      <c r="C1245" s="787"/>
      <c r="D1245" s="56"/>
      <c r="E1245" s="56"/>
      <c r="F1245" s="56"/>
      <c r="G1245" s="56"/>
      <c r="H1245" s="56"/>
      <c r="I1245" s="56"/>
      <c r="J1245" s="56"/>
      <c r="K1245" s="56"/>
      <c r="L1245" s="788"/>
      <c r="M1245" s="56"/>
      <c r="N1245" s="787"/>
      <c r="O1245" s="56"/>
      <c r="P1245" s="56"/>
      <c r="Q1245" s="56"/>
      <c r="R1245" s="56"/>
      <c r="S1245" s="56"/>
      <c r="T1245" s="56"/>
      <c r="U1245" s="56"/>
      <c r="V1245" s="56"/>
      <c r="W1245" s="788"/>
      <c r="X1245" s="753"/>
      <c r="Y1245" s="748"/>
    </row>
    <row r="1246" ht="17.25" customHeight="1">
      <c r="A1246" s="748"/>
      <c r="B1246" s="125"/>
      <c r="C1246" s="665"/>
      <c r="D1246" s="665"/>
      <c r="E1246" s="789"/>
      <c r="F1246" s="789"/>
      <c r="G1246" s="790"/>
      <c r="H1246" s="790"/>
      <c r="I1246" s="790"/>
      <c r="J1246" s="790"/>
      <c r="K1246" s="790"/>
      <c r="L1246" s="790"/>
      <c r="M1246" s="790"/>
      <c r="N1246" s="790"/>
      <c r="O1246" s="790"/>
      <c r="P1246" s="791"/>
      <c r="Q1246" s="791"/>
      <c r="R1246" s="791"/>
      <c r="S1246" s="791"/>
      <c r="T1246" s="791"/>
      <c r="U1246" s="791"/>
      <c r="V1246" s="791"/>
      <c r="W1246" s="791"/>
      <c r="X1246" s="753"/>
      <c r="Y1246" s="748"/>
    </row>
    <row r="1247" ht="17.25" customHeight="1">
      <c r="A1247" s="748"/>
      <c r="B1247" s="792"/>
      <c r="C1247" s="734"/>
      <c r="D1247" s="793"/>
      <c r="E1247" s="794"/>
      <c r="F1247" s="794"/>
      <c r="G1247" s="795"/>
      <c r="H1247" s="795"/>
      <c r="I1247" s="795"/>
      <c r="J1247" s="795"/>
      <c r="K1247" s="795"/>
      <c r="L1247" s="795"/>
      <c r="M1247" s="795"/>
      <c r="N1247" s="795"/>
      <c r="O1247" s="795"/>
      <c r="P1247" s="734"/>
      <c r="Q1247" s="734"/>
      <c r="R1247" s="734"/>
      <c r="S1247" s="734"/>
      <c r="T1247" s="734"/>
      <c r="U1247" s="734"/>
      <c r="V1247" s="734"/>
      <c r="W1247" s="734"/>
      <c r="X1247" s="796"/>
      <c r="Y1247" s="748"/>
    </row>
    <row r="1248" ht="17.25" customHeight="1">
      <c r="A1248" s="748"/>
      <c r="B1248" s="125"/>
      <c r="C1248" s="754"/>
      <c r="D1248" s="748"/>
      <c r="E1248" s="748"/>
      <c r="F1248" s="748"/>
      <c r="G1248" s="748"/>
      <c r="H1248" s="748"/>
      <c r="I1248" s="748"/>
      <c r="J1248" s="748"/>
      <c r="K1248" s="748"/>
      <c r="L1248" s="748"/>
      <c r="M1248" s="753"/>
      <c r="N1248" s="755"/>
      <c r="O1248" s="755"/>
      <c r="P1248" s="756"/>
      <c r="Q1248" s="756"/>
      <c r="R1248" s="757"/>
      <c r="S1248" s="757"/>
      <c r="T1248" s="758"/>
      <c r="U1248" s="758"/>
      <c r="V1248" s="759"/>
      <c r="W1248" s="759"/>
      <c r="X1248" s="753"/>
      <c r="Y1248" s="748"/>
    </row>
    <row r="1249" ht="17.25" customHeight="1">
      <c r="A1249" s="748"/>
      <c r="B1249" s="125"/>
      <c r="C1249" s="760" t="s">
        <v>307</v>
      </c>
      <c r="D1249" s="761"/>
      <c r="E1249" s="761"/>
      <c r="F1249" s="761"/>
      <c r="G1249" s="761"/>
      <c r="H1249" s="761"/>
      <c r="I1249" s="761"/>
      <c r="J1249" s="761"/>
      <c r="K1249" s="761"/>
      <c r="L1249" s="762"/>
      <c r="M1249" s="763"/>
      <c r="N1249" s="764"/>
      <c r="O1249" s="90"/>
      <c r="P1249" s="90"/>
      <c r="Q1249" s="90"/>
      <c r="R1249" s="90"/>
      <c r="S1249" s="90"/>
      <c r="T1249" s="90"/>
      <c r="U1249" s="90"/>
      <c r="V1249" s="90"/>
      <c r="W1249" s="708"/>
      <c r="X1249" s="753"/>
      <c r="Y1249" s="748"/>
    </row>
    <row r="1250" ht="17.25" customHeight="1">
      <c r="A1250" s="748"/>
      <c r="B1250" s="125"/>
      <c r="C1250" s="765"/>
      <c r="D1250" s="343"/>
      <c r="E1250" s="343"/>
      <c r="F1250" s="343"/>
      <c r="G1250" s="343"/>
      <c r="H1250" s="343"/>
      <c r="I1250" s="343"/>
      <c r="J1250" s="343"/>
      <c r="K1250" s="343"/>
      <c r="L1250" s="343"/>
      <c r="M1250" s="343"/>
      <c r="N1250" s="343"/>
      <c r="O1250" s="343"/>
      <c r="P1250" s="343"/>
      <c r="Q1250" s="343"/>
      <c r="R1250" s="343"/>
      <c r="S1250" s="343"/>
      <c r="T1250" s="343"/>
      <c r="U1250" s="343"/>
      <c r="V1250" s="343"/>
      <c r="W1250" s="766"/>
      <c r="X1250" s="753"/>
      <c r="Y1250" s="748"/>
    </row>
    <row r="1251" ht="17.25" customHeight="1">
      <c r="A1251" s="748"/>
      <c r="B1251" s="125"/>
      <c r="C1251" s="767" t="s">
        <v>193</v>
      </c>
      <c r="D1251" s="343"/>
      <c r="E1251" s="343"/>
      <c r="F1251" s="343"/>
      <c r="G1251" s="343"/>
      <c r="H1251" s="343"/>
      <c r="I1251" s="343"/>
      <c r="J1251" s="343"/>
      <c r="K1251" s="343"/>
      <c r="L1251" s="349"/>
      <c r="M1251" s="768"/>
      <c r="N1251" s="767"/>
      <c r="O1251" s="343"/>
      <c r="P1251" s="343"/>
      <c r="Q1251" s="343"/>
      <c r="R1251" s="343"/>
      <c r="S1251" s="343"/>
      <c r="T1251" s="343"/>
      <c r="U1251" s="343"/>
      <c r="V1251" s="343"/>
      <c r="W1251" s="349"/>
      <c r="X1251" s="753"/>
      <c r="Y1251" s="748"/>
    </row>
    <row r="1252" ht="17.25" customHeight="1">
      <c r="A1252" s="748"/>
      <c r="B1252" s="125"/>
      <c r="C1252" s="769"/>
      <c r="D1252" s="343"/>
      <c r="E1252" s="343"/>
      <c r="F1252" s="343"/>
      <c r="G1252" s="343"/>
      <c r="H1252" s="343"/>
      <c r="I1252" s="343"/>
      <c r="J1252" s="343"/>
      <c r="K1252" s="343"/>
      <c r="L1252" s="343"/>
      <c r="M1252" s="343"/>
      <c r="N1252" s="343"/>
      <c r="O1252" s="343"/>
      <c r="P1252" s="343"/>
      <c r="Q1252" s="343"/>
      <c r="R1252" s="343"/>
      <c r="S1252" s="343"/>
      <c r="T1252" s="343"/>
      <c r="U1252" s="343"/>
      <c r="V1252" s="343"/>
      <c r="W1252" s="766"/>
      <c r="X1252" s="753"/>
      <c r="Y1252" s="748"/>
    </row>
    <row r="1253" ht="17.25" customHeight="1">
      <c r="A1253" s="748"/>
      <c r="B1253" s="125"/>
      <c r="C1253" s="770" t="s">
        <v>308</v>
      </c>
      <c r="D1253" s="66"/>
      <c r="E1253" s="66"/>
      <c r="F1253" s="66"/>
      <c r="G1253" s="66"/>
      <c r="H1253" s="66"/>
      <c r="I1253" s="66"/>
      <c r="J1253" s="66"/>
      <c r="K1253" s="66"/>
      <c r="L1253" s="67"/>
      <c r="M1253" s="771"/>
      <c r="N1253" s="772" t="s">
        <v>309</v>
      </c>
      <c r="O1253" s="773"/>
      <c r="P1253" s="773"/>
      <c r="Q1253" s="773"/>
      <c r="R1253" s="773"/>
      <c r="S1253" s="773"/>
      <c r="T1253" s="773"/>
      <c r="U1253" s="773"/>
      <c r="V1253" s="773"/>
      <c r="W1253" s="774"/>
      <c r="X1253" s="753"/>
      <c r="Y1253" s="748"/>
    </row>
    <row r="1254" ht="17.25" customHeight="1">
      <c r="A1254" s="748"/>
      <c r="B1254" s="125"/>
      <c r="C1254" s="797"/>
      <c r="D1254" s="776"/>
      <c r="E1254" s="777"/>
      <c r="F1254" s="777" t="str">
        <f>IF(ISBLANK(C1250),"",IF(C1254&gt;1,"Experiências Adquiridas",IF(C1254=1,"Experiência Adquirida","Missão Sem Experiência")))</f>
        <v/>
      </c>
      <c r="G1254" s="343"/>
      <c r="H1254" s="343"/>
      <c r="I1254" s="343"/>
      <c r="J1254" s="343"/>
      <c r="K1254" s="343"/>
      <c r="L1254" s="766"/>
      <c r="M1254" s="778"/>
      <c r="N1254" s="779"/>
      <c r="O1254" s="343"/>
      <c r="P1254" s="343"/>
      <c r="Q1254" s="343"/>
      <c r="R1254" s="343"/>
      <c r="S1254" s="343"/>
      <c r="T1254" s="343"/>
      <c r="U1254" s="343"/>
      <c r="V1254" s="343"/>
      <c r="W1254" s="766"/>
      <c r="X1254" s="753"/>
      <c r="Y1254" s="748"/>
    </row>
    <row r="1255" ht="17.25" customHeight="1">
      <c r="A1255" s="748"/>
      <c r="B1255" s="125"/>
      <c r="C1255" s="780" t="s">
        <v>196</v>
      </c>
      <c r="D1255" s="56"/>
      <c r="E1255" s="56"/>
      <c r="F1255" s="56"/>
      <c r="G1255" s="56"/>
      <c r="H1255" s="56"/>
      <c r="I1255" s="56"/>
      <c r="J1255" s="56"/>
      <c r="K1255" s="56"/>
      <c r="L1255" s="248"/>
      <c r="M1255" s="781"/>
      <c r="N1255" s="767" t="s">
        <v>197</v>
      </c>
      <c r="O1255" s="343"/>
      <c r="P1255" s="343"/>
      <c r="Q1255" s="343"/>
      <c r="R1255" s="343"/>
      <c r="S1255" s="343"/>
      <c r="T1255" s="343"/>
      <c r="U1255" s="343"/>
      <c r="V1255" s="343"/>
      <c r="W1255" s="349"/>
      <c r="X1255" s="753"/>
      <c r="Y1255" s="748"/>
    </row>
    <row r="1256" ht="17.25" customHeight="1">
      <c r="A1256" s="748"/>
      <c r="B1256" s="125"/>
      <c r="C1256" s="782"/>
      <c r="D1256" s="66"/>
      <c r="E1256" s="66"/>
      <c r="F1256" s="66"/>
      <c r="G1256" s="66"/>
      <c r="H1256" s="66"/>
      <c r="I1256" s="66"/>
      <c r="J1256" s="66"/>
      <c r="K1256" s="66"/>
      <c r="L1256" s="783"/>
      <c r="M1256" s="784"/>
      <c r="N1256" s="782"/>
      <c r="O1256" s="66"/>
      <c r="P1256" s="66"/>
      <c r="Q1256" s="66"/>
      <c r="R1256" s="66"/>
      <c r="S1256" s="66"/>
      <c r="T1256" s="66"/>
      <c r="U1256" s="66"/>
      <c r="V1256" s="66"/>
      <c r="W1256" s="783"/>
      <c r="X1256" s="753"/>
      <c r="Y1256" s="748"/>
    </row>
    <row r="1257" ht="17.25" customHeight="1">
      <c r="A1257" s="748"/>
      <c r="B1257" s="125"/>
      <c r="C1257" s="785"/>
      <c r="L1257" s="786"/>
      <c r="N1257" s="785"/>
      <c r="W1257" s="786"/>
      <c r="X1257" s="753"/>
      <c r="Y1257" s="748"/>
    </row>
    <row r="1258" ht="17.25" customHeight="1">
      <c r="A1258" s="748"/>
      <c r="B1258" s="125"/>
      <c r="C1258" s="785"/>
      <c r="L1258" s="786"/>
      <c r="N1258" s="785"/>
      <c r="W1258" s="786"/>
      <c r="X1258" s="753"/>
      <c r="Y1258" s="748"/>
    </row>
    <row r="1259" ht="17.25" customHeight="1">
      <c r="A1259" s="748"/>
      <c r="B1259" s="125"/>
      <c r="C1259" s="785"/>
      <c r="L1259" s="786"/>
      <c r="N1259" s="785"/>
      <c r="W1259" s="786"/>
      <c r="X1259" s="753"/>
      <c r="Y1259" s="748"/>
    </row>
    <row r="1260" ht="17.25" customHeight="1">
      <c r="A1260" s="748"/>
      <c r="B1260" s="125"/>
      <c r="C1260" s="787"/>
      <c r="D1260" s="56"/>
      <c r="E1260" s="56"/>
      <c r="F1260" s="56"/>
      <c r="G1260" s="56"/>
      <c r="H1260" s="56"/>
      <c r="I1260" s="56"/>
      <c r="J1260" s="56"/>
      <c r="K1260" s="56"/>
      <c r="L1260" s="788"/>
      <c r="M1260" s="56"/>
      <c r="N1260" s="787"/>
      <c r="O1260" s="56"/>
      <c r="P1260" s="56"/>
      <c r="Q1260" s="56"/>
      <c r="R1260" s="56"/>
      <c r="S1260" s="56"/>
      <c r="T1260" s="56"/>
      <c r="U1260" s="56"/>
      <c r="V1260" s="56"/>
      <c r="W1260" s="788"/>
      <c r="X1260" s="753"/>
      <c r="Y1260" s="748"/>
    </row>
    <row r="1261" ht="17.25" customHeight="1">
      <c r="A1261" s="748"/>
      <c r="B1261" s="125"/>
      <c r="C1261" s="665"/>
      <c r="D1261" s="665"/>
      <c r="E1261" s="789"/>
      <c r="F1261" s="789"/>
      <c r="G1261" s="790"/>
      <c r="H1261" s="790"/>
      <c r="I1261" s="790"/>
      <c r="J1261" s="790"/>
      <c r="K1261" s="790"/>
      <c r="L1261" s="790"/>
      <c r="M1261" s="790"/>
      <c r="N1261" s="790"/>
      <c r="O1261" s="790"/>
      <c r="P1261" s="791"/>
      <c r="Q1261" s="791"/>
      <c r="R1261" s="791"/>
      <c r="S1261" s="791"/>
      <c r="T1261" s="791"/>
      <c r="U1261" s="791"/>
      <c r="V1261" s="791"/>
      <c r="W1261" s="791"/>
      <c r="X1261" s="753"/>
      <c r="Y1261" s="748"/>
    </row>
    <row r="1262" ht="17.25" customHeight="1">
      <c r="A1262" s="748"/>
      <c r="B1262" s="792"/>
      <c r="C1262" s="734"/>
      <c r="D1262" s="793"/>
      <c r="E1262" s="794"/>
      <c r="F1262" s="794"/>
      <c r="G1262" s="795"/>
      <c r="H1262" s="795"/>
      <c r="I1262" s="795"/>
      <c r="J1262" s="795"/>
      <c r="K1262" s="795"/>
      <c r="L1262" s="795"/>
      <c r="M1262" s="795"/>
      <c r="N1262" s="795"/>
      <c r="O1262" s="795"/>
      <c r="P1262" s="734"/>
      <c r="Q1262" s="734"/>
      <c r="R1262" s="734"/>
      <c r="S1262" s="734"/>
      <c r="T1262" s="734"/>
      <c r="U1262" s="734"/>
      <c r="V1262" s="734"/>
      <c r="W1262" s="734"/>
      <c r="X1262" s="796"/>
      <c r="Y1262" s="748"/>
    </row>
    <row r="1263" ht="17.25" customHeight="1">
      <c r="A1263" s="748"/>
      <c r="B1263" s="125"/>
      <c r="C1263" s="754"/>
      <c r="D1263" s="748"/>
      <c r="E1263" s="748"/>
      <c r="F1263" s="748"/>
      <c r="G1263" s="748"/>
      <c r="H1263" s="748"/>
      <c r="I1263" s="748"/>
      <c r="J1263" s="748"/>
      <c r="K1263" s="748"/>
      <c r="L1263" s="748"/>
      <c r="M1263" s="753"/>
      <c r="N1263" s="755"/>
      <c r="O1263" s="755"/>
      <c r="P1263" s="756"/>
      <c r="Q1263" s="756"/>
      <c r="R1263" s="757"/>
      <c r="S1263" s="757"/>
      <c r="T1263" s="758"/>
      <c r="U1263" s="758"/>
      <c r="V1263" s="759"/>
      <c r="W1263" s="759"/>
      <c r="X1263" s="753"/>
      <c r="Y1263" s="748"/>
    </row>
    <row r="1264" ht="17.25" customHeight="1">
      <c r="A1264" s="748"/>
      <c r="B1264" s="125"/>
      <c r="C1264" s="760" t="s">
        <v>307</v>
      </c>
      <c r="D1264" s="761"/>
      <c r="E1264" s="761"/>
      <c r="F1264" s="761"/>
      <c r="G1264" s="761"/>
      <c r="H1264" s="761"/>
      <c r="I1264" s="761"/>
      <c r="J1264" s="761"/>
      <c r="K1264" s="761"/>
      <c r="L1264" s="762"/>
      <c r="M1264" s="763"/>
      <c r="N1264" s="764"/>
      <c r="O1264" s="90"/>
      <c r="P1264" s="90"/>
      <c r="Q1264" s="90"/>
      <c r="R1264" s="90"/>
      <c r="S1264" s="90"/>
      <c r="T1264" s="90"/>
      <c r="U1264" s="90"/>
      <c r="V1264" s="90"/>
      <c r="W1264" s="708"/>
      <c r="X1264" s="753"/>
      <c r="Y1264" s="748"/>
    </row>
    <row r="1265" ht="17.25" customHeight="1">
      <c r="A1265" s="748"/>
      <c r="B1265" s="125"/>
      <c r="C1265" s="765"/>
      <c r="D1265" s="343"/>
      <c r="E1265" s="343"/>
      <c r="F1265" s="343"/>
      <c r="G1265" s="343"/>
      <c r="H1265" s="343"/>
      <c r="I1265" s="343"/>
      <c r="J1265" s="343"/>
      <c r="K1265" s="343"/>
      <c r="L1265" s="343"/>
      <c r="M1265" s="343"/>
      <c r="N1265" s="343"/>
      <c r="O1265" s="343"/>
      <c r="P1265" s="343"/>
      <c r="Q1265" s="343"/>
      <c r="R1265" s="343"/>
      <c r="S1265" s="343"/>
      <c r="T1265" s="343"/>
      <c r="U1265" s="343"/>
      <c r="V1265" s="343"/>
      <c r="W1265" s="766"/>
      <c r="X1265" s="753"/>
      <c r="Y1265" s="748"/>
    </row>
    <row r="1266" ht="17.25" customHeight="1">
      <c r="A1266" s="748"/>
      <c r="B1266" s="125"/>
      <c r="C1266" s="767" t="s">
        <v>193</v>
      </c>
      <c r="D1266" s="343"/>
      <c r="E1266" s="343"/>
      <c r="F1266" s="343"/>
      <c r="G1266" s="343"/>
      <c r="H1266" s="343"/>
      <c r="I1266" s="343"/>
      <c r="J1266" s="343"/>
      <c r="K1266" s="343"/>
      <c r="L1266" s="349"/>
      <c r="M1266" s="768"/>
      <c r="N1266" s="767"/>
      <c r="O1266" s="343"/>
      <c r="P1266" s="343"/>
      <c r="Q1266" s="343"/>
      <c r="R1266" s="343"/>
      <c r="S1266" s="343"/>
      <c r="T1266" s="343"/>
      <c r="U1266" s="343"/>
      <c r="V1266" s="343"/>
      <c r="W1266" s="349"/>
      <c r="X1266" s="753"/>
      <c r="Y1266" s="748"/>
    </row>
    <row r="1267" ht="17.25" customHeight="1">
      <c r="A1267" s="748"/>
      <c r="B1267" s="125"/>
      <c r="C1267" s="769"/>
      <c r="D1267" s="343"/>
      <c r="E1267" s="343"/>
      <c r="F1267" s="343"/>
      <c r="G1267" s="343"/>
      <c r="H1267" s="343"/>
      <c r="I1267" s="343"/>
      <c r="J1267" s="343"/>
      <c r="K1267" s="343"/>
      <c r="L1267" s="343"/>
      <c r="M1267" s="343"/>
      <c r="N1267" s="343"/>
      <c r="O1267" s="343"/>
      <c r="P1267" s="343"/>
      <c r="Q1267" s="343"/>
      <c r="R1267" s="343"/>
      <c r="S1267" s="343"/>
      <c r="T1267" s="343"/>
      <c r="U1267" s="343"/>
      <c r="V1267" s="343"/>
      <c r="W1267" s="766"/>
      <c r="X1267" s="753"/>
      <c r="Y1267" s="748"/>
    </row>
    <row r="1268" ht="17.25" customHeight="1">
      <c r="A1268" s="748"/>
      <c r="B1268" s="125"/>
      <c r="C1268" s="770" t="s">
        <v>308</v>
      </c>
      <c r="D1268" s="66"/>
      <c r="E1268" s="66"/>
      <c r="F1268" s="66"/>
      <c r="G1268" s="66"/>
      <c r="H1268" s="66"/>
      <c r="I1268" s="66"/>
      <c r="J1268" s="66"/>
      <c r="K1268" s="66"/>
      <c r="L1268" s="67"/>
      <c r="M1268" s="771"/>
      <c r="N1268" s="772" t="s">
        <v>309</v>
      </c>
      <c r="O1268" s="773"/>
      <c r="P1268" s="773"/>
      <c r="Q1268" s="773"/>
      <c r="R1268" s="773"/>
      <c r="S1268" s="773"/>
      <c r="T1268" s="773"/>
      <c r="U1268" s="773"/>
      <c r="V1268" s="773"/>
      <c r="W1268" s="774"/>
      <c r="X1268" s="753"/>
      <c r="Y1268" s="748"/>
    </row>
    <row r="1269" ht="17.25" customHeight="1">
      <c r="A1269" s="748"/>
      <c r="B1269" s="125"/>
      <c r="C1269" s="797"/>
      <c r="D1269" s="776"/>
      <c r="E1269" s="777"/>
      <c r="F1269" s="777" t="str">
        <f>IF(ISBLANK(C1265),"",IF(C1269&gt;1,"Experiências Adquiridas",IF(C1269=1,"Experiência Adquirida","Missão Sem Experiência")))</f>
        <v/>
      </c>
      <c r="G1269" s="343"/>
      <c r="H1269" s="343"/>
      <c r="I1269" s="343"/>
      <c r="J1269" s="343"/>
      <c r="K1269" s="343"/>
      <c r="L1269" s="766"/>
      <c r="M1269" s="778"/>
      <c r="N1269" s="779"/>
      <c r="O1269" s="343"/>
      <c r="P1269" s="343"/>
      <c r="Q1269" s="343"/>
      <c r="R1269" s="343"/>
      <c r="S1269" s="343"/>
      <c r="T1269" s="343"/>
      <c r="U1269" s="343"/>
      <c r="V1269" s="343"/>
      <c r="W1269" s="766"/>
      <c r="X1269" s="753"/>
      <c r="Y1269" s="748"/>
    </row>
    <row r="1270" ht="17.25" customHeight="1">
      <c r="A1270" s="748"/>
      <c r="B1270" s="125"/>
      <c r="C1270" s="780" t="s">
        <v>196</v>
      </c>
      <c r="D1270" s="56"/>
      <c r="E1270" s="56"/>
      <c r="F1270" s="56"/>
      <c r="G1270" s="56"/>
      <c r="H1270" s="56"/>
      <c r="I1270" s="56"/>
      <c r="J1270" s="56"/>
      <c r="K1270" s="56"/>
      <c r="L1270" s="248"/>
      <c r="M1270" s="781"/>
      <c r="N1270" s="767" t="s">
        <v>197</v>
      </c>
      <c r="O1270" s="343"/>
      <c r="P1270" s="343"/>
      <c r="Q1270" s="343"/>
      <c r="R1270" s="343"/>
      <c r="S1270" s="343"/>
      <c r="T1270" s="343"/>
      <c r="U1270" s="343"/>
      <c r="V1270" s="343"/>
      <c r="W1270" s="349"/>
      <c r="X1270" s="753"/>
      <c r="Y1270" s="748"/>
    </row>
    <row r="1271" ht="17.25" customHeight="1">
      <c r="A1271" s="748"/>
      <c r="B1271" s="125"/>
      <c r="C1271" s="782"/>
      <c r="D1271" s="66"/>
      <c r="E1271" s="66"/>
      <c r="F1271" s="66"/>
      <c r="G1271" s="66"/>
      <c r="H1271" s="66"/>
      <c r="I1271" s="66"/>
      <c r="J1271" s="66"/>
      <c r="K1271" s="66"/>
      <c r="L1271" s="783"/>
      <c r="M1271" s="784"/>
      <c r="N1271" s="782"/>
      <c r="O1271" s="66"/>
      <c r="P1271" s="66"/>
      <c r="Q1271" s="66"/>
      <c r="R1271" s="66"/>
      <c r="S1271" s="66"/>
      <c r="T1271" s="66"/>
      <c r="U1271" s="66"/>
      <c r="V1271" s="66"/>
      <c r="W1271" s="783"/>
      <c r="X1271" s="753"/>
      <c r="Y1271" s="748"/>
    </row>
    <row r="1272" ht="17.25" customHeight="1">
      <c r="A1272" s="748"/>
      <c r="B1272" s="125"/>
      <c r="C1272" s="785"/>
      <c r="L1272" s="786"/>
      <c r="N1272" s="785"/>
      <c r="W1272" s="786"/>
      <c r="X1272" s="753"/>
      <c r="Y1272" s="748"/>
    </row>
    <row r="1273" ht="17.25" customHeight="1">
      <c r="A1273" s="748"/>
      <c r="B1273" s="125"/>
      <c r="C1273" s="785"/>
      <c r="L1273" s="786"/>
      <c r="N1273" s="785"/>
      <c r="W1273" s="786"/>
      <c r="X1273" s="753"/>
      <c r="Y1273" s="748"/>
    </row>
    <row r="1274" ht="17.25" customHeight="1">
      <c r="A1274" s="748"/>
      <c r="B1274" s="125"/>
      <c r="C1274" s="785"/>
      <c r="L1274" s="786"/>
      <c r="N1274" s="785"/>
      <c r="W1274" s="786"/>
      <c r="X1274" s="753"/>
      <c r="Y1274" s="748"/>
    </row>
    <row r="1275" ht="17.25" customHeight="1">
      <c r="A1275" s="748"/>
      <c r="B1275" s="125"/>
      <c r="C1275" s="787"/>
      <c r="D1275" s="56"/>
      <c r="E1275" s="56"/>
      <c r="F1275" s="56"/>
      <c r="G1275" s="56"/>
      <c r="H1275" s="56"/>
      <c r="I1275" s="56"/>
      <c r="J1275" s="56"/>
      <c r="K1275" s="56"/>
      <c r="L1275" s="788"/>
      <c r="M1275" s="56"/>
      <c r="N1275" s="787"/>
      <c r="O1275" s="56"/>
      <c r="P1275" s="56"/>
      <c r="Q1275" s="56"/>
      <c r="R1275" s="56"/>
      <c r="S1275" s="56"/>
      <c r="T1275" s="56"/>
      <c r="U1275" s="56"/>
      <c r="V1275" s="56"/>
      <c r="W1275" s="788"/>
      <c r="X1275" s="753"/>
      <c r="Y1275" s="748"/>
    </row>
    <row r="1276" ht="17.25" customHeight="1">
      <c r="A1276" s="748"/>
      <c r="B1276" s="125"/>
      <c r="C1276" s="665"/>
      <c r="D1276" s="665"/>
      <c r="E1276" s="789"/>
      <c r="F1276" s="789"/>
      <c r="G1276" s="790"/>
      <c r="H1276" s="790"/>
      <c r="I1276" s="790"/>
      <c r="J1276" s="790"/>
      <c r="K1276" s="790"/>
      <c r="L1276" s="790"/>
      <c r="M1276" s="790"/>
      <c r="N1276" s="790"/>
      <c r="O1276" s="790"/>
      <c r="P1276" s="791"/>
      <c r="Q1276" s="791"/>
      <c r="R1276" s="791"/>
      <c r="S1276" s="791"/>
      <c r="T1276" s="791"/>
      <c r="U1276" s="791"/>
      <c r="V1276" s="791"/>
      <c r="W1276" s="791"/>
      <c r="X1276" s="753"/>
      <c r="Y1276" s="748"/>
    </row>
    <row r="1277" ht="17.25" customHeight="1">
      <c r="A1277" s="748"/>
      <c r="B1277" s="792"/>
      <c r="C1277" s="734"/>
      <c r="D1277" s="793"/>
      <c r="E1277" s="794"/>
      <c r="F1277" s="794"/>
      <c r="G1277" s="795"/>
      <c r="H1277" s="795"/>
      <c r="I1277" s="795"/>
      <c r="J1277" s="795"/>
      <c r="K1277" s="795"/>
      <c r="L1277" s="795"/>
      <c r="M1277" s="795"/>
      <c r="N1277" s="795"/>
      <c r="O1277" s="795"/>
      <c r="P1277" s="734"/>
      <c r="Q1277" s="734"/>
      <c r="R1277" s="734"/>
      <c r="S1277" s="734"/>
      <c r="T1277" s="734"/>
      <c r="U1277" s="734"/>
      <c r="V1277" s="734"/>
      <c r="W1277" s="734"/>
      <c r="X1277" s="796"/>
      <c r="Y1277" s="748"/>
    </row>
    <row r="1278" ht="17.25" customHeight="1">
      <c r="A1278" s="748"/>
      <c r="B1278" s="125"/>
      <c r="C1278" s="754"/>
      <c r="D1278" s="748"/>
      <c r="E1278" s="748"/>
      <c r="F1278" s="748"/>
      <c r="G1278" s="748"/>
      <c r="H1278" s="748"/>
      <c r="I1278" s="748"/>
      <c r="J1278" s="748"/>
      <c r="K1278" s="748"/>
      <c r="L1278" s="748"/>
      <c r="M1278" s="753"/>
      <c r="N1278" s="755"/>
      <c r="O1278" s="755"/>
      <c r="P1278" s="756"/>
      <c r="Q1278" s="756"/>
      <c r="R1278" s="757"/>
      <c r="S1278" s="757"/>
      <c r="T1278" s="758"/>
      <c r="U1278" s="758"/>
      <c r="V1278" s="759"/>
      <c r="W1278" s="759"/>
      <c r="X1278" s="753"/>
      <c r="Y1278" s="748"/>
    </row>
    <row r="1279" ht="17.25" customHeight="1">
      <c r="A1279" s="748"/>
      <c r="B1279" s="125"/>
      <c r="C1279" s="760" t="s">
        <v>307</v>
      </c>
      <c r="D1279" s="761"/>
      <c r="E1279" s="761"/>
      <c r="F1279" s="761"/>
      <c r="G1279" s="761"/>
      <c r="H1279" s="761"/>
      <c r="I1279" s="761"/>
      <c r="J1279" s="761"/>
      <c r="K1279" s="761"/>
      <c r="L1279" s="762"/>
      <c r="M1279" s="763"/>
      <c r="N1279" s="764"/>
      <c r="O1279" s="90"/>
      <c r="P1279" s="90"/>
      <c r="Q1279" s="90"/>
      <c r="R1279" s="90"/>
      <c r="S1279" s="90"/>
      <c r="T1279" s="90"/>
      <c r="U1279" s="90"/>
      <c r="V1279" s="90"/>
      <c r="W1279" s="708"/>
      <c r="X1279" s="753"/>
      <c r="Y1279" s="748"/>
    </row>
    <row r="1280" ht="17.25" customHeight="1">
      <c r="A1280" s="748"/>
      <c r="B1280" s="125"/>
      <c r="C1280" s="765"/>
      <c r="D1280" s="343"/>
      <c r="E1280" s="343"/>
      <c r="F1280" s="343"/>
      <c r="G1280" s="343"/>
      <c r="H1280" s="343"/>
      <c r="I1280" s="343"/>
      <c r="J1280" s="343"/>
      <c r="K1280" s="343"/>
      <c r="L1280" s="343"/>
      <c r="M1280" s="343"/>
      <c r="N1280" s="343"/>
      <c r="O1280" s="343"/>
      <c r="P1280" s="343"/>
      <c r="Q1280" s="343"/>
      <c r="R1280" s="343"/>
      <c r="S1280" s="343"/>
      <c r="T1280" s="343"/>
      <c r="U1280" s="343"/>
      <c r="V1280" s="343"/>
      <c r="W1280" s="766"/>
      <c r="X1280" s="753"/>
      <c r="Y1280" s="748"/>
    </row>
    <row r="1281" ht="17.25" customHeight="1">
      <c r="A1281" s="748"/>
      <c r="B1281" s="125"/>
      <c r="C1281" s="767" t="s">
        <v>193</v>
      </c>
      <c r="D1281" s="343"/>
      <c r="E1281" s="343"/>
      <c r="F1281" s="343"/>
      <c r="G1281" s="343"/>
      <c r="H1281" s="343"/>
      <c r="I1281" s="343"/>
      <c r="J1281" s="343"/>
      <c r="K1281" s="343"/>
      <c r="L1281" s="349"/>
      <c r="M1281" s="768"/>
      <c r="N1281" s="767"/>
      <c r="O1281" s="343"/>
      <c r="P1281" s="343"/>
      <c r="Q1281" s="343"/>
      <c r="R1281" s="343"/>
      <c r="S1281" s="343"/>
      <c r="T1281" s="343"/>
      <c r="U1281" s="343"/>
      <c r="V1281" s="343"/>
      <c r="W1281" s="349"/>
      <c r="X1281" s="753"/>
      <c r="Y1281" s="748"/>
    </row>
    <row r="1282" ht="17.25" customHeight="1">
      <c r="A1282" s="748"/>
      <c r="B1282" s="125"/>
      <c r="C1282" s="769"/>
      <c r="D1282" s="343"/>
      <c r="E1282" s="343"/>
      <c r="F1282" s="343"/>
      <c r="G1282" s="343"/>
      <c r="H1282" s="343"/>
      <c r="I1282" s="343"/>
      <c r="J1282" s="343"/>
      <c r="K1282" s="343"/>
      <c r="L1282" s="343"/>
      <c r="M1282" s="343"/>
      <c r="N1282" s="343"/>
      <c r="O1282" s="343"/>
      <c r="P1282" s="343"/>
      <c r="Q1282" s="343"/>
      <c r="R1282" s="343"/>
      <c r="S1282" s="343"/>
      <c r="T1282" s="343"/>
      <c r="U1282" s="343"/>
      <c r="V1282" s="343"/>
      <c r="W1282" s="766"/>
      <c r="X1282" s="753"/>
      <c r="Y1282" s="748"/>
    </row>
    <row r="1283" ht="17.25" customHeight="1">
      <c r="A1283" s="748"/>
      <c r="B1283" s="125"/>
      <c r="C1283" s="770" t="s">
        <v>308</v>
      </c>
      <c r="D1283" s="66"/>
      <c r="E1283" s="66"/>
      <c r="F1283" s="66"/>
      <c r="G1283" s="66"/>
      <c r="H1283" s="66"/>
      <c r="I1283" s="66"/>
      <c r="J1283" s="66"/>
      <c r="K1283" s="66"/>
      <c r="L1283" s="67"/>
      <c r="M1283" s="771"/>
      <c r="N1283" s="772" t="s">
        <v>309</v>
      </c>
      <c r="O1283" s="773"/>
      <c r="P1283" s="773"/>
      <c r="Q1283" s="773"/>
      <c r="R1283" s="773"/>
      <c r="S1283" s="773"/>
      <c r="T1283" s="773"/>
      <c r="U1283" s="773"/>
      <c r="V1283" s="773"/>
      <c r="W1283" s="774"/>
      <c r="X1283" s="753"/>
      <c r="Y1283" s="748"/>
    </row>
    <row r="1284" ht="17.25" customHeight="1">
      <c r="A1284" s="748"/>
      <c r="B1284" s="125"/>
      <c r="C1284" s="797"/>
      <c r="D1284" s="776"/>
      <c r="E1284" s="777"/>
      <c r="F1284" s="777" t="str">
        <f>IF(ISBLANK(C1280),"",IF(C1284&gt;1,"Experiências Adquiridas",IF(C1284=1,"Experiência Adquirida","Missão Sem Experiência")))</f>
        <v/>
      </c>
      <c r="G1284" s="343"/>
      <c r="H1284" s="343"/>
      <c r="I1284" s="343"/>
      <c r="J1284" s="343"/>
      <c r="K1284" s="343"/>
      <c r="L1284" s="766"/>
      <c r="M1284" s="778"/>
      <c r="N1284" s="779"/>
      <c r="O1284" s="343"/>
      <c r="P1284" s="343"/>
      <c r="Q1284" s="343"/>
      <c r="R1284" s="343"/>
      <c r="S1284" s="343"/>
      <c r="T1284" s="343"/>
      <c r="U1284" s="343"/>
      <c r="V1284" s="343"/>
      <c r="W1284" s="766"/>
      <c r="X1284" s="753"/>
      <c r="Y1284" s="748"/>
    </row>
    <row r="1285" ht="17.25" customHeight="1">
      <c r="A1285" s="748"/>
      <c r="B1285" s="125"/>
      <c r="C1285" s="780" t="s">
        <v>196</v>
      </c>
      <c r="D1285" s="56"/>
      <c r="E1285" s="56"/>
      <c r="F1285" s="56"/>
      <c r="G1285" s="56"/>
      <c r="H1285" s="56"/>
      <c r="I1285" s="56"/>
      <c r="J1285" s="56"/>
      <c r="K1285" s="56"/>
      <c r="L1285" s="248"/>
      <c r="M1285" s="781"/>
      <c r="N1285" s="767" t="s">
        <v>197</v>
      </c>
      <c r="O1285" s="343"/>
      <c r="P1285" s="343"/>
      <c r="Q1285" s="343"/>
      <c r="R1285" s="343"/>
      <c r="S1285" s="343"/>
      <c r="T1285" s="343"/>
      <c r="U1285" s="343"/>
      <c r="V1285" s="343"/>
      <c r="W1285" s="349"/>
      <c r="X1285" s="753"/>
      <c r="Y1285" s="748"/>
    </row>
    <row r="1286" ht="17.25" customHeight="1">
      <c r="A1286" s="748"/>
      <c r="B1286" s="125"/>
      <c r="C1286" s="782"/>
      <c r="D1286" s="66"/>
      <c r="E1286" s="66"/>
      <c r="F1286" s="66"/>
      <c r="G1286" s="66"/>
      <c r="H1286" s="66"/>
      <c r="I1286" s="66"/>
      <c r="J1286" s="66"/>
      <c r="K1286" s="66"/>
      <c r="L1286" s="783"/>
      <c r="M1286" s="784"/>
      <c r="N1286" s="782"/>
      <c r="O1286" s="66"/>
      <c r="P1286" s="66"/>
      <c r="Q1286" s="66"/>
      <c r="R1286" s="66"/>
      <c r="S1286" s="66"/>
      <c r="T1286" s="66"/>
      <c r="U1286" s="66"/>
      <c r="V1286" s="66"/>
      <c r="W1286" s="783"/>
      <c r="X1286" s="753"/>
      <c r="Y1286" s="748"/>
    </row>
    <row r="1287" ht="17.25" customHeight="1">
      <c r="A1287" s="748"/>
      <c r="B1287" s="125"/>
      <c r="C1287" s="785"/>
      <c r="L1287" s="786"/>
      <c r="N1287" s="785"/>
      <c r="W1287" s="786"/>
      <c r="X1287" s="753"/>
      <c r="Y1287" s="748"/>
    </row>
    <row r="1288" ht="17.25" customHeight="1">
      <c r="A1288" s="748"/>
      <c r="B1288" s="125"/>
      <c r="C1288" s="785"/>
      <c r="L1288" s="786"/>
      <c r="N1288" s="785"/>
      <c r="W1288" s="786"/>
      <c r="X1288" s="753"/>
      <c r="Y1288" s="748"/>
    </row>
    <row r="1289" ht="17.25" customHeight="1">
      <c r="A1289" s="748"/>
      <c r="B1289" s="125"/>
      <c r="C1289" s="785"/>
      <c r="L1289" s="786"/>
      <c r="N1289" s="785"/>
      <c r="W1289" s="786"/>
      <c r="X1289" s="753"/>
      <c r="Y1289" s="748"/>
    </row>
    <row r="1290" ht="17.25" customHeight="1">
      <c r="A1290" s="748"/>
      <c r="B1290" s="125"/>
      <c r="C1290" s="787"/>
      <c r="D1290" s="56"/>
      <c r="E1290" s="56"/>
      <c r="F1290" s="56"/>
      <c r="G1290" s="56"/>
      <c r="H1290" s="56"/>
      <c r="I1290" s="56"/>
      <c r="J1290" s="56"/>
      <c r="K1290" s="56"/>
      <c r="L1290" s="788"/>
      <c r="M1290" s="56"/>
      <c r="N1290" s="787"/>
      <c r="O1290" s="56"/>
      <c r="P1290" s="56"/>
      <c r="Q1290" s="56"/>
      <c r="R1290" s="56"/>
      <c r="S1290" s="56"/>
      <c r="T1290" s="56"/>
      <c r="U1290" s="56"/>
      <c r="V1290" s="56"/>
      <c r="W1290" s="788"/>
      <c r="X1290" s="753"/>
      <c r="Y1290" s="748"/>
    </row>
    <row r="1291" ht="17.25" customHeight="1">
      <c r="A1291" s="748"/>
      <c r="B1291" s="125"/>
      <c r="C1291" s="665"/>
      <c r="D1291" s="665"/>
      <c r="E1291" s="789"/>
      <c r="F1291" s="789"/>
      <c r="G1291" s="790"/>
      <c r="H1291" s="790"/>
      <c r="I1291" s="790"/>
      <c r="J1291" s="790"/>
      <c r="K1291" s="790"/>
      <c r="L1291" s="790"/>
      <c r="M1291" s="790"/>
      <c r="N1291" s="790"/>
      <c r="O1291" s="790"/>
      <c r="P1291" s="791"/>
      <c r="Q1291" s="791"/>
      <c r="R1291" s="791"/>
      <c r="S1291" s="791"/>
      <c r="T1291" s="791"/>
      <c r="U1291" s="791"/>
      <c r="V1291" s="791"/>
      <c r="W1291" s="791"/>
      <c r="X1291" s="753"/>
      <c r="Y1291" s="748"/>
    </row>
    <row r="1292" ht="17.25" customHeight="1">
      <c r="A1292" s="748"/>
      <c r="B1292" s="792"/>
      <c r="C1292" s="734"/>
      <c r="D1292" s="793"/>
      <c r="E1292" s="794"/>
      <c r="F1292" s="794"/>
      <c r="G1292" s="795"/>
      <c r="H1292" s="795"/>
      <c r="I1292" s="795"/>
      <c r="J1292" s="795"/>
      <c r="K1292" s="795"/>
      <c r="L1292" s="795"/>
      <c r="M1292" s="795"/>
      <c r="N1292" s="795"/>
      <c r="O1292" s="795"/>
      <c r="P1292" s="734"/>
      <c r="Q1292" s="734"/>
      <c r="R1292" s="734"/>
      <c r="S1292" s="734"/>
      <c r="T1292" s="734"/>
      <c r="U1292" s="734"/>
      <c r="V1292" s="734"/>
      <c r="W1292" s="734"/>
      <c r="X1292" s="796"/>
      <c r="Y1292" s="748"/>
    </row>
    <row r="1293" ht="17.25" customHeight="1">
      <c r="A1293" s="748"/>
      <c r="B1293" s="125"/>
      <c r="C1293" s="754"/>
      <c r="D1293" s="748"/>
      <c r="E1293" s="748"/>
      <c r="F1293" s="748"/>
      <c r="G1293" s="748"/>
      <c r="H1293" s="748"/>
      <c r="I1293" s="748"/>
      <c r="J1293" s="748"/>
      <c r="K1293" s="748"/>
      <c r="L1293" s="748"/>
      <c r="M1293" s="753"/>
      <c r="N1293" s="755"/>
      <c r="O1293" s="755"/>
      <c r="P1293" s="756"/>
      <c r="Q1293" s="756"/>
      <c r="R1293" s="757"/>
      <c r="S1293" s="757"/>
      <c r="T1293" s="758"/>
      <c r="U1293" s="758"/>
      <c r="V1293" s="759"/>
      <c r="W1293" s="759"/>
      <c r="X1293" s="753"/>
      <c r="Y1293" s="748"/>
    </row>
    <row r="1294" ht="17.25" customHeight="1">
      <c r="A1294" s="748"/>
      <c r="B1294" s="125"/>
      <c r="C1294" s="760" t="s">
        <v>307</v>
      </c>
      <c r="D1294" s="761"/>
      <c r="E1294" s="761"/>
      <c r="F1294" s="761"/>
      <c r="G1294" s="761"/>
      <c r="H1294" s="761"/>
      <c r="I1294" s="761"/>
      <c r="J1294" s="761"/>
      <c r="K1294" s="761"/>
      <c r="L1294" s="762"/>
      <c r="M1294" s="763"/>
      <c r="N1294" s="764"/>
      <c r="O1294" s="90"/>
      <c r="P1294" s="90"/>
      <c r="Q1294" s="90"/>
      <c r="R1294" s="90"/>
      <c r="S1294" s="90"/>
      <c r="T1294" s="90"/>
      <c r="U1294" s="90"/>
      <c r="V1294" s="90"/>
      <c r="W1294" s="708"/>
      <c r="X1294" s="753"/>
      <c r="Y1294" s="748"/>
    </row>
    <row r="1295" ht="17.25" customHeight="1">
      <c r="A1295" s="748"/>
      <c r="B1295" s="125"/>
      <c r="C1295" s="765"/>
      <c r="D1295" s="343"/>
      <c r="E1295" s="343"/>
      <c r="F1295" s="343"/>
      <c r="G1295" s="343"/>
      <c r="H1295" s="343"/>
      <c r="I1295" s="343"/>
      <c r="J1295" s="343"/>
      <c r="K1295" s="343"/>
      <c r="L1295" s="343"/>
      <c r="M1295" s="343"/>
      <c r="N1295" s="343"/>
      <c r="O1295" s="343"/>
      <c r="P1295" s="343"/>
      <c r="Q1295" s="343"/>
      <c r="R1295" s="343"/>
      <c r="S1295" s="343"/>
      <c r="T1295" s="343"/>
      <c r="U1295" s="343"/>
      <c r="V1295" s="343"/>
      <c r="W1295" s="766"/>
      <c r="X1295" s="753"/>
      <c r="Y1295" s="748"/>
    </row>
    <row r="1296" ht="17.25" customHeight="1">
      <c r="A1296" s="748"/>
      <c r="B1296" s="125"/>
      <c r="C1296" s="767" t="s">
        <v>193</v>
      </c>
      <c r="D1296" s="343"/>
      <c r="E1296" s="343"/>
      <c r="F1296" s="343"/>
      <c r="G1296" s="343"/>
      <c r="H1296" s="343"/>
      <c r="I1296" s="343"/>
      <c r="J1296" s="343"/>
      <c r="K1296" s="343"/>
      <c r="L1296" s="349"/>
      <c r="M1296" s="768"/>
      <c r="N1296" s="767"/>
      <c r="O1296" s="343"/>
      <c r="P1296" s="343"/>
      <c r="Q1296" s="343"/>
      <c r="R1296" s="343"/>
      <c r="S1296" s="343"/>
      <c r="T1296" s="343"/>
      <c r="U1296" s="343"/>
      <c r="V1296" s="343"/>
      <c r="W1296" s="349"/>
      <c r="X1296" s="753"/>
      <c r="Y1296" s="748"/>
    </row>
    <row r="1297" ht="17.25" customHeight="1">
      <c r="A1297" s="748"/>
      <c r="B1297" s="125"/>
      <c r="C1297" s="769"/>
      <c r="D1297" s="343"/>
      <c r="E1297" s="343"/>
      <c r="F1297" s="343"/>
      <c r="G1297" s="343"/>
      <c r="H1297" s="343"/>
      <c r="I1297" s="343"/>
      <c r="J1297" s="343"/>
      <c r="K1297" s="343"/>
      <c r="L1297" s="343"/>
      <c r="M1297" s="343"/>
      <c r="N1297" s="343"/>
      <c r="O1297" s="343"/>
      <c r="P1297" s="343"/>
      <c r="Q1297" s="343"/>
      <c r="R1297" s="343"/>
      <c r="S1297" s="343"/>
      <c r="T1297" s="343"/>
      <c r="U1297" s="343"/>
      <c r="V1297" s="343"/>
      <c r="W1297" s="766"/>
      <c r="X1297" s="753"/>
      <c r="Y1297" s="748"/>
    </row>
    <row r="1298" ht="17.25" customHeight="1">
      <c r="A1298" s="748"/>
      <c r="B1298" s="125"/>
      <c r="C1298" s="770" t="s">
        <v>308</v>
      </c>
      <c r="D1298" s="66"/>
      <c r="E1298" s="66"/>
      <c r="F1298" s="66"/>
      <c r="G1298" s="66"/>
      <c r="H1298" s="66"/>
      <c r="I1298" s="66"/>
      <c r="J1298" s="66"/>
      <c r="K1298" s="66"/>
      <c r="L1298" s="67"/>
      <c r="M1298" s="771"/>
      <c r="N1298" s="772" t="s">
        <v>309</v>
      </c>
      <c r="O1298" s="773"/>
      <c r="P1298" s="773"/>
      <c r="Q1298" s="773"/>
      <c r="R1298" s="773"/>
      <c r="S1298" s="773"/>
      <c r="T1298" s="773"/>
      <c r="U1298" s="773"/>
      <c r="V1298" s="773"/>
      <c r="W1298" s="774"/>
      <c r="X1298" s="753"/>
      <c r="Y1298" s="748"/>
    </row>
    <row r="1299" ht="17.25" customHeight="1">
      <c r="A1299" s="748"/>
      <c r="B1299" s="125"/>
      <c r="C1299" s="797"/>
      <c r="D1299" s="776"/>
      <c r="E1299" s="777"/>
      <c r="F1299" s="777" t="str">
        <f>IF(ISBLANK(C1295),"",IF(C1299&gt;1,"Experiências Adquiridas",IF(C1299=1,"Experiência Adquirida","Missão Sem Experiência")))</f>
        <v/>
      </c>
      <c r="G1299" s="343"/>
      <c r="H1299" s="343"/>
      <c r="I1299" s="343"/>
      <c r="J1299" s="343"/>
      <c r="K1299" s="343"/>
      <c r="L1299" s="766"/>
      <c r="M1299" s="778"/>
      <c r="N1299" s="779"/>
      <c r="O1299" s="343"/>
      <c r="P1299" s="343"/>
      <c r="Q1299" s="343"/>
      <c r="R1299" s="343"/>
      <c r="S1299" s="343"/>
      <c r="T1299" s="343"/>
      <c r="U1299" s="343"/>
      <c r="V1299" s="343"/>
      <c r="W1299" s="766"/>
      <c r="X1299" s="753"/>
      <c r="Y1299" s="748"/>
    </row>
    <row r="1300" ht="17.25" customHeight="1">
      <c r="A1300" s="748"/>
      <c r="B1300" s="125"/>
      <c r="C1300" s="780" t="s">
        <v>196</v>
      </c>
      <c r="D1300" s="56"/>
      <c r="E1300" s="56"/>
      <c r="F1300" s="56"/>
      <c r="G1300" s="56"/>
      <c r="H1300" s="56"/>
      <c r="I1300" s="56"/>
      <c r="J1300" s="56"/>
      <c r="K1300" s="56"/>
      <c r="L1300" s="248"/>
      <c r="M1300" s="781"/>
      <c r="N1300" s="767" t="s">
        <v>197</v>
      </c>
      <c r="O1300" s="343"/>
      <c r="P1300" s="343"/>
      <c r="Q1300" s="343"/>
      <c r="R1300" s="343"/>
      <c r="S1300" s="343"/>
      <c r="T1300" s="343"/>
      <c r="U1300" s="343"/>
      <c r="V1300" s="343"/>
      <c r="W1300" s="349"/>
      <c r="X1300" s="753"/>
      <c r="Y1300" s="748"/>
    </row>
    <row r="1301" ht="17.25" customHeight="1">
      <c r="A1301" s="748"/>
      <c r="B1301" s="125"/>
      <c r="C1301" s="782"/>
      <c r="D1301" s="66"/>
      <c r="E1301" s="66"/>
      <c r="F1301" s="66"/>
      <c r="G1301" s="66"/>
      <c r="H1301" s="66"/>
      <c r="I1301" s="66"/>
      <c r="J1301" s="66"/>
      <c r="K1301" s="66"/>
      <c r="L1301" s="783"/>
      <c r="M1301" s="784"/>
      <c r="N1301" s="782"/>
      <c r="O1301" s="66"/>
      <c r="P1301" s="66"/>
      <c r="Q1301" s="66"/>
      <c r="R1301" s="66"/>
      <c r="S1301" s="66"/>
      <c r="T1301" s="66"/>
      <c r="U1301" s="66"/>
      <c r="V1301" s="66"/>
      <c r="W1301" s="783"/>
      <c r="X1301" s="753"/>
      <c r="Y1301" s="748"/>
    </row>
    <row r="1302" ht="17.25" customHeight="1">
      <c r="A1302" s="748"/>
      <c r="B1302" s="125"/>
      <c r="C1302" s="785"/>
      <c r="L1302" s="786"/>
      <c r="N1302" s="785"/>
      <c r="W1302" s="786"/>
      <c r="X1302" s="753"/>
      <c r="Y1302" s="748"/>
    </row>
    <row r="1303" ht="17.25" customHeight="1">
      <c r="A1303" s="748"/>
      <c r="B1303" s="125"/>
      <c r="C1303" s="785"/>
      <c r="L1303" s="786"/>
      <c r="N1303" s="785"/>
      <c r="W1303" s="786"/>
      <c r="X1303" s="753"/>
      <c r="Y1303" s="748"/>
    </row>
    <row r="1304" ht="17.25" customHeight="1">
      <c r="A1304" s="748"/>
      <c r="B1304" s="125"/>
      <c r="C1304" s="785"/>
      <c r="L1304" s="786"/>
      <c r="N1304" s="785"/>
      <c r="W1304" s="786"/>
      <c r="X1304" s="753"/>
      <c r="Y1304" s="748"/>
    </row>
    <row r="1305" ht="17.25" customHeight="1">
      <c r="A1305" s="748"/>
      <c r="B1305" s="125"/>
      <c r="C1305" s="787"/>
      <c r="D1305" s="56"/>
      <c r="E1305" s="56"/>
      <c r="F1305" s="56"/>
      <c r="G1305" s="56"/>
      <c r="H1305" s="56"/>
      <c r="I1305" s="56"/>
      <c r="J1305" s="56"/>
      <c r="K1305" s="56"/>
      <c r="L1305" s="788"/>
      <c r="M1305" s="56"/>
      <c r="N1305" s="787"/>
      <c r="O1305" s="56"/>
      <c r="P1305" s="56"/>
      <c r="Q1305" s="56"/>
      <c r="R1305" s="56"/>
      <c r="S1305" s="56"/>
      <c r="T1305" s="56"/>
      <c r="U1305" s="56"/>
      <c r="V1305" s="56"/>
      <c r="W1305" s="788"/>
      <c r="X1305" s="753"/>
      <c r="Y1305" s="748"/>
    </row>
    <row r="1306" ht="17.25" customHeight="1">
      <c r="A1306" s="748"/>
      <c r="B1306" s="125"/>
      <c r="C1306" s="665"/>
      <c r="D1306" s="665"/>
      <c r="E1306" s="789"/>
      <c r="F1306" s="789"/>
      <c r="G1306" s="790"/>
      <c r="H1306" s="790"/>
      <c r="I1306" s="790"/>
      <c r="J1306" s="790"/>
      <c r="K1306" s="790"/>
      <c r="L1306" s="790"/>
      <c r="M1306" s="790"/>
      <c r="N1306" s="790"/>
      <c r="O1306" s="790"/>
      <c r="P1306" s="791"/>
      <c r="Q1306" s="791"/>
      <c r="R1306" s="791"/>
      <c r="S1306" s="791"/>
      <c r="T1306" s="791"/>
      <c r="U1306" s="791"/>
      <c r="V1306" s="791"/>
      <c r="W1306" s="791"/>
      <c r="X1306" s="753"/>
      <c r="Y1306" s="748"/>
    </row>
    <row r="1307" ht="17.25" customHeight="1">
      <c r="A1307" s="748"/>
      <c r="B1307" s="792"/>
      <c r="C1307" s="734"/>
      <c r="D1307" s="793"/>
      <c r="E1307" s="794"/>
      <c r="F1307" s="794"/>
      <c r="G1307" s="795"/>
      <c r="H1307" s="795"/>
      <c r="I1307" s="795"/>
      <c r="J1307" s="795"/>
      <c r="K1307" s="795"/>
      <c r="L1307" s="795"/>
      <c r="M1307" s="795"/>
      <c r="N1307" s="795"/>
      <c r="O1307" s="795"/>
      <c r="P1307" s="734"/>
      <c r="Q1307" s="734"/>
      <c r="R1307" s="734"/>
      <c r="S1307" s="734"/>
      <c r="T1307" s="734"/>
      <c r="U1307" s="734"/>
      <c r="V1307" s="734"/>
      <c r="W1307" s="734"/>
      <c r="X1307" s="796"/>
      <c r="Y1307" s="748"/>
    </row>
    <row r="1308" ht="17.25" customHeight="1">
      <c r="A1308" s="748"/>
      <c r="B1308" s="125"/>
      <c r="C1308" s="754"/>
      <c r="D1308" s="748"/>
      <c r="E1308" s="748"/>
      <c r="F1308" s="748"/>
      <c r="G1308" s="748"/>
      <c r="H1308" s="748"/>
      <c r="I1308" s="748"/>
      <c r="J1308" s="748"/>
      <c r="K1308" s="748"/>
      <c r="L1308" s="748"/>
      <c r="M1308" s="753"/>
      <c r="N1308" s="755"/>
      <c r="O1308" s="755"/>
      <c r="P1308" s="756"/>
      <c r="Q1308" s="756"/>
      <c r="R1308" s="757"/>
      <c r="S1308" s="757"/>
      <c r="T1308" s="758"/>
      <c r="U1308" s="758"/>
      <c r="V1308" s="759"/>
      <c r="W1308" s="759"/>
      <c r="X1308" s="753"/>
      <c r="Y1308" s="748"/>
    </row>
    <row r="1309" ht="17.25" customHeight="1">
      <c r="A1309" s="748"/>
      <c r="B1309" s="125"/>
      <c r="C1309" s="760" t="s">
        <v>307</v>
      </c>
      <c r="D1309" s="761"/>
      <c r="E1309" s="761"/>
      <c r="F1309" s="761"/>
      <c r="G1309" s="761"/>
      <c r="H1309" s="761"/>
      <c r="I1309" s="761"/>
      <c r="J1309" s="761"/>
      <c r="K1309" s="761"/>
      <c r="L1309" s="762"/>
      <c r="M1309" s="763"/>
      <c r="N1309" s="764"/>
      <c r="O1309" s="90"/>
      <c r="P1309" s="90"/>
      <c r="Q1309" s="90"/>
      <c r="R1309" s="90"/>
      <c r="S1309" s="90"/>
      <c r="T1309" s="90"/>
      <c r="U1309" s="90"/>
      <c r="V1309" s="90"/>
      <c r="W1309" s="708"/>
      <c r="X1309" s="753"/>
      <c r="Y1309" s="748"/>
    </row>
    <row r="1310" ht="17.25" customHeight="1">
      <c r="A1310" s="748"/>
      <c r="B1310" s="125"/>
      <c r="C1310" s="765"/>
      <c r="D1310" s="343"/>
      <c r="E1310" s="343"/>
      <c r="F1310" s="343"/>
      <c r="G1310" s="343"/>
      <c r="H1310" s="343"/>
      <c r="I1310" s="343"/>
      <c r="J1310" s="343"/>
      <c r="K1310" s="343"/>
      <c r="L1310" s="343"/>
      <c r="M1310" s="343"/>
      <c r="N1310" s="343"/>
      <c r="O1310" s="343"/>
      <c r="P1310" s="343"/>
      <c r="Q1310" s="343"/>
      <c r="R1310" s="343"/>
      <c r="S1310" s="343"/>
      <c r="T1310" s="343"/>
      <c r="U1310" s="343"/>
      <c r="V1310" s="343"/>
      <c r="W1310" s="766"/>
      <c r="X1310" s="753"/>
      <c r="Y1310" s="748"/>
    </row>
    <row r="1311" ht="17.25" customHeight="1">
      <c r="A1311" s="748"/>
      <c r="B1311" s="125"/>
      <c r="C1311" s="767" t="s">
        <v>193</v>
      </c>
      <c r="D1311" s="343"/>
      <c r="E1311" s="343"/>
      <c r="F1311" s="343"/>
      <c r="G1311" s="343"/>
      <c r="H1311" s="343"/>
      <c r="I1311" s="343"/>
      <c r="J1311" s="343"/>
      <c r="K1311" s="343"/>
      <c r="L1311" s="349"/>
      <c r="M1311" s="768"/>
      <c r="N1311" s="767"/>
      <c r="O1311" s="343"/>
      <c r="P1311" s="343"/>
      <c r="Q1311" s="343"/>
      <c r="R1311" s="343"/>
      <c r="S1311" s="343"/>
      <c r="T1311" s="343"/>
      <c r="U1311" s="343"/>
      <c r="V1311" s="343"/>
      <c r="W1311" s="349"/>
      <c r="X1311" s="753"/>
      <c r="Y1311" s="748"/>
    </row>
    <row r="1312" ht="17.25" customHeight="1">
      <c r="A1312" s="748"/>
      <c r="B1312" s="125"/>
      <c r="C1312" s="769"/>
      <c r="D1312" s="343"/>
      <c r="E1312" s="343"/>
      <c r="F1312" s="343"/>
      <c r="G1312" s="343"/>
      <c r="H1312" s="343"/>
      <c r="I1312" s="343"/>
      <c r="J1312" s="343"/>
      <c r="K1312" s="343"/>
      <c r="L1312" s="343"/>
      <c r="M1312" s="343"/>
      <c r="N1312" s="343"/>
      <c r="O1312" s="343"/>
      <c r="P1312" s="343"/>
      <c r="Q1312" s="343"/>
      <c r="R1312" s="343"/>
      <c r="S1312" s="343"/>
      <c r="T1312" s="343"/>
      <c r="U1312" s="343"/>
      <c r="V1312" s="343"/>
      <c r="W1312" s="766"/>
      <c r="X1312" s="753"/>
      <c r="Y1312" s="748"/>
    </row>
    <row r="1313" ht="17.25" customHeight="1">
      <c r="A1313" s="748"/>
      <c r="B1313" s="125"/>
      <c r="C1313" s="770" t="s">
        <v>308</v>
      </c>
      <c r="D1313" s="66"/>
      <c r="E1313" s="66"/>
      <c r="F1313" s="66"/>
      <c r="G1313" s="66"/>
      <c r="H1313" s="66"/>
      <c r="I1313" s="66"/>
      <c r="J1313" s="66"/>
      <c r="K1313" s="66"/>
      <c r="L1313" s="67"/>
      <c r="M1313" s="771"/>
      <c r="N1313" s="772" t="s">
        <v>309</v>
      </c>
      <c r="O1313" s="773"/>
      <c r="P1313" s="773"/>
      <c r="Q1313" s="773"/>
      <c r="R1313" s="773"/>
      <c r="S1313" s="773"/>
      <c r="T1313" s="773"/>
      <c r="U1313" s="773"/>
      <c r="V1313" s="773"/>
      <c r="W1313" s="774"/>
      <c r="X1313" s="753"/>
      <c r="Y1313" s="748"/>
    </row>
    <row r="1314" ht="17.25" customHeight="1">
      <c r="A1314" s="748"/>
      <c r="B1314" s="125"/>
      <c r="C1314" s="797"/>
      <c r="D1314" s="776"/>
      <c r="E1314" s="777"/>
      <c r="F1314" s="777" t="str">
        <f>IF(ISBLANK(C1310),"",IF(C1314&gt;1,"Experiências Adquiridas",IF(C1314=1,"Experiência Adquirida","Missão Sem Experiência")))</f>
        <v/>
      </c>
      <c r="G1314" s="343"/>
      <c r="H1314" s="343"/>
      <c r="I1314" s="343"/>
      <c r="J1314" s="343"/>
      <c r="K1314" s="343"/>
      <c r="L1314" s="766"/>
      <c r="M1314" s="778"/>
      <c r="N1314" s="779"/>
      <c r="O1314" s="343"/>
      <c r="P1314" s="343"/>
      <c r="Q1314" s="343"/>
      <c r="R1314" s="343"/>
      <c r="S1314" s="343"/>
      <c r="T1314" s="343"/>
      <c r="U1314" s="343"/>
      <c r="V1314" s="343"/>
      <c r="W1314" s="766"/>
      <c r="X1314" s="753"/>
      <c r="Y1314" s="748"/>
    </row>
    <row r="1315" ht="17.25" customHeight="1">
      <c r="A1315" s="748"/>
      <c r="B1315" s="125"/>
      <c r="C1315" s="780" t="s">
        <v>196</v>
      </c>
      <c r="D1315" s="56"/>
      <c r="E1315" s="56"/>
      <c r="F1315" s="56"/>
      <c r="G1315" s="56"/>
      <c r="H1315" s="56"/>
      <c r="I1315" s="56"/>
      <c r="J1315" s="56"/>
      <c r="K1315" s="56"/>
      <c r="L1315" s="248"/>
      <c r="M1315" s="781"/>
      <c r="N1315" s="767" t="s">
        <v>197</v>
      </c>
      <c r="O1315" s="343"/>
      <c r="P1315" s="343"/>
      <c r="Q1315" s="343"/>
      <c r="R1315" s="343"/>
      <c r="S1315" s="343"/>
      <c r="T1315" s="343"/>
      <c r="U1315" s="343"/>
      <c r="V1315" s="343"/>
      <c r="W1315" s="349"/>
      <c r="X1315" s="753"/>
      <c r="Y1315" s="748"/>
    </row>
    <row r="1316" ht="17.25" customHeight="1">
      <c r="A1316" s="748"/>
      <c r="B1316" s="125"/>
      <c r="C1316" s="782"/>
      <c r="D1316" s="66"/>
      <c r="E1316" s="66"/>
      <c r="F1316" s="66"/>
      <c r="G1316" s="66"/>
      <c r="H1316" s="66"/>
      <c r="I1316" s="66"/>
      <c r="J1316" s="66"/>
      <c r="K1316" s="66"/>
      <c r="L1316" s="783"/>
      <c r="M1316" s="784"/>
      <c r="N1316" s="782"/>
      <c r="O1316" s="66"/>
      <c r="P1316" s="66"/>
      <c r="Q1316" s="66"/>
      <c r="R1316" s="66"/>
      <c r="S1316" s="66"/>
      <c r="T1316" s="66"/>
      <c r="U1316" s="66"/>
      <c r="V1316" s="66"/>
      <c r="W1316" s="783"/>
      <c r="X1316" s="753"/>
      <c r="Y1316" s="748"/>
    </row>
    <row r="1317" ht="17.25" customHeight="1">
      <c r="A1317" s="748"/>
      <c r="B1317" s="125"/>
      <c r="C1317" s="785"/>
      <c r="L1317" s="786"/>
      <c r="N1317" s="785"/>
      <c r="W1317" s="786"/>
      <c r="X1317" s="753"/>
      <c r="Y1317" s="748"/>
    </row>
    <row r="1318" ht="17.25" customHeight="1">
      <c r="A1318" s="748"/>
      <c r="B1318" s="125"/>
      <c r="C1318" s="785"/>
      <c r="L1318" s="786"/>
      <c r="N1318" s="785"/>
      <c r="W1318" s="786"/>
      <c r="X1318" s="753"/>
      <c r="Y1318" s="748"/>
    </row>
    <row r="1319" ht="17.25" customHeight="1">
      <c r="A1319" s="748"/>
      <c r="B1319" s="125"/>
      <c r="C1319" s="785"/>
      <c r="L1319" s="786"/>
      <c r="N1319" s="785"/>
      <c r="W1319" s="786"/>
      <c r="X1319" s="753"/>
      <c r="Y1319" s="748"/>
    </row>
    <row r="1320" ht="17.25" customHeight="1">
      <c r="A1320" s="748"/>
      <c r="B1320" s="125"/>
      <c r="C1320" s="787"/>
      <c r="D1320" s="56"/>
      <c r="E1320" s="56"/>
      <c r="F1320" s="56"/>
      <c r="G1320" s="56"/>
      <c r="H1320" s="56"/>
      <c r="I1320" s="56"/>
      <c r="J1320" s="56"/>
      <c r="K1320" s="56"/>
      <c r="L1320" s="788"/>
      <c r="M1320" s="56"/>
      <c r="N1320" s="787"/>
      <c r="O1320" s="56"/>
      <c r="P1320" s="56"/>
      <c r="Q1320" s="56"/>
      <c r="R1320" s="56"/>
      <c r="S1320" s="56"/>
      <c r="T1320" s="56"/>
      <c r="U1320" s="56"/>
      <c r="V1320" s="56"/>
      <c r="W1320" s="788"/>
      <c r="X1320" s="753"/>
      <c r="Y1320" s="748"/>
    </row>
    <row r="1321" ht="17.25" customHeight="1">
      <c r="A1321" s="748"/>
      <c r="B1321" s="125"/>
      <c r="C1321" s="665"/>
      <c r="D1321" s="665"/>
      <c r="E1321" s="789"/>
      <c r="F1321" s="789"/>
      <c r="G1321" s="790"/>
      <c r="H1321" s="790"/>
      <c r="I1321" s="790"/>
      <c r="J1321" s="790"/>
      <c r="K1321" s="790"/>
      <c r="L1321" s="790"/>
      <c r="M1321" s="790"/>
      <c r="N1321" s="790"/>
      <c r="O1321" s="790"/>
      <c r="P1321" s="791"/>
      <c r="Q1321" s="791"/>
      <c r="R1321" s="791"/>
      <c r="S1321" s="791"/>
      <c r="T1321" s="791"/>
      <c r="U1321" s="791"/>
      <c r="V1321" s="791"/>
      <c r="W1321" s="791"/>
      <c r="X1321" s="753"/>
      <c r="Y1321" s="748"/>
    </row>
    <row r="1322" ht="17.25" customHeight="1">
      <c r="A1322" s="748"/>
      <c r="B1322" s="792"/>
      <c r="C1322" s="734"/>
      <c r="D1322" s="793"/>
      <c r="E1322" s="794"/>
      <c r="F1322" s="794"/>
      <c r="G1322" s="795"/>
      <c r="H1322" s="795"/>
      <c r="I1322" s="795"/>
      <c r="J1322" s="795"/>
      <c r="K1322" s="795"/>
      <c r="L1322" s="795"/>
      <c r="M1322" s="795"/>
      <c r="N1322" s="795"/>
      <c r="O1322" s="795"/>
      <c r="P1322" s="734"/>
      <c r="Q1322" s="734"/>
      <c r="R1322" s="734"/>
      <c r="S1322" s="734"/>
      <c r="T1322" s="734"/>
      <c r="U1322" s="734"/>
      <c r="V1322" s="734"/>
      <c r="W1322" s="734"/>
      <c r="X1322" s="796"/>
      <c r="Y1322" s="748"/>
    </row>
    <row r="1323" ht="17.25" customHeight="1">
      <c r="A1323" s="748"/>
      <c r="B1323" s="125"/>
      <c r="C1323" s="754"/>
      <c r="D1323" s="748"/>
      <c r="E1323" s="748"/>
      <c r="F1323" s="748"/>
      <c r="G1323" s="748"/>
      <c r="H1323" s="748"/>
      <c r="I1323" s="748"/>
      <c r="J1323" s="748"/>
      <c r="K1323" s="748"/>
      <c r="L1323" s="748"/>
      <c r="M1323" s="753"/>
      <c r="N1323" s="755"/>
      <c r="O1323" s="755"/>
      <c r="P1323" s="756"/>
      <c r="Q1323" s="756"/>
      <c r="R1323" s="757"/>
      <c r="S1323" s="757"/>
      <c r="T1323" s="758"/>
      <c r="U1323" s="758"/>
      <c r="V1323" s="759"/>
      <c r="W1323" s="759"/>
      <c r="X1323" s="753"/>
      <c r="Y1323" s="748"/>
    </row>
    <row r="1324" ht="17.25" customHeight="1">
      <c r="A1324" s="748"/>
      <c r="B1324" s="125"/>
      <c r="C1324" s="760" t="s">
        <v>307</v>
      </c>
      <c r="D1324" s="761"/>
      <c r="E1324" s="761"/>
      <c r="F1324" s="761"/>
      <c r="G1324" s="761"/>
      <c r="H1324" s="761"/>
      <c r="I1324" s="761"/>
      <c r="J1324" s="761"/>
      <c r="K1324" s="761"/>
      <c r="L1324" s="762"/>
      <c r="M1324" s="763"/>
      <c r="N1324" s="764"/>
      <c r="O1324" s="90"/>
      <c r="P1324" s="90"/>
      <c r="Q1324" s="90"/>
      <c r="R1324" s="90"/>
      <c r="S1324" s="90"/>
      <c r="T1324" s="90"/>
      <c r="U1324" s="90"/>
      <c r="V1324" s="90"/>
      <c r="W1324" s="708"/>
      <c r="X1324" s="753"/>
      <c r="Y1324" s="748"/>
    </row>
    <row r="1325" ht="17.25" customHeight="1">
      <c r="A1325" s="748"/>
      <c r="B1325" s="125"/>
      <c r="C1325" s="765"/>
      <c r="D1325" s="343"/>
      <c r="E1325" s="343"/>
      <c r="F1325" s="343"/>
      <c r="G1325" s="343"/>
      <c r="H1325" s="343"/>
      <c r="I1325" s="343"/>
      <c r="J1325" s="343"/>
      <c r="K1325" s="343"/>
      <c r="L1325" s="343"/>
      <c r="M1325" s="343"/>
      <c r="N1325" s="343"/>
      <c r="O1325" s="343"/>
      <c r="P1325" s="343"/>
      <c r="Q1325" s="343"/>
      <c r="R1325" s="343"/>
      <c r="S1325" s="343"/>
      <c r="T1325" s="343"/>
      <c r="U1325" s="343"/>
      <c r="V1325" s="343"/>
      <c r="W1325" s="766"/>
      <c r="X1325" s="753"/>
      <c r="Y1325" s="748"/>
    </row>
    <row r="1326" ht="17.25" customHeight="1">
      <c r="A1326" s="748"/>
      <c r="B1326" s="125"/>
      <c r="C1326" s="767" t="s">
        <v>193</v>
      </c>
      <c r="D1326" s="343"/>
      <c r="E1326" s="343"/>
      <c r="F1326" s="343"/>
      <c r="G1326" s="343"/>
      <c r="H1326" s="343"/>
      <c r="I1326" s="343"/>
      <c r="J1326" s="343"/>
      <c r="K1326" s="343"/>
      <c r="L1326" s="349"/>
      <c r="M1326" s="768"/>
      <c r="N1326" s="767"/>
      <c r="O1326" s="343"/>
      <c r="P1326" s="343"/>
      <c r="Q1326" s="343"/>
      <c r="R1326" s="343"/>
      <c r="S1326" s="343"/>
      <c r="T1326" s="343"/>
      <c r="U1326" s="343"/>
      <c r="V1326" s="343"/>
      <c r="W1326" s="349"/>
      <c r="X1326" s="753"/>
      <c r="Y1326" s="748"/>
    </row>
    <row r="1327" ht="17.25" customHeight="1">
      <c r="A1327" s="748"/>
      <c r="B1327" s="125"/>
      <c r="C1327" s="769"/>
      <c r="D1327" s="343"/>
      <c r="E1327" s="343"/>
      <c r="F1327" s="343"/>
      <c r="G1327" s="343"/>
      <c r="H1327" s="343"/>
      <c r="I1327" s="343"/>
      <c r="J1327" s="343"/>
      <c r="K1327" s="343"/>
      <c r="L1327" s="343"/>
      <c r="M1327" s="343"/>
      <c r="N1327" s="343"/>
      <c r="O1327" s="343"/>
      <c r="P1327" s="343"/>
      <c r="Q1327" s="343"/>
      <c r="R1327" s="343"/>
      <c r="S1327" s="343"/>
      <c r="T1327" s="343"/>
      <c r="U1327" s="343"/>
      <c r="V1327" s="343"/>
      <c r="W1327" s="766"/>
      <c r="X1327" s="753"/>
      <c r="Y1327" s="748"/>
    </row>
    <row r="1328" ht="17.25" customHeight="1">
      <c r="A1328" s="748"/>
      <c r="B1328" s="125"/>
      <c r="C1328" s="770" t="s">
        <v>308</v>
      </c>
      <c r="D1328" s="66"/>
      <c r="E1328" s="66"/>
      <c r="F1328" s="66"/>
      <c r="G1328" s="66"/>
      <c r="H1328" s="66"/>
      <c r="I1328" s="66"/>
      <c r="J1328" s="66"/>
      <c r="K1328" s="66"/>
      <c r="L1328" s="67"/>
      <c r="M1328" s="771"/>
      <c r="N1328" s="772" t="s">
        <v>309</v>
      </c>
      <c r="O1328" s="773"/>
      <c r="P1328" s="773"/>
      <c r="Q1328" s="773"/>
      <c r="R1328" s="773"/>
      <c r="S1328" s="773"/>
      <c r="T1328" s="773"/>
      <c r="U1328" s="773"/>
      <c r="V1328" s="773"/>
      <c r="W1328" s="774"/>
      <c r="X1328" s="753"/>
      <c r="Y1328" s="748"/>
    </row>
    <row r="1329" ht="17.25" customHeight="1">
      <c r="A1329" s="748"/>
      <c r="B1329" s="125"/>
      <c r="C1329" s="797"/>
      <c r="D1329" s="776"/>
      <c r="E1329" s="777"/>
      <c r="F1329" s="777" t="str">
        <f>IF(ISBLANK(C1325),"",IF(C1329&gt;1,"Experiências Adquiridas",IF(C1329=1,"Experiência Adquirida","Missão Sem Experiência")))</f>
        <v/>
      </c>
      <c r="G1329" s="343"/>
      <c r="H1329" s="343"/>
      <c r="I1329" s="343"/>
      <c r="J1329" s="343"/>
      <c r="K1329" s="343"/>
      <c r="L1329" s="766"/>
      <c r="M1329" s="778"/>
      <c r="N1329" s="779"/>
      <c r="O1329" s="343"/>
      <c r="P1329" s="343"/>
      <c r="Q1329" s="343"/>
      <c r="R1329" s="343"/>
      <c r="S1329" s="343"/>
      <c r="T1329" s="343"/>
      <c r="U1329" s="343"/>
      <c r="V1329" s="343"/>
      <c r="W1329" s="766"/>
      <c r="X1329" s="753"/>
      <c r="Y1329" s="748"/>
    </row>
    <row r="1330" ht="17.25" customHeight="1">
      <c r="A1330" s="748"/>
      <c r="B1330" s="125"/>
      <c r="C1330" s="780" t="s">
        <v>196</v>
      </c>
      <c r="D1330" s="56"/>
      <c r="E1330" s="56"/>
      <c r="F1330" s="56"/>
      <c r="G1330" s="56"/>
      <c r="H1330" s="56"/>
      <c r="I1330" s="56"/>
      <c r="J1330" s="56"/>
      <c r="K1330" s="56"/>
      <c r="L1330" s="248"/>
      <c r="M1330" s="781"/>
      <c r="N1330" s="767" t="s">
        <v>197</v>
      </c>
      <c r="O1330" s="343"/>
      <c r="P1330" s="343"/>
      <c r="Q1330" s="343"/>
      <c r="R1330" s="343"/>
      <c r="S1330" s="343"/>
      <c r="T1330" s="343"/>
      <c r="U1330" s="343"/>
      <c r="V1330" s="343"/>
      <c r="W1330" s="349"/>
      <c r="X1330" s="753"/>
      <c r="Y1330" s="748"/>
    </row>
    <row r="1331" ht="17.25" customHeight="1">
      <c r="A1331" s="748"/>
      <c r="B1331" s="125"/>
      <c r="C1331" s="782"/>
      <c r="D1331" s="66"/>
      <c r="E1331" s="66"/>
      <c r="F1331" s="66"/>
      <c r="G1331" s="66"/>
      <c r="H1331" s="66"/>
      <c r="I1331" s="66"/>
      <c r="J1331" s="66"/>
      <c r="K1331" s="66"/>
      <c r="L1331" s="783"/>
      <c r="M1331" s="784"/>
      <c r="N1331" s="782"/>
      <c r="O1331" s="66"/>
      <c r="P1331" s="66"/>
      <c r="Q1331" s="66"/>
      <c r="R1331" s="66"/>
      <c r="S1331" s="66"/>
      <c r="T1331" s="66"/>
      <c r="U1331" s="66"/>
      <c r="V1331" s="66"/>
      <c r="W1331" s="783"/>
      <c r="X1331" s="753"/>
      <c r="Y1331" s="748"/>
    </row>
    <row r="1332" ht="17.25" customHeight="1">
      <c r="A1332" s="748"/>
      <c r="B1332" s="125"/>
      <c r="C1332" s="785"/>
      <c r="L1332" s="786"/>
      <c r="N1332" s="785"/>
      <c r="W1332" s="786"/>
      <c r="X1332" s="753"/>
      <c r="Y1332" s="748"/>
    </row>
    <row r="1333" ht="17.25" customHeight="1">
      <c r="A1333" s="748"/>
      <c r="B1333" s="125"/>
      <c r="C1333" s="785"/>
      <c r="L1333" s="786"/>
      <c r="N1333" s="785"/>
      <c r="W1333" s="786"/>
      <c r="X1333" s="753"/>
      <c r="Y1333" s="748"/>
    </row>
    <row r="1334" ht="17.25" customHeight="1">
      <c r="A1334" s="748"/>
      <c r="B1334" s="125"/>
      <c r="C1334" s="785"/>
      <c r="L1334" s="786"/>
      <c r="N1334" s="785"/>
      <c r="W1334" s="786"/>
      <c r="X1334" s="753"/>
      <c r="Y1334" s="748"/>
    </row>
    <row r="1335" ht="17.25" customHeight="1">
      <c r="A1335" s="748"/>
      <c r="B1335" s="125"/>
      <c r="C1335" s="787"/>
      <c r="D1335" s="56"/>
      <c r="E1335" s="56"/>
      <c r="F1335" s="56"/>
      <c r="G1335" s="56"/>
      <c r="H1335" s="56"/>
      <c r="I1335" s="56"/>
      <c r="J1335" s="56"/>
      <c r="K1335" s="56"/>
      <c r="L1335" s="788"/>
      <c r="M1335" s="56"/>
      <c r="N1335" s="787"/>
      <c r="O1335" s="56"/>
      <c r="P1335" s="56"/>
      <c r="Q1335" s="56"/>
      <c r="R1335" s="56"/>
      <c r="S1335" s="56"/>
      <c r="T1335" s="56"/>
      <c r="U1335" s="56"/>
      <c r="V1335" s="56"/>
      <c r="W1335" s="788"/>
      <c r="X1335" s="753"/>
      <c r="Y1335" s="748"/>
    </row>
    <row r="1336" ht="17.25" customHeight="1">
      <c r="A1336" s="748"/>
      <c r="B1336" s="125"/>
      <c r="C1336" s="665"/>
      <c r="D1336" s="665"/>
      <c r="E1336" s="789"/>
      <c r="F1336" s="789"/>
      <c r="G1336" s="790"/>
      <c r="H1336" s="790"/>
      <c r="I1336" s="790"/>
      <c r="J1336" s="790"/>
      <c r="K1336" s="790"/>
      <c r="L1336" s="790"/>
      <c r="M1336" s="790"/>
      <c r="N1336" s="790"/>
      <c r="O1336" s="790"/>
      <c r="P1336" s="791"/>
      <c r="Q1336" s="791"/>
      <c r="R1336" s="791"/>
      <c r="S1336" s="791"/>
      <c r="T1336" s="791"/>
      <c r="U1336" s="791"/>
      <c r="V1336" s="791"/>
      <c r="W1336" s="791"/>
      <c r="X1336" s="753"/>
      <c r="Y1336" s="748"/>
    </row>
    <row r="1337" ht="17.25" customHeight="1">
      <c r="A1337" s="748"/>
      <c r="B1337" s="792"/>
      <c r="C1337" s="734"/>
      <c r="D1337" s="793"/>
      <c r="E1337" s="794"/>
      <c r="F1337" s="794"/>
      <c r="G1337" s="795"/>
      <c r="H1337" s="795"/>
      <c r="I1337" s="795"/>
      <c r="J1337" s="795"/>
      <c r="K1337" s="795"/>
      <c r="L1337" s="795"/>
      <c r="M1337" s="795"/>
      <c r="N1337" s="795"/>
      <c r="O1337" s="795"/>
      <c r="P1337" s="734"/>
      <c r="Q1337" s="734"/>
      <c r="R1337" s="734"/>
      <c r="S1337" s="734"/>
      <c r="T1337" s="734"/>
      <c r="U1337" s="734"/>
      <c r="V1337" s="734"/>
      <c r="W1337" s="734"/>
      <c r="X1337" s="796"/>
      <c r="Y1337" s="748"/>
    </row>
    <row r="1338" ht="17.25" customHeight="1">
      <c r="A1338" s="748"/>
      <c r="B1338" s="125"/>
      <c r="C1338" s="754"/>
      <c r="D1338" s="748"/>
      <c r="E1338" s="748"/>
      <c r="F1338" s="748"/>
      <c r="G1338" s="748"/>
      <c r="H1338" s="748"/>
      <c r="I1338" s="748"/>
      <c r="J1338" s="748"/>
      <c r="K1338" s="748"/>
      <c r="L1338" s="748"/>
      <c r="M1338" s="753"/>
      <c r="N1338" s="755"/>
      <c r="O1338" s="755"/>
      <c r="P1338" s="756"/>
      <c r="Q1338" s="756"/>
      <c r="R1338" s="757"/>
      <c r="S1338" s="757"/>
      <c r="T1338" s="758"/>
      <c r="U1338" s="758"/>
      <c r="V1338" s="759"/>
      <c r="W1338" s="759"/>
      <c r="X1338" s="753"/>
      <c r="Y1338" s="748"/>
    </row>
    <row r="1339" ht="17.25" customHeight="1">
      <c r="A1339" s="748"/>
      <c r="B1339" s="125"/>
      <c r="C1339" s="760" t="s">
        <v>307</v>
      </c>
      <c r="D1339" s="761"/>
      <c r="E1339" s="761"/>
      <c r="F1339" s="761"/>
      <c r="G1339" s="761"/>
      <c r="H1339" s="761"/>
      <c r="I1339" s="761"/>
      <c r="J1339" s="761"/>
      <c r="K1339" s="761"/>
      <c r="L1339" s="762"/>
      <c r="M1339" s="763"/>
      <c r="N1339" s="764"/>
      <c r="O1339" s="90"/>
      <c r="P1339" s="90"/>
      <c r="Q1339" s="90"/>
      <c r="R1339" s="90"/>
      <c r="S1339" s="90"/>
      <c r="T1339" s="90"/>
      <c r="U1339" s="90"/>
      <c r="V1339" s="90"/>
      <c r="W1339" s="708"/>
      <c r="X1339" s="753"/>
      <c r="Y1339" s="748"/>
    </row>
    <row r="1340" ht="17.25" customHeight="1">
      <c r="A1340" s="748"/>
      <c r="B1340" s="125"/>
      <c r="C1340" s="765"/>
      <c r="D1340" s="343"/>
      <c r="E1340" s="343"/>
      <c r="F1340" s="343"/>
      <c r="G1340" s="343"/>
      <c r="H1340" s="343"/>
      <c r="I1340" s="343"/>
      <c r="J1340" s="343"/>
      <c r="K1340" s="343"/>
      <c r="L1340" s="343"/>
      <c r="M1340" s="343"/>
      <c r="N1340" s="343"/>
      <c r="O1340" s="343"/>
      <c r="P1340" s="343"/>
      <c r="Q1340" s="343"/>
      <c r="R1340" s="343"/>
      <c r="S1340" s="343"/>
      <c r="T1340" s="343"/>
      <c r="U1340" s="343"/>
      <c r="V1340" s="343"/>
      <c r="W1340" s="766"/>
      <c r="X1340" s="753"/>
      <c r="Y1340" s="748"/>
    </row>
    <row r="1341" ht="17.25" customHeight="1">
      <c r="A1341" s="748"/>
      <c r="B1341" s="125"/>
      <c r="C1341" s="767" t="s">
        <v>193</v>
      </c>
      <c r="D1341" s="343"/>
      <c r="E1341" s="343"/>
      <c r="F1341" s="343"/>
      <c r="G1341" s="343"/>
      <c r="H1341" s="343"/>
      <c r="I1341" s="343"/>
      <c r="J1341" s="343"/>
      <c r="K1341" s="343"/>
      <c r="L1341" s="349"/>
      <c r="M1341" s="768"/>
      <c r="N1341" s="767"/>
      <c r="O1341" s="343"/>
      <c r="P1341" s="343"/>
      <c r="Q1341" s="343"/>
      <c r="R1341" s="343"/>
      <c r="S1341" s="343"/>
      <c r="T1341" s="343"/>
      <c r="U1341" s="343"/>
      <c r="V1341" s="343"/>
      <c r="W1341" s="349"/>
      <c r="X1341" s="753"/>
      <c r="Y1341" s="748"/>
    </row>
    <row r="1342" ht="17.25" customHeight="1">
      <c r="A1342" s="748"/>
      <c r="B1342" s="125"/>
      <c r="C1342" s="769"/>
      <c r="D1342" s="343"/>
      <c r="E1342" s="343"/>
      <c r="F1342" s="343"/>
      <c r="G1342" s="343"/>
      <c r="H1342" s="343"/>
      <c r="I1342" s="343"/>
      <c r="J1342" s="343"/>
      <c r="K1342" s="343"/>
      <c r="L1342" s="343"/>
      <c r="M1342" s="343"/>
      <c r="N1342" s="343"/>
      <c r="O1342" s="343"/>
      <c r="P1342" s="343"/>
      <c r="Q1342" s="343"/>
      <c r="R1342" s="343"/>
      <c r="S1342" s="343"/>
      <c r="T1342" s="343"/>
      <c r="U1342" s="343"/>
      <c r="V1342" s="343"/>
      <c r="W1342" s="766"/>
      <c r="X1342" s="753"/>
      <c r="Y1342" s="748"/>
    </row>
    <row r="1343" ht="17.25" customHeight="1">
      <c r="A1343" s="748"/>
      <c r="B1343" s="125"/>
      <c r="C1343" s="770" t="s">
        <v>308</v>
      </c>
      <c r="D1343" s="66"/>
      <c r="E1343" s="66"/>
      <c r="F1343" s="66"/>
      <c r="G1343" s="66"/>
      <c r="H1343" s="66"/>
      <c r="I1343" s="66"/>
      <c r="J1343" s="66"/>
      <c r="K1343" s="66"/>
      <c r="L1343" s="67"/>
      <c r="M1343" s="771"/>
      <c r="N1343" s="772" t="s">
        <v>309</v>
      </c>
      <c r="O1343" s="773"/>
      <c r="P1343" s="773"/>
      <c r="Q1343" s="773"/>
      <c r="R1343" s="773"/>
      <c r="S1343" s="773"/>
      <c r="T1343" s="773"/>
      <c r="U1343" s="773"/>
      <c r="V1343" s="773"/>
      <c r="W1343" s="774"/>
      <c r="X1343" s="753"/>
      <c r="Y1343" s="748"/>
    </row>
    <row r="1344" ht="17.25" customHeight="1">
      <c r="A1344" s="748"/>
      <c r="B1344" s="125"/>
      <c r="C1344" s="797"/>
      <c r="D1344" s="776"/>
      <c r="E1344" s="777"/>
      <c r="F1344" s="777" t="str">
        <f>IF(ISBLANK(C1340),"",IF(C1344&gt;1,"Experiências Adquiridas",IF(C1344=1,"Experiência Adquirida","Missão Sem Experiência")))</f>
        <v/>
      </c>
      <c r="G1344" s="343"/>
      <c r="H1344" s="343"/>
      <c r="I1344" s="343"/>
      <c r="J1344" s="343"/>
      <c r="K1344" s="343"/>
      <c r="L1344" s="766"/>
      <c r="M1344" s="778"/>
      <c r="N1344" s="779"/>
      <c r="O1344" s="343"/>
      <c r="P1344" s="343"/>
      <c r="Q1344" s="343"/>
      <c r="R1344" s="343"/>
      <c r="S1344" s="343"/>
      <c r="T1344" s="343"/>
      <c r="U1344" s="343"/>
      <c r="V1344" s="343"/>
      <c r="W1344" s="766"/>
      <c r="X1344" s="753"/>
      <c r="Y1344" s="748"/>
    </row>
    <row r="1345" ht="17.25" customHeight="1">
      <c r="A1345" s="748"/>
      <c r="B1345" s="125"/>
      <c r="C1345" s="780" t="s">
        <v>196</v>
      </c>
      <c r="D1345" s="56"/>
      <c r="E1345" s="56"/>
      <c r="F1345" s="56"/>
      <c r="G1345" s="56"/>
      <c r="H1345" s="56"/>
      <c r="I1345" s="56"/>
      <c r="J1345" s="56"/>
      <c r="K1345" s="56"/>
      <c r="L1345" s="248"/>
      <c r="M1345" s="781"/>
      <c r="N1345" s="767" t="s">
        <v>197</v>
      </c>
      <c r="O1345" s="343"/>
      <c r="P1345" s="343"/>
      <c r="Q1345" s="343"/>
      <c r="R1345" s="343"/>
      <c r="S1345" s="343"/>
      <c r="T1345" s="343"/>
      <c r="U1345" s="343"/>
      <c r="V1345" s="343"/>
      <c r="W1345" s="349"/>
      <c r="X1345" s="753"/>
      <c r="Y1345" s="748"/>
    </row>
    <row r="1346" ht="17.25" customHeight="1">
      <c r="A1346" s="748"/>
      <c r="B1346" s="125"/>
      <c r="C1346" s="782"/>
      <c r="D1346" s="66"/>
      <c r="E1346" s="66"/>
      <c r="F1346" s="66"/>
      <c r="G1346" s="66"/>
      <c r="H1346" s="66"/>
      <c r="I1346" s="66"/>
      <c r="J1346" s="66"/>
      <c r="K1346" s="66"/>
      <c r="L1346" s="783"/>
      <c r="M1346" s="784"/>
      <c r="N1346" s="782"/>
      <c r="O1346" s="66"/>
      <c r="P1346" s="66"/>
      <c r="Q1346" s="66"/>
      <c r="R1346" s="66"/>
      <c r="S1346" s="66"/>
      <c r="T1346" s="66"/>
      <c r="U1346" s="66"/>
      <c r="V1346" s="66"/>
      <c r="W1346" s="783"/>
      <c r="X1346" s="753"/>
      <c r="Y1346" s="748"/>
    </row>
    <row r="1347" ht="17.25" customHeight="1">
      <c r="A1347" s="748"/>
      <c r="B1347" s="125"/>
      <c r="C1347" s="785"/>
      <c r="L1347" s="786"/>
      <c r="N1347" s="785"/>
      <c r="W1347" s="786"/>
      <c r="X1347" s="753"/>
      <c r="Y1347" s="748"/>
    </row>
    <row r="1348" ht="17.25" customHeight="1">
      <c r="A1348" s="748"/>
      <c r="B1348" s="125"/>
      <c r="C1348" s="785"/>
      <c r="L1348" s="786"/>
      <c r="N1348" s="785"/>
      <c r="W1348" s="786"/>
      <c r="X1348" s="753"/>
      <c r="Y1348" s="748"/>
    </row>
    <row r="1349" ht="17.25" customHeight="1">
      <c r="A1349" s="748"/>
      <c r="B1349" s="125"/>
      <c r="C1349" s="785"/>
      <c r="L1349" s="786"/>
      <c r="N1349" s="785"/>
      <c r="W1349" s="786"/>
      <c r="X1349" s="753"/>
      <c r="Y1349" s="748"/>
    </row>
    <row r="1350" ht="17.25" customHeight="1">
      <c r="A1350" s="748"/>
      <c r="B1350" s="125"/>
      <c r="C1350" s="787"/>
      <c r="D1350" s="56"/>
      <c r="E1350" s="56"/>
      <c r="F1350" s="56"/>
      <c r="G1350" s="56"/>
      <c r="H1350" s="56"/>
      <c r="I1350" s="56"/>
      <c r="J1350" s="56"/>
      <c r="K1350" s="56"/>
      <c r="L1350" s="788"/>
      <c r="M1350" s="56"/>
      <c r="N1350" s="787"/>
      <c r="O1350" s="56"/>
      <c r="P1350" s="56"/>
      <c r="Q1350" s="56"/>
      <c r="R1350" s="56"/>
      <c r="S1350" s="56"/>
      <c r="T1350" s="56"/>
      <c r="U1350" s="56"/>
      <c r="V1350" s="56"/>
      <c r="W1350" s="788"/>
      <c r="X1350" s="753"/>
      <c r="Y1350" s="748"/>
    </row>
    <row r="1351" ht="17.25" customHeight="1">
      <c r="A1351" s="748"/>
      <c r="B1351" s="125"/>
      <c r="C1351" s="665"/>
      <c r="D1351" s="665"/>
      <c r="E1351" s="789"/>
      <c r="F1351" s="789"/>
      <c r="G1351" s="790"/>
      <c r="H1351" s="790"/>
      <c r="I1351" s="790"/>
      <c r="J1351" s="790"/>
      <c r="K1351" s="790"/>
      <c r="L1351" s="790"/>
      <c r="M1351" s="790"/>
      <c r="N1351" s="790"/>
      <c r="O1351" s="790"/>
      <c r="P1351" s="791"/>
      <c r="Q1351" s="791"/>
      <c r="R1351" s="791"/>
      <c r="S1351" s="791"/>
      <c r="T1351" s="791"/>
      <c r="U1351" s="791"/>
      <c r="V1351" s="791"/>
      <c r="W1351" s="791"/>
      <c r="X1351" s="753"/>
      <c r="Y1351" s="748"/>
    </row>
  </sheetData>
  <mergeCells count="1273">
    <mergeCell ref="C771:L771"/>
    <mergeCell ref="C773:L773"/>
    <mergeCell ref="C774:D774"/>
    <mergeCell ref="F774:L774"/>
    <mergeCell ref="C775:L775"/>
    <mergeCell ref="C776:L780"/>
    <mergeCell ref="M776:M780"/>
    <mergeCell ref="N774:W774"/>
    <mergeCell ref="N775:W775"/>
    <mergeCell ref="N776:W780"/>
    <mergeCell ref="N784:W784"/>
    <mergeCell ref="C785:W785"/>
    <mergeCell ref="N786:W786"/>
    <mergeCell ref="C787:W787"/>
    <mergeCell ref="C786:L786"/>
    <mergeCell ref="C788:L788"/>
    <mergeCell ref="C789:D789"/>
    <mergeCell ref="F789:L789"/>
    <mergeCell ref="C790:L790"/>
    <mergeCell ref="C791:L795"/>
    <mergeCell ref="M791:M795"/>
    <mergeCell ref="N789:W789"/>
    <mergeCell ref="N790:W790"/>
    <mergeCell ref="N791:W795"/>
    <mergeCell ref="N799:W799"/>
    <mergeCell ref="C800:W800"/>
    <mergeCell ref="N801:W801"/>
    <mergeCell ref="C802:W802"/>
    <mergeCell ref="C801:L801"/>
    <mergeCell ref="C803:L803"/>
    <mergeCell ref="C804:D804"/>
    <mergeCell ref="F804:L804"/>
    <mergeCell ref="C805:L805"/>
    <mergeCell ref="C806:L810"/>
    <mergeCell ref="M806:M810"/>
    <mergeCell ref="N804:W804"/>
    <mergeCell ref="N805:W805"/>
    <mergeCell ref="N806:W810"/>
    <mergeCell ref="N814:W814"/>
    <mergeCell ref="C815:W815"/>
    <mergeCell ref="N816:W816"/>
    <mergeCell ref="C817:W817"/>
    <mergeCell ref="C816:L816"/>
    <mergeCell ref="C818:L818"/>
    <mergeCell ref="C819:D819"/>
    <mergeCell ref="F819:L819"/>
    <mergeCell ref="C820:L820"/>
    <mergeCell ref="C821:L825"/>
    <mergeCell ref="M821:M825"/>
    <mergeCell ref="N819:W819"/>
    <mergeCell ref="N820:W820"/>
    <mergeCell ref="N821:W825"/>
    <mergeCell ref="N829:W829"/>
    <mergeCell ref="C830:W830"/>
    <mergeCell ref="N831:W831"/>
    <mergeCell ref="C832:W832"/>
    <mergeCell ref="C831:L831"/>
    <mergeCell ref="C833:L833"/>
    <mergeCell ref="C834:D834"/>
    <mergeCell ref="F834:L834"/>
    <mergeCell ref="C835:L835"/>
    <mergeCell ref="C836:L840"/>
    <mergeCell ref="M836:M840"/>
    <mergeCell ref="N834:W834"/>
    <mergeCell ref="N835:W835"/>
    <mergeCell ref="N836:W840"/>
    <mergeCell ref="N844:W844"/>
    <mergeCell ref="C845:W845"/>
    <mergeCell ref="N846:W846"/>
    <mergeCell ref="C847:W847"/>
    <mergeCell ref="C846:L846"/>
    <mergeCell ref="C848:L848"/>
    <mergeCell ref="C849:D849"/>
    <mergeCell ref="F849:L849"/>
    <mergeCell ref="C850:L850"/>
    <mergeCell ref="C851:L855"/>
    <mergeCell ref="M851:M855"/>
    <mergeCell ref="N849:W849"/>
    <mergeCell ref="N850:W850"/>
    <mergeCell ref="N851:W855"/>
    <mergeCell ref="N859:W859"/>
    <mergeCell ref="C860:W860"/>
    <mergeCell ref="N861:W861"/>
    <mergeCell ref="C862:W862"/>
    <mergeCell ref="C861:L861"/>
    <mergeCell ref="C863:L863"/>
    <mergeCell ref="C864:D864"/>
    <mergeCell ref="F864:L864"/>
    <mergeCell ref="C865:L865"/>
    <mergeCell ref="C866:L870"/>
    <mergeCell ref="M866:M870"/>
    <mergeCell ref="N864:W864"/>
    <mergeCell ref="N865:W865"/>
    <mergeCell ref="N866:W870"/>
    <mergeCell ref="N874:W874"/>
    <mergeCell ref="C875:W875"/>
    <mergeCell ref="N876:W876"/>
    <mergeCell ref="C877:W877"/>
    <mergeCell ref="C876:L876"/>
    <mergeCell ref="C878:L878"/>
    <mergeCell ref="C879:D879"/>
    <mergeCell ref="F879:L879"/>
    <mergeCell ref="C880:L880"/>
    <mergeCell ref="C881:L885"/>
    <mergeCell ref="M881:M885"/>
    <mergeCell ref="N879:W879"/>
    <mergeCell ref="N880:W880"/>
    <mergeCell ref="N881:W885"/>
    <mergeCell ref="N889:W889"/>
    <mergeCell ref="C890:W890"/>
    <mergeCell ref="N891:W891"/>
    <mergeCell ref="C892:W892"/>
    <mergeCell ref="C891:L891"/>
    <mergeCell ref="C893:L893"/>
    <mergeCell ref="C894:D894"/>
    <mergeCell ref="F894:L894"/>
    <mergeCell ref="C895:L895"/>
    <mergeCell ref="C896:L900"/>
    <mergeCell ref="M896:M900"/>
    <mergeCell ref="N894:W894"/>
    <mergeCell ref="N895:W895"/>
    <mergeCell ref="N896:W900"/>
    <mergeCell ref="N904:W904"/>
    <mergeCell ref="C905:W905"/>
    <mergeCell ref="N906:W906"/>
    <mergeCell ref="C907:W907"/>
    <mergeCell ref="C906:L906"/>
    <mergeCell ref="C908:L908"/>
    <mergeCell ref="C909:D909"/>
    <mergeCell ref="F909:L909"/>
    <mergeCell ref="C910:L910"/>
    <mergeCell ref="C911:L915"/>
    <mergeCell ref="M911:M915"/>
    <mergeCell ref="N909:W909"/>
    <mergeCell ref="N910:W910"/>
    <mergeCell ref="N911:W915"/>
    <mergeCell ref="N919:W919"/>
    <mergeCell ref="C920:W920"/>
    <mergeCell ref="N921:W921"/>
    <mergeCell ref="C922:W922"/>
    <mergeCell ref="C921:L921"/>
    <mergeCell ref="C923:L923"/>
    <mergeCell ref="C924:D924"/>
    <mergeCell ref="F924:L924"/>
    <mergeCell ref="C925:L925"/>
    <mergeCell ref="C926:L930"/>
    <mergeCell ref="M926:M930"/>
    <mergeCell ref="N924:W924"/>
    <mergeCell ref="N925:W925"/>
    <mergeCell ref="N926:W930"/>
    <mergeCell ref="N934:W934"/>
    <mergeCell ref="C935:W935"/>
    <mergeCell ref="N936:W936"/>
    <mergeCell ref="C937:W937"/>
    <mergeCell ref="C936:L936"/>
    <mergeCell ref="C938:L938"/>
    <mergeCell ref="C939:D939"/>
    <mergeCell ref="F939:L939"/>
    <mergeCell ref="C940:L940"/>
    <mergeCell ref="C941:L945"/>
    <mergeCell ref="M941:M945"/>
    <mergeCell ref="N939:W939"/>
    <mergeCell ref="N940:W940"/>
    <mergeCell ref="N941:W945"/>
    <mergeCell ref="N949:W949"/>
    <mergeCell ref="C950:W950"/>
    <mergeCell ref="N951:W951"/>
    <mergeCell ref="C952:W952"/>
    <mergeCell ref="C951:L951"/>
    <mergeCell ref="C953:L953"/>
    <mergeCell ref="C954:D954"/>
    <mergeCell ref="F954:L954"/>
    <mergeCell ref="C955:L955"/>
    <mergeCell ref="C956:L960"/>
    <mergeCell ref="M956:M960"/>
    <mergeCell ref="N954:W954"/>
    <mergeCell ref="N955:W955"/>
    <mergeCell ref="N956:W960"/>
    <mergeCell ref="N964:W964"/>
    <mergeCell ref="C965:W965"/>
    <mergeCell ref="N966:W966"/>
    <mergeCell ref="C967:W967"/>
    <mergeCell ref="C966:L966"/>
    <mergeCell ref="C968:L968"/>
    <mergeCell ref="C969:D969"/>
    <mergeCell ref="F969:L969"/>
    <mergeCell ref="C970:L970"/>
    <mergeCell ref="C971:L975"/>
    <mergeCell ref="M971:M975"/>
    <mergeCell ref="N969:W969"/>
    <mergeCell ref="N970:W970"/>
    <mergeCell ref="N971:W975"/>
    <mergeCell ref="N979:W979"/>
    <mergeCell ref="C980:W980"/>
    <mergeCell ref="N981:W981"/>
    <mergeCell ref="C982:W982"/>
    <mergeCell ref="C981:L981"/>
    <mergeCell ref="C983:L983"/>
    <mergeCell ref="C984:D984"/>
    <mergeCell ref="F984:L984"/>
    <mergeCell ref="C985:L985"/>
    <mergeCell ref="C986:L990"/>
    <mergeCell ref="M986:M990"/>
    <mergeCell ref="N984:W984"/>
    <mergeCell ref="N985:W985"/>
    <mergeCell ref="N986:W990"/>
    <mergeCell ref="N994:W994"/>
    <mergeCell ref="C995:W995"/>
    <mergeCell ref="N996:W996"/>
    <mergeCell ref="C997:W997"/>
    <mergeCell ref="C996:L996"/>
    <mergeCell ref="C998:L998"/>
    <mergeCell ref="C999:D999"/>
    <mergeCell ref="F999:L999"/>
    <mergeCell ref="C1000:L1000"/>
    <mergeCell ref="C1001:L1005"/>
    <mergeCell ref="M1001:M1005"/>
    <mergeCell ref="N999:W999"/>
    <mergeCell ref="N1000:W1000"/>
    <mergeCell ref="N1001:W1005"/>
    <mergeCell ref="N1009:W1009"/>
    <mergeCell ref="C1010:W1010"/>
    <mergeCell ref="N1011:W1011"/>
    <mergeCell ref="C1012:W1012"/>
    <mergeCell ref="C1011:L1011"/>
    <mergeCell ref="C1013:L1013"/>
    <mergeCell ref="C1014:D1014"/>
    <mergeCell ref="F1014:L1014"/>
    <mergeCell ref="C1015:L1015"/>
    <mergeCell ref="C1016:L1020"/>
    <mergeCell ref="M1016:M1020"/>
    <mergeCell ref="N1014:W1014"/>
    <mergeCell ref="N1015:W1015"/>
    <mergeCell ref="N1016:W1020"/>
    <mergeCell ref="N1024:W1024"/>
    <mergeCell ref="C1025:W1025"/>
    <mergeCell ref="N1026:W1026"/>
    <mergeCell ref="C1027:W1027"/>
    <mergeCell ref="C1026:L1026"/>
    <mergeCell ref="C1028:L1028"/>
    <mergeCell ref="C1029:D1029"/>
    <mergeCell ref="F1029:L1029"/>
    <mergeCell ref="C1030:L1030"/>
    <mergeCell ref="C1031:L1035"/>
    <mergeCell ref="M1031:M1035"/>
    <mergeCell ref="N1029:W1029"/>
    <mergeCell ref="N1030:W1030"/>
    <mergeCell ref="N1031:W1035"/>
    <mergeCell ref="N1039:W1039"/>
    <mergeCell ref="C1040:W1040"/>
    <mergeCell ref="N1041:W1041"/>
    <mergeCell ref="C1042:W1042"/>
    <mergeCell ref="C1041:L1041"/>
    <mergeCell ref="C1043:L1043"/>
    <mergeCell ref="C1044:D1044"/>
    <mergeCell ref="F1044:L1044"/>
    <mergeCell ref="C1045:L1045"/>
    <mergeCell ref="C1046:L1050"/>
    <mergeCell ref="M1046:M1050"/>
    <mergeCell ref="N1044:W1044"/>
    <mergeCell ref="N1045:W1045"/>
    <mergeCell ref="N1046:W1050"/>
    <mergeCell ref="N1054:W1054"/>
    <mergeCell ref="C1055:W1055"/>
    <mergeCell ref="N1056:W1056"/>
    <mergeCell ref="C1057:W1057"/>
    <mergeCell ref="C1056:L1056"/>
    <mergeCell ref="C1058:L1058"/>
    <mergeCell ref="C1059:D1059"/>
    <mergeCell ref="F1059:L1059"/>
    <mergeCell ref="C1060:L1060"/>
    <mergeCell ref="C1061:L1065"/>
    <mergeCell ref="M1061:M1065"/>
    <mergeCell ref="N1059:W1059"/>
    <mergeCell ref="N1060:W1060"/>
    <mergeCell ref="N1061:W1065"/>
    <mergeCell ref="N1069:W1069"/>
    <mergeCell ref="C1070:W1070"/>
    <mergeCell ref="N1071:W1071"/>
    <mergeCell ref="C1072:W1072"/>
    <mergeCell ref="C1071:L1071"/>
    <mergeCell ref="C1073:L1073"/>
    <mergeCell ref="C1074:D1074"/>
    <mergeCell ref="F1074:L1074"/>
    <mergeCell ref="C1075:L1075"/>
    <mergeCell ref="C1076:L1080"/>
    <mergeCell ref="M1076:M1080"/>
    <mergeCell ref="N1074:W1074"/>
    <mergeCell ref="N1075:W1075"/>
    <mergeCell ref="N1076:W1080"/>
    <mergeCell ref="N1084:W1084"/>
    <mergeCell ref="C1085:W1085"/>
    <mergeCell ref="N1086:W1086"/>
    <mergeCell ref="C1087:W1087"/>
    <mergeCell ref="C1086:L1086"/>
    <mergeCell ref="C1088:L1088"/>
    <mergeCell ref="C1089:D1089"/>
    <mergeCell ref="F1089:L1089"/>
    <mergeCell ref="C1090:L1090"/>
    <mergeCell ref="C1091:L1095"/>
    <mergeCell ref="M1091:M1095"/>
    <mergeCell ref="N1089:W1089"/>
    <mergeCell ref="N1090:W1090"/>
    <mergeCell ref="N1091:W1095"/>
    <mergeCell ref="N1099:W1099"/>
    <mergeCell ref="C1100:W1100"/>
    <mergeCell ref="N1101:W1101"/>
    <mergeCell ref="C1102:W1102"/>
    <mergeCell ref="C1101:L1101"/>
    <mergeCell ref="C1103:L1103"/>
    <mergeCell ref="C1104:D1104"/>
    <mergeCell ref="F1104:L1104"/>
    <mergeCell ref="C1105:L1105"/>
    <mergeCell ref="C1106:L1110"/>
    <mergeCell ref="M1106:M1110"/>
    <mergeCell ref="N1104:W1104"/>
    <mergeCell ref="N1105:W1105"/>
    <mergeCell ref="N1106:W1110"/>
    <mergeCell ref="N1114:W1114"/>
    <mergeCell ref="C1115:W1115"/>
    <mergeCell ref="N1116:W1116"/>
    <mergeCell ref="C1117:W1117"/>
    <mergeCell ref="C1116:L1116"/>
    <mergeCell ref="C1118:L1118"/>
    <mergeCell ref="C1119:D1119"/>
    <mergeCell ref="F1119:L1119"/>
    <mergeCell ref="C1120:L1120"/>
    <mergeCell ref="C1121:L1125"/>
    <mergeCell ref="M1121:M1125"/>
    <mergeCell ref="N1119:W1119"/>
    <mergeCell ref="N1120:W1120"/>
    <mergeCell ref="N1121:W1125"/>
    <mergeCell ref="N1129:W1129"/>
    <mergeCell ref="C1130:W1130"/>
    <mergeCell ref="N1131:W1131"/>
    <mergeCell ref="C1132:W1132"/>
    <mergeCell ref="C1131:L1131"/>
    <mergeCell ref="C1133:L1133"/>
    <mergeCell ref="C1134:D1134"/>
    <mergeCell ref="F1134:L1134"/>
    <mergeCell ref="C1135:L1135"/>
    <mergeCell ref="C1136:L1140"/>
    <mergeCell ref="M1136:M1140"/>
    <mergeCell ref="N1134:W1134"/>
    <mergeCell ref="N1135:W1135"/>
    <mergeCell ref="N1136:W1140"/>
    <mergeCell ref="N1144:W1144"/>
    <mergeCell ref="C1145:W1145"/>
    <mergeCell ref="N1146:W1146"/>
    <mergeCell ref="C1147:W1147"/>
    <mergeCell ref="C1146:L1146"/>
    <mergeCell ref="C1148:L1148"/>
    <mergeCell ref="C1149:D1149"/>
    <mergeCell ref="F1149:L1149"/>
    <mergeCell ref="C1150:L1150"/>
    <mergeCell ref="C1151:L1155"/>
    <mergeCell ref="M1151:M1155"/>
    <mergeCell ref="N1149:W1149"/>
    <mergeCell ref="N1150:W1150"/>
    <mergeCell ref="N1151:W1155"/>
    <mergeCell ref="N1159:W1159"/>
    <mergeCell ref="C1160:W1160"/>
    <mergeCell ref="N1161:W1161"/>
    <mergeCell ref="C1162:W1162"/>
    <mergeCell ref="C1161:L1161"/>
    <mergeCell ref="C1163:L1163"/>
    <mergeCell ref="C1164:D1164"/>
    <mergeCell ref="F1164:L1164"/>
    <mergeCell ref="C1165:L1165"/>
    <mergeCell ref="C1166:L1170"/>
    <mergeCell ref="M1166:M1170"/>
    <mergeCell ref="N1164:W1164"/>
    <mergeCell ref="N1165:W1165"/>
    <mergeCell ref="N1166:W1170"/>
    <mergeCell ref="N1174:W1174"/>
    <mergeCell ref="C1175:W1175"/>
    <mergeCell ref="N1176:W1176"/>
    <mergeCell ref="C1177:W1177"/>
    <mergeCell ref="C1176:L1176"/>
    <mergeCell ref="C1178:L1178"/>
    <mergeCell ref="C1179:D1179"/>
    <mergeCell ref="F1179:L1179"/>
    <mergeCell ref="C1180:L1180"/>
    <mergeCell ref="C1181:L1185"/>
    <mergeCell ref="M1181:M1185"/>
    <mergeCell ref="N1179:W1179"/>
    <mergeCell ref="N1180:W1180"/>
    <mergeCell ref="N1181:W1185"/>
    <mergeCell ref="N1189:W1189"/>
    <mergeCell ref="C1190:W1190"/>
    <mergeCell ref="N1191:W1191"/>
    <mergeCell ref="C1192:W1192"/>
    <mergeCell ref="C1296:L1296"/>
    <mergeCell ref="C1298:L1298"/>
    <mergeCell ref="C1299:D1299"/>
    <mergeCell ref="F1299:L1299"/>
    <mergeCell ref="C1300:L1300"/>
    <mergeCell ref="C1301:L1305"/>
    <mergeCell ref="M1301:M1305"/>
    <mergeCell ref="N1299:W1299"/>
    <mergeCell ref="N1300:W1300"/>
    <mergeCell ref="N1301:W1305"/>
    <mergeCell ref="N1309:W1309"/>
    <mergeCell ref="C1310:W1310"/>
    <mergeCell ref="N1311:W1311"/>
    <mergeCell ref="C1312:W1312"/>
    <mergeCell ref="C1311:L1311"/>
    <mergeCell ref="C1313:L1313"/>
    <mergeCell ref="C1314:D1314"/>
    <mergeCell ref="F1314:L1314"/>
    <mergeCell ref="C1315:L1315"/>
    <mergeCell ref="C1316:L1320"/>
    <mergeCell ref="M1316:M1320"/>
    <mergeCell ref="N1314:W1314"/>
    <mergeCell ref="N1315:W1315"/>
    <mergeCell ref="N1316:W1320"/>
    <mergeCell ref="N1324:W1324"/>
    <mergeCell ref="C1325:W1325"/>
    <mergeCell ref="N1326:W1326"/>
    <mergeCell ref="C1327:W1327"/>
    <mergeCell ref="C1326:L1326"/>
    <mergeCell ref="C1328:L1328"/>
    <mergeCell ref="C1329:D1329"/>
    <mergeCell ref="F1329:L1329"/>
    <mergeCell ref="C1330:L1330"/>
    <mergeCell ref="C1331:L1335"/>
    <mergeCell ref="M1331:M1335"/>
    <mergeCell ref="N1329:W1329"/>
    <mergeCell ref="N1330:W1330"/>
    <mergeCell ref="N1331:W1335"/>
    <mergeCell ref="N1339:W1339"/>
    <mergeCell ref="C1340:W1340"/>
    <mergeCell ref="N1341:W1341"/>
    <mergeCell ref="C1342:W1342"/>
    <mergeCell ref="N69:W69"/>
    <mergeCell ref="N70:W70"/>
    <mergeCell ref="C66:L66"/>
    <mergeCell ref="N66:W66"/>
    <mergeCell ref="C67:W67"/>
    <mergeCell ref="C68:L68"/>
    <mergeCell ref="C69:D69"/>
    <mergeCell ref="F69:L69"/>
    <mergeCell ref="C70:L70"/>
    <mergeCell ref="C81:L81"/>
    <mergeCell ref="C83:L83"/>
    <mergeCell ref="C84:D84"/>
    <mergeCell ref="F84:L84"/>
    <mergeCell ref="C85:L85"/>
    <mergeCell ref="C86:L90"/>
    <mergeCell ref="M86:M90"/>
    <mergeCell ref="C71:L75"/>
    <mergeCell ref="M71:M75"/>
    <mergeCell ref="N71:W75"/>
    <mergeCell ref="N79:W79"/>
    <mergeCell ref="C80:W80"/>
    <mergeCell ref="N81:W81"/>
    <mergeCell ref="C82:W82"/>
    <mergeCell ref="N84:W84"/>
    <mergeCell ref="N85:W85"/>
    <mergeCell ref="N86:W90"/>
    <mergeCell ref="N94:W94"/>
    <mergeCell ref="C95:W95"/>
    <mergeCell ref="N96:W96"/>
    <mergeCell ref="C97:W97"/>
    <mergeCell ref="C1341:L1341"/>
    <mergeCell ref="C1343:L1343"/>
    <mergeCell ref="C1344:D1344"/>
    <mergeCell ref="F1344:L1344"/>
    <mergeCell ref="C1345:L1345"/>
    <mergeCell ref="C1346:L1350"/>
    <mergeCell ref="M1346:M1350"/>
    <mergeCell ref="N1344:W1344"/>
    <mergeCell ref="N1345:W1345"/>
    <mergeCell ref="N1346:W1350"/>
    <mergeCell ref="C1191:L1191"/>
    <mergeCell ref="C1193:L1193"/>
    <mergeCell ref="C1194:D1194"/>
    <mergeCell ref="F1194:L1194"/>
    <mergeCell ref="C1195:L1195"/>
    <mergeCell ref="C1196:L1200"/>
    <mergeCell ref="M1196:M1200"/>
    <mergeCell ref="N1194:W1194"/>
    <mergeCell ref="N1195:W1195"/>
    <mergeCell ref="N1196:W1200"/>
    <mergeCell ref="N1204:W1204"/>
    <mergeCell ref="C1205:W1205"/>
    <mergeCell ref="N1206:W1206"/>
    <mergeCell ref="C1207:W1207"/>
    <mergeCell ref="C1206:L1206"/>
    <mergeCell ref="C1208:L1208"/>
    <mergeCell ref="C1209:D1209"/>
    <mergeCell ref="F1209:L1209"/>
    <mergeCell ref="C1210:L1210"/>
    <mergeCell ref="C1211:L1215"/>
    <mergeCell ref="M1211:M1215"/>
    <mergeCell ref="N1209:W1209"/>
    <mergeCell ref="N1210:W1210"/>
    <mergeCell ref="N1211:W1215"/>
    <mergeCell ref="N1219:W1219"/>
    <mergeCell ref="C1220:W1220"/>
    <mergeCell ref="N1221:W1221"/>
    <mergeCell ref="C1222:W1222"/>
    <mergeCell ref="C1221:L1221"/>
    <mergeCell ref="C1223:L1223"/>
    <mergeCell ref="C1224:D1224"/>
    <mergeCell ref="F1224:L1224"/>
    <mergeCell ref="C1225:L1225"/>
    <mergeCell ref="C1226:L1230"/>
    <mergeCell ref="M1226:M1230"/>
    <mergeCell ref="N1224:W1224"/>
    <mergeCell ref="N1225:W1225"/>
    <mergeCell ref="N1226:W1230"/>
    <mergeCell ref="N1234:W1234"/>
    <mergeCell ref="C1235:W1235"/>
    <mergeCell ref="N1236:W1236"/>
    <mergeCell ref="C1237:W1237"/>
    <mergeCell ref="C1236:L1236"/>
    <mergeCell ref="C1238:L1238"/>
    <mergeCell ref="C1239:D1239"/>
    <mergeCell ref="F1239:L1239"/>
    <mergeCell ref="C1240:L1240"/>
    <mergeCell ref="C1241:L1245"/>
    <mergeCell ref="M1241:M1245"/>
    <mergeCell ref="N1239:W1239"/>
    <mergeCell ref="N1240:W1240"/>
    <mergeCell ref="N1241:W1245"/>
    <mergeCell ref="N1249:W1249"/>
    <mergeCell ref="C1250:W1250"/>
    <mergeCell ref="N1251:W1251"/>
    <mergeCell ref="C1252:W1252"/>
    <mergeCell ref="C1251:L1251"/>
    <mergeCell ref="C1253:L1253"/>
    <mergeCell ref="C1254:D1254"/>
    <mergeCell ref="F1254:L1254"/>
    <mergeCell ref="C1255:L1255"/>
    <mergeCell ref="C1256:L1260"/>
    <mergeCell ref="M1256:M1260"/>
    <mergeCell ref="N1254:W1254"/>
    <mergeCell ref="N1255:W1255"/>
    <mergeCell ref="N1256:W1260"/>
    <mergeCell ref="N1264:W1264"/>
    <mergeCell ref="C1265:W1265"/>
    <mergeCell ref="N1266:W1266"/>
    <mergeCell ref="C1267:W1267"/>
    <mergeCell ref="C1266:L1266"/>
    <mergeCell ref="C1268:L1268"/>
    <mergeCell ref="C1269:D1269"/>
    <mergeCell ref="F1269:L1269"/>
    <mergeCell ref="C1270:L1270"/>
    <mergeCell ref="C1271:L1275"/>
    <mergeCell ref="M1271:M1275"/>
    <mergeCell ref="N1269:W1269"/>
    <mergeCell ref="N1270:W1270"/>
    <mergeCell ref="N1271:W1275"/>
    <mergeCell ref="N1279:W1279"/>
    <mergeCell ref="C1280:W1280"/>
    <mergeCell ref="N1281:W1281"/>
    <mergeCell ref="C1282:W1282"/>
    <mergeCell ref="C1281:L1281"/>
    <mergeCell ref="C1283:L1283"/>
    <mergeCell ref="C1284:D1284"/>
    <mergeCell ref="F1284:L1284"/>
    <mergeCell ref="C1285:L1285"/>
    <mergeCell ref="C1286:L1290"/>
    <mergeCell ref="M1286:M1290"/>
    <mergeCell ref="N1284:W1284"/>
    <mergeCell ref="N1285:W1285"/>
    <mergeCell ref="N1286:W1290"/>
    <mergeCell ref="N1294:W1294"/>
    <mergeCell ref="C1295:W1295"/>
    <mergeCell ref="N1296:W1296"/>
    <mergeCell ref="C1297:W1297"/>
    <mergeCell ref="C20:W20"/>
    <mergeCell ref="C21:L21"/>
    <mergeCell ref="N21:W21"/>
    <mergeCell ref="C22:W22"/>
    <mergeCell ref="C23:L23"/>
    <mergeCell ref="C24:D24"/>
    <mergeCell ref="N24:W24"/>
    <mergeCell ref="N25:W25"/>
    <mergeCell ref="F24:L24"/>
    <mergeCell ref="C25:L25"/>
    <mergeCell ref="C26:L30"/>
    <mergeCell ref="M26:M30"/>
    <mergeCell ref="N26:W30"/>
    <mergeCell ref="N34:W34"/>
    <mergeCell ref="C35:W35"/>
    <mergeCell ref="N39:W39"/>
    <mergeCell ref="N40:W40"/>
    <mergeCell ref="C36:L36"/>
    <mergeCell ref="N36:W36"/>
    <mergeCell ref="C37:W37"/>
    <mergeCell ref="C38:L38"/>
    <mergeCell ref="C39:D39"/>
    <mergeCell ref="F39:L39"/>
    <mergeCell ref="C40:L40"/>
    <mergeCell ref="C51:L51"/>
    <mergeCell ref="C53:L53"/>
    <mergeCell ref="C54:D54"/>
    <mergeCell ref="F54:L54"/>
    <mergeCell ref="C55:L55"/>
    <mergeCell ref="C41:L45"/>
    <mergeCell ref="M41:M45"/>
    <mergeCell ref="N41:W45"/>
    <mergeCell ref="N49:W49"/>
    <mergeCell ref="C50:W50"/>
    <mergeCell ref="N51:W51"/>
    <mergeCell ref="C52:W52"/>
    <mergeCell ref="N1:O1"/>
    <mergeCell ref="N2:O2"/>
    <mergeCell ref="P2:Q2"/>
    <mergeCell ref="R2:S2"/>
    <mergeCell ref="C1:F2"/>
    <mergeCell ref="G1:H2"/>
    <mergeCell ref="J1:M2"/>
    <mergeCell ref="P1:Q1"/>
    <mergeCell ref="R1:S1"/>
    <mergeCell ref="T1:U1"/>
    <mergeCell ref="V1:W1"/>
    <mergeCell ref="T2:U2"/>
    <mergeCell ref="V2:W2"/>
    <mergeCell ref="N4:W4"/>
    <mergeCell ref="C5:W5"/>
    <mergeCell ref="C6:L6"/>
    <mergeCell ref="N6:W6"/>
    <mergeCell ref="C7:W7"/>
    <mergeCell ref="M11:M15"/>
    <mergeCell ref="N11:W15"/>
    <mergeCell ref="N19:W19"/>
    <mergeCell ref="C8:L8"/>
    <mergeCell ref="C9:D9"/>
    <mergeCell ref="F9:L9"/>
    <mergeCell ref="N9:W9"/>
    <mergeCell ref="C10:L10"/>
    <mergeCell ref="N10:W10"/>
    <mergeCell ref="C11:L15"/>
    <mergeCell ref="N54:W54"/>
    <mergeCell ref="N55:W55"/>
    <mergeCell ref="C56:L60"/>
    <mergeCell ref="M56:M60"/>
    <mergeCell ref="N56:W60"/>
    <mergeCell ref="N64:W64"/>
    <mergeCell ref="C65:W65"/>
    <mergeCell ref="C96:L96"/>
    <mergeCell ref="C98:L98"/>
    <mergeCell ref="C99:D99"/>
    <mergeCell ref="F99:L99"/>
    <mergeCell ref="C100:L100"/>
    <mergeCell ref="C101:L105"/>
    <mergeCell ref="M101:M105"/>
    <mergeCell ref="N99:W99"/>
    <mergeCell ref="N100:W100"/>
    <mergeCell ref="N101:W105"/>
    <mergeCell ref="N109:W109"/>
    <mergeCell ref="C110:W110"/>
    <mergeCell ref="N111:W111"/>
    <mergeCell ref="C112:W112"/>
    <mergeCell ref="C111:L111"/>
    <mergeCell ref="C113:L113"/>
    <mergeCell ref="C114:D114"/>
    <mergeCell ref="F114:L114"/>
    <mergeCell ref="C115:L115"/>
    <mergeCell ref="C116:L120"/>
    <mergeCell ref="M116:M120"/>
    <mergeCell ref="N114:W114"/>
    <mergeCell ref="N115:W115"/>
    <mergeCell ref="N116:W120"/>
    <mergeCell ref="N124:W124"/>
    <mergeCell ref="C125:W125"/>
    <mergeCell ref="N126:W126"/>
    <mergeCell ref="C127:W127"/>
    <mergeCell ref="C126:L126"/>
    <mergeCell ref="C128:L128"/>
    <mergeCell ref="C129:D129"/>
    <mergeCell ref="F129:L129"/>
    <mergeCell ref="C130:L130"/>
    <mergeCell ref="C131:L135"/>
    <mergeCell ref="M131:M135"/>
    <mergeCell ref="N129:W129"/>
    <mergeCell ref="N130:W130"/>
    <mergeCell ref="N131:W135"/>
    <mergeCell ref="N139:W139"/>
    <mergeCell ref="C140:W140"/>
    <mergeCell ref="N141:W141"/>
    <mergeCell ref="C142:W142"/>
    <mergeCell ref="C141:L141"/>
    <mergeCell ref="C143:L143"/>
    <mergeCell ref="C144:D144"/>
    <mergeCell ref="F144:L144"/>
    <mergeCell ref="C145:L145"/>
    <mergeCell ref="C146:L150"/>
    <mergeCell ref="M146:M150"/>
    <mergeCell ref="N144:W144"/>
    <mergeCell ref="N145:W145"/>
    <mergeCell ref="N146:W150"/>
    <mergeCell ref="N154:W154"/>
    <mergeCell ref="C155:W155"/>
    <mergeCell ref="N156:W156"/>
    <mergeCell ref="C157:W157"/>
    <mergeCell ref="C156:L156"/>
    <mergeCell ref="C158:L158"/>
    <mergeCell ref="C159:D159"/>
    <mergeCell ref="F159:L159"/>
    <mergeCell ref="C160:L160"/>
    <mergeCell ref="C161:L165"/>
    <mergeCell ref="M161:M165"/>
    <mergeCell ref="N159:W159"/>
    <mergeCell ref="N160:W160"/>
    <mergeCell ref="N161:W165"/>
    <mergeCell ref="N169:W169"/>
    <mergeCell ref="C170:W170"/>
    <mergeCell ref="N171:W171"/>
    <mergeCell ref="C172:W172"/>
    <mergeCell ref="C171:L171"/>
    <mergeCell ref="C173:L173"/>
    <mergeCell ref="C174:D174"/>
    <mergeCell ref="F174:L174"/>
    <mergeCell ref="C175:L175"/>
    <mergeCell ref="C176:L180"/>
    <mergeCell ref="M176:M180"/>
    <mergeCell ref="N174:W174"/>
    <mergeCell ref="N175:W175"/>
    <mergeCell ref="N176:W180"/>
    <mergeCell ref="N184:W184"/>
    <mergeCell ref="C185:W185"/>
    <mergeCell ref="N186:W186"/>
    <mergeCell ref="C187:W187"/>
    <mergeCell ref="C186:L186"/>
    <mergeCell ref="C188:L188"/>
    <mergeCell ref="C189:D189"/>
    <mergeCell ref="F189:L189"/>
    <mergeCell ref="C190:L190"/>
    <mergeCell ref="C191:L195"/>
    <mergeCell ref="M191:M195"/>
    <mergeCell ref="N189:W189"/>
    <mergeCell ref="N190:W190"/>
    <mergeCell ref="N191:W195"/>
    <mergeCell ref="N199:W199"/>
    <mergeCell ref="C200:W200"/>
    <mergeCell ref="N201:W201"/>
    <mergeCell ref="C202:W202"/>
    <mergeCell ref="C201:L201"/>
    <mergeCell ref="C203:L203"/>
    <mergeCell ref="C204:D204"/>
    <mergeCell ref="F204:L204"/>
    <mergeCell ref="C205:L205"/>
    <mergeCell ref="C206:L210"/>
    <mergeCell ref="M206:M210"/>
    <mergeCell ref="N204:W204"/>
    <mergeCell ref="N205:W205"/>
    <mergeCell ref="N206:W210"/>
    <mergeCell ref="N214:W214"/>
    <mergeCell ref="C215:W215"/>
    <mergeCell ref="N216:W216"/>
    <mergeCell ref="C217:W217"/>
    <mergeCell ref="C216:L216"/>
    <mergeCell ref="C218:L218"/>
    <mergeCell ref="C219:D219"/>
    <mergeCell ref="F219:L219"/>
    <mergeCell ref="C220:L220"/>
    <mergeCell ref="C221:L225"/>
    <mergeCell ref="M221:M225"/>
    <mergeCell ref="N219:W219"/>
    <mergeCell ref="N220:W220"/>
    <mergeCell ref="N221:W225"/>
    <mergeCell ref="N229:W229"/>
    <mergeCell ref="C230:W230"/>
    <mergeCell ref="N231:W231"/>
    <mergeCell ref="C232:W232"/>
    <mergeCell ref="C231:L231"/>
    <mergeCell ref="C233:L233"/>
    <mergeCell ref="C234:D234"/>
    <mergeCell ref="F234:L234"/>
    <mergeCell ref="C235:L235"/>
    <mergeCell ref="C236:L240"/>
    <mergeCell ref="M236:M240"/>
    <mergeCell ref="N234:W234"/>
    <mergeCell ref="N235:W235"/>
    <mergeCell ref="N236:W240"/>
    <mergeCell ref="N244:W244"/>
    <mergeCell ref="C245:W245"/>
    <mergeCell ref="N246:W246"/>
    <mergeCell ref="C247:W247"/>
    <mergeCell ref="C246:L246"/>
    <mergeCell ref="C248:L248"/>
    <mergeCell ref="C249:D249"/>
    <mergeCell ref="F249:L249"/>
    <mergeCell ref="C250:L250"/>
    <mergeCell ref="C251:L255"/>
    <mergeCell ref="M251:M255"/>
    <mergeCell ref="N249:W249"/>
    <mergeCell ref="N250:W250"/>
    <mergeCell ref="N251:W255"/>
    <mergeCell ref="N259:W259"/>
    <mergeCell ref="C260:W260"/>
    <mergeCell ref="N261:W261"/>
    <mergeCell ref="C262:W262"/>
    <mergeCell ref="C261:L261"/>
    <mergeCell ref="C263:L263"/>
    <mergeCell ref="C264:D264"/>
    <mergeCell ref="F264:L264"/>
    <mergeCell ref="C265:L265"/>
    <mergeCell ref="C266:L270"/>
    <mergeCell ref="M266:M270"/>
    <mergeCell ref="N264:W264"/>
    <mergeCell ref="N265:W265"/>
    <mergeCell ref="N266:W270"/>
    <mergeCell ref="N274:W274"/>
    <mergeCell ref="C275:W275"/>
    <mergeCell ref="N276:W276"/>
    <mergeCell ref="C277:W277"/>
    <mergeCell ref="C276:L276"/>
    <mergeCell ref="C278:L278"/>
    <mergeCell ref="C279:D279"/>
    <mergeCell ref="F279:L279"/>
    <mergeCell ref="C280:L280"/>
    <mergeCell ref="C281:L285"/>
    <mergeCell ref="M281:M285"/>
    <mergeCell ref="N279:W279"/>
    <mergeCell ref="N280:W280"/>
    <mergeCell ref="N281:W285"/>
    <mergeCell ref="N289:W289"/>
    <mergeCell ref="C290:W290"/>
    <mergeCell ref="N291:W291"/>
    <mergeCell ref="C292:W292"/>
    <mergeCell ref="C291:L291"/>
    <mergeCell ref="C293:L293"/>
    <mergeCell ref="C294:D294"/>
    <mergeCell ref="F294:L294"/>
    <mergeCell ref="C295:L295"/>
    <mergeCell ref="C296:L300"/>
    <mergeCell ref="M296:M300"/>
    <mergeCell ref="N294:W294"/>
    <mergeCell ref="N295:W295"/>
    <mergeCell ref="N296:W300"/>
    <mergeCell ref="N304:W304"/>
    <mergeCell ref="C305:W305"/>
    <mergeCell ref="N306:W306"/>
    <mergeCell ref="C307:W307"/>
    <mergeCell ref="C306:L306"/>
    <mergeCell ref="C308:L308"/>
    <mergeCell ref="C309:D309"/>
    <mergeCell ref="F309:L309"/>
    <mergeCell ref="C310:L310"/>
    <mergeCell ref="C311:L315"/>
    <mergeCell ref="M311:M315"/>
    <mergeCell ref="N309:W309"/>
    <mergeCell ref="N310:W310"/>
    <mergeCell ref="N311:W315"/>
    <mergeCell ref="N319:W319"/>
    <mergeCell ref="C320:W320"/>
    <mergeCell ref="N321:W321"/>
    <mergeCell ref="C322:W322"/>
    <mergeCell ref="C321:L321"/>
    <mergeCell ref="C323:L323"/>
    <mergeCell ref="C324:D324"/>
    <mergeCell ref="F324:L324"/>
    <mergeCell ref="C325:L325"/>
    <mergeCell ref="C326:L330"/>
    <mergeCell ref="M326:M330"/>
    <mergeCell ref="N324:W324"/>
    <mergeCell ref="N325:W325"/>
    <mergeCell ref="N326:W330"/>
    <mergeCell ref="N334:W334"/>
    <mergeCell ref="C335:W335"/>
    <mergeCell ref="N336:W336"/>
    <mergeCell ref="C337:W337"/>
    <mergeCell ref="C336:L336"/>
    <mergeCell ref="C338:L338"/>
    <mergeCell ref="C339:D339"/>
    <mergeCell ref="F339:L339"/>
    <mergeCell ref="C340:L340"/>
    <mergeCell ref="C341:L345"/>
    <mergeCell ref="M341:M345"/>
    <mergeCell ref="N339:W339"/>
    <mergeCell ref="N340:W340"/>
    <mergeCell ref="N341:W345"/>
    <mergeCell ref="N349:W349"/>
    <mergeCell ref="C350:W350"/>
    <mergeCell ref="N351:W351"/>
    <mergeCell ref="C352:W352"/>
    <mergeCell ref="C351:L351"/>
    <mergeCell ref="C353:L353"/>
    <mergeCell ref="C354:D354"/>
    <mergeCell ref="F354:L354"/>
    <mergeCell ref="C355:L355"/>
    <mergeCell ref="C356:L360"/>
    <mergeCell ref="M356:M360"/>
    <mergeCell ref="N354:W354"/>
    <mergeCell ref="N355:W355"/>
    <mergeCell ref="N356:W360"/>
    <mergeCell ref="N364:W364"/>
    <mergeCell ref="C365:W365"/>
    <mergeCell ref="N366:W366"/>
    <mergeCell ref="C367:W367"/>
    <mergeCell ref="C366:L366"/>
    <mergeCell ref="C368:L368"/>
    <mergeCell ref="C369:D369"/>
    <mergeCell ref="F369:L369"/>
    <mergeCell ref="C370:L370"/>
    <mergeCell ref="C371:L375"/>
    <mergeCell ref="M371:M375"/>
    <mergeCell ref="N369:W369"/>
    <mergeCell ref="N370:W370"/>
    <mergeCell ref="N371:W375"/>
    <mergeCell ref="N379:W379"/>
    <mergeCell ref="C380:W380"/>
    <mergeCell ref="N381:W381"/>
    <mergeCell ref="C382:W382"/>
    <mergeCell ref="C381:L381"/>
    <mergeCell ref="C383:L383"/>
    <mergeCell ref="C384:D384"/>
    <mergeCell ref="F384:L384"/>
    <mergeCell ref="C385:L385"/>
    <mergeCell ref="C386:L390"/>
    <mergeCell ref="M386:M390"/>
    <mergeCell ref="N384:W384"/>
    <mergeCell ref="N385:W385"/>
    <mergeCell ref="N386:W390"/>
    <mergeCell ref="N394:W394"/>
    <mergeCell ref="C395:W395"/>
    <mergeCell ref="N396:W396"/>
    <mergeCell ref="C397:W397"/>
    <mergeCell ref="C396:L396"/>
    <mergeCell ref="C398:L398"/>
    <mergeCell ref="C399:D399"/>
    <mergeCell ref="F399:L399"/>
    <mergeCell ref="C400:L400"/>
    <mergeCell ref="C401:L405"/>
    <mergeCell ref="M401:M405"/>
    <mergeCell ref="N399:W399"/>
    <mergeCell ref="N400:W400"/>
    <mergeCell ref="N401:W405"/>
    <mergeCell ref="N409:W409"/>
    <mergeCell ref="C410:W410"/>
    <mergeCell ref="N411:W411"/>
    <mergeCell ref="C412:W412"/>
    <mergeCell ref="C411:L411"/>
    <mergeCell ref="C413:L413"/>
    <mergeCell ref="C414:D414"/>
    <mergeCell ref="F414:L414"/>
    <mergeCell ref="C415:L415"/>
    <mergeCell ref="C416:L420"/>
    <mergeCell ref="M416:M420"/>
    <mergeCell ref="N414:W414"/>
    <mergeCell ref="N415:W415"/>
    <mergeCell ref="N416:W420"/>
    <mergeCell ref="N424:W424"/>
    <mergeCell ref="C425:W425"/>
    <mergeCell ref="N426:W426"/>
    <mergeCell ref="C427:W427"/>
    <mergeCell ref="C426:L426"/>
    <mergeCell ref="C428:L428"/>
    <mergeCell ref="C429:D429"/>
    <mergeCell ref="F429:L429"/>
    <mergeCell ref="C430:L430"/>
    <mergeCell ref="C431:L435"/>
    <mergeCell ref="M431:M435"/>
    <mergeCell ref="N429:W429"/>
    <mergeCell ref="N430:W430"/>
    <mergeCell ref="N431:W435"/>
    <mergeCell ref="N439:W439"/>
    <mergeCell ref="C440:W440"/>
    <mergeCell ref="N441:W441"/>
    <mergeCell ref="C442:W442"/>
    <mergeCell ref="C441:L441"/>
    <mergeCell ref="C443:L443"/>
    <mergeCell ref="C444:D444"/>
    <mergeCell ref="F444:L444"/>
    <mergeCell ref="C445:L445"/>
    <mergeCell ref="C446:L450"/>
    <mergeCell ref="M446:M450"/>
    <mergeCell ref="N444:W444"/>
    <mergeCell ref="N445:W445"/>
    <mergeCell ref="N446:W450"/>
    <mergeCell ref="N454:W454"/>
    <mergeCell ref="C455:W455"/>
    <mergeCell ref="N456:W456"/>
    <mergeCell ref="C457:W457"/>
    <mergeCell ref="C456:L456"/>
    <mergeCell ref="C458:L458"/>
    <mergeCell ref="C459:D459"/>
    <mergeCell ref="F459:L459"/>
    <mergeCell ref="C460:L460"/>
    <mergeCell ref="C461:L465"/>
    <mergeCell ref="M461:M465"/>
    <mergeCell ref="N459:W459"/>
    <mergeCell ref="N460:W460"/>
    <mergeCell ref="N461:W465"/>
    <mergeCell ref="N469:W469"/>
    <mergeCell ref="C470:W470"/>
    <mergeCell ref="N471:W471"/>
    <mergeCell ref="C472:W472"/>
    <mergeCell ref="C471:L471"/>
    <mergeCell ref="C473:L473"/>
    <mergeCell ref="C474:D474"/>
    <mergeCell ref="F474:L474"/>
    <mergeCell ref="C475:L475"/>
    <mergeCell ref="C476:L480"/>
    <mergeCell ref="M476:M480"/>
    <mergeCell ref="N474:W474"/>
    <mergeCell ref="N475:W475"/>
    <mergeCell ref="N476:W480"/>
    <mergeCell ref="N484:W484"/>
    <mergeCell ref="C485:W485"/>
    <mergeCell ref="N486:W486"/>
    <mergeCell ref="C487:W487"/>
    <mergeCell ref="C486:L486"/>
    <mergeCell ref="C488:L488"/>
    <mergeCell ref="C489:D489"/>
    <mergeCell ref="F489:L489"/>
    <mergeCell ref="C490:L490"/>
    <mergeCell ref="C491:L495"/>
    <mergeCell ref="M491:M495"/>
    <mergeCell ref="N489:W489"/>
    <mergeCell ref="N490:W490"/>
    <mergeCell ref="N491:W495"/>
    <mergeCell ref="N499:W499"/>
    <mergeCell ref="C500:W500"/>
    <mergeCell ref="N501:W501"/>
    <mergeCell ref="C502:W502"/>
    <mergeCell ref="C501:L501"/>
    <mergeCell ref="C503:L503"/>
    <mergeCell ref="C504:D504"/>
    <mergeCell ref="F504:L504"/>
    <mergeCell ref="C505:L505"/>
    <mergeCell ref="C506:L510"/>
    <mergeCell ref="M506:M510"/>
    <mergeCell ref="N504:W504"/>
    <mergeCell ref="N505:W505"/>
    <mergeCell ref="N506:W510"/>
    <mergeCell ref="N514:W514"/>
    <mergeCell ref="C515:W515"/>
    <mergeCell ref="N516:W516"/>
    <mergeCell ref="C517:W517"/>
    <mergeCell ref="C516:L516"/>
    <mergeCell ref="C518:L518"/>
    <mergeCell ref="C519:D519"/>
    <mergeCell ref="F519:L519"/>
    <mergeCell ref="C520:L520"/>
    <mergeCell ref="C521:L525"/>
    <mergeCell ref="M521:M525"/>
    <mergeCell ref="N519:W519"/>
    <mergeCell ref="N520:W520"/>
    <mergeCell ref="N521:W525"/>
    <mergeCell ref="N529:W529"/>
    <mergeCell ref="C530:W530"/>
    <mergeCell ref="N531:W531"/>
    <mergeCell ref="C532:W532"/>
    <mergeCell ref="C531:L531"/>
    <mergeCell ref="C533:L533"/>
    <mergeCell ref="C534:D534"/>
    <mergeCell ref="F534:L534"/>
    <mergeCell ref="C535:L535"/>
    <mergeCell ref="C536:L540"/>
    <mergeCell ref="M536:M540"/>
    <mergeCell ref="N534:W534"/>
    <mergeCell ref="N535:W535"/>
    <mergeCell ref="N536:W540"/>
    <mergeCell ref="N544:W544"/>
    <mergeCell ref="C545:W545"/>
    <mergeCell ref="N546:W546"/>
    <mergeCell ref="C547:W547"/>
    <mergeCell ref="C546:L546"/>
    <mergeCell ref="C548:L548"/>
    <mergeCell ref="C549:D549"/>
    <mergeCell ref="F549:L549"/>
    <mergeCell ref="C550:L550"/>
    <mergeCell ref="C551:L555"/>
    <mergeCell ref="M551:M555"/>
    <mergeCell ref="N549:W549"/>
    <mergeCell ref="N550:W550"/>
    <mergeCell ref="N551:W555"/>
    <mergeCell ref="N559:W559"/>
    <mergeCell ref="C560:W560"/>
    <mergeCell ref="N561:W561"/>
    <mergeCell ref="C562:W562"/>
    <mergeCell ref="C561:L561"/>
    <mergeCell ref="C563:L563"/>
    <mergeCell ref="C564:D564"/>
    <mergeCell ref="F564:L564"/>
    <mergeCell ref="C565:L565"/>
    <mergeCell ref="C566:L570"/>
    <mergeCell ref="M566:M570"/>
    <mergeCell ref="N564:W564"/>
    <mergeCell ref="N565:W565"/>
    <mergeCell ref="N566:W570"/>
    <mergeCell ref="N574:W574"/>
    <mergeCell ref="C575:W575"/>
    <mergeCell ref="N576:W576"/>
    <mergeCell ref="C577:W577"/>
    <mergeCell ref="C576:L576"/>
    <mergeCell ref="C578:L578"/>
    <mergeCell ref="C579:D579"/>
    <mergeCell ref="F579:L579"/>
    <mergeCell ref="C580:L580"/>
    <mergeCell ref="C581:L585"/>
    <mergeCell ref="M581:M585"/>
    <mergeCell ref="N579:W579"/>
    <mergeCell ref="N580:W580"/>
    <mergeCell ref="N581:W585"/>
    <mergeCell ref="N589:W589"/>
    <mergeCell ref="C590:W590"/>
    <mergeCell ref="N591:W591"/>
    <mergeCell ref="C592:W592"/>
    <mergeCell ref="C591:L591"/>
    <mergeCell ref="C593:L593"/>
    <mergeCell ref="C594:D594"/>
    <mergeCell ref="F594:L594"/>
    <mergeCell ref="C595:L595"/>
    <mergeCell ref="C596:L600"/>
    <mergeCell ref="M596:M600"/>
    <mergeCell ref="N594:W594"/>
    <mergeCell ref="N595:W595"/>
    <mergeCell ref="N596:W600"/>
    <mergeCell ref="N604:W604"/>
    <mergeCell ref="C605:W605"/>
    <mergeCell ref="N606:W606"/>
    <mergeCell ref="C607:W607"/>
    <mergeCell ref="C606:L606"/>
    <mergeCell ref="C608:L608"/>
    <mergeCell ref="C609:D609"/>
    <mergeCell ref="F609:L609"/>
    <mergeCell ref="C610:L610"/>
    <mergeCell ref="C611:L615"/>
    <mergeCell ref="M611:M615"/>
    <mergeCell ref="N609:W609"/>
    <mergeCell ref="N610:W610"/>
    <mergeCell ref="N611:W615"/>
    <mergeCell ref="N619:W619"/>
    <mergeCell ref="C620:W620"/>
    <mergeCell ref="N621:W621"/>
    <mergeCell ref="C622:W622"/>
    <mergeCell ref="C621:L621"/>
    <mergeCell ref="C623:L623"/>
    <mergeCell ref="C624:D624"/>
    <mergeCell ref="F624:L624"/>
    <mergeCell ref="C625:L625"/>
    <mergeCell ref="C626:L630"/>
    <mergeCell ref="M626:M630"/>
    <mergeCell ref="N624:W624"/>
    <mergeCell ref="N625:W625"/>
    <mergeCell ref="N626:W630"/>
    <mergeCell ref="N634:W634"/>
    <mergeCell ref="C635:W635"/>
    <mergeCell ref="N636:W636"/>
    <mergeCell ref="C637:W637"/>
    <mergeCell ref="C636:L636"/>
    <mergeCell ref="C638:L638"/>
    <mergeCell ref="C639:D639"/>
    <mergeCell ref="F639:L639"/>
    <mergeCell ref="C640:L640"/>
    <mergeCell ref="C641:L645"/>
    <mergeCell ref="M641:M645"/>
    <mergeCell ref="N639:W639"/>
    <mergeCell ref="N640:W640"/>
    <mergeCell ref="N641:W645"/>
    <mergeCell ref="N649:W649"/>
    <mergeCell ref="C650:W650"/>
    <mergeCell ref="N651:W651"/>
    <mergeCell ref="C652:W652"/>
    <mergeCell ref="C651:L651"/>
    <mergeCell ref="C653:L653"/>
    <mergeCell ref="C654:D654"/>
    <mergeCell ref="F654:L654"/>
    <mergeCell ref="C655:L655"/>
    <mergeCell ref="C656:L660"/>
    <mergeCell ref="M656:M660"/>
    <mergeCell ref="N654:W654"/>
    <mergeCell ref="N655:W655"/>
    <mergeCell ref="N656:W660"/>
    <mergeCell ref="N664:W664"/>
    <mergeCell ref="C665:W665"/>
    <mergeCell ref="N666:W666"/>
    <mergeCell ref="C667:W667"/>
    <mergeCell ref="C666:L666"/>
    <mergeCell ref="C668:L668"/>
    <mergeCell ref="C669:D669"/>
    <mergeCell ref="F669:L669"/>
    <mergeCell ref="C670:L670"/>
    <mergeCell ref="C671:L675"/>
    <mergeCell ref="M671:M675"/>
    <mergeCell ref="N669:W669"/>
    <mergeCell ref="N670:W670"/>
    <mergeCell ref="N671:W675"/>
    <mergeCell ref="N679:W679"/>
    <mergeCell ref="C680:W680"/>
    <mergeCell ref="N681:W681"/>
    <mergeCell ref="C682:W682"/>
    <mergeCell ref="C681:L681"/>
    <mergeCell ref="C683:L683"/>
    <mergeCell ref="C684:D684"/>
    <mergeCell ref="F684:L684"/>
    <mergeCell ref="C685:L685"/>
    <mergeCell ref="C686:L690"/>
    <mergeCell ref="M686:M690"/>
    <mergeCell ref="N684:W684"/>
    <mergeCell ref="N685:W685"/>
    <mergeCell ref="N686:W690"/>
    <mergeCell ref="N694:W694"/>
    <mergeCell ref="C695:W695"/>
    <mergeCell ref="N696:W696"/>
    <mergeCell ref="C697:W697"/>
    <mergeCell ref="C696:L696"/>
    <mergeCell ref="C698:L698"/>
    <mergeCell ref="C699:D699"/>
    <mergeCell ref="F699:L699"/>
    <mergeCell ref="C700:L700"/>
    <mergeCell ref="C701:L705"/>
    <mergeCell ref="M701:M705"/>
    <mergeCell ref="N699:W699"/>
    <mergeCell ref="N700:W700"/>
    <mergeCell ref="N701:W705"/>
    <mergeCell ref="N709:W709"/>
    <mergeCell ref="C710:W710"/>
    <mergeCell ref="N711:W711"/>
    <mergeCell ref="C712:W712"/>
    <mergeCell ref="C711:L711"/>
    <mergeCell ref="C713:L713"/>
    <mergeCell ref="C714:D714"/>
    <mergeCell ref="F714:L714"/>
    <mergeCell ref="C715:L715"/>
    <mergeCell ref="C716:L720"/>
    <mergeCell ref="M716:M720"/>
    <mergeCell ref="N714:W714"/>
    <mergeCell ref="N715:W715"/>
    <mergeCell ref="N716:W720"/>
    <mergeCell ref="N724:W724"/>
    <mergeCell ref="C725:W725"/>
    <mergeCell ref="N726:W726"/>
    <mergeCell ref="C727:W727"/>
    <mergeCell ref="C726:L726"/>
    <mergeCell ref="C728:L728"/>
    <mergeCell ref="C729:D729"/>
    <mergeCell ref="F729:L729"/>
    <mergeCell ref="C730:L730"/>
    <mergeCell ref="C731:L735"/>
    <mergeCell ref="M731:M735"/>
    <mergeCell ref="N729:W729"/>
    <mergeCell ref="N730:W730"/>
    <mergeCell ref="N731:W735"/>
    <mergeCell ref="N739:W739"/>
    <mergeCell ref="C740:W740"/>
    <mergeCell ref="N741:W741"/>
    <mergeCell ref="C742:W742"/>
    <mergeCell ref="C741:L741"/>
    <mergeCell ref="C743:L743"/>
    <mergeCell ref="C744:D744"/>
    <mergeCell ref="F744:L744"/>
    <mergeCell ref="C745:L745"/>
    <mergeCell ref="C746:L750"/>
    <mergeCell ref="M746:M750"/>
    <mergeCell ref="N744:W744"/>
    <mergeCell ref="N745:W745"/>
    <mergeCell ref="N746:W750"/>
    <mergeCell ref="N754:W754"/>
    <mergeCell ref="C755:W755"/>
    <mergeCell ref="N756:W756"/>
    <mergeCell ref="C757:W757"/>
    <mergeCell ref="C756:L756"/>
    <mergeCell ref="C758:L758"/>
    <mergeCell ref="C759:D759"/>
    <mergeCell ref="F759:L759"/>
    <mergeCell ref="C760:L760"/>
    <mergeCell ref="C761:L765"/>
    <mergeCell ref="M761:M765"/>
    <mergeCell ref="N759:W759"/>
    <mergeCell ref="N760:W760"/>
    <mergeCell ref="N761:W765"/>
    <mergeCell ref="N769:W769"/>
    <mergeCell ref="C770:W770"/>
    <mergeCell ref="N771:W771"/>
    <mergeCell ref="C772:W772"/>
  </mergeCells>
  <conditionalFormatting sqref="C7:L7 C22:L22 C37:L37 C52:L52 C67:L67 C82:L82 C97:L97 C112:L112 C127:L127 C142:L142 C157:L157 C172:L172 C187:L187 C202:L202 C217:L217 C232:L232 C247:L247 C262:L262 C277:L277 C292:L292 C307:L307 C322:L322 C337:L337 C352:L352 C367:L367 C382:L382 C397:L397 C412:L412 C427:L427 C442:L442 C457:L457 C472:L472 C487:L487 C502:L502 C517:L517 C532:L532 C547:L547 C562:L562 C577:L577 C592:L592 C607:L607 C622:L622 C637:L637 C652:L652 C667:L667 C682:L682 C697:L697 C712:L712 C727:L727 C742:L742 C757:L757 C772:L772 C787:L787 C802:L802 C817:L817 C832:L832 C847:L847 C862:L862 C877:L877 C892:L892 C907:L907 C922:L922 C937:L937 C952:L952 C967:L967 C982:L982 C997:L997 C1012:L1012 C1027:L1027 C1042:L1042 C1057:L1057 C1072:L1072 C1087:L1087 C1102:L1102 C1117:L1117 C1132:L1132 C1147:L1147 C1162:L1162 C1177:L1177 C1192:L1192 C1207:L1207 C1222:L1222 C1237:L1237 C1252:L1252 C1267:L1267 C1282:L1282 C1297:L1297 C1312:L1312 C1327:L1327 C1342:L1342 N9:W9 N24:W24 N39:W39 N54:W54 N69:W69 N84:W84 N99:W99 N114:W114 N129:W129 N144:W144 N159:W159 N174:W174 N189:W189 N204:W204 N219:W219 N234:W234 N249:W249 N264:W264 N279:W279 N294:W294 N309:W309 N324:W324 N339:W339 N354:W354 N369:W369 N384:W384 N399:W399 N414:W414 N429:W429 N444:W444 N459:W459 N474:W474 N489:W489 N504:W504 N519:W519 N534:W534 N549:W549 N564:W564 N579:W579 N594:W594 N609:W609 N624:W624 N639:W639 N654:W654 N669:W669 N684:W684 N699:W699 N714:W714 N729:W729 N744:W744 N759:W759 N774:W774 N789:W789 N804:W804 N819:W819 N834:W834 N849:W849 N864:W864 N879:W879 N894:W894 N909:W909 N924:W924 N939:W939 N954:W954 N969:W969 N984:W984 N999:W999 N1014:W1014 N1029:W1029 N1044:W1044 N1059:W1059 N1074:W1074 N1089:W1089 N1104:W1104 N1119:W1119 N1134:W1134 N1149:W1149 N1164:W1164 N1179:W1179 N1194:W1194 N1209:W1209 N1224:W1224 N1239:W1239 N1254:W1254 N1269:W1269 N1284:W1284 N1299:W1299 N1314:W1314 N1329:W1329 N1344:W1344">
    <cfRule type="notContainsBlanks" dxfId="33" priority="1">
      <formula>LEN(TRIM(C7))&gt;0</formula>
    </cfRule>
  </conditionalFormatting>
  <conditionalFormatting sqref="G9:L9 G24:L24 G39:L39 G54:L54 G69:L69 G84:L84 G99:L99 G114:L114 G129:L129 G144:L144 G159:L159 G174:L174 G189:L189 G204:L204 G219:L219 G234:L234 G249:L249 G264:L264 G279:L279 G294:L294 G309:L309 G324:L324 G339:L339 G354:L354 G369:L369 G384:L384 G399:L399 G414:L414 G429:L429 G444:L444 G459:L459 G474:L474 G489:L489 G504:L504 G519:L519 G534:L534 G549:L549 G564:L564 G579:L579 G594:L594 G609:L609 G624:L624 G639:L639 G654:L654 G669:L669 G684:L684 G699:L699 G714:L714 G729:L729 G744:L744 G759:L759 G774:L774 G789:L789 G804:L804 G819:L819 G834:L834 G849:L849 G864:L864 G879:L879 G894:L894 G909:L909 G924:L924 G939:L939 G954:L954 G969:L969 G984:L984 G999:L999 G1014:L1014 G1029:L1029 G1044:L1044 G1059:L1059 G1074:L1074 G1089:L1089 G1104:L1104 G1119:L1119 G1134:L1134 G1149:L1149 G1164:L1164 G1179:L1179 G1194:L1194 G1209:L1209 G1224:L1224 G1239:L1239 G1254:L1254 G1269:L1269 G1284:L1284 G1299:L1299 G1314:L1314 G1329:L1329 G1344:L1344">
    <cfRule type="containsBlanks" dxfId="34" priority="2">
      <formula>LEN(TRIM(G9))=0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1.22" defaultRowHeight="15.0"/>
  <cols>
    <col customWidth="1" min="1" max="34" width="2.33"/>
  </cols>
  <sheetData>
    <row r="1" ht="15.75" customHeight="1">
      <c r="A1" s="798"/>
      <c r="B1" s="799"/>
      <c r="C1" s="798"/>
      <c r="D1" s="798"/>
      <c r="E1" s="798"/>
      <c r="F1" s="798"/>
      <c r="G1" s="798"/>
      <c r="H1" s="798"/>
      <c r="I1" s="798"/>
      <c r="J1" s="798"/>
      <c r="K1" s="798"/>
      <c r="L1" s="798"/>
      <c r="M1" s="798"/>
      <c r="N1" s="798"/>
      <c r="O1" s="798"/>
      <c r="P1" s="798"/>
      <c r="Q1" s="798"/>
      <c r="R1" s="798"/>
      <c r="S1" s="798"/>
      <c r="T1" s="798"/>
      <c r="U1" s="798"/>
      <c r="V1" s="798"/>
      <c r="W1" s="798"/>
    </row>
    <row r="2" ht="15.75" customHeight="1">
      <c r="A2" s="798"/>
      <c r="C2" s="800"/>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row>
    <row r="3" ht="15.75" customHeight="1">
      <c r="A3" s="798"/>
      <c r="C3" s="801"/>
      <c r="D3" s="214"/>
      <c r="E3" s="214"/>
      <c r="F3" s="214"/>
      <c r="G3" s="214"/>
      <c r="H3" s="214"/>
      <c r="I3" s="214"/>
      <c r="J3" s="214"/>
      <c r="K3" s="214"/>
      <c r="L3" s="214"/>
      <c r="M3" s="214"/>
      <c r="N3" s="214"/>
      <c r="O3" s="214"/>
      <c r="P3" s="214"/>
      <c r="Q3" s="214"/>
      <c r="R3" s="214"/>
      <c r="S3" s="214"/>
      <c r="T3" s="214"/>
      <c r="U3" s="214"/>
      <c r="V3" s="214"/>
      <c r="W3" s="214"/>
      <c r="X3" s="214"/>
      <c r="Y3" s="214"/>
      <c r="Z3" s="214"/>
      <c r="AA3" s="214"/>
      <c r="AB3" s="214"/>
      <c r="AC3" s="214"/>
      <c r="AD3" s="214"/>
      <c r="AE3" s="214"/>
      <c r="AF3" s="214"/>
      <c r="AG3" s="214"/>
      <c r="AH3" s="214"/>
    </row>
    <row r="4" ht="15.75" customHeight="1">
      <c r="A4" s="798"/>
      <c r="C4" s="801"/>
      <c r="D4" s="214"/>
      <c r="E4" s="214"/>
      <c r="F4" s="214"/>
      <c r="G4" s="214"/>
      <c r="H4" s="214"/>
      <c r="I4" s="214"/>
      <c r="J4" s="214"/>
      <c r="K4" s="214"/>
      <c r="L4" s="214"/>
      <c r="M4" s="214"/>
      <c r="N4" s="214"/>
      <c r="O4" s="214"/>
      <c r="P4" s="214"/>
      <c r="Q4" s="214"/>
      <c r="R4" s="214"/>
      <c r="S4" s="214"/>
      <c r="T4" s="214"/>
      <c r="U4" s="214"/>
      <c r="V4" s="214"/>
      <c r="W4" s="214"/>
      <c r="X4" s="214"/>
      <c r="Y4" s="214"/>
      <c r="Z4" s="214"/>
      <c r="AA4" s="214"/>
      <c r="AB4" s="214"/>
      <c r="AC4" s="214"/>
      <c r="AD4" s="214"/>
      <c r="AE4" s="214"/>
      <c r="AF4" s="214"/>
      <c r="AG4" s="214"/>
      <c r="AH4" s="214"/>
    </row>
    <row r="5" ht="15.75" customHeight="1">
      <c r="A5" s="798"/>
      <c r="C5" s="802"/>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row>
    <row r="6" ht="15.75" customHeight="1">
      <c r="A6" s="798"/>
      <c r="C6" s="803"/>
      <c r="D6" s="210"/>
      <c r="E6" s="210"/>
      <c r="F6" s="210"/>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c r="AH6" s="210"/>
    </row>
    <row r="7" ht="15.75" customHeight="1">
      <c r="A7" s="798"/>
      <c r="C7" s="801"/>
      <c r="D7" s="214"/>
      <c r="E7" s="214"/>
      <c r="F7" s="214"/>
      <c r="G7" s="214"/>
      <c r="H7" s="214"/>
      <c r="I7" s="214"/>
      <c r="J7" s="214"/>
      <c r="K7" s="214"/>
      <c r="L7" s="214"/>
      <c r="M7" s="214"/>
      <c r="N7" s="214"/>
      <c r="O7" s="214"/>
      <c r="P7" s="214"/>
      <c r="Q7" s="214"/>
      <c r="R7" s="214"/>
      <c r="S7" s="214"/>
      <c r="T7" s="214"/>
      <c r="U7" s="214"/>
      <c r="V7" s="214"/>
      <c r="W7" s="214"/>
      <c r="X7" s="214"/>
      <c r="Y7" s="214"/>
      <c r="Z7" s="214"/>
      <c r="AA7" s="214"/>
      <c r="AB7" s="214"/>
      <c r="AC7" s="214"/>
      <c r="AD7" s="214"/>
      <c r="AE7" s="214"/>
      <c r="AF7" s="214"/>
      <c r="AG7" s="214"/>
      <c r="AH7" s="214"/>
    </row>
    <row r="8" ht="15.75" customHeight="1">
      <c r="A8" s="798"/>
      <c r="C8" s="801"/>
      <c r="D8" s="214"/>
      <c r="E8" s="214"/>
      <c r="F8" s="214"/>
      <c r="G8" s="214"/>
      <c r="H8" s="214"/>
      <c r="I8" s="214"/>
      <c r="J8" s="214"/>
      <c r="K8" s="214"/>
      <c r="L8" s="214"/>
      <c r="M8" s="214"/>
      <c r="N8" s="214"/>
      <c r="O8" s="214"/>
      <c r="P8" s="214"/>
      <c r="Q8" s="214"/>
      <c r="R8" s="214"/>
      <c r="S8" s="214"/>
      <c r="T8" s="214"/>
      <c r="U8" s="214"/>
      <c r="V8" s="214"/>
      <c r="W8" s="214"/>
      <c r="X8" s="214"/>
      <c r="Y8" s="214"/>
      <c r="Z8" s="214"/>
      <c r="AA8" s="214"/>
      <c r="AB8" s="214"/>
      <c r="AC8" s="214"/>
      <c r="AD8" s="214"/>
      <c r="AE8" s="214"/>
      <c r="AF8" s="214"/>
      <c r="AG8" s="214"/>
      <c r="AH8" s="214"/>
    </row>
    <row r="9" ht="15.75" customHeight="1">
      <c r="A9" s="798"/>
      <c r="C9" s="80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4"/>
      <c r="AH9" s="214"/>
    </row>
    <row r="10" ht="15.75" customHeight="1">
      <c r="A10" s="798"/>
      <c r="C10" s="801"/>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4"/>
      <c r="AH10" s="214"/>
    </row>
    <row r="11" ht="15.75" customHeight="1">
      <c r="A11" s="798"/>
      <c r="C11" s="801"/>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4"/>
      <c r="AH11" s="214"/>
    </row>
    <row r="12" ht="15.75" customHeight="1">
      <c r="A12" s="798"/>
      <c r="C12" s="801"/>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4"/>
      <c r="AH12" s="214"/>
    </row>
    <row r="13" ht="15.75" customHeight="1">
      <c r="A13" s="798"/>
      <c r="C13" s="80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row>
    <row r="14" ht="15.75" customHeight="1">
      <c r="A14" s="798"/>
      <c r="C14" s="801"/>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row>
    <row r="15" ht="15.75" customHeight="1">
      <c r="A15" s="798"/>
      <c r="C15" s="801"/>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4"/>
      <c r="AH15" s="214"/>
    </row>
    <row r="16" ht="15.75" customHeight="1">
      <c r="A16" s="798"/>
      <c r="C16" s="80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4"/>
      <c r="AH16" s="214"/>
    </row>
    <row r="17" ht="15.75" customHeight="1">
      <c r="A17" s="798"/>
      <c r="C17" s="803"/>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row>
    <row r="18" ht="15.75" customHeight="1">
      <c r="A18" s="798"/>
      <c r="C18" s="803"/>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row>
    <row r="19" ht="15.75" customHeight="1">
      <c r="A19" s="798"/>
      <c r="C19" s="803"/>
      <c r="D19" s="210"/>
      <c r="E19" s="210"/>
      <c r="F19" s="210"/>
      <c r="G19" s="210"/>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row>
    <row r="20" ht="15.75" customHeight="1">
      <c r="A20" s="798"/>
      <c r="C20" s="801"/>
      <c r="D20" s="214"/>
      <c r="E20" s="214"/>
      <c r="F20" s="214"/>
      <c r="G20" s="214"/>
      <c r="H20" s="214"/>
      <c r="I20" s="214"/>
      <c r="J20" s="214"/>
      <c r="K20" s="214"/>
      <c r="L20" s="214"/>
      <c r="M20" s="214"/>
      <c r="N20" s="214"/>
      <c r="O20" s="214"/>
      <c r="P20" s="214"/>
      <c r="Q20" s="214"/>
      <c r="R20" s="214"/>
      <c r="S20" s="214"/>
      <c r="T20" s="214"/>
      <c r="U20" s="214"/>
      <c r="V20" s="214"/>
      <c r="W20" s="214"/>
      <c r="X20" s="214"/>
      <c r="Y20" s="214"/>
      <c r="Z20" s="214"/>
      <c r="AA20" s="214"/>
      <c r="AB20" s="214"/>
      <c r="AC20" s="214"/>
      <c r="AD20" s="214"/>
      <c r="AE20" s="214"/>
      <c r="AF20" s="214"/>
      <c r="AG20" s="214"/>
      <c r="AH20" s="214"/>
    </row>
    <row r="21" ht="15.75" customHeight="1">
      <c r="A21" s="798"/>
      <c r="C21" s="801"/>
      <c r="D21" s="214"/>
      <c r="E21" s="214"/>
      <c r="F21" s="214"/>
      <c r="G21" s="214"/>
      <c r="H21" s="214"/>
      <c r="I21" s="214"/>
      <c r="J21" s="214"/>
      <c r="K21" s="214"/>
      <c r="L21" s="214"/>
      <c r="M21" s="214"/>
      <c r="N21" s="214"/>
      <c r="O21" s="214"/>
      <c r="P21" s="214"/>
      <c r="Q21" s="214"/>
      <c r="R21" s="214"/>
      <c r="S21" s="214"/>
      <c r="T21" s="214"/>
      <c r="U21" s="214"/>
      <c r="V21" s="214"/>
      <c r="W21" s="214"/>
      <c r="X21" s="214"/>
      <c r="Y21" s="214"/>
      <c r="Z21" s="214"/>
      <c r="AA21" s="214"/>
      <c r="AB21" s="214"/>
      <c r="AC21" s="214"/>
      <c r="AD21" s="214"/>
      <c r="AE21" s="214"/>
      <c r="AF21" s="214"/>
      <c r="AG21" s="214"/>
      <c r="AH21" s="214"/>
    </row>
    <row r="22" ht="15.75" customHeight="1">
      <c r="A22" s="798"/>
      <c r="C22" s="802"/>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row>
    <row r="23" ht="15.75" customHeight="1">
      <c r="A23" s="798"/>
      <c r="C23" s="803"/>
      <c r="D23" s="210"/>
      <c r="E23" s="210"/>
      <c r="F23" s="210"/>
      <c r="G23" s="210"/>
      <c r="H23" s="210"/>
      <c r="I23" s="210"/>
      <c r="J23" s="210"/>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row>
    <row r="24" ht="15.75" customHeight="1">
      <c r="A24" s="798"/>
      <c r="C24" s="803"/>
      <c r="D24" s="210"/>
      <c r="E24" s="210"/>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row>
    <row r="25" ht="15.75" customHeight="1">
      <c r="A25" s="798"/>
      <c r="C25" s="803"/>
      <c r="D25" s="210"/>
      <c r="E25" s="210"/>
      <c r="F25" s="210"/>
      <c r="G25" s="210"/>
      <c r="H25" s="210"/>
      <c r="I25" s="210"/>
      <c r="J25" s="210"/>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c r="AH25" s="210"/>
    </row>
    <row r="26" ht="15.75" customHeight="1">
      <c r="A26" s="798"/>
      <c r="C26" s="801"/>
      <c r="D26" s="214"/>
      <c r="E26" s="214"/>
      <c r="F26" s="214"/>
      <c r="G26" s="214"/>
      <c r="H26" s="214"/>
      <c r="I26" s="214"/>
      <c r="J26" s="214"/>
      <c r="K26" s="214"/>
      <c r="L26" s="214"/>
      <c r="M26" s="214"/>
      <c r="N26" s="214"/>
      <c r="O26" s="214"/>
      <c r="P26" s="214"/>
      <c r="Q26" s="214"/>
      <c r="R26" s="214"/>
      <c r="S26" s="214"/>
      <c r="T26" s="214"/>
      <c r="U26" s="214"/>
      <c r="V26" s="214"/>
      <c r="W26" s="214"/>
      <c r="X26" s="214"/>
      <c r="Y26" s="214"/>
      <c r="Z26" s="214"/>
      <c r="AA26" s="214"/>
      <c r="AB26" s="214"/>
      <c r="AC26" s="214"/>
      <c r="AD26" s="214"/>
      <c r="AE26" s="214"/>
      <c r="AF26" s="214"/>
      <c r="AG26" s="214"/>
      <c r="AH26" s="214"/>
    </row>
    <row r="27" ht="15.75" customHeight="1">
      <c r="A27" s="798"/>
      <c r="C27" s="804"/>
      <c r="D27" s="214"/>
      <c r="E27" s="214"/>
      <c r="F27" s="214"/>
      <c r="G27" s="214"/>
      <c r="H27" s="214"/>
      <c r="I27" s="214"/>
      <c r="J27" s="214"/>
      <c r="K27" s="214"/>
      <c r="L27" s="214"/>
      <c r="M27" s="214"/>
      <c r="N27" s="214"/>
      <c r="O27" s="214"/>
      <c r="P27" s="214"/>
      <c r="Q27" s="214"/>
      <c r="R27" s="214"/>
      <c r="S27" s="214"/>
      <c r="T27" s="214"/>
      <c r="U27" s="214"/>
      <c r="V27" s="214"/>
      <c r="W27" s="214"/>
      <c r="X27" s="214"/>
      <c r="Y27" s="214"/>
      <c r="Z27" s="214"/>
      <c r="AA27" s="214"/>
      <c r="AB27" s="214"/>
      <c r="AC27" s="214"/>
      <c r="AD27" s="214"/>
      <c r="AE27" s="214"/>
      <c r="AF27" s="214"/>
      <c r="AG27" s="214"/>
      <c r="AH27" s="214"/>
    </row>
    <row r="28" ht="15.75" customHeight="1">
      <c r="A28" s="798"/>
      <c r="C28" s="801"/>
      <c r="D28" s="214"/>
      <c r="E28" s="214"/>
      <c r="F28" s="214"/>
      <c r="G28" s="214"/>
      <c r="H28" s="214"/>
      <c r="I28" s="214"/>
      <c r="J28" s="214"/>
      <c r="K28" s="214"/>
      <c r="L28" s="214"/>
      <c r="M28" s="214"/>
      <c r="N28" s="214"/>
      <c r="O28" s="214"/>
      <c r="P28" s="214"/>
      <c r="Q28" s="214"/>
      <c r="R28" s="214"/>
      <c r="S28" s="214"/>
      <c r="T28" s="214"/>
      <c r="U28" s="214"/>
      <c r="V28" s="214"/>
      <c r="W28" s="214"/>
      <c r="X28" s="214"/>
      <c r="Y28" s="214"/>
      <c r="Z28" s="214"/>
      <c r="AA28" s="214"/>
      <c r="AB28" s="214"/>
      <c r="AC28" s="214"/>
      <c r="AD28" s="214"/>
      <c r="AE28" s="214"/>
      <c r="AF28" s="214"/>
      <c r="AG28" s="214"/>
      <c r="AH28" s="214"/>
    </row>
    <row r="29" ht="15.75" customHeight="1">
      <c r="A29" s="798"/>
      <c r="C29" s="801"/>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row>
    <row r="30" ht="15.75" customHeight="1">
      <c r="A30" s="798"/>
      <c r="C30" s="801"/>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4"/>
      <c r="AD30" s="214"/>
      <c r="AE30" s="214"/>
      <c r="AF30" s="214"/>
      <c r="AG30" s="214"/>
      <c r="AH30" s="214"/>
    </row>
    <row r="31" ht="15.75" customHeight="1">
      <c r="A31" s="798"/>
      <c r="C31" s="801"/>
      <c r="D31" s="214"/>
      <c r="E31" s="214"/>
      <c r="F31" s="214"/>
      <c r="G31" s="214"/>
      <c r="H31" s="214"/>
      <c r="I31" s="214"/>
      <c r="J31" s="214"/>
      <c r="K31" s="214"/>
      <c r="L31" s="214"/>
      <c r="M31" s="214"/>
      <c r="N31" s="214"/>
      <c r="O31" s="214"/>
      <c r="P31" s="214"/>
      <c r="Q31" s="214"/>
      <c r="R31" s="214"/>
      <c r="S31" s="214"/>
      <c r="T31" s="214"/>
      <c r="U31" s="214"/>
      <c r="V31" s="214"/>
      <c r="W31" s="214"/>
      <c r="X31" s="214"/>
      <c r="Y31" s="214"/>
      <c r="Z31" s="214"/>
      <c r="AA31" s="214"/>
      <c r="AB31" s="214"/>
      <c r="AC31" s="214"/>
      <c r="AD31" s="214"/>
      <c r="AE31" s="214"/>
      <c r="AF31" s="214"/>
      <c r="AG31" s="214"/>
      <c r="AH31" s="214"/>
    </row>
    <row r="32" ht="15.75" customHeight="1">
      <c r="A32" s="798"/>
      <c r="B32" s="798"/>
      <c r="C32" s="804"/>
      <c r="D32" s="214"/>
      <c r="E32" s="214"/>
      <c r="F32" s="214"/>
      <c r="G32" s="214"/>
      <c r="H32" s="214"/>
      <c r="I32" s="214"/>
      <c r="J32" s="214"/>
      <c r="K32" s="214"/>
      <c r="L32" s="214"/>
      <c r="M32" s="214"/>
      <c r="N32" s="214"/>
      <c r="O32" s="214"/>
      <c r="P32" s="214"/>
      <c r="Q32" s="214"/>
      <c r="R32" s="214"/>
      <c r="S32" s="214"/>
      <c r="T32" s="214"/>
      <c r="U32" s="214"/>
      <c r="V32" s="214"/>
      <c r="W32" s="214"/>
      <c r="X32" s="214"/>
      <c r="Y32" s="214"/>
      <c r="Z32" s="214"/>
      <c r="AA32" s="214"/>
      <c r="AB32" s="214"/>
      <c r="AC32" s="214"/>
      <c r="AD32" s="214"/>
      <c r="AE32" s="214"/>
      <c r="AF32" s="214"/>
      <c r="AG32" s="214"/>
      <c r="AH32" s="214"/>
    </row>
    <row r="33" ht="15.75" customHeight="1">
      <c r="A33" s="798"/>
      <c r="C33" s="801"/>
      <c r="D33" s="214"/>
      <c r="E33" s="214"/>
      <c r="F33" s="214"/>
      <c r="G33" s="214"/>
      <c r="H33" s="214"/>
      <c r="I33" s="214"/>
      <c r="J33" s="214"/>
      <c r="K33" s="214"/>
      <c r="L33" s="214"/>
      <c r="M33" s="214"/>
      <c r="N33" s="214"/>
      <c r="O33" s="214"/>
      <c r="P33" s="214"/>
      <c r="Q33" s="214"/>
      <c r="R33" s="214"/>
      <c r="S33" s="214"/>
      <c r="T33" s="214"/>
      <c r="U33" s="214"/>
      <c r="V33" s="214"/>
      <c r="W33" s="214"/>
      <c r="X33" s="214"/>
      <c r="Y33" s="214"/>
      <c r="Z33" s="214"/>
      <c r="AA33" s="214"/>
      <c r="AB33" s="214"/>
      <c r="AC33" s="214"/>
      <c r="AD33" s="214"/>
      <c r="AE33" s="214"/>
      <c r="AF33" s="214"/>
      <c r="AG33" s="214"/>
      <c r="AH33" s="214"/>
    </row>
    <row r="34" ht="15.75" customHeight="1">
      <c r="A34" s="798"/>
      <c r="C34" s="801"/>
      <c r="D34" s="214"/>
      <c r="E34" s="214"/>
      <c r="F34" s="214"/>
      <c r="G34" s="214"/>
      <c r="H34" s="214"/>
      <c r="I34" s="214"/>
      <c r="J34" s="214"/>
      <c r="K34" s="214"/>
      <c r="L34" s="214"/>
      <c r="M34" s="214"/>
      <c r="N34" s="214"/>
      <c r="O34" s="214"/>
      <c r="P34" s="214"/>
      <c r="Q34" s="214"/>
      <c r="R34" s="214"/>
      <c r="S34" s="214"/>
      <c r="T34" s="214"/>
      <c r="U34" s="214"/>
      <c r="V34" s="214"/>
      <c r="W34" s="214"/>
      <c r="X34" s="214"/>
      <c r="Y34" s="214"/>
      <c r="Z34" s="214"/>
      <c r="AA34" s="214"/>
      <c r="AB34" s="214"/>
      <c r="AC34" s="214"/>
      <c r="AD34" s="214"/>
      <c r="AE34" s="214"/>
      <c r="AF34" s="214"/>
      <c r="AG34" s="214"/>
      <c r="AH34" s="214"/>
    </row>
    <row r="35" ht="15.75" customHeight="1">
      <c r="A35" s="798"/>
      <c r="C35" s="804"/>
      <c r="D35" s="214"/>
      <c r="E35" s="214"/>
      <c r="F35" s="214"/>
      <c r="G35" s="214"/>
      <c r="H35" s="214"/>
      <c r="I35" s="214"/>
      <c r="J35" s="214"/>
      <c r="K35" s="214"/>
      <c r="L35" s="214"/>
      <c r="M35" s="214"/>
      <c r="N35" s="214"/>
      <c r="O35" s="214"/>
      <c r="P35" s="214"/>
      <c r="Q35" s="214"/>
      <c r="R35" s="214"/>
      <c r="S35" s="214"/>
      <c r="T35" s="214"/>
      <c r="U35" s="214"/>
      <c r="V35" s="214"/>
      <c r="W35" s="214"/>
      <c r="X35" s="214"/>
      <c r="Y35" s="214"/>
      <c r="Z35" s="214"/>
      <c r="AA35" s="214"/>
      <c r="AB35" s="214"/>
      <c r="AC35" s="214"/>
      <c r="AD35" s="214"/>
      <c r="AE35" s="214"/>
      <c r="AF35" s="214"/>
      <c r="AG35" s="214"/>
      <c r="AH35" s="214"/>
    </row>
    <row r="36" ht="15.75" customHeight="1">
      <c r="A36" s="798"/>
      <c r="C36" s="801"/>
      <c r="D36" s="214"/>
      <c r="E36" s="214"/>
      <c r="F36" s="214"/>
      <c r="G36" s="214"/>
      <c r="H36" s="214"/>
      <c r="I36" s="214"/>
      <c r="J36" s="214"/>
      <c r="K36" s="214"/>
      <c r="L36" s="214"/>
      <c r="M36" s="214"/>
      <c r="N36" s="214"/>
      <c r="O36" s="214"/>
      <c r="P36" s="214"/>
      <c r="Q36" s="214"/>
      <c r="R36" s="214"/>
      <c r="S36" s="214"/>
      <c r="T36" s="214"/>
      <c r="U36" s="214"/>
      <c r="V36" s="214"/>
      <c r="W36" s="214"/>
      <c r="X36" s="214"/>
      <c r="Y36" s="214"/>
      <c r="Z36" s="214"/>
      <c r="AA36" s="214"/>
      <c r="AB36" s="214"/>
      <c r="AC36" s="214"/>
      <c r="AD36" s="214"/>
      <c r="AE36" s="214"/>
      <c r="AF36" s="214"/>
      <c r="AG36" s="214"/>
      <c r="AH36" s="214"/>
    </row>
    <row r="37" ht="15.75" customHeight="1">
      <c r="A37" s="798"/>
      <c r="C37" s="801"/>
      <c r="D37" s="214"/>
      <c r="E37" s="214"/>
      <c r="F37" s="214"/>
      <c r="G37" s="214"/>
      <c r="H37" s="214"/>
      <c r="I37" s="214"/>
      <c r="J37" s="214"/>
      <c r="K37" s="214"/>
      <c r="L37" s="214"/>
      <c r="M37" s="214"/>
      <c r="N37" s="214"/>
      <c r="O37" s="214"/>
      <c r="P37" s="214"/>
      <c r="Q37" s="214"/>
      <c r="R37" s="214"/>
      <c r="S37" s="214"/>
      <c r="T37" s="214"/>
      <c r="U37" s="214"/>
      <c r="V37" s="214"/>
      <c r="W37" s="214"/>
      <c r="X37" s="214"/>
      <c r="Y37" s="214"/>
      <c r="Z37" s="214"/>
      <c r="AA37" s="214"/>
      <c r="AB37" s="214"/>
      <c r="AC37" s="214"/>
      <c r="AD37" s="214"/>
      <c r="AE37" s="214"/>
      <c r="AF37" s="214"/>
      <c r="AG37" s="214"/>
      <c r="AH37" s="214"/>
    </row>
    <row r="38" ht="15.75" customHeight="1">
      <c r="A38" s="798"/>
      <c r="C38" s="804"/>
      <c r="D38" s="214"/>
      <c r="E38" s="214"/>
      <c r="F38" s="214"/>
      <c r="G38" s="214"/>
      <c r="H38" s="214"/>
      <c r="I38" s="214"/>
      <c r="J38" s="214"/>
      <c r="K38" s="214"/>
      <c r="L38" s="214"/>
      <c r="M38" s="214"/>
      <c r="N38" s="214"/>
      <c r="O38" s="214"/>
      <c r="P38" s="214"/>
      <c r="Q38" s="214"/>
      <c r="R38" s="214"/>
      <c r="S38" s="214"/>
      <c r="T38" s="214"/>
      <c r="U38" s="214"/>
      <c r="V38" s="214"/>
      <c r="W38" s="214"/>
      <c r="X38" s="214"/>
      <c r="Y38" s="214"/>
      <c r="Z38" s="214"/>
      <c r="AA38" s="214"/>
      <c r="AB38" s="214"/>
      <c r="AC38" s="214"/>
      <c r="AD38" s="214"/>
      <c r="AE38" s="214"/>
      <c r="AF38" s="214"/>
      <c r="AG38" s="214"/>
      <c r="AH38" s="214"/>
    </row>
    <row r="39" ht="15.75" customHeight="1">
      <c r="A39" s="798"/>
      <c r="C39" s="801"/>
      <c r="D39" s="214"/>
      <c r="E39" s="214"/>
      <c r="F39" s="214"/>
      <c r="G39" s="214"/>
      <c r="H39" s="214"/>
      <c r="I39" s="214"/>
      <c r="J39" s="214"/>
      <c r="K39" s="214"/>
      <c r="L39" s="214"/>
      <c r="M39" s="214"/>
      <c r="N39" s="214"/>
      <c r="O39" s="214"/>
      <c r="P39" s="214"/>
      <c r="Q39" s="214"/>
      <c r="R39" s="214"/>
      <c r="S39" s="214"/>
      <c r="T39" s="214"/>
      <c r="U39" s="214"/>
      <c r="V39" s="214"/>
      <c r="W39" s="214"/>
      <c r="X39" s="214"/>
      <c r="Y39" s="214"/>
      <c r="Z39" s="214"/>
      <c r="AA39" s="214"/>
      <c r="AB39" s="214"/>
      <c r="AC39" s="214"/>
      <c r="AD39" s="214"/>
      <c r="AE39" s="214"/>
      <c r="AF39" s="214"/>
      <c r="AG39" s="214"/>
      <c r="AH39" s="214"/>
    </row>
    <row r="40" ht="15.75" customHeight="1">
      <c r="A40" s="798"/>
      <c r="C40" s="801"/>
      <c r="D40" s="214"/>
      <c r="E40" s="214"/>
      <c r="F40" s="214"/>
      <c r="G40" s="214"/>
      <c r="H40" s="214"/>
      <c r="I40" s="214"/>
      <c r="J40" s="214"/>
      <c r="K40" s="214"/>
      <c r="L40" s="214"/>
      <c r="M40" s="214"/>
      <c r="N40" s="214"/>
      <c r="O40" s="214"/>
      <c r="P40" s="214"/>
      <c r="Q40" s="214"/>
      <c r="R40" s="214"/>
      <c r="S40" s="214"/>
      <c r="T40" s="214"/>
      <c r="U40" s="214"/>
      <c r="V40" s="214"/>
      <c r="W40" s="214"/>
      <c r="X40" s="214"/>
      <c r="Y40" s="214"/>
      <c r="Z40" s="214"/>
      <c r="AA40" s="214"/>
      <c r="AB40" s="214"/>
      <c r="AC40" s="214"/>
      <c r="AD40" s="214"/>
      <c r="AE40" s="214"/>
      <c r="AF40" s="214"/>
      <c r="AG40" s="214"/>
      <c r="AH40" s="214"/>
    </row>
    <row r="41" ht="15.75" customHeight="1">
      <c r="A41" s="798"/>
      <c r="C41" s="801"/>
      <c r="D41" s="214"/>
      <c r="E41" s="214"/>
      <c r="F41" s="214"/>
      <c r="G41" s="214"/>
      <c r="H41" s="214"/>
      <c r="I41" s="214"/>
      <c r="J41" s="214"/>
      <c r="K41" s="214"/>
      <c r="L41" s="214"/>
      <c r="M41" s="214"/>
      <c r="N41" s="214"/>
      <c r="O41" s="214"/>
      <c r="P41" s="214"/>
      <c r="Q41" s="214"/>
      <c r="R41" s="214"/>
      <c r="S41" s="214"/>
      <c r="T41" s="214"/>
      <c r="U41" s="214"/>
      <c r="V41" s="214"/>
      <c r="W41" s="214"/>
      <c r="X41" s="214"/>
      <c r="Y41" s="214"/>
      <c r="Z41" s="214"/>
      <c r="AA41" s="214"/>
      <c r="AB41" s="214"/>
      <c r="AC41" s="214"/>
      <c r="AD41" s="214"/>
      <c r="AE41" s="214"/>
      <c r="AF41" s="214"/>
      <c r="AG41" s="214"/>
      <c r="AH41" s="214"/>
    </row>
    <row r="42" ht="15.75" customHeight="1">
      <c r="A42" s="798"/>
      <c r="C42" s="801"/>
      <c r="D42" s="214"/>
      <c r="E42" s="214"/>
      <c r="F42" s="214"/>
      <c r="G42" s="214"/>
      <c r="H42" s="214"/>
      <c r="I42" s="214"/>
      <c r="J42" s="214"/>
      <c r="K42" s="214"/>
      <c r="L42" s="214"/>
      <c r="M42" s="214"/>
      <c r="N42" s="214"/>
      <c r="O42" s="214"/>
      <c r="P42" s="214"/>
      <c r="Q42" s="214"/>
      <c r="R42" s="214"/>
      <c r="S42" s="214"/>
      <c r="T42" s="214"/>
      <c r="U42" s="214"/>
      <c r="V42" s="214"/>
      <c r="W42" s="214"/>
      <c r="X42" s="214"/>
      <c r="Y42" s="214"/>
      <c r="Z42" s="214"/>
      <c r="AA42" s="214"/>
      <c r="AB42" s="214"/>
      <c r="AC42" s="214"/>
      <c r="AD42" s="214"/>
      <c r="AE42" s="214"/>
      <c r="AF42" s="214"/>
      <c r="AG42" s="214"/>
      <c r="AH42" s="214"/>
    </row>
    <row r="43" ht="15.75" customHeight="1">
      <c r="A43" s="798"/>
      <c r="C43" s="801"/>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row>
    <row r="44" ht="15.75" customHeight="1">
      <c r="A44" s="798"/>
      <c r="C44" s="801"/>
      <c r="D44" s="214"/>
      <c r="E44" s="214"/>
      <c r="F44" s="214"/>
      <c r="G44" s="214"/>
      <c r="H44" s="214"/>
      <c r="I44" s="214"/>
      <c r="J44" s="214"/>
      <c r="K44" s="214"/>
      <c r="L44" s="214"/>
      <c r="M44" s="214"/>
      <c r="N44" s="214"/>
      <c r="O44" s="214"/>
      <c r="P44" s="214"/>
      <c r="Q44" s="214"/>
      <c r="R44" s="214"/>
      <c r="S44" s="214"/>
      <c r="T44" s="214"/>
      <c r="U44" s="214"/>
      <c r="V44" s="214"/>
      <c r="W44" s="214"/>
      <c r="X44" s="214"/>
      <c r="Y44" s="214"/>
      <c r="Z44" s="214"/>
      <c r="AA44" s="214"/>
      <c r="AB44" s="214"/>
      <c r="AC44" s="214"/>
      <c r="AD44" s="214"/>
      <c r="AE44" s="214"/>
      <c r="AF44" s="214"/>
      <c r="AG44" s="214"/>
      <c r="AH44" s="214"/>
    </row>
    <row r="45" ht="15.75" customHeight="1">
      <c r="A45" s="798"/>
      <c r="C45" s="801"/>
      <c r="D45" s="214"/>
      <c r="E45" s="214"/>
      <c r="F45" s="214"/>
      <c r="G45" s="214"/>
      <c r="H45" s="214"/>
      <c r="I45" s="214"/>
      <c r="J45" s="214"/>
      <c r="K45" s="214"/>
      <c r="L45" s="214"/>
      <c r="M45" s="214"/>
      <c r="N45" s="214"/>
      <c r="O45" s="214"/>
      <c r="P45" s="214"/>
      <c r="Q45" s="214"/>
      <c r="R45" s="214"/>
      <c r="S45" s="214"/>
      <c r="T45" s="214"/>
      <c r="U45" s="214"/>
      <c r="V45" s="214"/>
      <c r="W45" s="214"/>
      <c r="X45" s="214"/>
      <c r="Y45" s="214"/>
      <c r="Z45" s="214"/>
      <c r="AA45" s="214"/>
      <c r="AB45" s="214"/>
      <c r="AC45" s="214"/>
      <c r="AD45" s="214"/>
      <c r="AE45" s="214"/>
      <c r="AF45" s="214"/>
      <c r="AG45" s="214"/>
      <c r="AH45" s="214"/>
    </row>
    <row r="46" ht="15.75" customHeight="1">
      <c r="A46" s="798"/>
      <c r="C46" s="804"/>
      <c r="D46" s="214"/>
      <c r="E46" s="214"/>
      <c r="F46" s="214"/>
      <c r="G46" s="214"/>
      <c r="H46" s="214"/>
      <c r="I46" s="214"/>
      <c r="J46" s="214"/>
      <c r="K46" s="214"/>
      <c r="L46" s="214"/>
      <c r="M46" s="214"/>
      <c r="N46" s="214"/>
      <c r="O46" s="214"/>
      <c r="P46" s="214"/>
      <c r="Q46" s="214"/>
      <c r="R46" s="214"/>
      <c r="S46" s="214"/>
      <c r="T46" s="214"/>
      <c r="U46" s="214"/>
      <c r="V46" s="214"/>
      <c r="W46" s="214"/>
      <c r="X46" s="214"/>
      <c r="Y46" s="214"/>
      <c r="Z46" s="214"/>
      <c r="AA46" s="214"/>
      <c r="AB46" s="214"/>
      <c r="AC46" s="214"/>
      <c r="AD46" s="214"/>
      <c r="AE46" s="214"/>
      <c r="AF46" s="214"/>
      <c r="AG46" s="214"/>
      <c r="AH46" s="214"/>
    </row>
    <row r="47" ht="15.75" customHeight="1">
      <c r="A47" s="798"/>
      <c r="C47" s="801"/>
      <c r="D47" s="214"/>
      <c r="E47" s="214"/>
      <c r="F47" s="214"/>
      <c r="G47" s="214"/>
      <c r="H47" s="214"/>
      <c r="I47" s="214"/>
      <c r="J47" s="214"/>
      <c r="K47" s="214"/>
      <c r="L47" s="214"/>
      <c r="M47" s="214"/>
      <c r="N47" s="214"/>
      <c r="O47" s="214"/>
      <c r="P47" s="214"/>
      <c r="Q47" s="214"/>
      <c r="R47" s="214"/>
      <c r="S47" s="214"/>
      <c r="T47" s="214"/>
      <c r="U47" s="214"/>
      <c r="V47" s="214"/>
      <c r="W47" s="214"/>
      <c r="X47" s="214"/>
      <c r="Y47" s="214"/>
      <c r="Z47" s="214"/>
      <c r="AA47" s="214"/>
      <c r="AB47" s="214"/>
      <c r="AC47" s="214"/>
      <c r="AD47" s="214"/>
      <c r="AE47" s="214"/>
      <c r="AF47" s="214"/>
      <c r="AG47" s="214"/>
      <c r="AH47" s="214"/>
    </row>
    <row r="48" ht="15.75" customHeight="1">
      <c r="A48" s="798"/>
      <c r="C48" s="805"/>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row>
    <row r="49" ht="15.75" customHeight="1">
      <c r="A49" s="798"/>
      <c r="C49" s="806"/>
      <c r="D49" s="806"/>
      <c r="E49" s="798"/>
      <c r="F49" s="798"/>
      <c r="G49" s="798"/>
      <c r="H49" s="807"/>
      <c r="I49" s="806"/>
      <c r="J49" s="798"/>
      <c r="K49" s="798"/>
      <c r="L49" s="798"/>
      <c r="M49" s="798"/>
      <c r="N49" s="798"/>
      <c r="O49" s="798"/>
      <c r="P49" s="798"/>
      <c r="Q49" s="798"/>
      <c r="R49" s="798"/>
      <c r="S49" s="798"/>
      <c r="T49" s="798"/>
      <c r="U49" s="798"/>
      <c r="V49" s="798"/>
      <c r="W49" s="798"/>
    </row>
    <row r="50" ht="15.75" customHeight="1">
      <c r="A50" s="798"/>
      <c r="B50" s="264"/>
      <c r="C50" s="265"/>
      <c r="O50" s="264"/>
      <c r="P50" s="798"/>
      <c r="Q50" s="798"/>
      <c r="R50" s="798"/>
      <c r="S50" s="798"/>
      <c r="T50" s="798"/>
      <c r="U50" s="798"/>
      <c r="V50" s="798"/>
      <c r="W50" s="798"/>
    </row>
    <row r="51" ht="15.75" customHeight="1">
      <c r="A51" s="798"/>
      <c r="C51" s="808" t="s">
        <v>310</v>
      </c>
      <c r="D51" s="131"/>
      <c r="E51" s="809"/>
      <c r="F51" s="131"/>
      <c r="G51" s="131"/>
      <c r="H51" s="131"/>
      <c r="I51" s="131"/>
      <c r="J51" s="131"/>
      <c r="K51" s="131"/>
      <c r="L51" s="131"/>
      <c r="M51" s="810"/>
      <c r="N51" s="267"/>
      <c r="P51" s="798"/>
      <c r="Q51" s="798"/>
      <c r="R51" s="798"/>
      <c r="S51" s="798"/>
      <c r="T51" s="798"/>
      <c r="U51" s="798"/>
      <c r="V51" s="798"/>
      <c r="W51" s="798"/>
    </row>
    <row r="52" ht="15.75" customHeight="1">
      <c r="A52" s="798"/>
      <c r="C52" s="811" t="s">
        <v>311</v>
      </c>
      <c r="D52" s="812"/>
      <c r="F52" s="813" t="s">
        <v>312</v>
      </c>
      <c r="G52" s="812"/>
      <c r="I52" s="814" t="s">
        <v>313</v>
      </c>
      <c r="J52" s="815"/>
      <c r="K52" s="816" t="s">
        <v>314</v>
      </c>
      <c r="M52" s="817"/>
      <c r="N52" s="818"/>
      <c r="P52" s="798"/>
      <c r="Q52" s="798"/>
      <c r="R52" s="798"/>
      <c r="S52" s="798"/>
      <c r="T52" s="798"/>
      <c r="U52" s="798"/>
      <c r="V52" s="798"/>
      <c r="W52" s="798"/>
      <c r="X52" s="798"/>
      <c r="Y52" s="798"/>
      <c r="Z52" s="798"/>
      <c r="AA52" s="798"/>
      <c r="AB52" s="798"/>
      <c r="AC52" s="798"/>
      <c r="AD52" s="798"/>
      <c r="AE52" s="798"/>
      <c r="AF52" s="798"/>
      <c r="AG52" s="798"/>
      <c r="AH52" s="798"/>
    </row>
    <row r="53" ht="15.75" customHeight="1">
      <c r="A53" s="798"/>
      <c r="C53" s="819" t="s">
        <v>21</v>
      </c>
      <c r="D53" s="820"/>
      <c r="E53" s="821" t="s">
        <v>32</v>
      </c>
      <c r="F53" s="822"/>
      <c r="G53" s="823" t="s">
        <v>47</v>
      </c>
      <c r="H53" s="824"/>
      <c r="I53" s="823" t="s">
        <v>62</v>
      </c>
      <c r="J53" s="824"/>
      <c r="K53" s="821" t="s">
        <v>78</v>
      </c>
      <c r="L53" s="822"/>
      <c r="M53" s="825" t="s">
        <v>88</v>
      </c>
      <c r="N53" s="826"/>
      <c r="P53" s="798"/>
      <c r="Q53" s="798"/>
      <c r="R53" s="798"/>
      <c r="S53" s="798"/>
      <c r="T53" s="798"/>
      <c r="U53" s="798"/>
      <c r="V53" s="798"/>
      <c r="W53" s="798"/>
      <c r="X53" s="798"/>
      <c r="Y53" s="798"/>
      <c r="Z53" s="798"/>
      <c r="AA53" s="798"/>
      <c r="AB53" s="798"/>
      <c r="AC53" s="798"/>
      <c r="AD53" s="798"/>
      <c r="AE53" s="798"/>
      <c r="AF53" s="798"/>
      <c r="AG53" s="798"/>
      <c r="AH53" s="798"/>
    </row>
    <row r="54" ht="15.75" customHeight="1">
      <c r="A54" s="798"/>
      <c r="C54" s="827"/>
      <c r="D54" s="828" t="str">
        <f>if(C54="","(   )",INT((C54-10)/2))</f>
        <v>(   )</v>
      </c>
      <c r="E54" s="829"/>
      <c r="F54" s="830" t="str">
        <f>if(E54="","(   )",INT((E54-10)/2))</f>
        <v>(   )</v>
      </c>
      <c r="G54" s="831"/>
      <c r="H54" s="832" t="str">
        <f>if(G54="","(   )",INT((G54-10)/2))</f>
        <v>(   )</v>
      </c>
      <c r="I54" s="831"/>
      <c r="J54" s="832" t="str">
        <f>if(I54="","(   )",INT((I54-10)/2))</f>
        <v>(   )</v>
      </c>
      <c r="K54" s="829"/>
      <c r="L54" s="830" t="str">
        <f>if(K54="","(   )",INT((K54-10)/2))</f>
        <v>(   )</v>
      </c>
      <c r="M54" s="833"/>
      <c r="N54" s="834" t="str">
        <f>if(M54="","(   )",INT((M54-10)/2))</f>
        <v>(   )</v>
      </c>
      <c r="P54" s="798"/>
      <c r="Q54" s="798"/>
      <c r="R54" s="798"/>
      <c r="S54" s="798"/>
      <c r="T54" s="798"/>
      <c r="U54" s="798"/>
      <c r="V54" s="798"/>
      <c r="W54" s="798"/>
      <c r="X54" s="798"/>
      <c r="Y54" s="798"/>
      <c r="Z54" s="798"/>
      <c r="AA54" s="798"/>
      <c r="AB54" s="798"/>
      <c r="AC54" s="798"/>
      <c r="AD54" s="798"/>
      <c r="AE54" s="798"/>
      <c r="AF54" s="798"/>
      <c r="AG54" s="798"/>
      <c r="AH54" s="798"/>
    </row>
    <row r="55" ht="15.75" customHeight="1">
      <c r="A55" s="798"/>
      <c r="C55" s="835"/>
      <c r="D55" s="210"/>
      <c r="E55" s="210"/>
      <c r="F55" s="210"/>
      <c r="G55" s="210"/>
      <c r="H55" s="210"/>
      <c r="I55" s="210"/>
      <c r="J55" s="210"/>
      <c r="K55" s="210"/>
      <c r="L55" s="210"/>
      <c r="M55" s="210"/>
      <c r="N55" s="269"/>
      <c r="P55" s="798"/>
      <c r="Q55" s="798"/>
      <c r="R55" s="798"/>
      <c r="S55" s="798"/>
      <c r="T55" s="798"/>
      <c r="U55" s="798"/>
      <c r="V55" s="798"/>
      <c r="W55" s="798"/>
      <c r="X55" s="798"/>
      <c r="Y55" s="798"/>
      <c r="Z55" s="798"/>
      <c r="AA55" s="798"/>
      <c r="AB55" s="798"/>
      <c r="AC55" s="798"/>
      <c r="AD55" s="798"/>
      <c r="AE55" s="798"/>
      <c r="AF55" s="798"/>
      <c r="AG55" s="798"/>
      <c r="AH55" s="798"/>
    </row>
    <row r="56" ht="15.75" customHeight="1">
      <c r="A56" s="798"/>
      <c r="C56" s="835"/>
      <c r="D56" s="210"/>
      <c r="E56" s="210"/>
      <c r="F56" s="210"/>
      <c r="G56" s="210"/>
      <c r="H56" s="210"/>
      <c r="I56" s="210"/>
      <c r="J56" s="210"/>
      <c r="K56" s="210"/>
      <c r="L56" s="210"/>
      <c r="M56" s="210"/>
      <c r="N56" s="269"/>
      <c r="P56" s="798"/>
      <c r="Q56" s="798"/>
      <c r="R56" s="798"/>
      <c r="S56" s="798"/>
      <c r="T56" s="798"/>
      <c r="U56" s="798"/>
      <c r="V56" s="798"/>
      <c r="W56" s="798"/>
      <c r="X56" s="798"/>
      <c r="Y56" s="798"/>
      <c r="Z56" s="798"/>
      <c r="AA56" s="798"/>
      <c r="AB56" s="798"/>
      <c r="AC56" s="798"/>
      <c r="AD56" s="798"/>
      <c r="AE56" s="798"/>
      <c r="AF56" s="798"/>
      <c r="AG56" s="798"/>
      <c r="AH56" s="798"/>
    </row>
    <row r="57" ht="15.75" customHeight="1">
      <c r="A57" s="798"/>
      <c r="C57" s="836"/>
      <c r="N57" s="32"/>
      <c r="P57" s="798"/>
      <c r="Q57" s="798"/>
      <c r="R57" s="798"/>
      <c r="S57" s="798"/>
      <c r="T57" s="798"/>
      <c r="U57" s="798"/>
      <c r="V57" s="798"/>
      <c r="W57" s="798"/>
      <c r="X57" s="798"/>
      <c r="Y57" s="798"/>
      <c r="Z57" s="798"/>
      <c r="AA57" s="798"/>
      <c r="AB57" s="798"/>
      <c r="AC57" s="798"/>
      <c r="AD57" s="798"/>
      <c r="AE57" s="798"/>
      <c r="AF57" s="798"/>
      <c r="AG57" s="798"/>
      <c r="AH57" s="798"/>
    </row>
    <row r="58" ht="15.75" customHeight="1">
      <c r="A58" s="798"/>
      <c r="C58" s="837" t="s">
        <v>315</v>
      </c>
      <c r="D58" s="236"/>
      <c r="E58" s="236"/>
      <c r="F58" s="236"/>
      <c r="G58" s="236"/>
      <c r="H58" s="236"/>
      <c r="I58" s="236"/>
      <c r="J58" s="236"/>
      <c r="K58" s="236"/>
      <c r="L58" s="236"/>
      <c r="M58" s="236"/>
      <c r="N58" s="278"/>
      <c r="P58" s="798"/>
      <c r="Q58" s="798"/>
      <c r="R58" s="798"/>
      <c r="S58" s="798"/>
      <c r="T58" s="798"/>
      <c r="U58" s="798"/>
      <c r="V58" s="798"/>
      <c r="W58" s="798"/>
      <c r="X58" s="798"/>
      <c r="Y58" s="798"/>
      <c r="Z58" s="798"/>
      <c r="AA58" s="798"/>
      <c r="AB58" s="798"/>
      <c r="AC58" s="798"/>
      <c r="AD58" s="798"/>
      <c r="AE58" s="798"/>
      <c r="AF58" s="798"/>
      <c r="AG58" s="798"/>
      <c r="AH58" s="798"/>
    </row>
    <row r="59" ht="15.75" customHeight="1">
      <c r="A59" s="798"/>
      <c r="C59" s="838"/>
      <c r="D59" s="13"/>
      <c r="E59" s="13"/>
      <c r="F59" s="13"/>
      <c r="G59" s="13"/>
      <c r="H59" s="13"/>
      <c r="I59" s="13"/>
      <c r="J59" s="13"/>
      <c r="K59" s="13"/>
      <c r="L59" s="13"/>
      <c r="M59" s="13"/>
      <c r="N59" s="13"/>
      <c r="P59" s="798"/>
      <c r="Q59" s="798"/>
      <c r="R59" s="798"/>
      <c r="S59" s="798"/>
      <c r="T59" s="798"/>
      <c r="U59" s="798"/>
      <c r="V59" s="798"/>
      <c r="W59" s="798"/>
      <c r="X59" s="798"/>
      <c r="Y59" s="798"/>
      <c r="Z59" s="798"/>
      <c r="AA59" s="798"/>
      <c r="AB59" s="798"/>
      <c r="AC59" s="798"/>
      <c r="AD59" s="798"/>
      <c r="AE59" s="798"/>
      <c r="AF59" s="798"/>
      <c r="AG59" s="798"/>
      <c r="AH59" s="798"/>
    </row>
    <row r="60" ht="15.75" customHeight="1">
      <c r="A60" s="798"/>
      <c r="B60" s="798"/>
      <c r="C60" s="806"/>
      <c r="D60" s="806"/>
      <c r="E60" s="798"/>
      <c r="F60" s="798"/>
      <c r="G60" s="798"/>
      <c r="H60" s="807"/>
      <c r="I60" s="806"/>
      <c r="J60" s="798"/>
      <c r="K60" s="798"/>
      <c r="L60" s="798"/>
      <c r="M60" s="798"/>
      <c r="N60" s="798"/>
      <c r="O60" s="798"/>
      <c r="P60" s="798"/>
      <c r="Q60" s="798"/>
      <c r="R60" s="798"/>
      <c r="S60" s="798"/>
      <c r="T60" s="798"/>
      <c r="U60" s="798"/>
      <c r="V60" s="798"/>
      <c r="W60" s="798"/>
      <c r="X60" s="798"/>
      <c r="Y60" s="798"/>
      <c r="Z60" s="798"/>
      <c r="AA60" s="798"/>
      <c r="AB60" s="798"/>
      <c r="AC60" s="798"/>
      <c r="AD60" s="798"/>
      <c r="AE60" s="798"/>
      <c r="AF60" s="798"/>
      <c r="AG60" s="798"/>
      <c r="AH60" s="798"/>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C8:AH8"/>
    <mergeCell ref="C9:AH9"/>
    <mergeCell ref="C10:AH10"/>
    <mergeCell ref="C11:AH11"/>
    <mergeCell ref="C12:AH12"/>
    <mergeCell ref="C13:AH13"/>
    <mergeCell ref="C14:AH14"/>
    <mergeCell ref="C15:AH15"/>
    <mergeCell ref="C16:AH16"/>
    <mergeCell ref="C17:AH17"/>
    <mergeCell ref="C18:AH18"/>
    <mergeCell ref="C19:AH19"/>
    <mergeCell ref="C20:AH20"/>
    <mergeCell ref="C21:AH21"/>
    <mergeCell ref="C22:AH22"/>
    <mergeCell ref="C23:AH23"/>
    <mergeCell ref="C24:AH24"/>
    <mergeCell ref="C25:AH25"/>
    <mergeCell ref="C26:AH26"/>
    <mergeCell ref="C27:AH27"/>
    <mergeCell ref="C28:AH28"/>
    <mergeCell ref="C29:AH29"/>
    <mergeCell ref="C30:AH30"/>
    <mergeCell ref="C31:AH31"/>
    <mergeCell ref="B1:B31"/>
    <mergeCell ref="C2:AH2"/>
    <mergeCell ref="C3:AH3"/>
    <mergeCell ref="C4:AH4"/>
    <mergeCell ref="C5:AH5"/>
    <mergeCell ref="C6:AH6"/>
    <mergeCell ref="C7:AH7"/>
    <mergeCell ref="C38:AH38"/>
    <mergeCell ref="C39:AH39"/>
    <mergeCell ref="C53:D53"/>
    <mergeCell ref="E53:F53"/>
    <mergeCell ref="G53:H53"/>
    <mergeCell ref="I53:J53"/>
    <mergeCell ref="K53:L53"/>
    <mergeCell ref="M53:N53"/>
    <mergeCell ref="C55:N55"/>
    <mergeCell ref="C56:N56"/>
    <mergeCell ref="C57:N57"/>
    <mergeCell ref="C58:N58"/>
    <mergeCell ref="C50:N50"/>
    <mergeCell ref="O50:O59"/>
    <mergeCell ref="C51:D51"/>
    <mergeCell ref="E51:L51"/>
    <mergeCell ref="M51:N51"/>
    <mergeCell ref="D52:E52"/>
    <mergeCell ref="G52:H52"/>
    <mergeCell ref="C59:N59"/>
    <mergeCell ref="C40:AH40"/>
    <mergeCell ref="C41:AH41"/>
    <mergeCell ref="C42:AH42"/>
    <mergeCell ref="C43:AH43"/>
    <mergeCell ref="C44:AH44"/>
    <mergeCell ref="C45:AH45"/>
    <mergeCell ref="C46:AH46"/>
    <mergeCell ref="C47:AH47"/>
    <mergeCell ref="B32:B49"/>
    <mergeCell ref="B50:B59"/>
    <mergeCell ref="C32:AH32"/>
    <mergeCell ref="C33:AH33"/>
    <mergeCell ref="C34:AH34"/>
    <mergeCell ref="C35:AH35"/>
    <mergeCell ref="C36:AH36"/>
    <mergeCell ref="C37:AH37"/>
    <mergeCell ref="C48:AH48"/>
    <mergeCell ref="K52:L52"/>
    <mergeCell ref="M52:N52"/>
  </mergeCells>
  <conditionalFormatting sqref="C58">
    <cfRule type="expression" dxfId="1" priority="1">
      <formula>$I$165="Red"</formula>
    </cfRule>
  </conditionalFormatting>
  <conditionalFormatting sqref="C58">
    <cfRule type="expression" dxfId="2" priority="2">
      <formula>$I$165="Orange"</formula>
    </cfRule>
  </conditionalFormatting>
  <conditionalFormatting sqref="C58">
    <cfRule type="expression" dxfId="3" priority="3">
      <formula>$I$165="Yellow"</formula>
    </cfRule>
  </conditionalFormatting>
  <conditionalFormatting sqref="C58">
    <cfRule type="expression" dxfId="4" priority="4">
      <formula>$I$165="Green"</formula>
    </cfRule>
  </conditionalFormatting>
  <conditionalFormatting sqref="C58">
    <cfRule type="expression" dxfId="5" priority="5">
      <formula>$I$165="Cyan"</formula>
    </cfRule>
  </conditionalFormatting>
  <conditionalFormatting sqref="C58">
    <cfRule type="expression" dxfId="6" priority="6">
      <formula>$I$165="Blue"</formula>
    </cfRule>
  </conditionalFormatting>
  <conditionalFormatting sqref="C58">
    <cfRule type="expression" dxfId="25" priority="7">
      <formula>$I$165="Purple"</formula>
    </cfRule>
  </conditionalFormatting>
  <conditionalFormatting sqref="C58">
    <cfRule type="expression" dxfId="8" priority="8">
      <formula>$I$165="Magenta"</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1.22" defaultRowHeight="15.0"/>
  <cols>
    <col customWidth="1" min="1" max="21" width="2.33"/>
  </cols>
  <sheetData>
    <row r="1" ht="15.75" customHeight="1">
      <c r="A1" s="798"/>
      <c r="B1" s="799"/>
      <c r="C1" s="798"/>
      <c r="D1" s="798"/>
      <c r="E1" s="798"/>
      <c r="F1" s="798"/>
      <c r="G1" s="798"/>
      <c r="H1" s="798"/>
      <c r="I1" s="798"/>
      <c r="J1" s="798"/>
      <c r="K1" s="798"/>
      <c r="L1" s="798"/>
      <c r="M1" s="798"/>
      <c r="N1" s="798"/>
      <c r="O1" s="798"/>
      <c r="P1" s="798"/>
      <c r="Q1" s="798"/>
      <c r="R1" s="798"/>
      <c r="S1" s="798"/>
      <c r="T1" s="798"/>
      <c r="U1" s="798"/>
    </row>
    <row r="2" ht="15.75" customHeight="1">
      <c r="A2" s="798"/>
      <c r="C2" s="839"/>
      <c r="D2" s="13"/>
      <c r="E2" s="13"/>
      <c r="F2" s="13"/>
      <c r="G2" s="13"/>
      <c r="H2" s="13"/>
      <c r="I2" s="13"/>
      <c r="J2" s="13"/>
      <c r="K2" s="13"/>
      <c r="L2" s="13"/>
      <c r="M2" s="13"/>
      <c r="N2" s="13"/>
      <c r="O2" s="13"/>
      <c r="P2" s="13"/>
      <c r="Q2" s="13"/>
      <c r="R2" s="13"/>
      <c r="S2" s="13"/>
      <c r="T2" s="13"/>
      <c r="U2" s="13"/>
    </row>
    <row r="3" ht="15.75" customHeight="1">
      <c r="A3" s="798"/>
      <c r="C3" s="36"/>
    </row>
    <row r="4" ht="15.75" customHeight="1">
      <c r="A4" s="798"/>
      <c r="C4" s="36"/>
    </row>
    <row r="5" ht="15.75" customHeight="1">
      <c r="A5" s="798"/>
      <c r="C5" s="36"/>
    </row>
    <row r="6" ht="15.75" customHeight="1">
      <c r="A6" s="798"/>
      <c r="C6" s="36"/>
    </row>
    <row r="7" ht="15.75" customHeight="1">
      <c r="A7" s="798"/>
      <c r="C7" s="36"/>
    </row>
    <row r="8" ht="15.75" customHeight="1">
      <c r="A8" s="798"/>
      <c r="C8" s="36"/>
    </row>
    <row r="9" ht="15.75" customHeight="1">
      <c r="A9" s="798"/>
      <c r="C9" s="36"/>
    </row>
    <row r="10" ht="15.75" customHeight="1">
      <c r="A10" s="798"/>
      <c r="C10" s="36"/>
    </row>
    <row r="11" ht="15.75" customHeight="1">
      <c r="A11" s="798"/>
      <c r="C11" s="36"/>
    </row>
    <row r="12" ht="15.75" customHeight="1">
      <c r="A12" s="798"/>
      <c r="C12" s="36"/>
    </row>
    <row r="13" ht="15.75" customHeight="1">
      <c r="A13" s="798"/>
      <c r="C13" s="36"/>
    </row>
    <row r="14" ht="15.75" customHeight="1">
      <c r="A14" s="798"/>
      <c r="C14" s="36"/>
    </row>
    <row r="15" ht="15.75" customHeight="1">
      <c r="A15" s="798"/>
      <c r="C15" s="36"/>
    </row>
    <row r="16" ht="15.75" customHeight="1">
      <c r="A16" s="798"/>
      <c r="C16" s="36"/>
    </row>
    <row r="17" ht="15.75" customHeight="1">
      <c r="A17" s="798"/>
      <c r="C17" s="36"/>
    </row>
    <row r="18" ht="15.75" customHeight="1">
      <c r="A18" s="798"/>
      <c r="C18" s="36"/>
    </row>
    <row r="19" ht="15.75" customHeight="1">
      <c r="A19" s="798"/>
      <c r="C19" s="36"/>
    </row>
    <row r="20" ht="15.75" customHeight="1">
      <c r="A20" s="798"/>
      <c r="C20" s="36"/>
    </row>
    <row r="21" ht="15.75" customHeight="1">
      <c r="A21" s="798"/>
      <c r="C21" s="36"/>
    </row>
    <row r="22" ht="15.75" customHeight="1">
      <c r="A22" s="798"/>
      <c r="C22" s="36"/>
    </row>
    <row r="23" ht="15.75" customHeight="1">
      <c r="A23" s="798"/>
      <c r="C23" s="36"/>
    </row>
    <row r="24" ht="15.75" customHeight="1">
      <c r="A24" s="798"/>
      <c r="C24" s="36"/>
    </row>
    <row r="25" ht="15.75" customHeight="1">
      <c r="A25" s="798"/>
      <c r="C25" s="36"/>
    </row>
    <row r="26" ht="15.75" customHeight="1">
      <c r="A26" s="798"/>
      <c r="C26" s="36"/>
    </row>
    <row r="27" ht="15.75" customHeight="1">
      <c r="A27" s="798"/>
      <c r="C27" s="36"/>
    </row>
    <row r="28" ht="15.75" customHeight="1">
      <c r="A28" s="798"/>
      <c r="C28" s="36"/>
    </row>
    <row r="29" ht="15.75" customHeight="1">
      <c r="A29" s="798"/>
      <c r="C29" s="36"/>
    </row>
    <row r="30" ht="15.75" customHeight="1">
      <c r="A30" s="798"/>
      <c r="C30" s="36"/>
    </row>
    <row r="31" ht="15.75" customHeight="1">
      <c r="A31" s="798"/>
      <c r="C31" s="36"/>
    </row>
    <row r="32" ht="15.75" customHeight="1">
      <c r="A32" s="798"/>
      <c r="B32" s="798"/>
      <c r="C32" s="36"/>
    </row>
    <row r="33" ht="15.75" customHeight="1">
      <c r="A33" s="798"/>
      <c r="C33" s="36"/>
    </row>
    <row r="34" ht="15.75" customHeight="1">
      <c r="A34" s="798"/>
      <c r="C34" s="36"/>
    </row>
    <row r="35" ht="15.75" customHeight="1">
      <c r="A35" s="798"/>
      <c r="C35" s="36"/>
    </row>
    <row r="36" ht="15.75" customHeight="1">
      <c r="A36" s="798"/>
      <c r="C36" s="36"/>
    </row>
    <row r="37" ht="15.75" customHeight="1">
      <c r="A37" s="798"/>
      <c r="C37" s="36"/>
    </row>
    <row r="38" ht="15.75" customHeight="1">
      <c r="A38" s="798"/>
      <c r="C38" s="36"/>
    </row>
    <row r="39" ht="15.75" customHeight="1">
      <c r="A39" s="798"/>
      <c r="C39" s="36"/>
    </row>
    <row r="40" ht="15.75" customHeight="1">
      <c r="A40" s="798"/>
      <c r="C40" s="36"/>
    </row>
    <row r="41" ht="15.75" customHeight="1">
      <c r="A41" s="798"/>
      <c r="C41" s="36"/>
    </row>
    <row r="42" ht="15.75" customHeight="1">
      <c r="A42" s="798"/>
      <c r="C42" s="36"/>
    </row>
    <row r="43" ht="15.75" customHeight="1">
      <c r="A43" s="798"/>
      <c r="C43" s="36"/>
    </row>
    <row r="44" ht="15.75" customHeight="1">
      <c r="A44" s="798"/>
      <c r="C44" s="36"/>
    </row>
    <row r="45" ht="15.75" customHeight="1">
      <c r="A45" s="798"/>
      <c r="C45" s="36"/>
    </row>
    <row r="46" ht="15.75" customHeight="1">
      <c r="A46" s="798"/>
      <c r="C46" s="36"/>
    </row>
    <row r="47" ht="15.75" customHeight="1">
      <c r="A47" s="798"/>
      <c r="C47" s="36"/>
    </row>
    <row r="48" ht="15.75" customHeight="1">
      <c r="A48" s="798"/>
      <c r="C48" s="43"/>
      <c r="D48" s="44"/>
      <c r="E48" s="44"/>
      <c r="F48" s="44"/>
      <c r="G48" s="44"/>
      <c r="H48" s="44"/>
      <c r="I48" s="44"/>
      <c r="J48" s="44"/>
      <c r="K48" s="44"/>
      <c r="L48" s="44"/>
      <c r="M48" s="44"/>
      <c r="N48" s="44"/>
      <c r="O48" s="44"/>
      <c r="P48" s="44"/>
      <c r="Q48" s="44"/>
      <c r="R48" s="44"/>
      <c r="S48" s="44"/>
      <c r="T48" s="44"/>
      <c r="U48" s="44"/>
    </row>
    <row r="49" ht="15.75" customHeight="1">
      <c r="A49" s="798"/>
      <c r="C49" s="806"/>
      <c r="D49" s="806"/>
      <c r="E49" s="798"/>
      <c r="F49" s="798"/>
      <c r="G49" s="798"/>
      <c r="H49" s="807"/>
      <c r="I49" s="806"/>
      <c r="J49" s="798"/>
      <c r="K49" s="798"/>
      <c r="L49" s="798"/>
      <c r="M49" s="798"/>
      <c r="N49" s="798"/>
      <c r="O49" s="798"/>
      <c r="P49" s="798"/>
      <c r="Q49" s="798"/>
      <c r="R49" s="798"/>
      <c r="S49" s="798"/>
      <c r="T49" s="798"/>
      <c r="U49" s="798"/>
    </row>
    <row r="50" ht="15.75" customHeight="1">
      <c r="A50" s="798"/>
      <c r="B50" s="798"/>
      <c r="C50" s="806"/>
      <c r="D50" s="806"/>
      <c r="E50" s="798"/>
      <c r="F50" s="798"/>
      <c r="G50" s="798"/>
      <c r="H50" s="807"/>
      <c r="I50" s="806"/>
      <c r="J50" s="798"/>
      <c r="K50" s="798"/>
      <c r="L50" s="798"/>
      <c r="M50" s="798"/>
      <c r="N50" s="798"/>
      <c r="O50" s="798"/>
      <c r="P50" s="798"/>
      <c r="Q50" s="798"/>
      <c r="R50" s="798"/>
      <c r="S50" s="798"/>
      <c r="T50" s="798"/>
      <c r="U50" s="798"/>
    </row>
    <row r="51" ht="15.75" customHeight="1">
      <c r="A51" s="798"/>
      <c r="Q51" s="798"/>
      <c r="R51" s="798"/>
      <c r="S51" s="798"/>
      <c r="T51" s="798"/>
      <c r="U51" s="798"/>
    </row>
    <row r="52" ht="15.75" customHeight="1">
      <c r="A52" s="798"/>
      <c r="Q52" s="798"/>
      <c r="R52" s="798"/>
      <c r="S52" s="798"/>
      <c r="T52" s="798"/>
      <c r="U52" s="798"/>
    </row>
    <row r="53" ht="15.75" customHeight="1">
      <c r="A53" s="798"/>
      <c r="Q53" s="798"/>
      <c r="R53" s="798"/>
      <c r="S53" s="798"/>
      <c r="T53" s="798"/>
      <c r="U53" s="798"/>
    </row>
    <row r="54" ht="15.75" customHeight="1">
      <c r="A54" s="798"/>
      <c r="Q54" s="798"/>
      <c r="R54" s="798"/>
      <c r="S54" s="798"/>
      <c r="T54" s="798"/>
      <c r="U54" s="798"/>
    </row>
    <row r="55" ht="15.75" customHeight="1">
      <c r="A55" s="798"/>
      <c r="Q55" s="798"/>
      <c r="R55" s="798"/>
      <c r="S55" s="798"/>
      <c r="T55" s="798"/>
      <c r="U55" s="798"/>
    </row>
    <row r="56" ht="15.75" customHeight="1">
      <c r="A56" s="798"/>
      <c r="Q56" s="798"/>
      <c r="R56" s="798"/>
      <c r="S56" s="798"/>
      <c r="T56" s="798"/>
      <c r="U56" s="798"/>
    </row>
    <row r="57" ht="15.75" customHeight="1">
      <c r="A57" s="798"/>
      <c r="Q57" s="798"/>
      <c r="R57" s="798"/>
      <c r="S57" s="798"/>
      <c r="T57" s="798"/>
      <c r="U57" s="798"/>
    </row>
    <row r="58" ht="15.75" customHeight="1">
      <c r="A58" s="798"/>
      <c r="Q58" s="798"/>
      <c r="R58" s="798"/>
      <c r="S58" s="798"/>
      <c r="T58" s="798"/>
      <c r="U58" s="798"/>
    </row>
    <row r="59" ht="15.75" customHeight="1">
      <c r="A59" s="798"/>
      <c r="Q59" s="798"/>
      <c r="R59" s="798"/>
      <c r="S59" s="798"/>
      <c r="T59" s="798"/>
      <c r="U59" s="798"/>
    </row>
    <row r="60" ht="15.75" customHeight="1">
      <c r="A60" s="798"/>
      <c r="Q60" s="798"/>
      <c r="R60" s="798"/>
      <c r="S60" s="798"/>
      <c r="T60" s="798"/>
      <c r="U60" s="798"/>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B31"/>
    <mergeCell ref="C2:U48"/>
    <mergeCell ref="B32:B49"/>
  </mergeCells>
  <drawing r:id="rId1"/>
</worksheet>
</file>