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\OneDrive\Documents\Uni\Notts\COMP4041 Linear\CW\"/>
    </mc:Choice>
  </mc:AlternateContent>
  <xr:revisionPtr revIDLastSave="0" documentId="13_ncr:1_{280A04CA-EFE1-4FD1-9114-A4A2F79E88E3}" xr6:coauthVersionLast="47" xr6:coauthVersionMax="47" xr10:uidLastSave="{00000000-0000-0000-0000-000000000000}"/>
  <bookViews>
    <workbookView xWindow="-104" yWindow="-104" windowWidth="39989" windowHeight="21984" xr2:uid="{0056C261-A973-43D3-BA48-4D16D60DA19A}"/>
  </bookViews>
  <sheets>
    <sheet name="Milk Collection" sheetId="2" r:id="rId1"/>
  </sheets>
  <externalReferences>
    <externalReference r:id="rId2"/>
    <externalReference r:id="rId3"/>
  </externalReferences>
  <definedNames>
    <definedName name="BINARY_SET_2">[1]SuitcasePacking5!$C$45:$G$50</definedName>
    <definedName name="Capacity">[2]SuitcasePacking3!$F$13:$F$14</definedName>
    <definedName name="Number_of_used">[2]SuitcasePacking4!$R$4:$R$13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Outfit">[2]SuitcasePacking5!$L$10:$P$15</definedName>
    <definedName name="Outfit_Sum">[2]SuitcasePacking3!$C$31:$L$31</definedName>
    <definedName name="param_extinc" localSheetId="0" hidden="1">0.5</definedName>
    <definedName name="param_iisbnd" localSheetId="0" hidden="1">0</definedName>
    <definedName name="param_nsfeas" localSheetId="0" hidden="1">0</definedName>
    <definedName name="Possible">[2]SuitcasePacking5!$T$10:$X$15</definedName>
    <definedName name="sencount" hidden="1">2</definedName>
    <definedName name="Sizes">[2]BinPacking4!$B$4:$B$123</definedName>
    <definedName name="solver_adj" localSheetId="0" hidden="1">'Milk Collection'!$C$30:$W$50,'Milk Collection'!$C$57:$W$77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fns" localSheetId="0" hidden="1">0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5000</definedName>
    <definedName name="solver_lhs_ob1" localSheetId="0" hidden="1">0</definedName>
    <definedName name="solver_lhs1" localSheetId="0" hidden="1">'Milk Collection'!$X$30:$X$39</definedName>
    <definedName name="solver_lhs10" localSheetId="0" hidden="1">'Milk Collection'!$H$113:$H$122</definedName>
    <definedName name="solver_lhs11" localSheetId="0" hidden="1">'Milk Collection'!$C$81:$W$81</definedName>
    <definedName name="solver_lhs12" localSheetId="0" hidden="1">'Milk Collection'!$C$51:$L$51</definedName>
    <definedName name="solver_lhs13" localSheetId="0" hidden="1">'Milk Collection'!$AH$4:$AH$51</definedName>
    <definedName name="solver_lhs14" localSheetId="0" hidden="1">'Milk Collection'!$C$57:$W$77</definedName>
    <definedName name="solver_lhs15" localSheetId="0" hidden="1">'Milk Collection'!$H$117</definedName>
    <definedName name="solver_lhs2" localSheetId="0" hidden="1">'Milk Collection'!$Z$57:$Z$77</definedName>
    <definedName name="solver_lhs3" localSheetId="0" hidden="1">'Milk Collection'!$W$92</definedName>
    <definedName name="solver_lhs4" localSheetId="0" hidden="1">'Milk Collection'!$AD$51</definedName>
    <definedName name="solver_lhs5" localSheetId="0" hidden="1">'Milk Collection'!$C$30:$W$50</definedName>
    <definedName name="solver_lhs6" localSheetId="0" hidden="1">'Milk Collection'!$R$88:$AB$88</definedName>
    <definedName name="solver_lhs7" localSheetId="0" hidden="1">'Milk Collection'!$AH$54:$AH$82</definedName>
    <definedName name="solver_lhs8" localSheetId="0" hidden="1">'Milk Collection'!$AE$51</definedName>
    <definedName name="solver_lhs9" localSheetId="0" hidden="1">'Milk Collection'!$M$52:$W$52</definedName>
    <definedName name="solver_lin" localSheetId="0" hidden="1">2</definedName>
    <definedName name="solver_loc" localSheetId="0" hidden="1">1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14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'Milk Collection'!$V$107</definedName>
    <definedName name="solver_opt_ob" localSheetId="0" hidden="1">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13" localSheetId="0" hidden="1">1</definedName>
    <definedName name="solver_rel14" localSheetId="0" hidden="1">5</definedName>
    <definedName name="solver_rel15" localSheetId="0" hidden="1">2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5</definedName>
    <definedName name="solver_rel6" localSheetId="0" hidden="1">2</definedName>
    <definedName name="solver_rel7" localSheetId="0" hidden="1">1</definedName>
    <definedName name="solver_rel8" localSheetId="0" hidden="1">1</definedName>
    <definedName name="solver_rel9" localSheetId="0" hidden="1">2</definedName>
    <definedName name="solver_reo" localSheetId="0" hidden="1">2</definedName>
    <definedName name="solver_rep" localSheetId="0" hidden="1">2</definedName>
    <definedName name="solver_rhs1" localSheetId="0" hidden="1">'Milk Collection'!$Z$30:$Z$39</definedName>
    <definedName name="solver_rhs10" localSheetId="0" hidden="1">'Milk Collection'!$J$113:$J$122</definedName>
    <definedName name="solver_rhs11" localSheetId="0" hidden="1">'Milk Collection'!$C$83:$W$83</definedName>
    <definedName name="solver_rhs12" localSheetId="0" hidden="1">'Milk Collection'!$C$53:$L$53</definedName>
    <definedName name="solver_rhs13" localSheetId="0" hidden="1">'Milk Collection'!$AJ$4:$AJ$51</definedName>
    <definedName name="solver_rhs14" localSheetId="0" hidden="1">"binary"</definedName>
    <definedName name="solver_rhs15" localSheetId="0" hidden="1">'Milk Collection'!$J$117</definedName>
    <definedName name="solver_rhs2" localSheetId="0" hidden="1">'Milk Collection'!$AB$57:$AB$77</definedName>
    <definedName name="solver_rhs3" localSheetId="0" hidden="1">'Milk Collection'!$Y$92</definedName>
    <definedName name="solver_rhs4" localSheetId="0" hidden="1">'Milk Collection'!$AD$53</definedName>
    <definedName name="solver_rhs5" localSheetId="0" hidden="1">"binary"</definedName>
    <definedName name="solver_rhs6" localSheetId="0" hidden="1">'Milk Collection'!$R$90:$AB$90</definedName>
    <definedName name="solver_rhs7" localSheetId="0" hidden="1">'Milk Collection'!$AJ$54:$AJ$82</definedName>
    <definedName name="solver_rhs8" localSheetId="0" hidden="1">'Milk Collection'!$AE$53</definedName>
    <definedName name="solver_rhs9" localSheetId="0" hidden="1">'Milk Collection'!$M$53:$W$53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0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25</definedName>
    <definedName name="solver_tim" localSheetId="0" hidden="1">30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  <definedName name="Space_Capacity">[2]SuitcasePacking5!$S$19</definedName>
    <definedName name="Special_Dress">[2]SuitcasePacking5!$L$22:$N$22</definedName>
    <definedName name="VOLUME_CAPACITY">[1]SuitcasePacking5!$F$25</definedName>
    <definedName name="Weight_Capacity">[2]SuitcasePacking5!$S$18</definedName>
    <definedName name="WEIGHT_CAPCITY">[1]SuitcasePacking5!$E$25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2" i="2" l="1" a="1"/>
  <c r="Q92" i="2" s="1"/>
  <c r="C108" i="2"/>
  <c r="D93" i="2"/>
  <c r="C93" i="2"/>
  <c r="C92" i="2"/>
  <c r="D86" i="2"/>
  <c r="C81" i="2"/>
  <c r="Z57" i="2"/>
  <c r="AD30" i="2"/>
  <c r="C51" i="2"/>
  <c r="M5" i="2"/>
  <c r="B93" i="2"/>
  <c r="D87" i="2"/>
  <c r="L6" i="2"/>
  <c r="D128" i="2"/>
  <c r="D112" i="2"/>
  <c r="D107" i="2"/>
  <c r="C128" i="2"/>
  <c r="C112" i="2"/>
  <c r="B113" i="2"/>
  <c r="Q112" i="2" s="1" a="1"/>
  <c r="Q112" i="2" s="1"/>
  <c r="D92" i="2"/>
  <c r="C10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C78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57" i="2"/>
  <c r="N87" i="2"/>
  <c r="M87" i="2"/>
  <c r="L87" i="2"/>
  <c r="K87" i="2"/>
  <c r="J87" i="2"/>
  <c r="I87" i="2"/>
  <c r="H87" i="2"/>
  <c r="G87" i="2"/>
  <c r="F87" i="2"/>
  <c r="E87" i="2"/>
  <c r="E86" i="2"/>
  <c r="F86" i="2"/>
  <c r="G86" i="2"/>
  <c r="H86" i="2"/>
  <c r="I86" i="2"/>
  <c r="J86" i="2"/>
  <c r="K86" i="2"/>
  <c r="L86" i="2"/>
  <c r="M86" i="2"/>
  <c r="N86" i="2"/>
  <c r="R87" i="2"/>
  <c r="R86" i="2"/>
  <c r="AH81" i="2"/>
  <c r="AH80" i="2"/>
  <c r="AH79" i="2"/>
  <c r="AH78" i="2"/>
  <c r="AH77" i="2"/>
  <c r="AH76" i="2"/>
  <c r="AH75" i="2"/>
  <c r="AH74" i="2"/>
  <c r="AH71" i="2"/>
  <c r="AH73" i="2"/>
  <c r="AH72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R92" i="2" l="1"/>
  <c r="F88" i="2"/>
  <c r="C113" i="2"/>
  <c r="D113" i="2"/>
  <c r="S112" i="2"/>
  <c r="R112" i="2"/>
  <c r="S92" i="2"/>
  <c r="I88" i="2"/>
  <c r="M88" i="2"/>
  <c r="R88" i="2"/>
  <c r="J88" i="2"/>
  <c r="D88" i="2"/>
  <c r="E88" i="2"/>
  <c r="H88" i="2"/>
  <c r="G88" i="2"/>
  <c r="L88" i="2"/>
  <c r="K88" i="2"/>
  <c r="N88" i="2"/>
  <c r="AH54" i="2"/>
  <c r="AH51" i="2"/>
  <c r="AH50" i="2"/>
  <c r="AH49" i="2"/>
  <c r="AH48" i="2"/>
  <c r="AH47" i="2"/>
  <c r="AH46" i="2"/>
  <c r="AH45" i="2"/>
  <c r="AH44" i="2"/>
  <c r="AH43" i="2"/>
  <c r="AH42" i="2"/>
  <c r="AH41" i="2"/>
  <c r="AD47" i="2"/>
  <c r="AH40" i="2"/>
  <c r="AH39" i="2"/>
  <c r="AC6" i="2"/>
  <c r="AH38" i="2"/>
  <c r="AH4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B87" i="2"/>
  <c r="AA87" i="2"/>
  <c r="Z87" i="2"/>
  <c r="Y87" i="2"/>
  <c r="X87" i="2"/>
  <c r="W87" i="2"/>
  <c r="V87" i="2"/>
  <c r="U87" i="2"/>
  <c r="T87" i="2"/>
  <c r="S87" i="2"/>
  <c r="Z67" i="2"/>
  <c r="X33" i="2"/>
  <c r="X30" i="2"/>
  <c r="X41" i="2"/>
  <c r="H113" i="2" s="1"/>
  <c r="S86" i="2"/>
  <c r="T86" i="2"/>
  <c r="U86" i="2"/>
  <c r="V86" i="2"/>
  <c r="W86" i="2"/>
  <c r="X86" i="2"/>
  <c r="Y86" i="2"/>
  <c r="Z86" i="2"/>
  <c r="AA86" i="2"/>
  <c r="AB86" i="2"/>
  <c r="M51" i="2"/>
  <c r="N51" i="2"/>
  <c r="O51" i="2"/>
  <c r="P51" i="2"/>
  <c r="Q51" i="2"/>
  <c r="R51" i="2"/>
  <c r="S51" i="2"/>
  <c r="T51" i="2"/>
  <c r="U51" i="2"/>
  <c r="V51" i="2"/>
  <c r="W51" i="2"/>
  <c r="B94" i="2" a="1"/>
  <c r="B114" i="2" a="1"/>
  <c r="B94" i="2" l="1"/>
  <c r="D94" i="2" s="1"/>
  <c r="B114" i="2"/>
  <c r="D114" i="2" s="1"/>
  <c r="X88" i="2"/>
  <c r="W88" i="2"/>
  <c r="Y88" i="2"/>
  <c r="V88" i="2"/>
  <c r="Z88" i="2"/>
  <c r="AB88" i="2"/>
  <c r="AA88" i="2"/>
  <c r="U88" i="2"/>
  <c r="T88" i="2"/>
  <c r="S88" i="2"/>
  <c r="AE30" i="2"/>
  <c r="Q93" i="2" l="1" a="1"/>
  <c r="Q93" i="2" s="1"/>
  <c r="R93" i="2" s="1"/>
  <c r="C114" i="2"/>
  <c r="Q113" i="2" a="1"/>
  <c r="Q113" i="2" s="1"/>
  <c r="S113" i="2" s="1"/>
  <c r="C94" i="2"/>
  <c r="L51" i="2"/>
  <c r="D51" i="2"/>
  <c r="E51" i="2"/>
  <c r="F51" i="2"/>
  <c r="G51" i="2"/>
  <c r="H51" i="2"/>
  <c r="I51" i="2"/>
  <c r="J51" i="2"/>
  <c r="K51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8" i="2"/>
  <c r="AD49" i="2"/>
  <c r="AD50" i="2"/>
  <c r="X32" i="2"/>
  <c r="X34" i="2"/>
  <c r="X35" i="2"/>
  <c r="X36" i="2"/>
  <c r="X37" i="2"/>
  <c r="X38" i="2"/>
  <c r="X39" i="2"/>
  <c r="X40" i="2"/>
  <c r="W92" i="2" s="1"/>
  <c r="X42" i="2"/>
  <c r="X43" i="2"/>
  <c r="X44" i="2"/>
  <c r="X45" i="2"/>
  <c r="X46" i="2"/>
  <c r="X47" i="2"/>
  <c r="H114" i="2" s="1"/>
  <c r="X48" i="2"/>
  <c r="X49" i="2"/>
  <c r="X50" i="2"/>
  <c r="X3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Z68" i="2"/>
  <c r="Z69" i="2"/>
  <c r="Z70" i="2"/>
  <c r="Z71" i="2"/>
  <c r="Z72" i="2"/>
  <c r="Z73" i="2"/>
  <c r="Z74" i="2"/>
  <c r="Z75" i="2"/>
  <c r="Z76" i="2"/>
  <c r="Z77" i="2"/>
  <c r="Z58" i="2"/>
  <c r="Z59" i="2"/>
  <c r="Z60" i="2"/>
  <c r="Z61" i="2"/>
  <c r="Z62" i="2"/>
  <c r="Z63" i="2"/>
  <c r="Z64" i="2"/>
  <c r="Z65" i="2"/>
  <c r="Z66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E15" i="2"/>
  <c r="AE14" i="2"/>
  <c r="AD15" i="2"/>
  <c r="AE22" i="2"/>
  <c r="AC24" i="2"/>
  <c r="AE23" i="2"/>
  <c r="AD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M24" i="2"/>
  <c r="L24" i="2"/>
  <c r="AE21" i="2"/>
  <c r="AE20" i="2"/>
  <c r="AE19" i="2"/>
  <c r="AE18" i="2"/>
  <c r="AE17" i="2"/>
  <c r="AE16" i="2"/>
  <c r="AE13" i="2"/>
  <c r="AE12" i="2"/>
  <c r="AE11" i="2"/>
  <c r="AE10" i="2"/>
  <c r="AE9" i="2"/>
  <c r="AE8" i="2"/>
  <c r="O25" i="2"/>
  <c r="AF6" i="2"/>
  <c r="N24" i="2"/>
  <c r="AE7" i="2"/>
  <c r="AD22" i="2"/>
  <c r="AC23" i="2"/>
  <c r="AD21" i="2"/>
  <c r="AB23" i="2"/>
  <c r="AD20" i="2"/>
  <c r="AA23" i="2"/>
  <c r="AD18" i="2"/>
  <c r="AD19" i="2"/>
  <c r="Z23" i="2"/>
  <c r="Y23" i="2"/>
  <c r="AD17" i="2"/>
  <c r="X23" i="2"/>
  <c r="AD16" i="2"/>
  <c r="W23" i="2"/>
  <c r="V23" i="2"/>
  <c r="AD14" i="2"/>
  <c r="U23" i="2"/>
  <c r="AD13" i="2"/>
  <c r="T23" i="2"/>
  <c r="AD12" i="2"/>
  <c r="S23" i="2"/>
  <c r="AD11" i="2"/>
  <c r="R23" i="2"/>
  <c r="AD10" i="2"/>
  <c r="Q23" i="2"/>
  <c r="AD9" i="2"/>
  <c r="P23" i="2"/>
  <c r="AD8" i="2"/>
  <c r="O23" i="2"/>
  <c r="AD7" i="2"/>
  <c r="N23" i="2"/>
  <c r="AC21" i="2"/>
  <c r="AB22" i="2"/>
  <c r="AC20" i="2"/>
  <c r="AA22" i="2"/>
  <c r="AC19" i="2"/>
  <c r="Z22" i="2"/>
  <c r="AC18" i="2"/>
  <c r="Y22" i="2"/>
  <c r="AC17" i="2"/>
  <c r="X22" i="2"/>
  <c r="AC16" i="2"/>
  <c r="W22" i="2"/>
  <c r="AC15" i="2"/>
  <c r="V22" i="2"/>
  <c r="AC14" i="2"/>
  <c r="U22" i="2"/>
  <c r="AC13" i="2"/>
  <c r="T22" i="2"/>
  <c r="AC12" i="2"/>
  <c r="S22" i="2"/>
  <c r="AC11" i="2"/>
  <c r="R22" i="2"/>
  <c r="AC10" i="2"/>
  <c r="Q22" i="2"/>
  <c r="AC9" i="2"/>
  <c r="AC8" i="2"/>
  <c r="AC7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E6" i="2"/>
  <c r="AD6" i="2"/>
  <c r="AB6" i="2"/>
  <c r="AE25" i="2"/>
  <c r="AD25" i="2"/>
  <c r="AC25" i="2"/>
  <c r="AB25" i="2"/>
  <c r="AA25" i="2"/>
  <c r="AA21" i="2"/>
  <c r="AA10" i="2"/>
  <c r="Q20" i="2"/>
  <c r="AA9" i="2"/>
  <c r="P20" i="2"/>
  <c r="AA8" i="2"/>
  <c r="O20" i="2"/>
  <c r="AA7" i="2"/>
  <c r="N20" i="2"/>
  <c r="AA6" i="2"/>
  <c r="M20" i="2"/>
  <c r="AA11" i="2"/>
  <c r="R20" i="2"/>
  <c r="AA12" i="2"/>
  <c r="S20" i="2"/>
  <c r="AA13" i="2"/>
  <c r="T20" i="2"/>
  <c r="AA14" i="2"/>
  <c r="U20" i="2"/>
  <c r="AA15" i="2"/>
  <c r="V20" i="2"/>
  <c r="AA16" i="2"/>
  <c r="W20" i="2"/>
  <c r="AA17" i="2"/>
  <c r="X20" i="2"/>
  <c r="AA18" i="2"/>
  <c r="Y20" i="2"/>
  <c r="AA19" i="2"/>
  <c r="Z20" i="2"/>
  <c r="Z6" i="2"/>
  <c r="M19" i="2"/>
  <c r="Z7" i="2"/>
  <c r="N19" i="2"/>
  <c r="Z8" i="2"/>
  <c r="O19" i="2"/>
  <c r="Z9" i="2"/>
  <c r="P19" i="2"/>
  <c r="Z10" i="2"/>
  <c r="Q19" i="2"/>
  <c r="Z11" i="2"/>
  <c r="R19" i="2"/>
  <c r="Z12" i="2"/>
  <c r="S19" i="2"/>
  <c r="Z13" i="2"/>
  <c r="T19" i="2"/>
  <c r="Z14" i="2"/>
  <c r="U19" i="2"/>
  <c r="Z15" i="2"/>
  <c r="V19" i="2"/>
  <c r="Z16" i="2"/>
  <c r="W19" i="2"/>
  <c r="Z17" i="2"/>
  <c r="X19" i="2"/>
  <c r="Z18" i="2"/>
  <c r="Y19" i="2"/>
  <c r="Y10" i="2"/>
  <c r="Q18" i="2"/>
  <c r="Y9" i="2"/>
  <c r="P18" i="2"/>
  <c r="Y8" i="2"/>
  <c r="O18" i="2"/>
  <c r="Y7" i="2"/>
  <c r="N18" i="2"/>
  <c r="Y6" i="2"/>
  <c r="M18" i="2"/>
  <c r="Y11" i="2"/>
  <c r="R18" i="2"/>
  <c r="Y12" i="2"/>
  <c r="S18" i="2"/>
  <c r="Y13" i="2"/>
  <c r="T18" i="2"/>
  <c r="Y14" i="2"/>
  <c r="U18" i="2"/>
  <c r="Y15" i="2"/>
  <c r="V18" i="2"/>
  <c r="Y16" i="2"/>
  <c r="W18" i="2"/>
  <c r="Y17" i="2"/>
  <c r="X18" i="2"/>
  <c r="Z25" i="2"/>
  <c r="Z21" i="2"/>
  <c r="Y25" i="2"/>
  <c r="Y21" i="2"/>
  <c r="X25" i="2"/>
  <c r="X21" i="2"/>
  <c r="X16" i="2"/>
  <c r="X15" i="2"/>
  <c r="X14" i="2"/>
  <c r="U17" i="2"/>
  <c r="X13" i="2"/>
  <c r="T17" i="2"/>
  <c r="X12" i="2"/>
  <c r="S17" i="2"/>
  <c r="X11" i="2"/>
  <c r="R17" i="2"/>
  <c r="X10" i="2"/>
  <c r="Q17" i="2"/>
  <c r="X9" i="2"/>
  <c r="P17" i="2"/>
  <c r="X8" i="2"/>
  <c r="O17" i="2"/>
  <c r="X7" i="2"/>
  <c r="N17" i="2"/>
  <c r="X6" i="2"/>
  <c r="M17" i="2"/>
  <c r="L17" i="2"/>
  <c r="W25" i="2"/>
  <c r="W21" i="2"/>
  <c r="W17" i="2"/>
  <c r="W15" i="2"/>
  <c r="V16" i="2"/>
  <c r="W14" i="2"/>
  <c r="U16" i="2"/>
  <c r="W13" i="2"/>
  <c r="T16" i="2"/>
  <c r="W12" i="2"/>
  <c r="S16" i="2"/>
  <c r="W11" i="2"/>
  <c r="R16" i="2"/>
  <c r="W10" i="2"/>
  <c r="Q16" i="2"/>
  <c r="W9" i="2"/>
  <c r="P16" i="2"/>
  <c r="W8" i="2"/>
  <c r="O16" i="2"/>
  <c r="W7" i="2"/>
  <c r="N16" i="2"/>
  <c r="W6" i="2"/>
  <c r="M16" i="2"/>
  <c r="V25" i="2"/>
  <c r="V21" i="2"/>
  <c r="V17" i="2"/>
  <c r="V14" i="2"/>
  <c r="V13" i="2"/>
  <c r="T15" i="2"/>
  <c r="V12" i="2"/>
  <c r="S15" i="2"/>
  <c r="V11" i="2"/>
  <c r="R15" i="2"/>
  <c r="V10" i="2"/>
  <c r="Q15" i="2"/>
  <c r="V9" i="2"/>
  <c r="P15" i="2"/>
  <c r="V8" i="2"/>
  <c r="O15" i="2"/>
  <c r="V7" i="2"/>
  <c r="N15" i="2"/>
  <c r="V6" i="2"/>
  <c r="M15" i="2"/>
  <c r="U25" i="2"/>
  <c r="U21" i="2"/>
  <c r="U15" i="2"/>
  <c r="T25" i="2"/>
  <c r="T21" i="2"/>
  <c r="T14" i="2"/>
  <c r="U13" i="2"/>
  <c r="U12" i="2"/>
  <c r="S14" i="2"/>
  <c r="U11" i="2"/>
  <c r="R14" i="2"/>
  <c r="U10" i="2"/>
  <c r="Q14" i="2"/>
  <c r="U9" i="2"/>
  <c r="P14" i="2"/>
  <c r="U8" i="2"/>
  <c r="O14" i="2"/>
  <c r="U7" i="2"/>
  <c r="N14" i="2"/>
  <c r="U6" i="2"/>
  <c r="M14" i="2"/>
  <c r="S25" i="2"/>
  <c r="S21" i="2"/>
  <c r="S13" i="2"/>
  <c r="T12" i="2"/>
  <c r="T11" i="2"/>
  <c r="R13" i="2"/>
  <c r="T10" i="2"/>
  <c r="Q13" i="2"/>
  <c r="T9" i="2"/>
  <c r="P13" i="2"/>
  <c r="O13" i="2"/>
  <c r="T8" i="2"/>
  <c r="T7" i="2"/>
  <c r="N13" i="2"/>
  <c r="T6" i="2"/>
  <c r="M13" i="2"/>
  <c r="S11" i="2"/>
  <c r="R25" i="2"/>
  <c r="R21" i="2"/>
  <c r="R12" i="2"/>
  <c r="S10" i="2"/>
  <c r="Q12" i="2"/>
  <c r="S9" i="2"/>
  <c r="P12" i="2"/>
  <c r="S8" i="2"/>
  <c r="O12" i="2"/>
  <c r="S7" i="2"/>
  <c r="N12" i="2"/>
  <c r="S6" i="2"/>
  <c r="M12" i="2"/>
  <c r="R10" i="2"/>
  <c r="Q11" i="2"/>
  <c r="R9" i="2"/>
  <c r="P11" i="2"/>
  <c r="R8" i="2"/>
  <c r="O11" i="2"/>
  <c r="R7" i="2"/>
  <c r="N11" i="2"/>
  <c r="R6" i="2"/>
  <c r="M11" i="2"/>
  <c r="Q25" i="2"/>
  <c r="Q21" i="2"/>
  <c r="Q9" i="2"/>
  <c r="Q8" i="2"/>
  <c r="O10" i="2"/>
  <c r="Q7" i="2"/>
  <c r="Q6" i="2"/>
  <c r="M10" i="2"/>
  <c r="Q5" i="2"/>
  <c r="P25" i="2"/>
  <c r="P22" i="2"/>
  <c r="P21" i="2"/>
  <c r="P10" i="2"/>
  <c r="P8" i="2"/>
  <c r="P7" i="2"/>
  <c r="O7" i="2"/>
  <c r="P6" i="2"/>
  <c r="O6" i="2"/>
  <c r="O9" i="2"/>
  <c r="M9" i="2"/>
  <c r="N9" i="2"/>
  <c r="O22" i="2"/>
  <c r="O21" i="2"/>
  <c r="N25" i="2"/>
  <c r="N22" i="2"/>
  <c r="N21" i="2"/>
  <c r="N10" i="2"/>
  <c r="N8" i="2"/>
  <c r="M8" i="2"/>
  <c r="O5" i="2"/>
  <c r="N6" i="2"/>
  <c r="N5" i="2"/>
  <c r="M25" i="2"/>
  <c r="M23" i="2"/>
  <c r="M22" i="2"/>
  <c r="M21" i="2"/>
  <c r="M7" i="2"/>
  <c r="L7" i="2"/>
  <c r="AF5" i="2"/>
  <c r="AE5" i="2"/>
  <c r="AD5" i="2"/>
  <c r="AC5" i="2"/>
  <c r="AA5" i="2"/>
  <c r="Z5" i="2"/>
  <c r="Y5" i="2"/>
  <c r="AB5" i="2"/>
  <c r="L18" i="2"/>
  <c r="X5" i="2"/>
  <c r="W5" i="2"/>
  <c r="L16" i="2"/>
  <c r="V5" i="2"/>
  <c r="L15" i="2"/>
  <c r="U5" i="2"/>
  <c r="L14" i="2"/>
  <c r="S5" i="2"/>
  <c r="L12" i="2"/>
  <c r="T5" i="2"/>
  <c r="R5" i="2"/>
  <c r="L11" i="2"/>
  <c r="L10" i="2"/>
  <c r="P5" i="2"/>
  <c r="L9" i="2"/>
  <c r="L25" i="2"/>
  <c r="L23" i="2"/>
  <c r="L22" i="2"/>
  <c r="L21" i="2"/>
  <c r="L20" i="2"/>
  <c r="L19" i="2"/>
  <c r="L13" i="2"/>
  <c r="L8" i="2"/>
  <c r="AD51" i="2" l="1"/>
  <c r="R113" i="2"/>
  <c r="S93" i="2"/>
  <c r="C129" i="2"/>
  <c r="V107" i="2" s="1"/>
  <c r="AE51" i="2"/>
  <c r="H122" i="2"/>
  <c r="H121" i="2"/>
  <c r="H120" i="2"/>
  <c r="H119" i="2"/>
  <c r="H118" i="2"/>
  <c r="H117" i="2"/>
  <c r="H116" i="2"/>
  <c r="H115" i="2"/>
  <c r="B95" i="2" a="1"/>
  <c r="B115" i="2" a="1"/>
  <c r="B115" i="2" l="1"/>
  <c r="B95" i="2"/>
  <c r="D95" i="2" l="1"/>
  <c r="Q94" i="2" a="1"/>
  <c r="Q94" i="2" s="1"/>
  <c r="R94" i="2" s="1"/>
  <c r="C115" i="2"/>
  <c r="D115" i="2"/>
  <c r="Q114" i="2" a="1"/>
  <c r="Q114" i="2" s="1"/>
  <c r="R114" i="2" s="1"/>
  <c r="C95" i="2"/>
  <c r="S114" i="2" l="1"/>
  <c r="S94" i="2"/>
  <c r="B96" i="2" a="1"/>
  <c r="B116" i="2" a="1"/>
  <c r="B116" i="2" l="1"/>
  <c r="D116" i="2" s="1"/>
  <c r="B96" i="2"/>
  <c r="D96" i="2" l="1"/>
  <c r="Q95" i="2" a="1"/>
  <c r="Q95" i="2" s="1"/>
  <c r="R95" i="2" s="1"/>
  <c r="C96" i="2"/>
  <c r="C116" i="2"/>
  <c r="Q115" i="2" a="1"/>
  <c r="Q115" i="2" s="1"/>
  <c r="S95" i="2" l="1"/>
  <c r="R115" i="2"/>
  <c r="S115" i="2"/>
  <c r="B97" i="2" a="1"/>
  <c r="B117" i="2" a="1"/>
  <c r="B97" i="2" l="1"/>
  <c r="Q96" i="2" s="1" a="1"/>
  <c r="Q96" i="2" s="1"/>
  <c r="B117" i="2"/>
  <c r="D117" i="2" s="1"/>
  <c r="D97" i="2" l="1"/>
  <c r="R96" i="2"/>
  <c r="C97" i="2"/>
  <c r="C117" i="2"/>
  <c r="Q116" i="2" a="1"/>
  <c r="Q116" i="2" s="1"/>
  <c r="S96" i="2" l="1"/>
  <c r="R116" i="2"/>
  <c r="S116" i="2"/>
  <c r="B118" i="2" a="1"/>
  <c r="B98" i="2" a="1"/>
  <c r="B98" i="2" l="1"/>
  <c r="B118" i="2"/>
  <c r="D118" i="2" s="1"/>
  <c r="D98" i="2" l="1"/>
  <c r="Q97" i="2" a="1"/>
  <c r="Q97" i="2" s="1"/>
  <c r="S97" i="2" s="1"/>
  <c r="C98" i="2"/>
  <c r="C118" i="2"/>
  <c r="Q117" i="2" a="1"/>
  <c r="Q117" i="2" s="1"/>
  <c r="R97" i="2" l="1"/>
  <c r="S117" i="2"/>
  <c r="R117" i="2"/>
  <c r="B99" i="2" a="1"/>
  <c r="B119" i="2" a="1"/>
  <c r="B99" i="2" l="1"/>
  <c r="B119" i="2"/>
  <c r="D119" i="2" s="1"/>
  <c r="D99" i="2" l="1"/>
  <c r="Q98" i="2" a="1"/>
  <c r="Q98" i="2" s="1"/>
  <c r="S98" i="2" s="1"/>
  <c r="C99" i="2"/>
  <c r="C119" i="2"/>
  <c r="Q118" i="2" a="1"/>
  <c r="Q118" i="2" s="1"/>
  <c r="R98" i="2" l="1"/>
  <c r="R118" i="2"/>
  <c r="S118" i="2"/>
  <c r="B100" i="2" a="1"/>
  <c r="B120" i="2" a="1"/>
  <c r="B100" i="2" l="1"/>
  <c r="Q99" i="2" s="1" a="1"/>
  <c r="Q99" i="2" s="1"/>
  <c r="B120" i="2"/>
  <c r="D100" i="2" l="1"/>
  <c r="R99" i="2"/>
  <c r="C100" i="2"/>
  <c r="C120" i="2"/>
  <c r="D120" i="2"/>
  <c r="Q119" i="2" a="1"/>
  <c r="Q119" i="2" s="1"/>
  <c r="S99" i="2" l="1"/>
  <c r="R119" i="2"/>
  <c r="S119" i="2"/>
  <c r="B101" i="2" a="1"/>
  <c r="B121" i="2" a="1"/>
  <c r="B101" i="2" l="1"/>
  <c r="B121" i="2"/>
  <c r="D101" i="2" l="1"/>
  <c r="Q100" i="2" a="1"/>
  <c r="Q100" i="2" s="1"/>
  <c r="S100" i="2" s="1"/>
  <c r="C101" i="2"/>
  <c r="C121" i="2"/>
  <c r="D121" i="2"/>
  <c r="Q120" i="2" a="1"/>
  <c r="Q120" i="2" s="1"/>
  <c r="R100" i="2" l="1"/>
  <c r="S120" i="2"/>
  <c r="R120" i="2"/>
  <c r="B102" i="2" a="1"/>
  <c r="B122" i="2" a="1"/>
  <c r="B102" i="2" l="1"/>
  <c r="B122" i="2"/>
  <c r="D102" i="2" l="1"/>
  <c r="Q101" i="2" a="1"/>
  <c r="Q101" i="2" s="1"/>
  <c r="R101" i="2" s="1"/>
  <c r="C102" i="2"/>
  <c r="C122" i="2"/>
  <c r="D122" i="2"/>
  <c r="Q121" i="2" a="1"/>
  <c r="Q121" i="2" s="1"/>
  <c r="S101" i="2" l="1"/>
  <c r="S121" i="2"/>
  <c r="R121" i="2"/>
  <c r="B123" i="2" a="1"/>
  <c r="B103" i="2" a="1"/>
  <c r="B103" i="2" l="1"/>
  <c r="B123" i="2"/>
  <c r="D103" i="2" l="1"/>
  <c r="Q102" i="2" a="1"/>
  <c r="Q102" i="2" s="1"/>
  <c r="R102" i="2" s="1"/>
  <c r="C103" i="2"/>
  <c r="C123" i="2"/>
  <c r="D123" i="2"/>
  <c r="Q122" i="2" a="1"/>
  <c r="Q122" i="2" s="1"/>
  <c r="S102" i="2" l="1"/>
  <c r="S122" i="2"/>
  <c r="R122" i="2"/>
  <c r="B104" i="2" a="1"/>
  <c r="B124" i="2" a="1"/>
  <c r="B104" i="2" l="1"/>
  <c r="B124" i="2"/>
  <c r="D104" i="2" l="1"/>
  <c r="Q103" i="2" a="1"/>
  <c r="Q103" i="2" s="1"/>
  <c r="S103" i="2" s="1"/>
  <c r="C104" i="2"/>
  <c r="C124" i="2"/>
  <c r="D124" i="2"/>
  <c r="Q123" i="2" a="1"/>
  <c r="Q123" i="2" s="1"/>
  <c r="R103" i="2" l="1"/>
  <c r="R123" i="2"/>
  <c r="S123" i="2"/>
  <c r="B105" i="2" a="1"/>
  <c r="B125" i="2" a="1"/>
  <c r="B105" i="2" l="1"/>
  <c r="B125" i="2"/>
  <c r="Q124" i="2" s="1" a="1"/>
  <c r="Q124" i="2" s="1"/>
  <c r="C105" i="2" l="1"/>
  <c r="Q104" i="2" a="1"/>
  <c r="Q104" i="2" s="1"/>
  <c r="S104" i="2" s="1"/>
  <c r="D105" i="2"/>
  <c r="C125" i="2"/>
  <c r="D125" i="2"/>
  <c r="R104" i="2" l="1"/>
  <c r="S124" i="2"/>
  <c r="R124" i="2"/>
  <c r="B106" i="2" a="1"/>
  <c r="B126" i="2" a="1"/>
  <c r="B126" i="2" l="1"/>
  <c r="B106" i="2"/>
  <c r="C106" i="2" s="1"/>
  <c r="D106" i="2" l="1"/>
  <c r="C126" i="2"/>
  <c r="D126" i="2"/>
  <c r="Q125" i="2" a="1"/>
  <c r="Q125" i="2" s="1"/>
  <c r="R125" i="2" l="1"/>
  <c r="S125" i="2"/>
  <c r="B127" i="2" a="1"/>
  <c r="B127" i="2" l="1"/>
  <c r="C127" i="2" l="1"/>
  <c r="D1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<sst xmlns="http://schemas.openxmlformats.org/spreadsheetml/2006/main" count="320" uniqueCount="127">
  <si>
    <t>&lt;=</t>
  </si>
  <si>
    <t>Tour length</t>
  </si>
  <si>
    <t>=</t>
  </si>
  <si>
    <t xml:space="preserve"> </t>
  </si>
  <si>
    <t>From</t>
  </si>
  <si>
    <t>To</t>
  </si>
  <si>
    <t>Data</t>
  </si>
  <si>
    <t>Farm</t>
  </si>
  <si>
    <t>East</t>
  </si>
  <si>
    <t>North</t>
  </si>
  <si>
    <t>Collection Requirement (1000s)</t>
  </si>
  <si>
    <t>Postion (10s)</t>
  </si>
  <si>
    <t>-</t>
  </si>
  <si>
    <t>Required Daily</t>
  </si>
  <si>
    <t>Required every other day</t>
  </si>
  <si>
    <t>Eucledian Distance</t>
  </si>
  <si>
    <t>Capacity</t>
  </si>
  <si>
    <t>Day</t>
  </si>
  <si>
    <t>Day 2</t>
  </si>
  <si>
    <t>Day 1</t>
  </si>
  <si>
    <t>Col - Row</t>
  </si>
  <si>
    <t>10 to 1</t>
  </si>
  <si>
    <t>8 to 1</t>
  </si>
  <si>
    <t>1 to 2</t>
  </si>
  <si>
    <t>1-2-6-10</t>
  </si>
  <si>
    <t>1-10-6-2-1</t>
  </si>
  <si>
    <t>1-10-6-7-11-9-8-1</t>
  </si>
  <si>
    <t>1-8-9-11-7-6-10-1</t>
  </si>
  <si>
    <t>1-8-9-11-10-1</t>
  </si>
  <si>
    <t>6 to 7</t>
  </si>
  <si>
    <t>1-10-6-20-7-11-9-8-1</t>
  </si>
  <si>
    <t>1-8-9-11-7-20-6-10-1</t>
  </si>
  <si>
    <t>1-10-11-9-8-1</t>
  </si>
  <si>
    <t>1-6-7-10-1</t>
  </si>
  <si>
    <t>2-5-18-2</t>
  </si>
  <si>
    <t>3-16-13-4-19-3</t>
  </si>
  <si>
    <t>1-8-21-9-11-7-6-10-1</t>
  </si>
  <si>
    <t>1-10-7-6-1</t>
  </si>
  <si>
    <t>1-2-6-20-7-10-1</t>
  </si>
  <si>
    <t>1-10-7-20-6-2-1</t>
  </si>
  <si>
    <t>1-2-17-6-7-10-1</t>
  </si>
  <si>
    <t>1-10-7-6-17-2-1</t>
  </si>
  <si>
    <t>1-8-10-1</t>
  </si>
  <si>
    <t>1-10-8-1</t>
  </si>
  <si>
    <t>1-6-10-1</t>
  </si>
  <si>
    <t>1-10-6-1</t>
  </si>
  <si>
    <t>1-10-7-6-2-1</t>
  </si>
  <si>
    <t>1-2-6-7-10-1</t>
  </si>
  <si>
    <t>1-6-10-11-9-8-1</t>
  </si>
  <si>
    <t>1-8-9-11-10-6-1</t>
  </si>
  <si>
    <t>1-10-9-8-1</t>
  </si>
  <si>
    <t>1-8-9-10-1</t>
  </si>
  <si>
    <t>1-2-17-1</t>
  </si>
  <si>
    <t>1-17-2-1</t>
  </si>
  <si>
    <t>1-10-7-11-9-8-1</t>
  </si>
  <si>
    <t>1-8-9-11-7-10-1</t>
  </si>
  <si>
    <t>1-2-17-6-10-1</t>
  </si>
  <si>
    <t>1-10-6-17-2-1</t>
  </si>
  <si>
    <t>1-17-2-6-10-1</t>
  </si>
  <si>
    <t>1-6-7-11-9-10-1</t>
  </si>
  <si>
    <t>18 =1</t>
  </si>
  <si>
    <t>18 to 2</t>
  </si>
  <si>
    <t>18 to 5</t>
  </si>
  <si>
    <t>14 =1</t>
  </si>
  <si>
    <t>1-2-18-6-10-1</t>
  </si>
  <si>
    <t>15=1</t>
  </si>
  <si>
    <t>20=0</t>
  </si>
  <si>
    <t>12=1</t>
  </si>
  <si>
    <t>1-10-7-6-18-2-1</t>
  </si>
  <si>
    <t>16 = 0</t>
  </si>
  <si>
    <t>19 = 0</t>
  </si>
  <si>
    <t>1-2-18-6-7-10-1</t>
  </si>
  <si>
    <t>17 = 0</t>
  </si>
  <si>
    <t>1-2-18-5-14-3-15-4-13-1</t>
  </si>
  <si>
    <t>1-13-4-15-3-14-5-18-2-1</t>
  </si>
  <si>
    <t>13 = 0</t>
  </si>
  <si>
    <t>1-2-18-6-7-11-9-10-1</t>
  </si>
  <si>
    <t>1-2-18-5-14-3-15-4-12-8-1</t>
  </si>
  <si>
    <t>Sub Tour elims Day 1</t>
  </si>
  <si>
    <t>Sub Tour elims Day 2</t>
  </si>
  <si>
    <t>21=0</t>
  </si>
  <si>
    <t>1 to 8</t>
  </si>
  <si>
    <t>1-10-9-21-8-1</t>
  </si>
  <si>
    <t>1-10-6-2-17-1</t>
  </si>
  <si>
    <t>1-10-6-20-7-9-21-8-1</t>
  </si>
  <si>
    <t>1 to 8 - 10</t>
  </si>
  <si>
    <t>1-10-9-1</t>
  </si>
  <si>
    <t>1-10-17-2-1</t>
  </si>
  <si>
    <t>1-10-6-20-7-1</t>
  </si>
  <si>
    <t>1-10-2-17-1</t>
  </si>
  <si>
    <t>1-10-20-7-6-1</t>
  </si>
  <si>
    <t>1-10-7-20-6-1</t>
  </si>
  <si>
    <t>1-10-7-20-6-17-2-1</t>
  </si>
  <si>
    <t>1-10-6-9-21-8-1</t>
  </si>
  <si>
    <t>1-10-6-17-1</t>
  </si>
  <si>
    <t>1-10-6-17-2-5-3-16-19-4-13-8-1</t>
  </si>
  <si>
    <t>20 to 7</t>
  </si>
  <si>
    <t>21 to 9</t>
  </si>
  <si>
    <t>17 to 2</t>
  </si>
  <si>
    <t>16 to 19</t>
  </si>
  <si>
    <t>1-10-7-20-6-17-1</t>
  </si>
  <si>
    <t>13 to 4</t>
  </si>
  <si>
    <t>20-6-7-20</t>
  </si>
  <si>
    <t>20-7-6-20</t>
  </si>
  <si>
    <t>9-21-8-21</t>
  </si>
  <si>
    <t>21-8-9-21</t>
  </si>
  <si>
    <t>Day 2 Sum Col</t>
  </si>
  <si>
    <t>Day 2 Sum Row</t>
  </si>
  <si>
    <t>Row Total Over 2 days</t>
  </si>
  <si>
    <t>Col Total over 2 days</t>
  </si>
  <si>
    <t>Minimise Total Distance</t>
  </si>
  <si>
    <t>Sequence</t>
  </si>
  <si>
    <t>C</t>
  </si>
  <si>
    <t>W</t>
  </si>
  <si>
    <t>Farm 11 = 1</t>
  </si>
  <si>
    <t>Find row number corresponding to the sequence position</t>
  </si>
  <si>
    <t>Day 1 Sum Col</t>
  </si>
  <si>
    <t>Day 1 Sum Row</t>
  </si>
  <si>
    <t>Tanker</t>
  </si>
  <si>
    <t>Sum of Row</t>
  </si>
  <si>
    <t>Required every other day                             Y_i_1 + Y_i_2 = 1         (for i = 11 to 21)</t>
  </si>
  <si>
    <t>Objective Function                               SUM[i = 1 to 21] SUM[j = 1 to 21]          C_i_j * X_i_j</t>
  </si>
  <si>
    <t xml:space="preserve">Sum Of Col              Required daily                   SUM[j = 1 to 10 ] x_i_j_1 =1     For(i = 1 to 10)                   </t>
  </si>
  <si>
    <t>Required Daily SUM[i = 1 to 10] x_i_j_1 =1      for j = 1 to 10</t>
  </si>
  <si>
    <t>SUM[i = 1 to 21] K_i * y_i_k  &lt;= C (For k = 1 to 2)</t>
  </si>
  <si>
    <t>Net Flow = 0 For farms 11-21</t>
  </si>
  <si>
    <t>Milk Collection problem N=21 (Different model to the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</si>
</sst>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D94D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1"/>
    <xf numFmtId="0" fontId="1" fillId="2" borderId="0" xfId="1" applyFill="1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/>
    <xf numFmtId="0" fontId="2" fillId="0" borderId="0" xfId="1" applyFont="1"/>
    <xf numFmtId="0" fontId="2" fillId="0" borderId="0" xfId="1" applyFont="1" applyAlignment="1">
      <alignment horizontal="right"/>
    </xf>
    <xf numFmtId="0" fontId="1" fillId="3" borderId="1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1" fillId="0" borderId="0" xfId="1" applyFill="1"/>
    <xf numFmtId="0" fontId="1" fillId="3" borderId="0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Alignment="1"/>
    <xf numFmtId="0" fontId="1" fillId="0" borderId="9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 applyFill="1" applyAlignment="1">
      <alignment vertical="center"/>
    </xf>
    <xf numFmtId="0" fontId="1" fillId="0" borderId="0" xfId="1" quotePrefix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ill="1" applyAlignment="1">
      <alignment horizontal="center"/>
    </xf>
    <xf numFmtId="0" fontId="1" fillId="7" borderId="0" xfId="1" applyFill="1" applyAlignment="1"/>
    <xf numFmtId="16" fontId="1" fillId="0" borderId="0" xfId="1" applyNumberFormat="1"/>
    <xf numFmtId="14" fontId="1" fillId="0" borderId="0" xfId="1" applyNumberFormat="1"/>
    <xf numFmtId="0" fontId="6" fillId="0" borderId="0" xfId="1" applyFont="1"/>
    <xf numFmtId="0" fontId="1" fillId="0" borderId="0" xfId="1" applyAlignment="1">
      <alignment horizontal="center"/>
    </xf>
    <xf numFmtId="0" fontId="1" fillId="3" borderId="0" xfId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left"/>
    </xf>
    <xf numFmtId="0" fontId="1" fillId="5" borderId="0" xfId="1" applyFill="1" applyAlignment="1">
      <alignment horizontal="center" vertical="center"/>
    </xf>
    <xf numFmtId="0" fontId="1" fillId="5" borderId="0" xfId="1" applyFill="1" applyAlignment="1">
      <alignment horizontal="center" vertical="center" wrapText="1"/>
    </xf>
    <xf numFmtId="0" fontId="2" fillId="6" borderId="0" xfId="1" applyFont="1" applyFill="1" applyBorder="1" applyAlignment="1">
      <alignment horizontal="center"/>
    </xf>
    <xf numFmtId="0" fontId="2" fillId="6" borderId="4" xfId="1" applyFont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6" borderId="0" xfId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6" borderId="0" xfId="1" applyFill="1" applyAlignment="1">
      <alignment horizontal="center" vertical="top" wrapText="1"/>
    </xf>
  </cellXfs>
  <cellStyles count="2">
    <cellStyle name="Normal" xfId="0" builtinId="0"/>
    <cellStyle name="Normal 2" xfId="1" xr:uid="{AAFFBC69-ABD4-42BB-ADC9-7333297F485A}"/>
  </cellStyles>
  <dxfs count="0"/>
  <tableStyles count="0" defaultTableStyle="TableStyleMedium2" defaultPivotStyle="PivotStyleLight16"/>
  <colors>
    <mruColors>
      <color rgb="FFBD9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Day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rgbClr val="BD94D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38100">
                <a:solidFill>
                  <a:srgbClr val="BD94D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F15C240-AFAD-49A9-9CE5-0D2CFE3954C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22D-4D62-A6E9-100AE958B46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B137B9-8444-44D4-BE90-DD5BA666C5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22D-4D62-A6E9-100AE958B4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582B06-36BA-4A21-8BA7-D65CB663E5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22D-4D62-A6E9-100AE958B46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0B8629-730A-4C85-A060-F8E750B004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22D-4D62-A6E9-100AE958B4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B7F81E0-4DDD-4413-A53A-5E002CAB03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22D-4D62-A6E9-100AE958B4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68E4070-7899-4C37-BE8B-C29BBE8E0F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22D-4D62-A6E9-100AE958B4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F8B848-5BF7-4848-93E6-A6D5345120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22D-4D62-A6E9-100AE958B4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E932C22-A5B0-4FC6-A54A-9343FD424C3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22D-4D62-A6E9-100AE958B4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F2554E7-A52D-4B2F-8E56-496072C43C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22D-4D62-A6E9-100AE958B4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8C50D50-E1D4-44CF-A6D5-0C8261D855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22D-4D62-A6E9-100AE958B46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E65709E-AF83-47AA-8CEF-25C25B2C8C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22D-4D62-A6E9-100AE958B46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195DC98-C203-4670-B19D-FD58624CC2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22D-4D62-A6E9-100AE958B46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74E809C-8405-48C4-A0F1-528968F625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22D-4D62-A6E9-100AE958B46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0D7C859-2A00-4B85-B80C-FAC900ECDD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22D-4D62-A6E9-100AE958B46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638B691-3953-48F1-865B-7D56A1BE73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22D-4D62-A6E9-100AE958B46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ED55C4E-3E8E-40E5-89F0-B1DF63D58C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22D-4D62-A6E9-100AE958B469}"/>
                </c:ext>
              </c:extLst>
            </c:dLbl>
            <c:numFmt formatCode="#,##0_);\(#,##0\)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'Milk Collection'!$C$92:$C$107</c:f>
              <c:numCache>
                <c:formatCode>General</c:formatCode>
                <c:ptCount val="16"/>
                <c:pt idx="0">
                  <c:v>0</c:v>
                </c:pt>
                <c:pt idx="1">
                  <c:v>-3</c:v>
                </c:pt>
                <c:pt idx="2">
                  <c:v>-6</c:v>
                </c:pt>
                <c:pt idx="3">
                  <c:v>-5</c:v>
                </c:pt>
                <c:pt idx="4">
                  <c:v>-2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  <c:pt idx="12">
                  <c:v>-4</c:v>
                </c:pt>
                <c:pt idx="13">
                  <c:v>-5</c:v>
                </c:pt>
                <c:pt idx="14">
                  <c:v>-1</c:v>
                </c:pt>
                <c:pt idx="15">
                  <c:v>0</c:v>
                </c:pt>
              </c:numCache>
            </c:numRef>
          </c:xVal>
          <c:yVal>
            <c:numRef>
              <c:f>'Milk Collection'!$D$92:$D$107</c:f>
              <c:numCache>
                <c:formatCode>General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  <c:pt idx="10">
                  <c:v>-6</c:v>
                </c:pt>
                <c:pt idx="11">
                  <c:v>-6</c:v>
                </c:pt>
                <c:pt idx="12">
                  <c:v>-7</c:v>
                </c:pt>
                <c:pt idx="13">
                  <c:v>-2</c:v>
                </c:pt>
                <c:pt idx="14">
                  <c:v>-3</c:v>
                </c:pt>
                <c:pt idx="15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'Milk Collection'!$B$92:$B$107</c15:f>
                <c15:dlblRangeCache>
                  <c:ptCount val="16"/>
                  <c:pt idx="0">
                    <c:v>1</c:v>
                  </c:pt>
                  <c:pt idx="1">
                    <c:v>2</c:v>
                  </c:pt>
                  <c:pt idx="2">
                    <c:v>18</c:v>
                  </c:pt>
                  <c:pt idx="3">
                    <c:v>5</c:v>
                  </c:pt>
                  <c:pt idx="4">
                    <c:v>14</c:v>
                  </c:pt>
                  <c:pt idx="5">
                    <c:v>3</c:v>
                  </c:pt>
                  <c:pt idx="6">
                    <c:v>15</c:v>
                  </c:pt>
                  <c:pt idx="7">
                    <c:v>4</c:v>
                  </c:pt>
                  <c:pt idx="8">
                    <c:v>12</c:v>
                  </c:pt>
                  <c:pt idx="9">
                    <c:v>8</c:v>
                  </c:pt>
                  <c:pt idx="10">
                    <c:v>9</c:v>
                  </c:pt>
                  <c:pt idx="11">
                    <c:v>11</c:v>
                  </c:pt>
                  <c:pt idx="12">
                    <c:v>7</c:v>
                  </c:pt>
                  <c:pt idx="13">
                    <c:v>6</c:v>
                  </c:pt>
                  <c:pt idx="14">
                    <c:v>10</c:v>
                  </c:pt>
                  <c:pt idx="15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F22D-4D62-A6E9-100AE958B4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2738832"/>
        <c:axId val="427305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Farm plot</c:v>
                </c:tx>
                <c:spPr>
                  <a:ln w="19050" cap="rnd">
                    <a:solidFill>
                      <a:schemeClr val="accent1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5875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'Milk Collection'!$C$5:$C$25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-3</c:v>
                      </c:pt>
                      <c:pt idx="2">
                        <c:v>1</c:v>
                      </c:pt>
                      <c:pt idx="3">
                        <c:v>4</c:v>
                      </c:pt>
                      <c:pt idx="4">
                        <c:v>-5</c:v>
                      </c:pt>
                      <c:pt idx="5">
                        <c:v>-5</c:v>
                      </c:pt>
                      <c:pt idx="6">
                        <c:v>-4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-1</c:v>
                      </c:pt>
                      <c:pt idx="10">
                        <c:v>0</c:v>
                      </c:pt>
                      <c:pt idx="11">
                        <c:v>6</c:v>
                      </c:pt>
                      <c:pt idx="12">
                        <c:v>2</c:v>
                      </c:pt>
                      <c:pt idx="13">
                        <c:v>-2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-3</c:v>
                      </c:pt>
                      <c:pt idx="17">
                        <c:v>-6</c:v>
                      </c:pt>
                      <c:pt idx="18">
                        <c:v>2</c:v>
                      </c:pt>
                      <c:pt idx="19">
                        <c:v>-6</c:v>
                      </c:pt>
                      <c:pt idx="20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'Milk Collection'!$D$5:$D$25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-2</c:v>
                      </c:pt>
                      <c:pt idx="6">
                        <c:v>-7</c:v>
                      </c:pt>
                      <c:pt idx="7">
                        <c:v>0</c:v>
                      </c:pt>
                      <c:pt idx="8">
                        <c:v>-6</c:v>
                      </c:pt>
                      <c:pt idx="9">
                        <c:v>-3</c:v>
                      </c:pt>
                      <c:pt idx="10">
                        <c:v>-6</c:v>
                      </c:pt>
                      <c:pt idx="11">
                        <c:v>4</c:v>
                      </c:pt>
                      <c:pt idx="12">
                        <c:v>5</c:v>
                      </c:pt>
                      <c:pt idx="13">
                        <c:v>8</c:v>
                      </c:pt>
                      <c:pt idx="14">
                        <c:v>10</c:v>
                      </c:pt>
                      <c:pt idx="15">
                        <c:v>8</c:v>
                      </c:pt>
                      <c:pt idx="16">
                        <c:v>1</c:v>
                      </c:pt>
                      <c:pt idx="17">
                        <c:v>5</c:v>
                      </c:pt>
                      <c:pt idx="18">
                        <c:v>9</c:v>
                      </c:pt>
                      <c:pt idx="19">
                        <c:v>-5</c:v>
                      </c:pt>
                      <c:pt idx="20">
                        <c:v>-4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F22D-4D62-A6E9-100AE958B469}"/>
                  </c:ext>
                </c:extLst>
              </c15:ser>
            </c15:filteredScatterSeries>
          </c:ext>
        </c:extLst>
      </c:scatterChart>
      <c:valAx>
        <c:axId val="427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512"/>
        <c:crosses val="autoZero"/>
        <c:crossBetween val="midCat"/>
      </c:valAx>
      <c:valAx>
        <c:axId val="4273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Day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61AA7AA-7965-45E1-90B5-41462B9B8A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56B-4C46-90EB-79530BCBEA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7BEDD4-F8E7-41C0-BA7B-599EB42485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56B-4C46-90EB-79530BCBEA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5959E23-AEE4-45B4-A35E-F8C91181BB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56B-4C46-90EB-79530BCBEA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464EA1-930E-418A-8D16-EDF35A2531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56B-4C46-90EB-79530BCBEA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40A054-C507-46F9-A7B2-1080C9A66E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56B-4C46-90EB-79530BCBEA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BC6AD0B-912B-49D3-B634-766186893A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56B-4C46-90EB-79530BCBEA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1515EB8-019A-48FE-905C-57F591E148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56B-4C46-90EB-79530BCBEA2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E667695-1B41-4206-AB93-0413654DA4A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56B-4C46-90EB-79530BCBEA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902BEBB-1DF8-4442-A58A-DD0FC8089F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56B-4C46-90EB-79530BCBEA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CCEF6AE-85C8-4ED9-AB24-8984CE78B8A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56B-4C46-90EB-79530BCBEA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A0BDC74-4708-4D31-8DEA-C7C7CBD7C7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56B-4C46-90EB-79530BCBEA2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F966474-D8F8-4DEB-B75B-F8010A65CC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56B-4C46-90EB-79530BCBEA2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E513EDA-B15B-4682-A22A-08A9D5BE06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56B-4C46-90EB-79530BCBEA2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5B04302-4AD6-4EC7-8066-D2FED11E05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56B-4C46-90EB-79530BCBEA2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99A4EFB-0C98-4D26-A9CF-0A856750C9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56B-4C46-90EB-79530BCBEA2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3A41E45-F157-4F77-B450-86CFFF9B41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56B-4C46-90EB-79530BCBEA2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D87061B-2841-413C-AEC6-85B8FFA1F3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56B-4C46-90EB-79530BCBEA21}"/>
                </c:ext>
              </c:extLst>
            </c:dLbl>
            <c:numFmt formatCode="#,##0_);\(#,##0\)" sourceLinked="0"/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'Milk Collection'!$C$112:$C$128</c:f>
              <c:numCache>
                <c:formatCode>General</c:formatCode>
                <c:ptCount val="17"/>
                <c:pt idx="0">
                  <c:v>0</c:v>
                </c:pt>
                <c:pt idx="1">
                  <c:v>-3</c:v>
                </c:pt>
                <c:pt idx="2">
                  <c:v>-3</c:v>
                </c:pt>
                <c:pt idx="3">
                  <c:v>-5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-4</c:v>
                </c:pt>
                <c:pt idx="13">
                  <c:v>-6</c:v>
                </c:pt>
                <c:pt idx="14">
                  <c:v>-5</c:v>
                </c:pt>
                <c:pt idx="15">
                  <c:v>-1</c:v>
                </c:pt>
                <c:pt idx="16">
                  <c:v>0</c:v>
                </c:pt>
              </c:numCache>
            </c:numRef>
          </c:xVal>
          <c:yVal>
            <c:numRef>
              <c:f>'Milk Collection'!$D$112:$D$128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11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5</c:v>
                </c:pt>
                <c:pt idx="9">
                  <c:v>0</c:v>
                </c:pt>
                <c:pt idx="10">
                  <c:v>-4</c:v>
                </c:pt>
                <c:pt idx="11">
                  <c:v>-6</c:v>
                </c:pt>
                <c:pt idx="12">
                  <c:v>-7</c:v>
                </c:pt>
                <c:pt idx="13">
                  <c:v>-5</c:v>
                </c:pt>
                <c:pt idx="14">
                  <c:v>-2</c:v>
                </c:pt>
                <c:pt idx="15">
                  <c:v>-3</c:v>
                </c:pt>
                <c:pt idx="16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'Milk Collection'!$B$112:$B$128</c15:f>
                <c15:dlblRangeCache>
                  <c:ptCount val="17"/>
                  <c:pt idx="0">
                    <c:v>1</c:v>
                  </c:pt>
                  <c:pt idx="1">
                    <c:v>17</c:v>
                  </c:pt>
                  <c:pt idx="2">
                    <c:v>2</c:v>
                  </c:pt>
                  <c:pt idx="3">
                    <c:v>5</c:v>
                  </c:pt>
                  <c:pt idx="4">
                    <c:v>3</c:v>
                  </c:pt>
                  <c:pt idx="5">
                    <c:v>19</c:v>
                  </c:pt>
                  <c:pt idx="6">
                    <c:v>16</c:v>
                  </c:pt>
                  <c:pt idx="7">
                    <c:v>4</c:v>
                  </c:pt>
                  <c:pt idx="8">
                    <c:v>13</c:v>
                  </c:pt>
                  <c:pt idx="9">
                    <c:v>8</c:v>
                  </c:pt>
                  <c:pt idx="10">
                    <c:v>21</c:v>
                  </c:pt>
                  <c:pt idx="11">
                    <c:v>9</c:v>
                  </c:pt>
                  <c:pt idx="12">
                    <c:v>7</c:v>
                  </c:pt>
                  <c:pt idx="13">
                    <c:v>20</c:v>
                  </c:pt>
                  <c:pt idx="14">
                    <c:v>6</c:v>
                  </c:pt>
                  <c:pt idx="15">
                    <c:v>10</c:v>
                  </c:pt>
                  <c:pt idx="16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0-E56B-4C46-90EB-79530BCBEA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2738832"/>
        <c:axId val="4273051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Farm plot</c:v>
                </c:tx>
                <c:spPr>
                  <a:ln w="19050" cap="rnd">
                    <a:solidFill>
                      <a:schemeClr val="accent1">
                        <a:alpha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1">
                          <a:alpha val="60000"/>
                        </a:schemeClr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trendline>
                  <c:spPr>
                    <a:ln w="15875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'Milk Collection'!$C$5:$C$25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-3</c:v>
                      </c:pt>
                      <c:pt idx="2">
                        <c:v>1</c:v>
                      </c:pt>
                      <c:pt idx="3">
                        <c:v>4</c:v>
                      </c:pt>
                      <c:pt idx="4">
                        <c:v>-5</c:v>
                      </c:pt>
                      <c:pt idx="5">
                        <c:v>-5</c:v>
                      </c:pt>
                      <c:pt idx="6">
                        <c:v>-4</c:v>
                      </c:pt>
                      <c:pt idx="7">
                        <c:v>6</c:v>
                      </c:pt>
                      <c:pt idx="8">
                        <c:v>3</c:v>
                      </c:pt>
                      <c:pt idx="9">
                        <c:v>-1</c:v>
                      </c:pt>
                      <c:pt idx="10">
                        <c:v>0</c:v>
                      </c:pt>
                      <c:pt idx="11">
                        <c:v>6</c:v>
                      </c:pt>
                      <c:pt idx="12">
                        <c:v>2</c:v>
                      </c:pt>
                      <c:pt idx="13">
                        <c:v>-2</c:v>
                      </c:pt>
                      <c:pt idx="14">
                        <c:v>6</c:v>
                      </c:pt>
                      <c:pt idx="15">
                        <c:v>1</c:v>
                      </c:pt>
                      <c:pt idx="16">
                        <c:v>-3</c:v>
                      </c:pt>
                      <c:pt idx="17">
                        <c:v>-6</c:v>
                      </c:pt>
                      <c:pt idx="18">
                        <c:v>2</c:v>
                      </c:pt>
                      <c:pt idx="19">
                        <c:v>-6</c:v>
                      </c:pt>
                      <c:pt idx="20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'Milk Collection'!$D$5:$D$25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-2</c:v>
                      </c:pt>
                      <c:pt idx="6">
                        <c:v>-7</c:v>
                      </c:pt>
                      <c:pt idx="7">
                        <c:v>0</c:v>
                      </c:pt>
                      <c:pt idx="8">
                        <c:v>-6</c:v>
                      </c:pt>
                      <c:pt idx="9">
                        <c:v>-3</c:v>
                      </c:pt>
                      <c:pt idx="10">
                        <c:v>-6</c:v>
                      </c:pt>
                      <c:pt idx="11">
                        <c:v>4</c:v>
                      </c:pt>
                      <c:pt idx="12">
                        <c:v>5</c:v>
                      </c:pt>
                      <c:pt idx="13">
                        <c:v>8</c:v>
                      </c:pt>
                      <c:pt idx="14">
                        <c:v>10</c:v>
                      </c:pt>
                      <c:pt idx="15">
                        <c:v>8</c:v>
                      </c:pt>
                      <c:pt idx="16">
                        <c:v>1</c:v>
                      </c:pt>
                      <c:pt idx="17">
                        <c:v>5</c:v>
                      </c:pt>
                      <c:pt idx="18">
                        <c:v>9</c:v>
                      </c:pt>
                      <c:pt idx="19">
                        <c:v>-5</c:v>
                      </c:pt>
                      <c:pt idx="20">
                        <c:v>-4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E56B-4C46-90EB-79530BCBEA21}"/>
                  </c:ext>
                </c:extLst>
              </c15:ser>
            </c15:filteredScatterSeries>
          </c:ext>
        </c:extLst>
      </c:scatterChart>
      <c:valAx>
        <c:axId val="427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0512"/>
        <c:crosses val="autoZero"/>
        <c:crossBetween val="midCat"/>
      </c:valAx>
      <c:valAx>
        <c:axId val="4273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Farm Layout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8606B42-9285-4334-AD4B-F216C99B96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87D-462E-ACBC-8C8126CA00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821AF5A-E3F6-4CD9-B91F-F16036CE83E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87D-462E-ACBC-8C8126CA00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509A5A-A34E-4D14-85C4-1F943F6CD88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87D-462E-ACBC-8C8126CA00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D54BE0E-6588-4588-81C3-FC6CBA0BC81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87D-462E-ACBC-8C8126CA00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138CBF8-9883-4B6C-9929-9897B550018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87D-462E-ACBC-8C8126CA006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B4CFDED-07BB-4EFB-9D46-DECB8C67C8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87D-462E-ACBC-8C8126CA006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29467E0-63E8-46E8-AA7B-50A3E6F9814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87D-462E-ACBC-8C8126CA006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C659AD1-44AA-4408-B433-B7F9E23C4FA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87D-462E-ACBC-8C8126CA006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C53188B-E824-432B-ABA0-DAB9C34311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87D-462E-ACBC-8C8126CA006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EE7AD1-9D42-4B6B-BCD7-CD3FB76C964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87D-462E-ACBC-8C8126CA006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1DC1190-AC22-407E-9AA6-2155FA5372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87D-462E-ACBC-8C8126CA006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BD1BECA-7273-42EB-98B0-36EAD46EFB3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87D-462E-ACBC-8C8126CA006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2049117-CFD9-4AA5-B706-BD238A86AC6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87D-462E-ACBC-8C8126CA006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78F8ACD-4FBB-463D-83C5-97704F03F95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87D-462E-ACBC-8C8126CA006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44FC07F-CB86-4BDD-826C-CEA78DE5A4E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87D-462E-ACBC-8C8126CA006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71E4880-0C42-49E6-8E08-008B2C1015A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87D-462E-ACBC-8C8126CA006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861B0E0-C677-4735-B5B8-9FBFFFDE13F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87D-462E-ACBC-8C8126CA006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6742AE9-3B7D-4912-B14B-306ABE2EE6E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87D-462E-ACBC-8C8126CA006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68689F8-D79D-4115-BB41-62B5C3F3586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87D-462E-ACBC-8C8126CA006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61AA21A-07F1-4F7E-84EA-5A4178D2E6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87D-462E-ACBC-8C8126CA006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0C8BE5E-4A27-4A47-9166-775856F4229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87D-462E-ACBC-8C8126CA0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'Milk Collection'!$C$5:$C$25</c:f>
              <c:numCache>
                <c:formatCode>General</c:formatCode>
                <c:ptCount val="21"/>
                <c:pt idx="0">
                  <c:v>0</c:v>
                </c:pt>
                <c:pt idx="1">
                  <c:v>-3</c:v>
                </c:pt>
                <c:pt idx="2">
                  <c:v>1</c:v>
                </c:pt>
                <c:pt idx="3">
                  <c:v>4</c:v>
                </c:pt>
                <c:pt idx="4">
                  <c:v>-5</c:v>
                </c:pt>
                <c:pt idx="5">
                  <c:v>-5</c:v>
                </c:pt>
                <c:pt idx="6">
                  <c:v>-4</c:v>
                </c:pt>
                <c:pt idx="7">
                  <c:v>6</c:v>
                </c:pt>
                <c:pt idx="8">
                  <c:v>3</c:v>
                </c:pt>
                <c:pt idx="9">
                  <c:v>-1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-2</c:v>
                </c:pt>
                <c:pt idx="14">
                  <c:v>6</c:v>
                </c:pt>
                <c:pt idx="15">
                  <c:v>1</c:v>
                </c:pt>
                <c:pt idx="16">
                  <c:v>-3</c:v>
                </c:pt>
                <c:pt idx="17">
                  <c:v>-6</c:v>
                </c:pt>
                <c:pt idx="18">
                  <c:v>2</c:v>
                </c:pt>
                <c:pt idx="19">
                  <c:v>-6</c:v>
                </c:pt>
                <c:pt idx="20">
                  <c:v>5</c:v>
                </c:pt>
              </c:numCache>
            </c:numRef>
          </c:xVal>
          <c:yVal>
            <c:numRef>
              <c:f>'Milk Collection'!$D$5:$D$25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9</c:v>
                </c:pt>
                <c:pt idx="5">
                  <c:v>-2</c:v>
                </c:pt>
                <c:pt idx="6">
                  <c:v>-7</c:v>
                </c:pt>
                <c:pt idx="7">
                  <c:v>0</c:v>
                </c:pt>
                <c:pt idx="8">
                  <c:v>-6</c:v>
                </c:pt>
                <c:pt idx="9">
                  <c:v>-3</c:v>
                </c:pt>
                <c:pt idx="10">
                  <c:v>-6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10</c:v>
                </c:pt>
                <c:pt idx="15">
                  <c:v>8</c:v>
                </c:pt>
                <c:pt idx="16">
                  <c:v>1</c:v>
                </c:pt>
                <c:pt idx="17">
                  <c:v>5</c:v>
                </c:pt>
                <c:pt idx="18">
                  <c:v>9</c:v>
                </c:pt>
                <c:pt idx="19">
                  <c:v>-5</c:v>
                </c:pt>
                <c:pt idx="20">
                  <c:v>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'Milk Collection'!$B$5:$B$25</c15:f>
                <c15:dlblRangeCache>
                  <c:ptCount val="21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87D-462E-ACBC-8C8126CA00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50640016"/>
        <c:axId val="650645840"/>
      </c:scatterChart>
      <c:valAx>
        <c:axId val="65064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45840"/>
        <c:crosses val="autoZero"/>
        <c:crossBetween val="midCat"/>
      </c:valAx>
      <c:valAx>
        <c:axId val="650645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4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476934</xdr:colOff>
      <xdr:row>91</xdr:row>
      <xdr:rowOff>16445</xdr:rowOff>
    </xdr:from>
    <xdr:to>
      <xdr:col>14</xdr:col>
      <xdr:colOff>167748</xdr:colOff>
      <xdr:row>108</xdr:row>
      <xdr:rowOff>75650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1660E-6E20-4776-B5E7-D4689317B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506539</xdr:colOff>
      <xdr:row>111</xdr:row>
      <xdr:rowOff>19736</xdr:rowOff>
    </xdr:from>
    <xdr:to>
      <xdr:col>14</xdr:col>
      <xdr:colOff>197353</xdr:colOff>
      <xdr:row>128</xdr:row>
      <xdr:rowOff>78942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3EAE6-8574-4DED-95B8-68F936BC9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273004</xdr:colOff>
      <xdr:row>3</xdr:row>
      <xdr:rowOff>115122</xdr:rowOff>
    </xdr:from>
    <xdr:to>
      <xdr:col>46</xdr:col>
      <xdr:colOff>174328</xdr:colOff>
      <xdr:row>21</xdr:row>
      <xdr:rowOff>3289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7C1D89-FE25-4F4D-9D4C-547B1BCF2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ds/Documents/Teaching%20Materials/ISC297/Students%20Work/SuitcaseP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ds/Documents/OneDrive/Teaching%20Materials/G54LDO/Models%20Excel/ORModels4-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casePacking1"/>
      <sheetName val="SuitcasePacking5"/>
    </sheetNames>
    <sheetDataSet>
      <sheetData sheetId="0"/>
      <sheetData sheetId="1">
        <row r="25">
          <cell r="E25">
            <v>4000</v>
          </cell>
          <cell r="F25">
            <v>32000</v>
          </cell>
        </row>
        <row r="45">
          <cell r="C45">
            <v>0.8500000000000002</v>
          </cell>
          <cell r="D45">
            <v>0.8500000000000002</v>
          </cell>
          <cell r="E45">
            <v>0</v>
          </cell>
          <cell r="F45">
            <v>0</v>
          </cell>
          <cell r="G45">
            <v>0.8500000000000002</v>
          </cell>
        </row>
        <row r="46">
          <cell r="C46">
            <v>0.5</v>
          </cell>
          <cell r="D46">
            <v>0</v>
          </cell>
          <cell r="E46">
            <v>0</v>
          </cell>
          <cell r="F46">
            <v>0.5</v>
          </cell>
          <cell r="G46">
            <v>0</v>
          </cell>
        </row>
        <row r="47">
          <cell r="C47">
            <v>0</v>
          </cell>
          <cell r="D47">
            <v>1</v>
          </cell>
          <cell r="E47">
            <v>1</v>
          </cell>
          <cell r="F47">
            <v>1</v>
          </cell>
          <cell r="G47">
            <v>1</v>
          </cell>
        </row>
        <row r="48">
          <cell r="C48">
            <v>0.5</v>
          </cell>
          <cell r="D48">
            <v>0</v>
          </cell>
          <cell r="E48">
            <v>0.5</v>
          </cell>
          <cell r="F48">
            <v>0</v>
          </cell>
          <cell r="G48">
            <v>0</v>
          </cell>
        </row>
        <row r="49">
          <cell r="C49">
            <v>1</v>
          </cell>
          <cell r="D49">
            <v>1</v>
          </cell>
          <cell r="E49">
            <v>0</v>
          </cell>
          <cell r="F49">
            <v>1</v>
          </cell>
          <cell r="G49">
            <v>1</v>
          </cell>
        </row>
        <row r="50">
          <cell r="C50">
            <v>0</v>
          </cell>
          <cell r="D50">
            <v>0</v>
          </cell>
          <cell r="E50">
            <v>1</v>
          </cell>
          <cell r="F50">
            <v>1</v>
          </cell>
          <cell r="G50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nPacking1"/>
      <sheetName val="BinPacking2"/>
      <sheetName val="BinPacking3"/>
      <sheetName val="BinPacking4"/>
      <sheetName val="BinPacking5"/>
      <sheetName val="GeneralisedAssignment1"/>
      <sheetName val="GeneralisedAssignment2"/>
      <sheetName val="GeneralisedAssignment3"/>
      <sheetName val="GeneralisedAssignment4"/>
      <sheetName val="ProjectBudgeting"/>
      <sheetName val="SoftwareComponents1"/>
      <sheetName val="SoftwareComponents2"/>
      <sheetName val="Survivor"/>
      <sheetName val="CrazyCakeNL"/>
      <sheetName val="CrazyCake"/>
      <sheetName val="CombinationLocksBIP"/>
      <sheetName val="FuelLoading"/>
      <sheetName val="SuitcasePacking1"/>
      <sheetName val="SuitcasePacking2"/>
      <sheetName val="SuitcasePacking3"/>
      <sheetName val="SuitcasePacking4"/>
      <sheetName val="SuitcasePacking5"/>
    </sheetNames>
    <sheetDataSet>
      <sheetData sheetId="0"/>
      <sheetData sheetId="1"/>
      <sheetData sheetId="2"/>
      <sheetData sheetId="3">
        <row r="4">
          <cell r="B4">
            <v>42</v>
          </cell>
        </row>
        <row r="5">
          <cell r="B5">
            <v>69</v>
          </cell>
        </row>
        <row r="6">
          <cell r="B6">
            <v>67</v>
          </cell>
        </row>
        <row r="7">
          <cell r="B7">
            <v>57</v>
          </cell>
        </row>
        <row r="8">
          <cell r="B8">
            <v>93</v>
          </cell>
        </row>
        <row r="9">
          <cell r="B9">
            <v>90</v>
          </cell>
        </row>
        <row r="10">
          <cell r="B10">
            <v>38</v>
          </cell>
        </row>
        <row r="11">
          <cell r="B11">
            <v>36</v>
          </cell>
        </row>
        <row r="12">
          <cell r="B12">
            <v>45</v>
          </cell>
        </row>
        <row r="13">
          <cell r="B13">
            <v>42</v>
          </cell>
        </row>
        <row r="14">
          <cell r="B14">
            <v>33</v>
          </cell>
        </row>
        <row r="15">
          <cell r="B15">
            <v>79</v>
          </cell>
        </row>
        <row r="16">
          <cell r="B16">
            <v>27</v>
          </cell>
        </row>
        <row r="17">
          <cell r="B17">
            <v>57</v>
          </cell>
        </row>
        <row r="18">
          <cell r="B18">
            <v>44</v>
          </cell>
        </row>
        <row r="19">
          <cell r="B19">
            <v>84</v>
          </cell>
        </row>
        <row r="20">
          <cell r="B20">
            <v>86</v>
          </cell>
        </row>
        <row r="21">
          <cell r="B21">
            <v>92</v>
          </cell>
        </row>
        <row r="22">
          <cell r="B22">
            <v>46</v>
          </cell>
        </row>
        <row r="23">
          <cell r="B23">
            <v>38</v>
          </cell>
        </row>
        <row r="24">
          <cell r="B24">
            <v>85</v>
          </cell>
        </row>
        <row r="25">
          <cell r="B25">
            <v>33</v>
          </cell>
        </row>
        <row r="26">
          <cell r="B26">
            <v>82</v>
          </cell>
        </row>
        <row r="27">
          <cell r="B27">
            <v>73</v>
          </cell>
        </row>
        <row r="28">
          <cell r="B28">
            <v>49</v>
          </cell>
        </row>
        <row r="29">
          <cell r="B29">
            <v>70</v>
          </cell>
        </row>
        <row r="30">
          <cell r="B30">
            <v>59</v>
          </cell>
        </row>
        <row r="31">
          <cell r="B31">
            <v>23</v>
          </cell>
        </row>
        <row r="32">
          <cell r="B32">
            <v>57</v>
          </cell>
        </row>
        <row r="33">
          <cell r="B33">
            <v>72</v>
          </cell>
        </row>
        <row r="34">
          <cell r="B34">
            <v>74</v>
          </cell>
        </row>
        <row r="35">
          <cell r="B35">
            <v>69</v>
          </cell>
        </row>
        <row r="36">
          <cell r="B36">
            <v>33</v>
          </cell>
        </row>
        <row r="37">
          <cell r="B37">
            <v>42</v>
          </cell>
        </row>
        <row r="38">
          <cell r="B38">
            <v>28</v>
          </cell>
        </row>
        <row r="39">
          <cell r="B39">
            <v>46</v>
          </cell>
        </row>
        <row r="40">
          <cell r="B40">
            <v>30</v>
          </cell>
        </row>
        <row r="41">
          <cell r="B41">
            <v>64</v>
          </cell>
        </row>
        <row r="42">
          <cell r="B42">
            <v>29</v>
          </cell>
        </row>
        <row r="43">
          <cell r="B43">
            <v>74</v>
          </cell>
        </row>
        <row r="44">
          <cell r="B44">
            <v>41</v>
          </cell>
        </row>
        <row r="45">
          <cell r="B45">
            <v>49</v>
          </cell>
        </row>
        <row r="46">
          <cell r="B46">
            <v>55</v>
          </cell>
        </row>
        <row r="47">
          <cell r="B47">
            <v>98</v>
          </cell>
        </row>
        <row r="48">
          <cell r="B48">
            <v>80</v>
          </cell>
        </row>
        <row r="49">
          <cell r="B49">
            <v>32</v>
          </cell>
        </row>
        <row r="50">
          <cell r="B50">
            <v>25</v>
          </cell>
        </row>
        <row r="51">
          <cell r="B51">
            <v>38</v>
          </cell>
        </row>
        <row r="52">
          <cell r="B52">
            <v>82</v>
          </cell>
        </row>
        <row r="53">
          <cell r="B53">
            <v>30</v>
          </cell>
        </row>
        <row r="54">
          <cell r="B54">
            <v>35</v>
          </cell>
        </row>
        <row r="55">
          <cell r="B55">
            <v>39</v>
          </cell>
        </row>
        <row r="56">
          <cell r="B56">
            <v>57</v>
          </cell>
        </row>
        <row r="57">
          <cell r="B57">
            <v>84</v>
          </cell>
        </row>
        <row r="58">
          <cell r="B58">
            <v>62</v>
          </cell>
        </row>
        <row r="59">
          <cell r="B59">
            <v>50</v>
          </cell>
        </row>
        <row r="60">
          <cell r="B60">
            <v>55</v>
          </cell>
        </row>
        <row r="61">
          <cell r="B61">
            <v>27</v>
          </cell>
        </row>
        <row r="62">
          <cell r="B62">
            <v>30</v>
          </cell>
        </row>
        <row r="63">
          <cell r="B63">
            <v>36</v>
          </cell>
        </row>
        <row r="64">
          <cell r="B64">
            <v>20</v>
          </cell>
        </row>
        <row r="65">
          <cell r="B65">
            <v>78</v>
          </cell>
        </row>
        <row r="66">
          <cell r="B66">
            <v>47</v>
          </cell>
        </row>
        <row r="67">
          <cell r="B67">
            <v>26</v>
          </cell>
        </row>
        <row r="68">
          <cell r="B68">
            <v>45</v>
          </cell>
        </row>
        <row r="69">
          <cell r="B69">
            <v>41</v>
          </cell>
        </row>
        <row r="70">
          <cell r="B70">
            <v>58</v>
          </cell>
        </row>
        <row r="71">
          <cell r="B71">
            <v>98</v>
          </cell>
        </row>
        <row r="72">
          <cell r="B72">
            <v>91</v>
          </cell>
        </row>
        <row r="73">
          <cell r="B73">
            <v>96</v>
          </cell>
        </row>
        <row r="74">
          <cell r="B74">
            <v>73</v>
          </cell>
        </row>
        <row r="75">
          <cell r="B75">
            <v>84</v>
          </cell>
        </row>
        <row r="76">
          <cell r="B76">
            <v>37</v>
          </cell>
        </row>
        <row r="77">
          <cell r="B77">
            <v>93</v>
          </cell>
        </row>
        <row r="78">
          <cell r="B78">
            <v>91</v>
          </cell>
        </row>
        <row r="79">
          <cell r="B79">
            <v>43</v>
          </cell>
        </row>
        <row r="80">
          <cell r="B80">
            <v>73</v>
          </cell>
        </row>
        <row r="81">
          <cell r="B81">
            <v>85</v>
          </cell>
        </row>
        <row r="82">
          <cell r="B82">
            <v>81</v>
          </cell>
        </row>
        <row r="83">
          <cell r="B83">
            <v>79</v>
          </cell>
        </row>
        <row r="84">
          <cell r="B84">
            <v>71</v>
          </cell>
        </row>
        <row r="85">
          <cell r="B85">
            <v>80</v>
          </cell>
        </row>
        <row r="86">
          <cell r="B86">
            <v>76</v>
          </cell>
        </row>
        <row r="87">
          <cell r="B87">
            <v>83</v>
          </cell>
        </row>
        <row r="88">
          <cell r="B88">
            <v>41</v>
          </cell>
        </row>
        <row r="89">
          <cell r="B89">
            <v>78</v>
          </cell>
        </row>
        <row r="90">
          <cell r="B90">
            <v>70</v>
          </cell>
        </row>
        <row r="91">
          <cell r="B91">
            <v>23</v>
          </cell>
        </row>
        <row r="92">
          <cell r="B92">
            <v>42</v>
          </cell>
        </row>
        <row r="93">
          <cell r="B93">
            <v>87</v>
          </cell>
        </row>
        <row r="94">
          <cell r="B94">
            <v>43</v>
          </cell>
        </row>
        <row r="95">
          <cell r="B95">
            <v>84</v>
          </cell>
        </row>
        <row r="96">
          <cell r="B96">
            <v>60</v>
          </cell>
        </row>
        <row r="97">
          <cell r="B97">
            <v>55</v>
          </cell>
        </row>
        <row r="98">
          <cell r="B98">
            <v>49</v>
          </cell>
        </row>
        <row r="99">
          <cell r="B99">
            <v>78</v>
          </cell>
        </row>
        <row r="100">
          <cell r="B100">
            <v>73</v>
          </cell>
        </row>
        <row r="101">
          <cell r="B101">
            <v>62</v>
          </cell>
        </row>
        <row r="102">
          <cell r="B102">
            <v>36</v>
          </cell>
        </row>
        <row r="103">
          <cell r="B103">
            <v>44</v>
          </cell>
        </row>
        <row r="104">
          <cell r="B104">
            <v>94</v>
          </cell>
        </row>
        <row r="105">
          <cell r="B105">
            <v>69</v>
          </cell>
        </row>
        <row r="106">
          <cell r="B106">
            <v>32</v>
          </cell>
        </row>
        <row r="107">
          <cell r="B107">
            <v>96</v>
          </cell>
        </row>
        <row r="108">
          <cell r="B108">
            <v>70</v>
          </cell>
        </row>
        <row r="109">
          <cell r="B109">
            <v>84</v>
          </cell>
        </row>
        <row r="110">
          <cell r="B110">
            <v>58</v>
          </cell>
        </row>
        <row r="111">
          <cell r="B111">
            <v>78</v>
          </cell>
        </row>
        <row r="112">
          <cell r="B112">
            <v>25</v>
          </cell>
        </row>
        <row r="113">
          <cell r="B113">
            <v>80</v>
          </cell>
        </row>
        <row r="114">
          <cell r="B114">
            <v>58</v>
          </cell>
        </row>
        <row r="115">
          <cell r="B115">
            <v>66</v>
          </cell>
        </row>
        <row r="116">
          <cell r="B116">
            <v>83</v>
          </cell>
        </row>
        <row r="117">
          <cell r="B117">
            <v>24</v>
          </cell>
        </row>
        <row r="118">
          <cell r="B118">
            <v>98</v>
          </cell>
        </row>
        <row r="119">
          <cell r="B119">
            <v>60</v>
          </cell>
        </row>
        <row r="120">
          <cell r="B120">
            <v>42</v>
          </cell>
        </row>
        <row r="121">
          <cell r="B121">
            <v>43</v>
          </cell>
        </row>
        <row r="122">
          <cell r="B122">
            <v>43</v>
          </cell>
        </row>
        <row r="123">
          <cell r="B123">
            <v>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3">
          <cell r="F13">
            <v>32000</v>
          </cell>
        </row>
        <row r="14">
          <cell r="F14">
            <v>4000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</row>
      </sheetData>
      <sheetData sheetId="20">
        <row r="4">
          <cell r="R4">
            <v>0</v>
          </cell>
        </row>
        <row r="5">
          <cell r="R5">
            <v>0</v>
          </cell>
        </row>
        <row r="6">
          <cell r="R6">
            <v>0</v>
          </cell>
        </row>
        <row r="7">
          <cell r="R7">
            <v>0</v>
          </cell>
        </row>
        <row r="8">
          <cell r="R8">
            <v>0</v>
          </cell>
        </row>
        <row r="9">
          <cell r="R9">
            <v>0</v>
          </cell>
        </row>
        <row r="10">
          <cell r="R10">
            <v>0</v>
          </cell>
        </row>
        <row r="11">
          <cell r="R11">
            <v>0</v>
          </cell>
        </row>
        <row r="12">
          <cell r="R12">
            <v>0</v>
          </cell>
        </row>
        <row r="13">
          <cell r="R13">
            <v>0</v>
          </cell>
        </row>
      </sheetData>
      <sheetData sheetId="21">
        <row r="10"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0.5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0.5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0.5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0.5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0.5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0.5</v>
          </cell>
        </row>
        <row r="18">
          <cell r="S18">
            <v>4000</v>
          </cell>
        </row>
        <row r="19">
          <cell r="S19">
            <v>32000</v>
          </cell>
        </row>
        <row r="22">
          <cell r="L22">
            <v>0</v>
          </cell>
          <cell r="M22">
            <v>0</v>
          </cell>
          <cell r="N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0923-4461-4244-92BB-AF0CD86B9ED4}">
  <dimension ref="A1:AU129"/>
  <sheetViews>
    <sheetView tabSelected="1" zoomScaleNormal="100" workbookViewId="0">
      <selection activeCell="D95" sqref="D95"/>
    </sheetView>
  </sheetViews>
  <sheetFormatPr defaultColWidth="6.453125" defaultRowHeight="12.45" x14ac:dyDescent="0.25"/>
  <cols>
    <col min="1" max="1" width="10.7265625" style="1" customWidth="1"/>
    <col min="2" max="2" width="9.81640625" style="1" bestFit="1" customWidth="1"/>
    <col min="3" max="3" width="7.90625" style="1" customWidth="1"/>
    <col min="4" max="4" width="7.6328125" style="1" customWidth="1"/>
    <col min="5" max="5" width="7.36328125" style="1" customWidth="1"/>
    <col min="6" max="6" width="7.453125" style="1" customWidth="1"/>
    <col min="7" max="7" width="7.1796875" style="1" customWidth="1"/>
    <col min="8" max="8" width="7.26953125" style="1" customWidth="1"/>
    <col min="9" max="10" width="6.54296875" style="1" customWidth="1"/>
    <col min="11" max="32" width="6.26953125" style="1" customWidth="1"/>
    <col min="33" max="33" width="26.81640625" style="1" customWidth="1"/>
    <col min="34" max="34" width="8.36328125" style="1" customWidth="1"/>
    <col min="35" max="35" width="6.90625" style="1" customWidth="1"/>
    <col min="36" max="36" width="8.36328125" style="1" bestFit="1" customWidth="1"/>
    <col min="37" max="16384" width="6.453125" style="1"/>
  </cols>
  <sheetData>
    <row r="1" spans="1:47" ht="18.149999999999999" x14ac:dyDescent="0.4">
      <c r="A1" s="23" t="s">
        <v>126</v>
      </c>
    </row>
    <row r="3" spans="1:47" ht="14.5" customHeight="1" x14ac:dyDescent="0.3">
      <c r="A3" s="5" t="s">
        <v>6</v>
      </c>
      <c r="C3" s="46" t="s">
        <v>11</v>
      </c>
      <c r="D3" s="46"/>
      <c r="E3" s="28"/>
      <c r="F3" s="21"/>
      <c r="I3" s="5"/>
      <c r="J3" s="46" t="s">
        <v>15</v>
      </c>
      <c r="K3" s="46"/>
      <c r="L3" s="46"/>
      <c r="U3" s="22" t="s">
        <v>5</v>
      </c>
      <c r="AG3" s="5" t="s">
        <v>78</v>
      </c>
    </row>
    <row r="4" spans="1:47" x14ac:dyDescent="0.25">
      <c r="B4" s="3" t="s">
        <v>7</v>
      </c>
      <c r="C4" s="3" t="s">
        <v>8</v>
      </c>
      <c r="D4" s="3" t="s">
        <v>9</v>
      </c>
      <c r="E4" s="47" t="s">
        <v>10</v>
      </c>
      <c r="F4" s="47"/>
      <c r="G4" s="47"/>
      <c r="H4" s="47"/>
      <c r="I4" s="28"/>
      <c r="J4" s="3" t="s">
        <v>3</v>
      </c>
      <c r="K4" s="3"/>
      <c r="L4" s="10">
        <v>1</v>
      </c>
      <c r="M4" s="10">
        <v>2</v>
      </c>
      <c r="N4" s="10">
        <v>3</v>
      </c>
      <c r="O4" s="10">
        <v>4</v>
      </c>
      <c r="P4" s="10">
        <v>5</v>
      </c>
      <c r="Q4" s="10">
        <v>6</v>
      </c>
      <c r="R4" s="10">
        <v>7</v>
      </c>
      <c r="S4" s="10">
        <v>8</v>
      </c>
      <c r="T4" s="10">
        <v>9</v>
      </c>
      <c r="U4" s="10">
        <v>10</v>
      </c>
      <c r="V4" s="10">
        <v>11</v>
      </c>
      <c r="W4" s="10">
        <v>12</v>
      </c>
      <c r="X4" s="10">
        <v>13</v>
      </c>
      <c r="Y4" s="10">
        <v>14</v>
      </c>
      <c r="Z4" s="10">
        <v>15</v>
      </c>
      <c r="AA4" s="10">
        <v>16</v>
      </c>
      <c r="AB4" s="10">
        <v>17</v>
      </c>
      <c r="AC4" s="10">
        <v>18</v>
      </c>
      <c r="AD4" s="10">
        <v>19</v>
      </c>
      <c r="AE4" s="10">
        <v>20</v>
      </c>
      <c r="AF4" s="10">
        <v>21</v>
      </c>
      <c r="AG4" s="39" t="s">
        <v>21</v>
      </c>
      <c r="AH4" s="1">
        <f>L30+C39</f>
        <v>1</v>
      </c>
      <c r="AI4" s="1" t="s">
        <v>0</v>
      </c>
      <c r="AJ4" s="1">
        <v>1</v>
      </c>
    </row>
    <row r="5" spans="1:47" x14ac:dyDescent="0.25">
      <c r="B5" s="10">
        <v>1</v>
      </c>
      <c r="C5" s="3">
        <v>0</v>
      </c>
      <c r="D5" s="3">
        <v>0</v>
      </c>
      <c r="E5" s="3" t="s">
        <v>12</v>
      </c>
      <c r="J5" s="3"/>
      <c r="K5" s="10">
        <v>1</v>
      </c>
      <c r="L5" s="30">
        <v>999</v>
      </c>
      <c r="M5" s="20">
        <f>SQRT((C5-C6)^2 + (D5-D6)^2)</f>
        <v>4.2426406871192848</v>
      </c>
      <c r="N5" s="20">
        <f>SQRT((C5-C7)^2 + (D5-D7)^2)</f>
        <v>11.045361017187261</v>
      </c>
      <c r="O5" s="20">
        <f>SQRT((C5-C8)^2 + (D5-D8)^2)</f>
        <v>8.0622577482985491</v>
      </c>
      <c r="P5" s="20">
        <f>SQRT((C5-C9)^2 + (D5-D9)^2)</f>
        <v>10.295630140987001</v>
      </c>
      <c r="Q5" s="20">
        <f>SQRT((C5-C10)^2 + (D5-D10)^2)</f>
        <v>5.3851648071345037</v>
      </c>
      <c r="R5" s="20">
        <f>SQRT((C5-C11)^2 + (D5-D11)^2)</f>
        <v>8.0622577482985491</v>
      </c>
      <c r="S5" s="20">
        <f>SQRT((C5-C12)^2 + (D5-D12)^2)</f>
        <v>6</v>
      </c>
      <c r="T5" s="20">
        <f>SQRT((C5-C13)^2 + (D5-D13)^2)</f>
        <v>6.7082039324993694</v>
      </c>
      <c r="U5" s="20">
        <f>SQRT((C5-C14)^2 + (D5-D14)^2)</f>
        <v>3.1622776601683795</v>
      </c>
      <c r="V5" s="20">
        <f>SQRT((C5-C15)^2 + (D5-D15)^2)</f>
        <v>6</v>
      </c>
      <c r="W5" s="20">
        <f>SQRT((C5-C16)^2 + (D5-D16)^2)</f>
        <v>7.2111025509279782</v>
      </c>
      <c r="X5" s="20">
        <f>SQRT((C5-C17)^2 + (D5-D17)^2)</f>
        <v>5.3851648071345037</v>
      </c>
      <c r="Y5" s="20">
        <f>SQRT((C5-C18)^2 + (D5-D18)^2)</f>
        <v>8.2462112512353212</v>
      </c>
      <c r="Z5" s="20">
        <f>SQRT((C5-C19)^2 + (D5-D19)^2)</f>
        <v>11.661903789690601</v>
      </c>
      <c r="AA5" s="20">
        <f>SQRT((C5-C20)^2 + (D5-D20)^2)</f>
        <v>8.0622577482985491</v>
      </c>
      <c r="AB5" s="20">
        <f>SQRT((C5-C21)^2 + (D5-D21)^2)</f>
        <v>3.1622776601683795</v>
      </c>
      <c r="AC5" s="20">
        <f>SQRT((C5-C22)^2 + (D5-D22)^2)</f>
        <v>7.810249675906654</v>
      </c>
      <c r="AD5" s="20">
        <f>SQRT((C5-C23)^2 + (D5-D23)^2)</f>
        <v>9.2195444572928871</v>
      </c>
      <c r="AE5" s="20">
        <f>SQRT((C5-C24)^2 + (D5-D24)^2)</f>
        <v>7.810249675906654</v>
      </c>
      <c r="AF5" s="29">
        <f>SQRT((C5-C25)^2 + (D5-D25)^2)</f>
        <v>6.4031242374328485</v>
      </c>
      <c r="AG5" s="1" t="s">
        <v>22</v>
      </c>
      <c r="AH5" s="1">
        <f>C37+J30</f>
        <v>0</v>
      </c>
      <c r="AI5" s="1" t="s">
        <v>0</v>
      </c>
      <c r="AJ5" s="1">
        <v>1</v>
      </c>
      <c r="AS5" s="33"/>
      <c r="AT5" s="33"/>
    </row>
    <row r="6" spans="1:47" x14ac:dyDescent="0.25">
      <c r="B6" s="10">
        <v>2</v>
      </c>
      <c r="C6" s="3">
        <v>-3</v>
      </c>
      <c r="D6" s="3">
        <v>3</v>
      </c>
      <c r="E6" s="3">
        <v>5</v>
      </c>
      <c r="F6" s="45" t="s">
        <v>13</v>
      </c>
      <c r="G6" s="45"/>
      <c r="H6" s="45"/>
      <c r="I6" s="3"/>
      <c r="J6" s="3"/>
      <c r="K6" s="10">
        <v>2</v>
      </c>
      <c r="L6" s="16">
        <f>SQRT((C5-C6)^2 + (D5-D6)^2)</f>
        <v>4.2426406871192848</v>
      </c>
      <c r="M6" s="31">
        <v>999</v>
      </c>
      <c r="N6" s="20">
        <f>SQRT((C7-C6)^2 + (D7-D6)^2)</f>
        <v>8.9442719099991592</v>
      </c>
      <c r="O6" s="26">
        <f>SQRT((C6-C8)^2 + (D6-D8)^2)</f>
        <v>8.0622577482985491</v>
      </c>
      <c r="P6" s="26">
        <f>SQRT((C6-C9)^2 + (D6-D9)^2)</f>
        <v>6.324555320336759</v>
      </c>
      <c r="Q6" s="26">
        <f>SQRT((C6-C10)^2 + (D6-D10)^2)</f>
        <v>5.3851648071345037</v>
      </c>
      <c r="R6" s="26">
        <f>SQRT((C6-C11)^2 + (D6-D11)^2)</f>
        <v>10.04987562112089</v>
      </c>
      <c r="S6" s="26">
        <f>SQRT((C6-C12)^2 + (D6-D12)^2)</f>
        <v>9.4868329805051381</v>
      </c>
      <c r="T6" s="26">
        <f>SQRT((C6-C13)^2 + (D6-D13)^2)</f>
        <v>10.816653826391969</v>
      </c>
      <c r="U6" s="26">
        <f>SQRT((C6-C14)^2 + (D6-D14)^2)</f>
        <v>6.324555320336759</v>
      </c>
      <c r="V6" s="26">
        <f>SQRT((C6-C15)^2 + (D6-D15)^2)</f>
        <v>9.4868329805051381</v>
      </c>
      <c r="W6" s="26">
        <f>SQRT((C6-C16)^2 + (D6-D16)^2)</f>
        <v>9.0553851381374173</v>
      </c>
      <c r="X6" s="26">
        <f>SQRT((C6-C17)^2 + (D6-D17)^2)</f>
        <v>5.3851648071345037</v>
      </c>
      <c r="Y6" s="26">
        <f>SQRT((C6-C18)^2 + (D6-D18)^2)</f>
        <v>5.0990195135927845</v>
      </c>
      <c r="Z6" s="26">
        <f>SQRT((C6-C19)^2 + (D6-D19)^2)</f>
        <v>11.401754250991379</v>
      </c>
      <c r="AA6" s="26">
        <f>SQRT((C6-C20)^2 + (D6-D20)^2)</f>
        <v>6.4031242374328485</v>
      </c>
      <c r="AB6" s="26">
        <f>SQRT((C6-C21)^2 + (D6-D21)^2)</f>
        <v>2</v>
      </c>
      <c r="AC6" s="26">
        <f>SQRT((C6-C22)^2 + (D6-D22)^2)</f>
        <v>3.6055512754639891</v>
      </c>
      <c r="AD6" s="26">
        <f>SQRT((C6-C23)^2 + (D6-D23)^2)</f>
        <v>7.810249675906654</v>
      </c>
      <c r="AE6" s="26">
        <f>SQRT((C6-C24)^2 + (D6-D24)^2)</f>
        <v>8.5440037453175304</v>
      </c>
      <c r="AF6" s="15">
        <f>SQRT((C6-C25)^2 + (D6-D25)^2)</f>
        <v>10.63014581273465</v>
      </c>
      <c r="AG6" s="1" t="s">
        <v>23</v>
      </c>
      <c r="AH6" s="1">
        <f>C31+D30</f>
        <v>1</v>
      </c>
      <c r="AI6" s="1" t="s">
        <v>0</v>
      </c>
      <c r="AJ6" s="1">
        <v>1</v>
      </c>
      <c r="AS6" s="33"/>
      <c r="AT6" s="33"/>
    </row>
    <row r="7" spans="1:47" x14ac:dyDescent="0.25">
      <c r="B7" s="10">
        <v>3</v>
      </c>
      <c r="C7" s="3">
        <v>1</v>
      </c>
      <c r="D7" s="3">
        <v>11</v>
      </c>
      <c r="E7" s="3">
        <v>4</v>
      </c>
      <c r="F7" s="45"/>
      <c r="G7" s="45"/>
      <c r="H7" s="45"/>
      <c r="J7" s="3"/>
      <c r="K7" s="10">
        <v>3</v>
      </c>
      <c r="L7" s="16">
        <f>SQRT((C5-C7)^2 + (D5-D7)^2)</f>
        <v>11.045361017187261</v>
      </c>
      <c r="M7" s="26">
        <f>SQRT((C6-C7)^2 + (D6-D7)^2)</f>
        <v>8.9442719099991592</v>
      </c>
      <c r="N7" s="31">
        <v>999</v>
      </c>
      <c r="O7" s="26">
        <f>SQRT((C7-C8)^2 + (D7-D8)^2)</f>
        <v>5</v>
      </c>
      <c r="P7" s="26">
        <f>SQRT((C7-C9)^2 + (D7-D9)^2)</f>
        <v>6.324555320336759</v>
      </c>
      <c r="Q7" s="26">
        <f>SQRT((C7-C10)^2 + (D7-D10)^2)</f>
        <v>14.317821063276353</v>
      </c>
      <c r="R7" s="26">
        <f>SQRT((C7-C11)^2 + (D7-D11)^2)</f>
        <v>18.681541692269406</v>
      </c>
      <c r="S7" s="26">
        <f>SQRT((C7-C12)^2 + (D7-D12)^2)</f>
        <v>12.083045973594572</v>
      </c>
      <c r="T7" s="26">
        <f>SQRT((C7-C13)^2 + (D7-D13)^2)</f>
        <v>17.11724276862369</v>
      </c>
      <c r="U7" s="26">
        <f>SQRT((C7-C14)^2 + (D7-D14)^2)</f>
        <v>14.142135623730951</v>
      </c>
      <c r="V7" s="26">
        <f>SQRT((C7-C15)^2 + (D7-D15)^2)</f>
        <v>17.029386365926403</v>
      </c>
      <c r="W7" s="26">
        <f>SQRT((C7-C16)^2 + (D7-D16)^2)</f>
        <v>8.6023252670426267</v>
      </c>
      <c r="X7" s="26">
        <f>SQRT((C7-C17)^2 + (D7-D17)^2)</f>
        <v>6.0827625302982193</v>
      </c>
      <c r="Y7" s="26">
        <f>SQRT((C7-C18)^2 + (D7-D18)^2)</f>
        <v>4.2426406871192848</v>
      </c>
      <c r="Z7" s="26">
        <f>SQRT((C7-C19)^2 + (D7-D19)^2)</f>
        <v>5.0990195135927845</v>
      </c>
      <c r="AA7" s="26">
        <f>SQRT((C7-C20)^2 + (D7-D20)^2)</f>
        <v>3</v>
      </c>
      <c r="AB7" s="26">
        <f>SQRT((C7-C21)^2 + (D7-D21)^2)</f>
        <v>10.770329614269007</v>
      </c>
      <c r="AC7" s="26">
        <f>SQRT((C7-C22)^2 + (D7-D22)^2)</f>
        <v>9.2195444572928871</v>
      </c>
      <c r="AD7" s="26">
        <f>SQRT((C7-C23)^2 + (D7-D23)^2)</f>
        <v>2.2360679774997898</v>
      </c>
      <c r="AE7" s="26">
        <f>SQRT((C7-C24)^2 + (D7-D24)^2)</f>
        <v>17.464249196572979</v>
      </c>
      <c r="AF7" s="15">
        <f>SQRT((C7-C25)^2 + (D7-D25)^2)</f>
        <v>15.524174696260024</v>
      </c>
      <c r="AG7" s="1" t="s">
        <v>24</v>
      </c>
      <c r="AH7" s="1">
        <f>D30+H31+L35+C39</f>
        <v>3</v>
      </c>
      <c r="AI7" s="1" t="s">
        <v>0</v>
      </c>
      <c r="AJ7" s="1">
        <v>3</v>
      </c>
      <c r="AS7" s="33"/>
      <c r="AT7" s="33"/>
    </row>
    <row r="8" spans="1:47" ht="12.95" x14ac:dyDescent="0.3">
      <c r="B8" s="10">
        <v>4</v>
      </c>
      <c r="C8" s="3">
        <v>4</v>
      </c>
      <c r="D8" s="3">
        <v>7</v>
      </c>
      <c r="E8" s="3">
        <v>3</v>
      </c>
      <c r="F8" s="45"/>
      <c r="G8" s="45"/>
      <c r="H8" s="45"/>
      <c r="J8" s="21"/>
      <c r="K8" s="10">
        <v>4</v>
      </c>
      <c r="L8" s="16">
        <f>SQRT((C5-C8)^2 + (D5-D8)^2)</f>
        <v>8.0622577482985491</v>
      </c>
      <c r="M8" s="26">
        <f>SQRT((C6-C8)^2 + (D6-D8)^2)</f>
        <v>8.0622577482985491</v>
      </c>
      <c r="N8" s="26">
        <f>SQRT((C7-C8)^2 + (D7-D8)^2)</f>
        <v>5</v>
      </c>
      <c r="O8" s="31">
        <v>999</v>
      </c>
      <c r="P8" s="26">
        <f>SQRT((C9-C8)^2 + (D9-D8)^2)</f>
        <v>9.2195444572928871</v>
      </c>
      <c r="Q8" s="26">
        <f>SQRT((C8-C10)^2 + (D8-D10)^2)</f>
        <v>12.727922061357855</v>
      </c>
      <c r="R8" s="26">
        <f>SQRT((C8-C11)^2 + (D8-D11)^2)</f>
        <v>16.124515496597098</v>
      </c>
      <c r="S8" s="26">
        <f>SQRT((C8-C12)^2 + (D8-D12)^2)</f>
        <v>7.2801098892805181</v>
      </c>
      <c r="T8" s="26">
        <f>SQRT((C8-C13)^2 + (D8-D13)^2)</f>
        <v>13.038404810405298</v>
      </c>
      <c r="U8" s="26">
        <f>SQRT((C8-C14)^2 + (D8-D14)^2)</f>
        <v>11.180339887498949</v>
      </c>
      <c r="V8" s="26">
        <f>SQRT((C8-C15)^2 + (D8-D15)^2)</f>
        <v>13.601470508735444</v>
      </c>
      <c r="W8" s="26">
        <f>SQRT((C8-C16)^2 + (D8-D16)^2)</f>
        <v>3.6055512754639891</v>
      </c>
      <c r="X8" s="26">
        <f>SQRT((C8-C17)^2 + (D8-D17)^2)</f>
        <v>2.8284271247461903</v>
      </c>
      <c r="Y8" s="26">
        <f>SQRT((C8-C18)^2 + (D8-D18)^2)</f>
        <v>6.0827625302982193</v>
      </c>
      <c r="Z8" s="26">
        <f>SQRT((C8-C19)^2 + (D8-D19)^2)</f>
        <v>3.6055512754639891</v>
      </c>
      <c r="AA8" s="26">
        <f>SQRT((C8-C20)^2 + (D8-D20)^2)</f>
        <v>3.1622776601683795</v>
      </c>
      <c r="AB8" s="26">
        <f>SQRT((C8-C21)^2 + (D8-D21)^2)</f>
        <v>9.2195444572928871</v>
      </c>
      <c r="AC8" s="26">
        <f>SQRT((C8-C22)^2 + (D8-D22)^2)</f>
        <v>10.198039027185569</v>
      </c>
      <c r="AD8" s="26">
        <f>SQRT((C8-C23)^2 + (D8-D23)^2)</f>
        <v>2.8284271247461903</v>
      </c>
      <c r="AE8" s="26">
        <f>SQRT((C8-C24)^2 + (D8-D24)^2)</f>
        <v>15.620499351813308</v>
      </c>
      <c r="AF8" s="15">
        <f>SQRT((C8-C25)^2 + (D8-D25)^2)</f>
        <v>11.045361017187261</v>
      </c>
      <c r="AG8" s="1" t="s">
        <v>25</v>
      </c>
      <c r="AH8" s="1">
        <f>L30+C31+H39+D35</f>
        <v>0</v>
      </c>
      <c r="AI8" s="1" t="s">
        <v>0</v>
      </c>
      <c r="AJ8" s="1">
        <v>3</v>
      </c>
    </row>
    <row r="9" spans="1:47" x14ac:dyDescent="0.25">
      <c r="B9" s="10">
        <v>5</v>
      </c>
      <c r="C9" s="3">
        <v>-5</v>
      </c>
      <c r="D9" s="3">
        <v>9</v>
      </c>
      <c r="E9" s="3">
        <v>6</v>
      </c>
      <c r="F9" s="45"/>
      <c r="G9" s="45"/>
      <c r="H9" s="45"/>
      <c r="J9" s="3"/>
      <c r="K9" s="10">
        <v>5</v>
      </c>
      <c r="L9" s="16">
        <f>SQRT((C5-C9)^2 + (D5-D9)^2)</f>
        <v>10.295630140987001</v>
      </c>
      <c r="M9" s="26">
        <f>SQRT((C6-C9)^2 + (D6-D9)^2)</f>
        <v>6.324555320336759</v>
      </c>
      <c r="N9" s="26">
        <f>SQRT((C7-C9)^2 + (D7-D9)^2)</f>
        <v>6.324555320336759</v>
      </c>
      <c r="O9" s="26">
        <f>SQRT((C8-C9)^2 + (D8-D9)^2)</f>
        <v>9.2195444572928871</v>
      </c>
      <c r="P9" s="31">
        <v>999</v>
      </c>
      <c r="Q9" s="26">
        <f>SQRT((C10-C9)^2 + (D10-D9)^2)</f>
        <v>11</v>
      </c>
      <c r="R9" s="26">
        <f>SQRT((C11-C9)^2 + (D11-D9)^2)</f>
        <v>16.031219541881399</v>
      </c>
      <c r="S9" s="26">
        <f>SQRT((C12-C9)^2 + (D12-D9)^2)</f>
        <v>14.212670403551895</v>
      </c>
      <c r="T9" s="26">
        <f>SQRT((C13-C9)^2 + (D13-D9)^2)</f>
        <v>17</v>
      </c>
      <c r="U9" s="26">
        <f>SQRT((C14-C9)^2 + (D14-D9)^2)</f>
        <v>12.649110640673518</v>
      </c>
      <c r="V9" s="26">
        <f>SQRT((C15-C9)^2 + (D15-D9)^2)</f>
        <v>15.811388300841896</v>
      </c>
      <c r="W9" s="26">
        <f>SQRT((C16-C9)^2 + (D16-D9)^2)</f>
        <v>12.083045973594572</v>
      </c>
      <c r="X9" s="26">
        <f>SQRT((C17-C9)^2 + (D17-D9)^2)</f>
        <v>8.0622577482985491</v>
      </c>
      <c r="Y9" s="26">
        <f>SQRT((C18-C9)^2 + (D18-D9)^2)</f>
        <v>3.1622776601683795</v>
      </c>
      <c r="Z9" s="26">
        <f>SQRT((C19-C9)^2 + (D19-D9)^2)</f>
        <v>11.045361017187261</v>
      </c>
      <c r="AA9" s="26">
        <f>SQRT((C20-C9)^2 + (D20-D9)^2)</f>
        <v>6.0827625302982193</v>
      </c>
      <c r="AB9" s="26">
        <f>SQRT((C9-C21)^2 + (D9-D21)^2)</f>
        <v>8.2462112512353212</v>
      </c>
      <c r="AC9" s="26">
        <f>SQRT((C9-C22)^2 + (D9-D22)^2)</f>
        <v>4.1231056256176606</v>
      </c>
      <c r="AD9" s="26">
        <f>SQRT((C23-C9)^2 + (D23-D9)^2)</f>
        <v>7</v>
      </c>
      <c r="AE9" s="26">
        <f>SQRT((C24-C9)^2 + (D24-D9)^2)</f>
        <v>14.035668847618199</v>
      </c>
      <c r="AF9" s="15">
        <f>SQRT((C9-C25)^2 + (D9-D25)^2)</f>
        <v>16.401219466856727</v>
      </c>
      <c r="AG9" s="1" t="s">
        <v>26</v>
      </c>
      <c r="AH9" s="1">
        <f>L30+H39+I35+M36+K40+J38+C37</f>
        <v>0</v>
      </c>
      <c r="AI9" s="1" t="s">
        <v>0</v>
      </c>
      <c r="AJ9" s="1">
        <v>6</v>
      </c>
    </row>
    <row r="10" spans="1:47" x14ac:dyDescent="0.25">
      <c r="B10" s="10">
        <v>6</v>
      </c>
      <c r="C10" s="3">
        <v>-5</v>
      </c>
      <c r="D10" s="3">
        <v>-2</v>
      </c>
      <c r="E10" s="3">
        <v>7</v>
      </c>
      <c r="F10" s="45"/>
      <c r="G10" s="45"/>
      <c r="H10" s="45"/>
      <c r="J10" s="3"/>
      <c r="K10" s="10">
        <v>6</v>
      </c>
      <c r="L10" s="16">
        <f>SQRT((C5-C10)^2 + (D5-D10)^2)</f>
        <v>5.3851648071345037</v>
      </c>
      <c r="M10" s="26">
        <f>SQRT((C6-C10)^2 + (D6-D10)^2)</f>
        <v>5.3851648071345037</v>
      </c>
      <c r="N10" s="26">
        <f>SQRT((C7-C10)^2 + (D7-D10)^2)</f>
        <v>14.317821063276353</v>
      </c>
      <c r="O10" s="26">
        <f>SQRT((C8-C10)^2 + (D8-D10)^2)</f>
        <v>12.727922061357855</v>
      </c>
      <c r="P10" s="26">
        <f>SQRT((C10-C9)^2 + (D10-D9)^2)</f>
        <v>11</v>
      </c>
      <c r="Q10" s="31">
        <v>999</v>
      </c>
      <c r="R10" s="26">
        <f>SQRT((C11-C10)^2 + (D11-D10)^2)</f>
        <v>5.0990195135927845</v>
      </c>
      <c r="S10" s="26">
        <f>SQRT((C12-C10)^2 + (D12-D10)^2)</f>
        <v>11.180339887498949</v>
      </c>
      <c r="T10" s="26">
        <f>SQRT((C13-C10)^2 + (D13-D10)^2)</f>
        <v>8.9442719099991592</v>
      </c>
      <c r="U10" s="26">
        <f>SQRT((C14-C10)^2 + (D14-D10)^2)</f>
        <v>4.1231056256176606</v>
      </c>
      <c r="V10" s="26">
        <f>SQRT((C15-C10)^2 + (D15-D10)^2)</f>
        <v>6.4031242374328485</v>
      </c>
      <c r="W10" s="26">
        <f>SQRT((C16-C10)^2 + (D16-D10)^2)</f>
        <v>12.529964086141668</v>
      </c>
      <c r="X10" s="26">
        <f>SQRT((C17-C10)^2 + (D17-D10)^2)</f>
        <v>9.8994949366116654</v>
      </c>
      <c r="Y10" s="26">
        <f>SQRT((C18-C10)^2 + (D18-D10)^2)</f>
        <v>10.440306508910551</v>
      </c>
      <c r="Z10" s="26">
        <f>SQRT((C19-C10)^2 + (D19-D10)^2)</f>
        <v>16.278820596099706</v>
      </c>
      <c r="AA10" s="26">
        <f>SQRT((C20-C10)^2 + (D20-D10)^2)</f>
        <v>11.661903789690601</v>
      </c>
      <c r="AB10" s="26">
        <f>SQRT((C10-C21)^2 + (D10-D21)^2)</f>
        <v>3.6055512754639891</v>
      </c>
      <c r="AC10" s="26">
        <f>SQRT((C22-C10)^2 + (D22-D10)^2)</f>
        <v>7.0710678118654755</v>
      </c>
      <c r="AD10" s="26">
        <f>SQRT((C23-C10)^2 + (D23-D10)^2)</f>
        <v>13.038404810405298</v>
      </c>
      <c r="AE10" s="26">
        <f>SQRT((C24-C10)^2 + (D24-D10)^2)</f>
        <v>3.1622776601683795</v>
      </c>
      <c r="AF10" s="15">
        <f>SQRT((C10-C25)^2 + (D10-D25)^2)</f>
        <v>10.198039027185569</v>
      </c>
      <c r="AG10" s="1" t="s">
        <v>27</v>
      </c>
      <c r="AH10" s="1">
        <f>J30+M38+I40+H36+L35+C39+K37</f>
        <v>6</v>
      </c>
      <c r="AI10" s="1" t="s">
        <v>0</v>
      </c>
      <c r="AJ10" s="1">
        <v>6</v>
      </c>
    </row>
    <row r="11" spans="1:47" x14ac:dyDescent="0.25">
      <c r="B11" s="10">
        <v>7</v>
      </c>
      <c r="C11" s="3">
        <v>-4</v>
      </c>
      <c r="D11" s="3">
        <v>-7</v>
      </c>
      <c r="E11" s="3">
        <v>3</v>
      </c>
      <c r="F11" s="45"/>
      <c r="G11" s="45"/>
      <c r="H11" s="45"/>
      <c r="J11" s="10" t="s">
        <v>3</v>
      </c>
      <c r="K11" s="10">
        <v>7</v>
      </c>
      <c r="L11" s="16">
        <f>SQRT((C5-C11)^2 + (D5-D11)^2)</f>
        <v>8.0622577482985491</v>
      </c>
      <c r="M11" s="26">
        <f>SQRT((C6-C11)^2 + (D6-D11)^2)</f>
        <v>10.04987562112089</v>
      </c>
      <c r="N11" s="26">
        <f>SQRT((C7-C11)^2 + (D7-D11)^2)</f>
        <v>18.681541692269406</v>
      </c>
      <c r="O11" s="26">
        <f>SQRT((C8-C11)^2 + (D8-D11)^2)</f>
        <v>16.124515496597098</v>
      </c>
      <c r="P11" s="26">
        <f>SQRT((C11-C9)^2 + (D11-D9)^2)</f>
        <v>16.031219541881399</v>
      </c>
      <c r="Q11" s="26">
        <f>SQRT((C11-C10)^2 + (D11-D10)^2)</f>
        <v>5.0990195135927845</v>
      </c>
      <c r="R11" s="31">
        <v>999</v>
      </c>
      <c r="S11" s="26">
        <f>SQRT((C12-C11)^2 + (D12-D11)^2)</f>
        <v>12.206555615733702</v>
      </c>
      <c r="T11" s="26">
        <f>SQRT((C13-C11)^2 + (D13-D11)^2)</f>
        <v>7.0710678118654755</v>
      </c>
      <c r="U11" s="26">
        <f>SQRT((C14-C11)^2 + (D14-D11)^2)</f>
        <v>5</v>
      </c>
      <c r="V11" s="26">
        <f>SQRT((C15-C11)^2 + (D15-D11)^2)</f>
        <v>4.1231056256176606</v>
      </c>
      <c r="W11" s="26">
        <f>SQRT((C16-C11)^2 + (D16-D11)^2)</f>
        <v>14.866068747318506</v>
      </c>
      <c r="X11" s="26">
        <f>SQRT((C17-C11)^2 + (D17-D11)^2)</f>
        <v>13.416407864998739</v>
      </c>
      <c r="Y11" s="26">
        <f>SQRT((C18-C11)^2 + (D18-D11)^2)</f>
        <v>15.132745950421556</v>
      </c>
      <c r="Z11" s="26">
        <f>SQRT((C19-C11)^2 + (D19-D11)^2)</f>
        <v>19.723082923316021</v>
      </c>
      <c r="AA11" s="26">
        <f>SQRT((C20-C11)^2 + (D20-D11)^2)</f>
        <v>15.811388300841896</v>
      </c>
      <c r="AB11" s="26">
        <f>SQRT((C11-C21)^2 + (D11-D21)^2)</f>
        <v>8.0622577482985491</v>
      </c>
      <c r="AC11" s="26">
        <f>SQRT((C22-C11)^2 + (D22-D11)^2)</f>
        <v>12.165525060596439</v>
      </c>
      <c r="AD11" s="26">
        <f>SQRT((C23-C11)^2 + (D23-D11)^2)</f>
        <v>17.088007490635061</v>
      </c>
      <c r="AE11" s="26">
        <f>SQRT((C24-C11)^2 + (D24-D11)^2)</f>
        <v>2.8284271247461903</v>
      </c>
      <c r="AF11" s="15">
        <f>SQRT((C11-C25)^2 + (D11-D25)^2)</f>
        <v>9.4868329805051381</v>
      </c>
      <c r="AG11" s="1" t="s">
        <v>28</v>
      </c>
      <c r="AH11" s="1">
        <f>J30+K37+M38+L40+C39</f>
        <v>3</v>
      </c>
      <c r="AI11" s="1" t="s">
        <v>0</v>
      </c>
      <c r="AJ11" s="1">
        <v>4</v>
      </c>
    </row>
    <row r="12" spans="1:47" x14ac:dyDescent="0.25">
      <c r="B12" s="10">
        <v>8</v>
      </c>
      <c r="C12" s="3">
        <v>6</v>
      </c>
      <c r="D12" s="3">
        <v>0</v>
      </c>
      <c r="E12" s="3">
        <v>4</v>
      </c>
      <c r="F12" s="45"/>
      <c r="G12" s="45"/>
      <c r="H12" s="45"/>
      <c r="J12" s="10"/>
      <c r="K12" s="10">
        <v>8</v>
      </c>
      <c r="L12" s="16">
        <f>SQRT((C5-C12)^2 + (D5-D12)^2)</f>
        <v>6</v>
      </c>
      <c r="M12" s="26">
        <f>SQRT((C6-C12)^2 + (D6-D12)^2)</f>
        <v>9.4868329805051381</v>
      </c>
      <c r="N12" s="26">
        <f>SQRT((C7-C12)^2 + (D7-D12)^2)</f>
        <v>12.083045973594572</v>
      </c>
      <c r="O12" s="26">
        <f>SQRT((C8-C12)^2 + (D8-D12)^2)</f>
        <v>7.2801098892805181</v>
      </c>
      <c r="P12" s="26">
        <f>SQRT((C12-C9)^2 + (D12-D9)^2)</f>
        <v>14.212670403551895</v>
      </c>
      <c r="Q12" s="26">
        <f>SQRT((C12-C10)^2 + (D12-D10)^2)</f>
        <v>11.180339887498949</v>
      </c>
      <c r="R12" s="26">
        <f>SQRT((C12-C11)^2 + (D12-D11)^2)</f>
        <v>12.206555615733702</v>
      </c>
      <c r="S12" s="31">
        <v>999</v>
      </c>
      <c r="T12" s="26">
        <f>SQRT((C13-C12)^2 + (D13-D12)^2)</f>
        <v>6.7082039324993694</v>
      </c>
      <c r="U12" s="26">
        <f>SQRT((C14-C12)^2 + (D14-D12)^2)</f>
        <v>7.6157731058639087</v>
      </c>
      <c r="V12" s="26">
        <f>SQRT((C15-C12)^2 + (D15-D12)^2)</f>
        <v>8.4852813742385695</v>
      </c>
      <c r="W12" s="26">
        <f>SQRT((C16-C12)^2 + (D16-D12)^2)</f>
        <v>4</v>
      </c>
      <c r="X12" s="26">
        <f>SQRT((C17-C12)^2 + (D17-D12)^2)</f>
        <v>6.4031242374328485</v>
      </c>
      <c r="Y12" s="26">
        <f>SQRT((C18-C12)^2 + (D18-D12)^2)</f>
        <v>11.313708498984761</v>
      </c>
      <c r="Z12" s="26">
        <f>SQRT((C19-C12)^2 + (D19-D12)^2)</f>
        <v>10</v>
      </c>
      <c r="AA12" s="26">
        <f>SQRT((C20-C12)^2 + (D20-D12)^2)</f>
        <v>9.4339811320566032</v>
      </c>
      <c r="AB12" s="26">
        <f>SQRT((C12-C21)^2 + (D12-D21)^2)</f>
        <v>9.0553851381374173</v>
      </c>
      <c r="AC12" s="26">
        <f>SQRT((C22-C12)^2 + (D22-D12)^2)</f>
        <v>13</v>
      </c>
      <c r="AD12" s="26">
        <f>SQRT((C23-C12)^2 + (D23-D12)^2)</f>
        <v>9.8488578017961039</v>
      </c>
      <c r="AE12" s="26">
        <f>SQRT((C24-C12)^2 + (D24-D12)^2)</f>
        <v>13</v>
      </c>
      <c r="AF12" s="15">
        <f>SQRT((C12-C25)^2 + (D12-D25)^2)</f>
        <v>4.1231056256176606</v>
      </c>
      <c r="AG12" s="39" t="s">
        <v>29</v>
      </c>
      <c r="AH12" s="1">
        <f>I35+H36</f>
        <v>1</v>
      </c>
      <c r="AI12" s="1" t="s">
        <v>0</v>
      </c>
      <c r="AJ12" s="1">
        <v>1</v>
      </c>
    </row>
    <row r="13" spans="1:47" x14ac:dyDescent="0.25">
      <c r="B13" s="10">
        <v>9</v>
      </c>
      <c r="C13" s="3">
        <v>3</v>
      </c>
      <c r="D13" s="3">
        <v>-6</v>
      </c>
      <c r="E13" s="3">
        <v>6</v>
      </c>
      <c r="F13" s="45"/>
      <c r="G13" s="45"/>
      <c r="H13" s="45"/>
      <c r="J13" s="10"/>
      <c r="K13" s="10">
        <v>9</v>
      </c>
      <c r="L13" s="16">
        <f>SQRT((C5-C13)^2 + (D5-D13)^2)</f>
        <v>6.7082039324993694</v>
      </c>
      <c r="M13" s="26">
        <f>SQRT((C6-C13)^2 + (D6-D13)^2)</f>
        <v>10.816653826391969</v>
      </c>
      <c r="N13" s="26">
        <f>SQRT((C7-C13)^2 + (D7-D13)^2)</f>
        <v>17.11724276862369</v>
      </c>
      <c r="O13" s="26">
        <f>SQRT((C8-C13)^2 + (D8-D13)^2)</f>
        <v>13.038404810405298</v>
      </c>
      <c r="P13" s="26">
        <f>SQRT((C13-C9)^2 + (D13-D9)^2)</f>
        <v>17</v>
      </c>
      <c r="Q13" s="26">
        <f>SQRT((C13-C10)^2 + (D13-D10)^2)</f>
        <v>8.9442719099991592</v>
      </c>
      <c r="R13" s="26">
        <f>SQRT((C13-C11)^2 + (D13-D11)^2)</f>
        <v>7.0710678118654755</v>
      </c>
      <c r="S13" s="26">
        <f>SQRT((C13-C12)^2 + (D13-D12)^2)</f>
        <v>6.7082039324993694</v>
      </c>
      <c r="T13" s="31">
        <v>999</v>
      </c>
      <c r="U13" s="26">
        <f>SQRT((C14-C13)^2 + (D14-D13)^2)</f>
        <v>5</v>
      </c>
      <c r="V13" s="26">
        <f>SQRT((C15-C13)^2 + (D15-D13)^2)</f>
        <v>3</v>
      </c>
      <c r="W13" s="26">
        <f>SQRT((C16-C13)^2 + (D16-D13)^2)</f>
        <v>10.440306508910551</v>
      </c>
      <c r="X13" s="26">
        <f>SQRT((C17-C13)^2 + (D17-D13)^2)</f>
        <v>11.045361017187261</v>
      </c>
      <c r="Y13" s="26">
        <f>SQRT((C18-C13)^2 + (D18-D13)^2)</f>
        <v>14.866068747318506</v>
      </c>
      <c r="Z13" s="26">
        <f>SQRT((C19-C13)^2 + (D19-D13)^2)</f>
        <v>16.278820596099706</v>
      </c>
      <c r="AA13" s="26">
        <f>SQRT((C20-C13)^2 + (D20-D13)^2)</f>
        <v>14.142135623730951</v>
      </c>
      <c r="AB13" s="26">
        <f>SQRT((C13-C21)^2 + (D13-D21)^2)</f>
        <v>9.2195444572928871</v>
      </c>
      <c r="AC13" s="26">
        <f>SQRT((C22-C13)^2 + (D22-D13)^2)</f>
        <v>14.212670403551895</v>
      </c>
      <c r="AD13" s="26">
        <f>SQRT((C23-C13)^2 + (D23-D13)^2)</f>
        <v>15.033296378372908</v>
      </c>
      <c r="AE13" s="26">
        <f>SQRT((C24-C13)^2 + (D24-D13)^2)</f>
        <v>9.0553851381374173</v>
      </c>
      <c r="AF13" s="15">
        <f>SQRT((C13-C25)^2 + (D13-D25)^2)</f>
        <v>2.8284271247461903</v>
      </c>
      <c r="AG13" s="1" t="s">
        <v>30</v>
      </c>
      <c r="AH13" s="1">
        <f>L30+H39+V35+I49+M36+K40+J38+C37</f>
        <v>0</v>
      </c>
      <c r="AI13" s="1" t="s">
        <v>0</v>
      </c>
      <c r="AJ13" s="1">
        <v>7</v>
      </c>
    </row>
    <row r="14" spans="1:47" ht="12.95" x14ac:dyDescent="0.3">
      <c r="B14" s="10">
        <v>10</v>
      </c>
      <c r="C14" s="3">
        <v>-1</v>
      </c>
      <c r="D14" s="3">
        <v>-3</v>
      </c>
      <c r="E14" s="3">
        <v>5</v>
      </c>
      <c r="F14" s="45"/>
      <c r="G14" s="45"/>
      <c r="H14" s="45"/>
      <c r="J14" s="22" t="s">
        <v>4</v>
      </c>
      <c r="K14" s="10">
        <v>10</v>
      </c>
      <c r="L14" s="16">
        <f>SQRT((C5-C14)^2 + (D5-D14)^2)</f>
        <v>3.1622776601683795</v>
      </c>
      <c r="M14" s="26">
        <f>SQRT((C6-C14)^2 + (D6-D14)^2)</f>
        <v>6.324555320336759</v>
      </c>
      <c r="N14" s="26">
        <f>SQRT((C7-C14)^2 + (D7-D14)^2)</f>
        <v>14.142135623730951</v>
      </c>
      <c r="O14" s="26">
        <f>SQRT((C8-C14)^2 + (D8-D14)^2)</f>
        <v>11.180339887498949</v>
      </c>
      <c r="P14" s="26">
        <f>SQRT((C14-C9)^2 + (D14-D9)^2)</f>
        <v>12.649110640673518</v>
      </c>
      <c r="Q14" s="26">
        <f>SQRT((C14-C10)^2 + (D14-D10)^2)</f>
        <v>4.1231056256176606</v>
      </c>
      <c r="R14" s="26">
        <f>SQRT((C14-C11)^2 + (D14-D11)^2)</f>
        <v>5</v>
      </c>
      <c r="S14" s="26">
        <f>SQRT((C14-C12)^2 + (D14-D12)^2)</f>
        <v>7.6157731058639087</v>
      </c>
      <c r="T14" s="26">
        <f>SQRT((C14-C13)^2 + (D14-D13)^2)</f>
        <v>5</v>
      </c>
      <c r="U14" s="31">
        <v>999</v>
      </c>
      <c r="V14" s="26">
        <f>SQRT((C14-C15)^2 + (D14-D15)^2)</f>
        <v>3.1622776601683795</v>
      </c>
      <c r="W14" s="26">
        <f>SQRT((C16-C14)^2 + (D16-D14)^2)</f>
        <v>9.8994949366116654</v>
      </c>
      <c r="X14" s="26">
        <f>SQRT((C17-C14)^2 + (D17-D14)^2)</f>
        <v>8.5440037453175304</v>
      </c>
      <c r="Y14" s="26">
        <f>SQRT((C18-C14)^2 + (D18-D14)^2)</f>
        <v>11.045361017187261</v>
      </c>
      <c r="Z14" s="26">
        <f>SQRT((C19-C14)^2 + (D19-D14)^2)</f>
        <v>14.7648230602334</v>
      </c>
      <c r="AA14" s="26">
        <f>SQRT((C20-C14)^2 + (D20-D14)^2)</f>
        <v>11.180339887498949</v>
      </c>
      <c r="AB14" s="26">
        <f>SQRT((C14-C21)^2 + (D14-D21)^2)</f>
        <v>4.4721359549995796</v>
      </c>
      <c r="AC14" s="26">
        <f>SQRT((C22-C14)^2 + (D22-D14)^2)</f>
        <v>9.4339811320566032</v>
      </c>
      <c r="AD14" s="26">
        <f>SQRT((C23-C14)^2 + (D23-D14)^2)</f>
        <v>12.369316876852981</v>
      </c>
      <c r="AE14" s="26">
        <f>SQRT((C24-C14)^2 + (D24-D14)^2)</f>
        <v>5.3851648071345037</v>
      </c>
      <c r="AF14" s="15">
        <f>SQRT((C14-C25)^2 + (D14-D25)^2)</f>
        <v>6.0827625302982193</v>
      </c>
      <c r="AG14" s="1" t="s">
        <v>31</v>
      </c>
      <c r="AH14" s="1">
        <f>J30+K37+M38+I40+V36+H49+L35+C39</f>
        <v>5</v>
      </c>
      <c r="AI14" s="1" t="s">
        <v>0</v>
      </c>
      <c r="AJ14" s="1">
        <v>7</v>
      </c>
    </row>
    <row r="15" spans="1:47" x14ac:dyDescent="0.25">
      <c r="B15" s="10">
        <v>11</v>
      </c>
      <c r="C15" s="3">
        <v>0</v>
      </c>
      <c r="D15" s="3">
        <v>-6</v>
      </c>
      <c r="E15" s="3">
        <v>4</v>
      </c>
      <c r="F15" s="48" t="s">
        <v>14</v>
      </c>
      <c r="G15" s="48"/>
      <c r="H15" s="48"/>
      <c r="J15" s="3"/>
      <c r="K15" s="10">
        <v>11</v>
      </c>
      <c r="L15" s="16">
        <f>SQRT((C5-C15)^2 + (D5-D15)^2)</f>
        <v>6</v>
      </c>
      <c r="M15" s="26">
        <f>SQRT((C6-C15)^2 + (D6-D15)^2)</f>
        <v>9.4868329805051381</v>
      </c>
      <c r="N15" s="26">
        <f>SQRT((C7-C15)^2 + (D7-D15)^2)</f>
        <v>17.029386365926403</v>
      </c>
      <c r="O15" s="26">
        <f>SQRT((C8-C15)^2 + (D8-D15)^2)</f>
        <v>13.601470508735444</v>
      </c>
      <c r="P15" s="26">
        <f>SQRT((C15-C9)^2 + (D15-D9)^2)</f>
        <v>15.811388300841896</v>
      </c>
      <c r="Q15" s="26">
        <f>SQRT((C15-C10)^2 + (D15-D10)^2)</f>
        <v>6.4031242374328485</v>
      </c>
      <c r="R15" s="26">
        <f>SQRT((C15-C11)^2 + (D15-D11)^2)</f>
        <v>4.1231056256176606</v>
      </c>
      <c r="S15" s="26">
        <f>SQRT((C15-C12)^2 + (D15-D12)^2)</f>
        <v>8.4852813742385695</v>
      </c>
      <c r="T15" s="26">
        <f>SQRT((C15-C13)^2 + (D15-D13)^2)</f>
        <v>3</v>
      </c>
      <c r="U15" s="26">
        <f>SQRT((C15-C14)^2 + (D15-D14)^2)</f>
        <v>3.1622776601683795</v>
      </c>
      <c r="V15" s="31">
        <v>999</v>
      </c>
      <c r="W15" s="26">
        <f>SQRT((C16-C15)^2 + (D16-D15)^2)</f>
        <v>11.661903789690601</v>
      </c>
      <c r="X15" s="26">
        <f>SQRT((C18-C15)^2 + (D18-D15)^2)</f>
        <v>14.142135623730951</v>
      </c>
      <c r="Y15" s="26">
        <f>SQRT((C18-C15)^2 + (D18-D15)^2)</f>
        <v>14.142135623730951</v>
      </c>
      <c r="Z15" s="26">
        <f>SQRT((C19-C15)^2 + (D19-D15)^2)</f>
        <v>17.088007490635061</v>
      </c>
      <c r="AA15" s="26">
        <f>SQRT((C20-C15)^2 + (D20-D15)^2)</f>
        <v>14.035668847618199</v>
      </c>
      <c r="AB15" s="26">
        <f>SQRT((C15-C21)^2 + (D15-D21)^2)</f>
        <v>7.6157731058639087</v>
      </c>
      <c r="AC15" s="26">
        <f>SQRT((C22-C15)^2 + (D22-D15)^2)</f>
        <v>12.529964086141668</v>
      </c>
      <c r="AD15" s="26">
        <f>SQRT((C23-C15)^2 + (D23-D15)^2)</f>
        <v>15.132745950421556</v>
      </c>
      <c r="AE15" s="26">
        <f>SQRT((C24-C15)^2 + (D24-D15)^2)</f>
        <v>6.0827625302982193</v>
      </c>
      <c r="AF15" s="15">
        <f>SQRT((C15-C25)^2 + (D15-D25)^2)</f>
        <v>5.3851648071345037</v>
      </c>
      <c r="AG15" s="1" t="s">
        <v>32</v>
      </c>
      <c r="AH15" s="1">
        <f>L30+M39+K40+J38+C37</f>
        <v>0</v>
      </c>
      <c r="AI15" s="1" t="s">
        <v>0</v>
      </c>
      <c r="AJ15" s="1">
        <v>4</v>
      </c>
      <c r="AR15" s="33"/>
      <c r="AS15" s="33"/>
      <c r="AT15" s="33"/>
      <c r="AU15" s="33"/>
    </row>
    <row r="16" spans="1:47" x14ac:dyDescent="0.25">
      <c r="B16" s="10">
        <v>12</v>
      </c>
      <c r="C16" s="3">
        <v>6</v>
      </c>
      <c r="D16" s="3">
        <v>4</v>
      </c>
      <c r="E16" s="3">
        <v>7</v>
      </c>
      <c r="F16" s="48"/>
      <c r="G16" s="48"/>
      <c r="H16" s="48"/>
      <c r="J16" s="10"/>
      <c r="K16" s="10">
        <v>12</v>
      </c>
      <c r="L16" s="16">
        <f>SQRT((C5-C16)^2 + (D5-D16)^2)</f>
        <v>7.2111025509279782</v>
      </c>
      <c r="M16" s="26">
        <f>SQRT((C6-C16)^2 + (D6-D16)^2)</f>
        <v>9.0553851381374173</v>
      </c>
      <c r="N16" s="26">
        <f>SQRT((C7-C16)^2 + (D7-D16)^2)</f>
        <v>8.6023252670426267</v>
      </c>
      <c r="O16" s="26">
        <f>SQRT((C8-C16)^2 + (D8-D16)^2)</f>
        <v>3.6055512754639891</v>
      </c>
      <c r="P16" s="26">
        <f>SQRT((C16-C9)^2 + (D16-D9)^2)</f>
        <v>12.083045973594572</v>
      </c>
      <c r="Q16" s="26">
        <f>SQRT((C16-C10)^2 + (D16-D10)^2)</f>
        <v>12.529964086141668</v>
      </c>
      <c r="R16" s="26">
        <f>SQRT((C16-C11)^2 + (D16-D11)^2)</f>
        <v>14.866068747318506</v>
      </c>
      <c r="S16" s="26">
        <f>SQRT((C16-C12)^2 + (D16-D12)^2)</f>
        <v>4</v>
      </c>
      <c r="T16" s="26">
        <f>SQRT((C16-C13)^2 + (D16-D13)^2)</f>
        <v>10.440306508910551</v>
      </c>
      <c r="U16" s="26">
        <f>SQRT((C16-C14)^2 + (D16-D14)^2)</f>
        <v>9.8994949366116654</v>
      </c>
      <c r="V16" s="26">
        <f>SQRT((C16-C15)^2 + (D16-D15)^2)</f>
        <v>11.661903789690601</v>
      </c>
      <c r="W16" s="31">
        <v>999</v>
      </c>
      <c r="X16" s="26">
        <f>SQRT((C18-C16)^2 + (D18-D16)^2)</f>
        <v>8.9442719099991592</v>
      </c>
      <c r="Y16" s="26">
        <f>SQRT((C18-C16)^2 + (D18-D16)^2)</f>
        <v>8.9442719099991592</v>
      </c>
      <c r="Z16" s="26">
        <f>SQRT((C19-C16)^2 + (D19-D16)^2)</f>
        <v>6</v>
      </c>
      <c r="AA16" s="26">
        <f>SQRT((C20-C16)^2 + (D20-D16)^2)</f>
        <v>6.4031242374328485</v>
      </c>
      <c r="AB16" s="26">
        <f>SQRT((C16-C21)^2 + (D16-D21)^2)</f>
        <v>9.4868329805051381</v>
      </c>
      <c r="AC16" s="26">
        <f>SQRT((C22-C16)^2 + (D22-D16)^2)</f>
        <v>12.041594578792296</v>
      </c>
      <c r="AD16" s="26">
        <f>SQRT((C23-C16)^2 + (D23-D16)^2)</f>
        <v>6.4031242374328485</v>
      </c>
      <c r="AE16" s="26">
        <f>SQRT((C24-C16)^2 + (D24-D16)^2)</f>
        <v>15</v>
      </c>
      <c r="AF16" s="15">
        <f>SQRT((C16-C25)^2 + (D16-D25)^2)</f>
        <v>8.0622577482985491</v>
      </c>
      <c r="AG16" s="1" t="s">
        <v>33</v>
      </c>
      <c r="AH16" s="1">
        <f>H30+I35+L36+C39</f>
        <v>1</v>
      </c>
      <c r="AI16" s="1" t="s">
        <v>0</v>
      </c>
      <c r="AJ16" s="1">
        <v>3</v>
      </c>
      <c r="AR16" s="33"/>
      <c r="AS16" s="33"/>
      <c r="AT16" s="33"/>
      <c r="AU16" s="33"/>
    </row>
    <row r="17" spans="1:47" x14ac:dyDescent="0.25">
      <c r="B17" s="10">
        <v>13</v>
      </c>
      <c r="C17" s="3">
        <v>2</v>
      </c>
      <c r="D17" s="3">
        <v>5</v>
      </c>
      <c r="E17" s="3">
        <v>3</v>
      </c>
      <c r="F17" s="48"/>
      <c r="G17" s="48"/>
      <c r="H17" s="48"/>
      <c r="J17" s="3"/>
      <c r="K17" s="10">
        <v>13</v>
      </c>
      <c r="L17" s="16">
        <f>SQRT((C5-C17)^2 + (D5-D17)^2)</f>
        <v>5.3851648071345037</v>
      </c>
      <c r="M17" s="26">
        <f>SQRT((C6-C17)^2 + (D6-D17)^2)</f>
        <v>5.3851648071345037</v>
      </c>
      <c r="N17" s="26">
        <f>SQRT((C7-C17)^2 + (D7-D17)^2)</f>
        <v>6.0827625302982193</v>
      </c>
      <c r="O17" s="26">
        <f>SQRT((C8-C17)^2 + (D8-D17)^2)</f>
        <v>2.8284271247461903</v>
      </c>
      <c r="P17" s="26">
        <f>SQRT((C17-C9)^2 + (D17-D9)^2)</f>
        <v>8.0622577482985491</v>
      </c>
      <c r="Q17" s="26">
        <f>SQRT((C17-C10)^2 + (D17-D10)^2)</f>
        <v>9.8994949366116654</v>
      </c>
      <c r="R17" s="26">
        <f>SQRT((C17-C11)^2 + (D17-D11)^2)</f>
        <v>13.416407864998739</v>
      </c>
      <c r="S17" s="26">
        <f>SQRT((C17-C12)^2 + (D17-D12)^2)</f>
        <v>6.4031242374328485</v>
      </c>
      <c r="T17" s="26">
        <f>SQRT((C17-C13)^2 + (D17-D13)^2)</f>
        <v>11.045361017187261</v>
      </c>
      <c r="U17" s="26">
        <f>SQRT((C17-C14)^2 + (D17-D14)^2)</f>
        <v>8.5440037453175304</v>
      </c>
      <c r="V17" s="26">
        <f>SQRT((C17-C15)^2 + (D17-D15)^2)</f>
        <v>11.180339887498949</v>
      </c>
      <c r="W17" s="26">
        <f>SQRT((C17-C16)^2 + (D17-D16)^2)</f>
        <v>4.1231056256176606</v>
      </c>
      <c r="X17" s="31">
        <v>999</v>
      </c>
      <c r="Y17" s="26">
        <f>SQRT((C18-C17)^2 + (D18-D17)^2)</f>
        <v>5</v>
      </c>
      <c r="Z17" s="26">
        <f>SQRT((C19-C17)^2 + (D19-D17)^2)</f>
        <v>6.4031242374328485</v>
      </c>
      <c r="AA17" s="26">
        <f>SQRT((C20-C17)^2 + (D20-D17)^2)</f>
        <v>3.1622776601683795</v>
      </c>
      <c r="AB17" s="26">
        <f>SQRT((C17-C21)^2 + (D17-D21)^2)</f>
        <v>6.4031242374328485</v>
      </c>
      <c r="AC17" s="26">
        <f>SQRT((C22-C17)^2 + (D22-D17)^2)</f>
        <v>8</v>
      </c>
      <c r="AD17" s="26">
        <f>SQRT((C23-C17)^2 + (D23-D17)^2)</f>
        <v>4</v>
      </c>
      <c r="AE17" s="26">
        <f>SQRT((C24-C17)^2 + (D24-D17)^2)</f>
        <v>12.806248474865697</v>
      </c>
      <c r="AF17" s="15">
        <f>SQRT((C17-C25)^2 + (D17-D25)^2)</f>
        <v>9.4868329805051381</v>
      </c>
      <c r="AG17" s="40" t="s">
        <v>34</v>
      </c>
      <c r="AH17" s="1">
        <f>G31+T34+D47</f>
        <v>0</v>
      </c>
      <c r="AI17" s="1" t="s">
        <v>0</v>
      </c>
      <c r="AJ17" s="1">
        <v>2</v>
      </c>
      <c r="AR17" s="33"/>
      <c r="AS17" s="33"/>
      <c r="AT17" s="33"/>
      <c r="AU17" s="33"/>
    </row>
    <row r="18" spans="1:47" x14ac:dyDescent="0.25">
      <c r="B18" s="10">
        <v>14</v>
      </c>
      <c r="C18" s="3">
        <v>-2</v>
      </c>
      <c r="D18" s="3">
        <v>8</v>
      </c>
      <c r="E18" s="3">
        <v>4</v>
      </c>
      <c r="F18" s="48"/>
      <c r="G18" s="48"/>
      <c r="H18" s="48"/>
      <c r="J18" s="3"/>
      <c r="K18" s="10">
        <v>14</v>
      </c>
      <c r="L18" s="16">
        <f>SQRT((C5-C18)^2 + (D5-D18)^2)</f>
        <v>8.2462112512353212</v>
      </c>
      <c r="M18" s="26">
        <f>SQRT((C6-C18)^2 + (D6-D18)^2)</f>
        <v>5.0990195135927845</v>
      </c>
      <c r="N18" s="26">
        <f>SQRT((C7-C18)^2 + (D7-D18)^2)</f>
        <v>4.2426406871192848</v>
      </c>
      <c r="O18" s="26">
        <f>SQRT((C8-C18)^2 + (D8-D18)^2)</f>
        <v>6.0827625302982193</v>
      </c>
      <c r="P18" s="26">
        <f>SQRT((C18-C9)^2 + (D18-D9)^2)</f>
        <v>3.1622776601683795</v>
      </c>
      <c r="Q18" s="26">
        <f>SQRT((C18-C10)^2 + (D18-D10)^2)</f>
        <v>10.440306508910551</v>
      </c>
      <c r="R18" s="26">
        <f>SQRT((C18-C11)^2 + (D18-D11)^2)</f>
        <v>15.132745950421556</v>
      </c>
      <c r="S18" s="26">
        <f>SQRT((C18-C12)^2 + (D18-D12)^2)</f>
        <v>11.313708498984761</v>
      </c>
      <c r="T18" s="26">
        <f>SQRT((C18-C13)^2 + (D18-D13)^2)</f>
        <v>14.866068747318506</v>
      </c>
      <c r="U18" s="26">
        <f>SQRT((C18-C14)^2 + (D18-D14)^2)</f>
        <v>11.045361017187261</v>
      </c>
      <c r="V18" s="26">
        <f>SQRT((C18-C15)^2 + (D18-D15)^2)</f>
        <v>14.142135623730951</v>
      </c>
      <c r="W18" s="26">
        <f>SQRT((C18-C16)^2 + (D18-D16)^2)</f>
        <v>8.9442719099991592</v>
      </c>
      <c r="X18" s="26">
        <f>SQRT((C18-C17)^2 + (D18-D17)^2)</f>
        <v>5</v>
      </c>
      <c r="Y18" s="31">
        <v>999</v>
      </c>
      <c r="Z18" s="26">
        <f>SQRT((C19-C18)^2 + (D19-D18)^2)</f>
        <v>8.2462112512353212</v>
      </c>
      <c r="AA18" s="26">
        <f>SQRT((C20-C18)^2 + (D20-D18)^2)</f>
        <v>3</v>
      </c>
      <c r="AB18" s="26">
        <f>SQRT((C18-C21)^2 + (D18-D21)^2)</f>
        <v>7.0710678118654755</v>
      </c>
      <c r="AC18" s="26">
        <f>SQRT((C22-C18)^2 + (D22-D18)^2)</f>
        <v>5</v>
      </c>
      <c r="AD18" s="26">
        <f>SQRT((C23-C18)^2 + (D23-D18)^2)</f>
        <v>4.1231056256176606</v>
      </c>
      <c r="AE18" s="26">
        <f>SQRT((C24-C18)^2 + (D24-D18)^2)</f>
        <v>13.601470508735444</v>
      </c>
      <c r="AF18" s="15">
        <f>SQRT((C18-C25)^2 + (D18-D25)^2)</f>
        <v>13.892443989449804</v>
      </c>
      <c r="AG18" s="1" t="s">
        <v>35</v>
      </c>
      <c r="AH18" s="1">
        <f>R32+O45+F42+U33+E48</f>
        <v>0</v>
      </c>
      <c r="AI18" s="1" t="s">
        <v>0</v>
      </c>
      <c r="AJ18" s="1">
        <v>5</v>
      </c>
    </row>
    <row r="19" spans="1:47" x14ac:dyDescent="0.25">
      <c r="B19" s="10">
        <v>15</v>
      </c>
      <c r="C19" s="3">
        <v>6</v>
      </c>
      <c r="D19" s="3">
        <v>10</v>
      </c>
      <c r="E19" s="3">
        <v>5</v>
      </c>
      <c r="F19" s="48"/>
      <c r="G19" s="48"/>
      <c r="H19" s="48"/>
      <c r="J19" s="3"/>
      <c r="K19" s="10">
        <v>15</v>
      </c>
      <c r="L19" s="16">
        <f>SQRT((C5-C19)^2 + (D5-D19)^2)</f>
        <v>11.661903789690601</v>
      </c>
      <c r="M19" s="26">
        <f>SQRT((C6-C19)^2 + (D6-D19)^2)</f>
        <v>11.401754250991379</v>
      </c>
      <c r="N19" s="26">
        <f>SQRT((C7-C19)^2 + (D7-D19)^2)</f>
        <v>5.0990195135927845</v>
      </c>
      <c r="O19" s="26">
        <f>SQRT((C8-C19)^2 + (D8-D19)^2)</f>
        <v>3.6055512754639891</v>
      </c>
      <c r="P19" s="26">
        <f>SQRT((C19-C9)^2 + (D19-D9)^2)</f>
        <v>11.045361017187261</v>
      </c>
      <c r="Q19" s="26">
        <f>SQRT((C19-C10)^2 + (D19-D10)^2)</f>
        <v>16.278820596099706</v>
      </c>
      <c r="R19" s="26">
        <f>SQRT((C19-C11)^2 + (D19-D11)^2)</f>
        <v>19.723082923316021</v>
      </c>
      <c r="S19" s="26">
        <f>SQRT((C19-C12)^2 + (D19-D12)^2)</f>
        <v>10</v>
      </c>
      <c r="T19" s="26">
        <f>SQRT((C19-C13)^2 + (D19-D13)^2)</f>
        <v>16.278820596099706</v>
      </c>
      <c r="U19" s="26">
        <f>SQRT((C19-C14)^2 + (D19-D14)^2)</f>
        <v>14.7648230602334</v>
      </c>
      <c r="V19" s="26">
        <f>SQRT((C19-C15)^2 + (D19-D15)^2)</f>
        <v>17.088007490635061</v>
      </c>
      <c r="W19" s="26">
        <f>SQRT((C19-C16)^2 + (D19-D16)^2)</f>
        <v>6</v>
      </c>
      <c r="X19" s="26">
        <f>SQRT((C19-C17)^2 + (D19-D17)^2)</f>
        <v>6.4031242374328485</v>
      </c>
      <c r="Y19" s="26">
        <f>SQRT((C19-C18)^2 + (D19-D18)^2)</f>
        <v>8.2462112512353212</v>
      </c>
      <c r="Z19" s="31">
        <v>999</v>
      </c>
      <c r="AA19" s="26">
        <f>SQRT((C20-C19)^2 + (D20-D19)^2)</f>
        <v>5.3851648071345037</v>
      </c>
      <c r="AB19" s="26">
        <f>SQRT((C19-C21)^2 + (D19-D21)^2)</f>
        <v>12.727922061357855</v>
      </c>
      <c r="AC19" s="26">
        <f>SQRT((C22-C19)^2 + (D22-D19)^2)</f>
        <v>13</v>
      </c>
      <c r="AD19" s="26">
        <f>SQRT((C23-C19)^2 + (D23-D19)^2)</f>
        <v>4.1231056256176606</v>
      </c>
      <c r="AE19" s="26">
        <f>SQRT((C24-C19)^2 + (D24-D19)^2)</f>
        <v>19.209372712298546</v>
      </c>
      <c r="AF19" s="15">
        <f>SQRT((C19-C25)^2 + (D19-D25)^2)</f>
        <v>14.035668847618199</v>
      </c>
      <c r="AG19" s="1" t="s">
        <v>36</v>
      </c>
      <c r="AH19" s="1">
        <f>J30+W37+K50+M38+I40+H36+L35+C39</f>
        <v>5</v>
      </c>
      <c r="AI19" s="1" t="s">
        <v>0</v>
      </c>
      <c r="AJ19" s="1">
        <v>7</v>
      </c>
    </row>
    <row r="20" spans="1:47" x14ac:dyDescent="0.25">
      <c r="B20" s="10">
        <v>16</v>
      </c>
      <c r="C20" s="3">
        <v>1</v>
      </c>
      <c r="D20" s="3">
        <v>8</v>
      </c>
      <c r="E20" s="3">
        <v>6</v>
      </c>
      <c r="F20" s="48"/>
      <c r="G20" s="48"/>
      <c r="H20" s="48"/>
      <c r="J20" s="3"/>
      <c r="K20" s="10">
        <v>16</v>
      </c>
      <c r="L20" s="16">
        <f>SQRT((C5-C20)^2 + (D5-D20)^2)</f>
        <v>8.0622577482985491</v>
      </c>
      <c r="M20" s="26">
        <f>SQRT((C6-C20)^2 + (D6-D20)^2)</f>
        <v>6.4031242374328485</v>
      </c>
      <c r="N20" s="26">
        <f>SQRT((C7-C20)^2 + (D7-D20)^2)</f>
        <v>3</v>
      </c>
      <c r="O20" s="26">
        <f>SQRT((C8-C20)^2 + (D8-D20)^2)</f>
        <v>3.1622776601683795</v>
      </c>
      <c r="P20" s="26">
        <f>SQRT((C20-C9)^2 + (D20-D9)^2)</f>
        <v>6.0827625302982193</v>
      </c>
      <c r="Q20" s="26">
        <f>SQRT((C20-C10)^2 + (D20-D10)^2)</f>
        <v>11.661903789690601</v>
      </c>
      <c r="R20" s="26">
        <f>SQRT((C20-C11)^2 + (D20-D11)^2)</f>
        <v>15.811388300841896</v>
      </c>
      <c r="S20" s="26">
        <f>SQRT((C20-C12)^2 + (D20-D12)^2)</f>
        <v>9.4339811320566032</v>
      </c>
      <c r="T20" s="26">
        <f>SQRT((C20-C13)^2 + (D20-D13)^2)</f>
        <v>14.142135623730951</v>
      </c>
      <c r="U20" s="26">
        <f>SQRT((C20-C14)^2 + (D20-D14)^2)</f>
        <v>11.180339887498949</v>
      </c>
      <c r="V20" s="26">
        <f>SQRT((C20-C15)^2 + (D20-D15)^2)</f>
        <v>14.035668847618199</v>
      </c>
      <c r="W20" s="26">
        <f>SQRT((C20-C16)^2 + (D20-D16)^2)</f>
        <v>6.4031242374328485</v>
      </c>
      <c r="X20" s="26">
        <f>SQRT((C20-C17)^2 + (D20-D17)^2)</f>
        <v>3.1622776601683795</v>
      </c>
      <c r="Y20" s="26">
        <f>SQRT((C20-C18)^2 + (D20-D18)^2)</f>
        <v>3</v>
      </c>
      <c r="Z20" s="26">
        <f>SQRT((C20-C19)^2 + (D20-D19)^2)</f>
        <v>5.3851648071345037</v>
      </c>
      <c r="AA20" s="31">
        <v>999</v>
      </c>
      <c r="AB20" s="26">
        <f>SQRT((C20-C21)^2 + (D20-D21)^2)</f>
        <v>8.0622577482985491</v>
      </c>
      <c r="AC20" s="26">
        <f>SQRT((C22-C20)^2 + (D22-D20)^2)</f>
        <v>7.6157731058639087</v>
      </c>
      <c r="AD20" s="26">
        <f>SQRT((C23-C20)^2 + (D23-D20)^2)</f>
        <v>1.4142135623730951</v>
      </c>
      <c r="AE20" s="27">
        <f>SQRT((C24-C20)^2 + (D24-D20)^2)</f>
        <v>14.7648230602334</v>
      </c>
      <c r="AF20" s="15">
        <f>SQRT((C20-C25)^2 + (D20-D25)^2)</f>
        <v>12.649110640673518</v>
      </c>
      <c r="AG20" s="1" t="s">
        <v>37</v>
      </c>
      <c r="AH20" s="1">
        <f>L30+I39+H36+C35</f>
        <v>1</v>
      </c>
      <c r="AI20" s="1" t="s">
        <v>0</v>
      </c>
      <c r="AJ20" s="1">
        <v>3</v>
      </c>
    </row>
    <row r="21" spans="1:47" x14ac:dyDescent="0.25">
      <c r="B21" s="10">
        <v>17</v>
      </c>
      <c r="C21" s="3">
        <v>-3</v>
      </c>
      <c r="D21" s="3">
        <v>1</v>
      </c>
      <c r="E21" s="3">
        <v>8</v>
      </c>
      <c r="F21" s="48"/>
      <c r="G21" s="48"/>
      <c r="H21" s="48"/>
      <c r="J21" s="3"/>
      <c r="K21" s="10">
        <v>17</v>
      </c>
      <c r="L21" s="16">
        <f>SQRT((C5-C21)^2 + (D5-D21)^2)</f>
        <v>3.1622776601683795</v>
      </c>
      <c r="M21" s="26">
        <f>SQRT((C6-C21)^2 + (D6-D21)^2)</f>
        <v>2</v>
      </c>
      <c r="N21" s="26">
        <f>SQRT((C7-C21)^2 + (D7-D21)^2)</f>
        <v>10.770329614269007</v>
      </c>
      <c r="O21" s="26">
        <f>SQRT((C8-C21)^2 + (D8-D21)^2)</f>
        <v>9.2195444572928871</v>
      </c>
      <c r="P21" s="26">
        <f>SQRT((C21-C9)^2 + (D21-D9)^2)</f>
        <v>8.2462112512353212</v>
      </c>
      <c r="Q21" s="26">
        <f>SQRT((C21-C10)^2 + (D21-D10)^2)</f>
        <v>3.6055512754639891</v>
      </c>
      <c r="R21" s="26">
        <f>SQRT((C21-C11)^2 + (D21-D11)^2)</f>
        <v>8.0622577482985491</v>
      </c>
      <c r="S21" s="26">
        <f>SQRT((C21-C12)^2 + (D21-D12)^2)</f>
        <v>9.0553851381374173</v>
      </c>
      <c r="T21" s="26">
        <f>SQRT((C21-C13)^2 + (D21-D13)^2)</f>
        <v>9.2195444572928871</v>
      </c>
      <c r="U21" s="26">
        <f>SQRT((C21-C14)^2 + (D21-D14)^2)</f>
        <v>4.4721359549995796</v>
      </c>
      <c r="V21" s="26">
        <f>SQRT((C21-C15)^2 + (D21-D15)^2)</f>
        <v>7.6157731058639087</v>
      </c>
      <c r="W21" s="26">
        <f>SQRT((C21-C16)^2 + (D21-D16)^2)</f>
        <v>9.4868329805051381</v>
      </c>
      <c r="X21" s="26">
        <f>SQRT((C21-C17)^2 + (D21-D17)^2)</f>
        <v>6.4031242374328485</v>
      </c>
      <c r="Y21" s="26">
        <f>SQRT((C21-C18)^2 + (D21-D18)^2)</f>
        <v>7.0710678118654755</v>
      </c>
      <c r="Z21" s="26">
        <f>SQRT((C21-C19)^2 + (D21-D19)^2)</f>
        <v>12.727922061357855</v>
      </c>
      <c r="AA21" s="26">
        <f>SQRT((C21-C20)^2 + (D21-D20)^2)</f>
        <v>8.0622577482985491</v>
      </c>
      <c r="AB21" s="31">
        <v>999</v>
      </c>
      <c r="AC21" s="26">
        <f>SQRT((C22-C21)^2 + (D22-D21)^2)</f>
        <v>5</v>
      </c>
      <c r="AD21" s="26">
        <f>SQRT((C23-C21)^2 + (D23-D21)^2)</f>
        <v>9.4339811320566032</v>
      </c>
      <c r="AE21" s="26">
        <f>SQRT((C24-C21)^2 + (D24-D21)^2)</f>
        <v>6.7082039324993694</v>
      </c>
      <c r="AF21" s="15">
        <f>SQRT((C21-C25)^2 + (D21-D25)^2)</f>
        <v>9.4339811320566032</v>
      </c>
      <c r="AG21" s="1" t="s">
        <v>38</v>
      </c>
      <c r="AH21" s="1">
        <f>D30+H31+V35+L36+C39+I49</f>
        <v>2</v>
      </c>
      <c r="AI21" s="1" t="s">
        <v>0</v>
      </c>
      <c r="AJ21" s="1">
        <v>5</v>
      </c>
    </row>
    <row r="22" spans="1:47" x14ac:dyDescent="0.25">
      <c r="B22" s="10">
        <v>18</v>
      </c>
      <c r="C22" s="3">
        <v>-6</v>
      </c>
      <c r="D22" s="3">
        <v>5</v>
      </c>
      <c r="E22" s="3">
        <v>5</v>
      </c>
      <c r="F22" s="48"/>
      <c r="G22" s="48"/>
      <c r="H22" s="48"/>
      <c r="J22" s="3"/>
      <c r="K22" s="10">
        <v>18</v>
      </c>
      <c r="L22" s="16">
        <f>SQRT((C5-C22)^2 + (D5-D22)^2)</f>
        <v>7.810249675906654</v>
      </c>
      <c r="M22" s="26">
        <f>SQRT((C6-C22)^2 + (D6-D22)^2)</f>
        <v>3.6055512754639891</v>
      </c>
      <c r="N22" s="26">
        <f>SQRT((C7-C22)^2 + (D7-D22)^2)</f>
        <v>9.2195444572928871</v>
      </c>
      <c r="O22" s="26">
        <f>SQRT((C8-C22)^2 + (D8-D22)^2)</f>
        <v>10.198039027185569</v>
      </c>
      <c r="P22" s="26">
        <f>SQRT((C22-C9)^2 + (D22-D9)^2)</f>
        <v>4.1231056256176606</v>
      </c>
      <c r="Q22" s="26">
        <f>SQRT((C22-C10)^2 + (D22-D10)^2)</f>
        <v>7.0710678118654755</v>
      </c>
      <c r="R22" s="26">
        <f>SQRT((C22-C11)^2 + (D22-D11)^2)</f>
        <v>12.165525060596439</v>
      </c>
      <c r="S22" s="26">
        <f>SQRT((C22-C12)^2 + (D22-D12)^2)</f>
        <v>13</v>
      </c>
      <c r="T22" s="26">
        <f>SQRT((C22-C13)^2 + (D22-D13)^2)</f>
        <v>14.212670403551895</v>
      </c>
      <c r="U22" s="26">
        <f>SQRT((C22-C14)^2 + (D22-D14)^2)</f>
        <v>9.4339811320566032</v>
      </c>
      <c r="V22" s="26">
        <f>SQRT((C22-C15)^2 + (D22-D15)^2)</f>
        <v>12.529964086141668</v>
      </c>
      <c r="W22" s="26">
        <f>SQRT((C22-C16)^2 + (D22-D16)^2)</f>
        <v>12.041594578792296</v>
      </c>
      <c r="X22" s="26">
        <f>SQRT((C22-C17)^2 + (D22-D17)^2)</f>
        <v>8</v>
      </c>
      <c r="Y22" s="26">
        <f>SQRT((C22-C18)^2 + (D22-D18)^2)</f>
        <v>5</v>
      </c>
      <c r="Z22" s="26">
        <f>SQRT((C22-C19)^2 + (D22-D19)^2)</f>
        <v>13</v>
      </c>
      <c r="AA22" s="26">
        <f>SQRT((C22-C20)^2 + (D22-D20)^2)</f>
        <v>7.6157731058639087</v>
      </c>
      <c r="AB22" s="26">
        <f>SQRT((C22-C21)^2 + (D22-D21)^2)</f>
        <v>5</v>
      </c>
      <c r="AC22" s="31">
        <v>999</v>
      </c>
      <c r="AD22" s="26">
        <f>SQRT((C23-C22)^2 + (D23-D22)^2)</f>
        <v>8.9442719099991592</v>
      </c>
      <c r="AE22" s="26">
        <f>SQRT((C24-C22)^2 + (D24-D22)^2)</f>
        <v>10</v>
      </c>
      <c r="AF22" s="15">
        <f>SQRT((C22-C25)^2 + (D22-D25)^2)</f>
        <v>14.212670403551895</v>
      </c>
      <c r="AG22" s="1" t="s">
        <v>39</v>
      </c>
      <c r="AH22" s="1">
        <f>L30+I39+V36+H49+D35+C31</f>
        <v>0</v>
      </c>
      <c r="AI22" s="1" t="s">
        <v>0</v>
      </c>
      <c r="AJ22" s="1">
        <v>5</v>
      </c>
    </row>
    <row r="23" spans="1:47" x14ac:dyDescent="0.25">
      <c r="B23" s="10">
        <v>19</v>
      </c>
      <c r="C23" s="3">
        <v>2</v>
      </c>
      <c r="D23" s="3">
        <v>9</v>
      </c>
      <c r="E23" s="3">
        <v>7</v>
      </c>
      <c r="F23" s="48"/>
      <c r="G23" s="48"/>
      <c r="H23" s="48"/>
      <c r="J23" s="3"/>
      <c r="K23" s="10">
        <v>19</v>
      </c>
      <c r="L23" s="16">
        <f>SQRT((C5-C23)^2 + (D5-D23)^2)</f>
        <v>9.2195444572928871</v>
      </c>
      <c r="M23" s="26">
        <f>SQRT((C6-C23)^2 + (D6-D23)^2)</f>
        <v>7.810249675906654</v>
      </c>
      <c r="N23" s="26">
        <f>SQRT((C7-C23)^2 + (D7-D23)^2)</f>
        <v>2.2360679774997898</v>
      </c>
      <c r="O23" s="26">
        <f>SQRT((C8-C23)^2 + (D8-D23)^2)</f>
        <v>2.8284271247461903</v>
      </c>
      <c r="P23" s="26">
        <f>SQRT((C23-C9)^2 + (D23-D9)^2)</f>
        <v>7</v>
      </c>
      <c r="Q23" s="26">
        <f>SQRT((C23-C10)^2 + (D23-D10)^2)</f>
        <v>13.038404810405298</v>
      </c>
      <c r="R23" s="26">
        <f>SQRT((C23-C11)^2 + (D23-D11)^2)</f>
        <v>17.088007490635061</v>
      </c>
      <c r="S23" s="26">
        <f>SQRT((C23-C12)^2 + (D23-D12)^2)</f>
        <v>9.8488578017961039</v>
      </c>
      <c r="T23" s="26">
        <f>SQRT((C23-C13)^2 + (D23-D13)^2)</f>
        <v>15.033296378372908</v>
      </c>
      <c r="U23" s="26">
        <f>SQRT((C23-C14)^2 + (D23-D14)^2)</f>
        <v>12.369316876852981</v>
      </c>
      <c r="V23" s="26">
        <f>SQRT((C23-C15)^2 + (D23-D15)^2)</f>
        <v>15.132745950421556</v>
      </c>
      <c r="W23" s="26">
        <f>SQRT((C23-C16)^2 + (D23-D16)^2)</f>
        <v>6.4031242374328485</v>
      </c>
      <c r="X23" s="26">
        <f>SQRT((C23-C17)^2 + (D23-D17)^2)</f>
        <v>4</v>
      </c>
      <c r="Y23" s="26">
        <f>SQRT((C23-C18)^2 + (D23-D18)^2)</f>
        <v>4.1231056256176606</v>
      </c>
      <c r="Z23" s="26">
        <f>SQRT((C23-C19)^2 + (D23-D19)^2)</f>
        <v>4.1231056256176606</v>
      </c>
      <c r="AA23" s="26">
        <f>SQRT((C23-C20)^2 + (D23-D20)^2)</f>
        <v>1.4142135623730951</v>
      </c>
      <c r="AB23" s="26">
        <f>SQRT((C23-C21)^2 + (D23-D21)^2)</f>
        <v>9.4339811320566032</v>
      </c>
      <c r="AC23" s="26">
        <f>SQRT((C23-C22)^2 + (D23-D22)^2)</f>
        <v>8.9442719099991592</v>
      </c>
      <c r="AD23" s="31">
        <v>999</v>
      </c>
      <c r="AE23" s="26">
        <f>SQRT((C24-C23)^2 + (D24-D23)^2)</f>
        <v>16.124515496597098</v>
      </c>
      <c r="AF23" s="15">
        <f>SQRT((C23-C25)^2 + (D23-D25)^2)</f>
        <v>13.341664064126334</v>
      </c>
      <c r="AG23" s="1" t="s">
        <v>40</v>
      </c>
      <c r="AH23" s="1">
        <f>D30+S31+H46+I35+L36+C39</f>
        <v>2</v>
      </c>
      <c r="AI23" s="1" t="s">
        <v>0</v>
      </c>
      <c r="AJ23" s="1">
        <v>5</v>
      </c>
    </row>
    <row r="24" spans="1:47" x14ac:dyDescent="0.25">
      <c r="B24" s="10">
        <v>20</v>
      </c>
      <c r="C24" s="3">
        <v>-6</v>
      </c>
      <c r="D24" s="3">
        <v>-5</v>
      </c>
      <c r="E24" s="3">
        <v>6</v>
      </c>
      <c r="F24" s="48"/>
      <c r="G24" s="48"/>
      <c r="H24" s="48"/>
      <c r="J24" s="3"/>
      <c r="K24" s="10">
        <v>20</v>
      </c>
      <c r="L24" s="16">
        <f>SQRT((C5-C24)^2 + (D5-D24)^2)</f>
        <v>7.810249675906654</v>
      </c>
      <c r="M24" s="26">
        <f>SQRT((C6-C24)^2 + (D6-D24)^2)</f>
        <v>8.5440037453175304</v>
      </c>
      <c r="N24" s="26">
        <f>SQRT((C7-C24)^2 + (D7-D24)^2)</f>
        <v>17.464249196572979</v>
      </c>
      <c r="O24" s="26">
        <f>SQRT((C8-C24)^2 + (D8-D24)^2)</f>
        <v>15.620499351813308</v>
      </c>
      <c r="P24" s="26">
        <f>SQRT((C24-C9)^2 + (D24-D9)^2)</f>
        <v>14.035668847618199</v>
      </c>
      <c r="Q24" s="26">
        <f>SQRT((C24-C10)^2 + (D24-D10)^2)</f>
        <v>3.1622776601683795</v>
      </c>
      <c r="R24" s="26">
        <f>SQRT((C24-C11)^2 + (D24-D11)^2)</f>
        <v>2.8284271247461903</v>
      </c>
      <c r="S24" s="26">
        <f>SQRT((C24-C12)^2 + (D24-D12)^2)</f>
        <v>13</v>
      </c>
      <c r="T24" s="26">
        <f>SQRT((C24-C13)^2 + (D24-D13)^2)</f>
        <v>9.0553851381374173</v>
      </c>
      <c r="U24" s="26">
        <f>SQRT((C24-C14)^2 + (D24-D14)^2)</f>
        <v>5.3851648071345037</v>
      </c>
      <c r="V24" s="26">
        <f>SQRT((C24-C15)^2 + (D24-D15)^2)</f>
        <v>6.0827625302982193</v>
      </c>
      <c r="W24" s="26">
        <f>SQRT((C24-C16)^2 + (D24-D16)^2)</f>
        <v>15</v>
      </c>
      <c r="X24" s="26">
        <f>SQRT((C24-C17)^2 + (D24-D17)^2)</f>
        <v>12.806248474865697</v>
      </c>
      <c r="Y24" s="26">
        <f>SQRT((C24-C18)^2 + (D24-D18)^2)</f>
        <v>13.601470508735444</v>
      </c>
      <c r="Z24" s="26">
        <f>SQRT((C24-C19)^2 + (D24-D19)^2)</f>
        <v>19.209372712298546</v>
      </c>
      <c r="AA24" s="26">
        <f>SQRT((C24-C20)^2 + (D24-D20)^2)</f>
        <v>14.7648230602334</v>
      </c>
      <c r="AB24" s="26">
        <f>SQRT((C24-C21)^2 + (D24-D21)^2)</f>
        <v>6.7082039324993694</v>
      </c>
      <c r="AC24" s="26">
        <f>SQRT((C24-C22)^2 + (D24-D22)^2)</f>
        <v>10</v>
      </c>
      <c r="AD24" s="26">
        <f>SQRT((C24-C23)^2 + (D24-D23)^2)</f>
        <v>16.124515496597098</v>
      </c>
      <c r="AE24" s="31">
        <v>999</v>
      </c>
      <c r="AF24" s="15">
        <f>SQRT((C24-C25)^2 + (D24-D25)^2)</f>
        <v>11.045361017187261</v>
      </c>
      <c r="AG24" s="1" t="s">
        <v>41</v>
      </c>
      <c r="AH24" s="1">
        <f>L30+H36+S35+I39+D46+C31</f>
        <v>1</v>
      </c>
      <c r="AI24" s="1" t="s">
        <v>0</v>
      </c>
      <c r="AJ24" s="1">
        <v>5</v>
      </c>
    </row>
    <row r="25" spans="1:47" x14ac:dyDescent="0.25">
      <c r="B25" s="10">
        <v>21</v>
      </c>
      <c r="C25" s="3">
        <v>5</v>
      </c>
      <c r="D25" s="3">
        <v>-4</v>
      </c>
      <c r="E25" s="3">
        <v>6</v>
      </c>
      <c r="F25" s="48"/>
      <c r="G25" s="48"/>
      <c r="H25" s="48"/>
      <c r="J25" s="3"/>
      <c r="K25" s="10">
        <v>21</v>
      </c>
      <c r="L25" s="12">
        <f>SQRT((C5-C25)^2 + (D5-D25)^2)</f>
        <v>6.4031242374328485</v>
      </c>
      <c r="M25" s="11">
        <f>SQRT((C6-C25)^2 + (D6-D25)^2)</f>
        <v>10.63014581273465</v>
      </c>
      <c r="N25" s="11">
        <f>SQRT((C7-C25)^2 + (D7-D25)^2)</f>
        <v>15.524174696260024</v>
      </c>
      <c r="O25" s="11">
        <f>SQRT((C8-C25)^2 + (D8-D25)^2)</f>
        <v>11.045361017187261</v>
      </c>
      <c r="P25" s="11">
        <f>SQRT((C25-C9)^2 + (D25-D9)^2)</f>
        <v>16.401219466856727</v>
      </c>
      <c r="Q25" s="11">
        <f>SQRT((C25-C10)^2 + (D25-D10)^2)</f>
        <v>10.198039027185569</v>
      </c>
      <c r="R25" s="11">
        <f>SQRT((C25-C11)^2 + (D25-D11)^2)</f>
        <v>9.4868329805051381</v>
      </c>
      <c r="S25" s="11">
        <f>SQRT((C25-C12)^2 + (D25-D12)^2)</f>
        <v>4.1231056256176606</v>
      </c>
      <c r="T25" s="11">
        <f>SQRT((C25-C13)^2 + (D25-D13)^2)</f>
        <v>2.8284271247461903</v>
      </c>
      <c r="U25" s="11">
        <f>SQRT((C25-C14)^2 + (D25-D14)^2)</f>
        <v>6.0827625302982193</v>
      </c>
      <c r="V25" s="11">
        <f>SQRT((C25-C15)^2 + (D25-D15)^2)</f>
        <v>5.3851648071345037</v>
      </c>
      <c r="W25" s="11">
        <f>SQRT((C25-C16)^2 + (D25-D16)^2)</f>
        <v>8.0622577482985491</v>
      </c>
      <c r="X25" s="11">
        <f>SQRT((C25-C17)^2 + (D25-D17)^2)</f>
        <v>9.4868329805051381</v>
      </c>
      <c r="Y25" s="11">
        <f>SQRT((C25-C18)^2 + (D25-D18)^2)</f>
        <v>13.892443989449804</v>
      </c>
      <c r="Z25" s="11">
        <f>SQRT((C25-C19)^2 + (D25-D19)^2)</f>
        <v>14.035668847618199</v>
      </c>
      <c r="AA25" s="11">
        <f>SQRT((C25-C21)^2 + (D25-D21)^2)</f>
        <v>9.4339811320566032</v>
      </c>
      <c r="AB25" s="11">
        <f>SQRT((C25-C21)^2 + (D25-D21)^2)</f>
        <v>9.4339811320566032</v>
      </c>
      <c r="AC25" s="11">
        <f>SQRT((C25-C22)^2 + (D25-D22)^2)</f>
        <v>14.212670403551895</v>
      </c>
      <c r="AD25" s="11">
        <f>SQRT((C25-C23)^2 + (D25-D23)^2)</f>
        <v>13.341664064126334</v>
      </c>
      <c r="AE25" s="11">
        <f>SQRT((C25-C24)^2 + (D25-D24)^2)</f>
        <v>11.045361017187261</v>
      </c>
      <c r="AF25" s="32">
        <v>999</v>
      </c>
      <c r="AG25" s="1" t="s">
        <v>42</v>
      </c>
      <c r="AH25" s="1">
        <f>J30+L37+C39</f>
        <v>1</v>
      </c>
      <c r="AI25" s="1" t="s">
        <v>0</v>
      </c>
      <c r="AJ25" s="1">
        <v>2</v>
      </c>
    </row>
    <row r="26" spans="1:47" x14ac:dyDescent="0.25">
      <c r="AG26" s="1" t="s">
        <v>43</v>
      </c>
      <c r="AH26" s="1">
        <f>L30+J39+C37</f>
        <v>0</v>
      </c>
      <c r="AI26" s="1" t="s">
        <v>0</v>
      </c>
      <c r="AJ26" s="1">
        <v>2</v>
      </c>
    </row>
    <row r="27" spans="1:47" x14ac:dyDescent="0.25">
      <c r="AG27" s="1" t="s">
        <v>44</v>
      </c>
      <c r="AH27" s="1">
        <f>H30+L35+C39</f>
        <v>2</v>
      </c>
      <c r="AI27" s="1" t="s">
        <v>0</v>
      </c>
      <c r="AJ27" s="1">
        <v>2</v>
      </c>
    </row>
    <row r="28" spans="1:47" ht="12.95" x14ac:dyDescent="0.3">
      <c r="J28" s="1" t="s">
        <v>19</v>
      </c>
      <c r="L28" s="22" t="s">
        <v>5</v>
      </c>
      <c r="AC28" s="35"/>
      <c r="AD28" s="35" t="s">
        <v>17</v>
      </c>
      <c r="AE28" s="35"/>
      <c r="AF28" s="35"/>
      <c r="AG28" s="1" t="s">
        <v>45</v>
      </c>
      <c r="AH28" s="1">
        <f>L30+H39+C35</f>
        <v>0</v>
      </c>
      <c r="AI28" s="1" t="s">
        <v>0</v>
      </c>
      <c r="AJ28" s="1">
        <v>2</v>
      </c>
    </row>
    <row r="29" spans="1:47" x14ac:dyDescent="0.25">
      <c r="A29" s="3"/>
      <c r="B29" s="3"/>
      <c r="C29" s="10">
        <v>1</v>
      </c>
      <c r="D29" s="10">
        <v>2</v>
      </c>
      <c r="E29" s="10">
        <v>3</v>
      </c>
      <c r="F29" s="10">
        <v>4</v>
      </c>
      <c r="G29" s="10">
        <v>5</v>
      </c>
      <c r="H29" s="10">
        <v>6</v>
      </c>
      <c r="I29" s="10">
        <v>7</v>
      </c>
      <c r="J29" s="10">
        <v>8</v>
      </c>
      <c r="K29" s="10">
        <v>9</v>
      </c>
      <c r="L29" s="10">
        <v>10</v>
      </c>
      <c r="M29" s="10">
        <v>11</v>
      </c>
      <c r="N29" s="10">
        <v>12</v>
      </c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10">
        <v>18</v>
      </c>
      <c r="U29" s="10">
        <v>19</v>
      </c>
      <c r="V29" s="10">
        <v>20</v>
      </c>
      <c r="W29" s="10">
        <v>21</v>
      </c>
      <c r="X29" s="42" t="s">
        <v>119</v>
      </c>
      <c r="Y29" s="42"/>
      <c r="AC29" s="35" t="s">
        <v>7</v>
      </c>
      <c r="AD29" s="36">
        <v>1</v>
      </c>
      <c r="AE29" s="36">
        <v>2</v>
      </c>
      <c r="AF29" s="35"/>
      <c r="AG29" s="1" t="s">
        <v>46</v>
      </c>
      <c r="AH29" s="1">
        <f>L30+C31+I39+H36+D35</f>
        <v>1</v>
      </c>
      <c r="AI29" s="1" t="s">
        <v>0</v>
      </c>
      <c r="AJ29" s="1">
        <v>4</v>
      </c>
    </row>
    <row r="30" spans="1:47" x14ac:dyDescent="0.25">
      <c r="A30" s="3" t="s">
        <v>3</v>
      </c>
      <c r="B30" s="10">
        <v>1</v>
      </c>
      <c r="C30" s="19">
        <v>0</v>
      </c>
      <c r="D30" s="18">
        <v>1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7">
        <v>0</v>
      </c>
      <c r="X30" s="4">
        <f>SUM(C30:W30)</f>
        <v>1</v>
      </c>
      <c r="Y30" s="24" t="s">
        <v>2</v>
      </c>
      <c r="Z30" s="1">
        <v>1</v>
      </c>
      <c r="AA30" s="43" t="s">
        <v>123</v>
      </c>
      <c r="AB30" s="43"/>
      <c r="AC30" s="36">
        <v>1</v>
      </c>
      <c r="AD30" s="2">
        <f>SUM(C30:W30)</f>
        <v>1</v>
      </c>
      <c r="AE30" s="2">
        <f t="shared" ref="AE30:AE50" si="0">SUM(C57:W57)</f>
        <v>1</v>
      </c>
      <c r="AF30" s="37"/>
      <c r="AG30" s="1" t="s">
        <v>47</v>
      </c>
      <c r="AH30" s="1">
        <f>D30+H31+I35+L36+C39</f>
        <v>2</v>
      </c>
      <c r="AI30" s="1" t="s">
        <v>0</v>
      </c>
      <c r="AJ30" s="1">
        <v>4</v>
      </c>
      <c r="AK30" s="33"/>
      <c r="AL30" s="33"/>
      <c r="AM30" s="33"/>
      <c r="AN30" s="33"/>
    </row>
    <row r="31" spans="1:47" x14ac:dyDescent="0.25">
      <c r="A31" s="3"/>
      <c r="B31" s="10">
        <v>2</v>
      </c>
      <c r="C31" s="14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1</v>
      </c>
      <c r="U31" s="25">
        <v>0</v>
      </c>
      <c r="V31" s="25">
        <v>0</v>
      </c>
      <c r="W31" s="13">
        <v>0</v>
      </c>
      <c r="X31" s="4">
        <f>SUM(C31:W31)</f>
        <v>1</v>
      </c>
      <c r="Y31" s="24" t="s">
        <v>2</v>
      </c>
      <c r="Z31" s="1">
        <v>1</v>
      </c>
      <c r="AA31" s="43"/>
      <c r="AB31" s="43"/>
      <c r="AC31" s="36">
        <v>2</v>
      </c>
      <c r="AD31" s="2">
        <f t="shared" ref="AD31:AD50" si="1">SUM(C31:W31)</f>
        <v>1</v>
      </c>
      <c r="AE31" s="2">
        <f t="shared" si="0"/>
        <v>1</v>
      </c>
      <c r="AF31" s="37"/>
      <c r="AG31" s="1" t="s">
        <v>48</v>
      </c>
      <c r="AH31" s="1">
        <f>H30+L35+M39+K40+J38+C37</f>
        <v>1</v>
      </c>
      <c r="AI31" s="1" t="s">
        <v>0</v>
      </c>
      <c r="AJ31" s="1">
        <v>5</v>
      </c>
      <c r="AK31" s="33"/>
      <c r="AL31" s="33"/>
      <c r="AM31" s="33"/>
      <c r="AN31" s="33"/>
    </row>
    <row r="32" spans="1:47" x14ac:dyDescent="0.25">
      <c r="A32" s="3"/>
      <c r="B32" s="10">
        <v>3</v>
      </c>
      <c r="C32" s="14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1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13">
        <v>0</v>
      </c>
      <c r="X32" s="4">
        <f t="shared" ref="X32:X50" si="2">SUM(C32:W32)</f>
        <v>1</v>
      </c>
      <c r="Y32" s="24" t="s">
        <v>2</v>
      </c>
      <c r="Z32" s="1">
        <v>1</v>
      </c>
      <c r="AA32" s="43"/>
      <c r="AB32" s="43"/>
      <c r="AC32" s="36">
        <v>3</v>
      </c>
      <c r="AD32" s="2">
        <f t="shared" si="1"/>
        <v>1</v>
      </c>
      <c r="AE32" s="2">
        <f t="shared" si="0"/>
        <v>1</v>
      </c>
      <c r="AF32" s="37"/>
      <c r="AG32" s="1" t="s">
        <v>49</v>
      </c>
      <c r="AH32" s="1">
        <f>J30+K37+M38+L40+H39+C35</f>
        <v>2</v>
      </c>
      <c r="AI32" s="1" t="s">
        <v>0</v>
      </c>
      <c r="AJ32" s="1">
        <v>5</v>
      </c>
      <c r="AK32" s="33"/>
      <c r="AL32" s="33"/>
      <c r="AM32" s="33"/>
      <c r="AN32" s="33"/>
    </row>
    <row r="33" spans="1:40" ht="12.95" x14ac:dyDescent="0.3">
      <c r="A33" s="21"/>
      <c r="B33" s="10">
        <v>4</v>
      </c>
      <c r="C33" s="14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1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13">
        <v>0</v>
      </c>
      <c r="X33" s="4">
        <f>SUM(C33:W33)</f>
        <v>1</v>
      </c>
      <c r="Y33" s="24" t="s">
        <v>2</v>
      </c>
      <c r="Z33" s="1">
        <v>1</v>
      </c>
      <c r="AA33" s="43"/>
      <c r="AB33" s="43"/>
      <c r="AC33" s="36">
        <v>4</v>
      </c>
      <c r="AD33" s="2">
        <f t="shared" si="1"/>
        <v>1</v>
      </c>
      <c r="AE33" s="2">
        <f t="shared" si="0"/>
        <v>1</v>
      </c>
      <c r="AF33" s="37"/>
      <c r="AG33" s="1" t="s">
        <v>50</v>
      </c>
      <c r="AH33" s="1">
        <f>L30+K39+J38+C37</f>
        <v>0</v>
      </c>
      <c r="AI33" s="1" t="s">
        <v>0</v>
      </c>
      <c r="AJ33" s="1">
        <v>3</v>
      </c>
      <c r="AK33" s="33"/>
      <c r="AL33" s="33"/>
      <c r="AM33" s="33"/>
      <c r="AN33" s="33"/>
    </row>
    <row r="34" spans="1:40" x14ac:dyDescent="0.25">
      <c r="A34" s="3"/>
      <c r="B34" s="10">
        <v>5</v>
      </c>
      <c r="C34" s="14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1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13">
        <v>0</v>
      </c>
      <c r="X34" s="4">
        <f t="shared" si="2"/>
        <v>1</v>
      </c>
      <c r="Y34" s="24" t="s">
        <v>2</v>
      </c>
      <c r="Z34" s="1">
        <v>1</v>
      </c>
      <c r="AA34" s="43"/>
      <c r="AB34" s="43"/>
      <c r="AC34" s="36">
        <v>5</v>
      </c>
      <c r="AD34" s="2">
        <f t="shared" si="1"/>
        <v>1</v>
      </c>
      <c r="AE34" s="2">
        <f t="shared" si="0"/>
        <v>1</v>
      </c>
      <c r="AF34" s="37"/>
      <c r="AG34" s="1" t="s">
        <v>51</v>
      </c>
      <c r="AH34" s="1">
        <f>J30+K37+L38+C39</f>
        <v>2</v>
      </c>
      <c r="AI34" s="1" t="s">
        <v>0</v>
      </c>
      <c r="AJ34" s="1">
        <v>3</v>
      </c>
      <c r="AK34" s="33"/>
      <c r="AL34" s="33"/>
      <c r="AM34" s="33"/>
      <c r="AN34" s="33"/>
    </row>
    <row r="35" spans="1:40" x14ac:dyDescent="0.25">
      <c r="A35" s="3"/>
      <c r="B35" s="10">
        <v>6</v>
      </c>
      <c r="C35" s="14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1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13">
        <v>0</v>
      </c>
      <c r="X35" s="4">
        <f t="shared" si="2"/>
        <v>1</v>
      </c>
      <c r="Y35" s="24" t="s">
        <v>2</v>
      </c>
      <c r="Z35" s="1">
        <v>1</v>
      </c>
      <c r="AA35" s="43"/>
      <c r="AB35" s="43"/>
      <c r="AC35" s="36">
        <v>6</v>
      </c>
      <c r="AD35" s="2">
        <f t="shared" si="1"/>
        <v>1</v>
      </c>
      <c r="AE35" s="2">
        <f t="shared" si="0"/>
        <v>1</v>
      </c>
      <c r="AF35" s="37"/>
      <c r="AG35" s="1" t="s">
        <v>52</v>
      </c>
      <c r="AH35" s="1">
        <f>D30+S31+C46</f>
        <v>1</v>
      </c>
      <c r="AI35" s="1" t="s">
        <v>0</v>
      </c>
      <c r="AJ35" s="1">
        <v>2</v>
      </c>
      <c r="AK35" s="33"/>
      <c r="AL35" s="33"/>
      <c r="AM35" s="33"/>
      <c r="AN35" s="33"/>
    </row>
    <row r="36" spans="1:40" x14ac:dyDescent="0.25">
      <c r="A36" s="3"/>
      <c r="B36" s="10">
        <v>7</v>
      </c>
      <c r="C36" s="14">
        <v>0</v>
      </c>
      <c r="D36" s="25">
        <v>0</v>
      </c>
      <c r="E36" s="25">
        <v>0</v>
      </c>
      <c r="F36" s="25">
        <v>0</v>
      </c>
      <c r="G36" s="25">
        <v>0</v>
      </c>
      <c r="H36" s="25">
        <v>1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13">
        <v>0</v>
      </c>
      <c r="X36" s="4">
        <f t="shared" si="2"/>
        <v>1</v>
      </c>
      <c r="Y36" s="24" t="s">
        <v>2</v>
      </c>
      <c r="Z36" s="1">
        <v>1</v>
      </c>
      <c r="AA36" s="43"/>
      <c r="AB36" s="43"/>
      <c r="AC36" s="36">
        <v>7</v>
      </c>
      <c r="AD36" s="2">
        <f t="shared" si="1"/>
        <v>1</v>
      </c>
      <c r="AE36" s="2">
        <f t="shared" si="0"/>
        <v>1</v>
      </c>
      <c r="AF36" s="37"/>
      <c r="AG36" s="1" t="s">
        <v>53</v>
      </c>
      <c r="AH36" s="1">
        <f>S30+C31+D46</f>
        <v>0</v>
      </c>
      <c r="AI36" s="1" t="s">
        <v>0</v>
      </c>
      <c r="AJ36" s="1">
        <v>2</v>
      </c>
      <c r="AK36" s="33"/>
      <c r="AL36" s="33"/>
      <c r="AM36" s="33"/>
      <c r="AN36" s="33"/>
    </row>
    <row r="37" spans="1:40" x14ac:dyDescent="0.25">
      <c r="A37" s="3"/>
      <c r="B37" s="10">
        <v>8</v>
      </c>
      <c r="C37" s="14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1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13">
        <v>0</v>
      </c>
      <c r="X37" s="4">
        <f t="shared" si="2"/>
        <v>1</v>
      </c>
      <c r="Y37" s="24" t="s">
        <v>2</v>
      </c>
      <c r="Z37" s="1">
        <v>1</v>
      </c>
      <c r="AA37" s="43"/>
      <c r="AB37" s="43"/>
      <c r="AC37" s="36">
        <v>8</v>
      </c>
      <c r="AD37" s="2">
        <f t="shared" si="1"/>
        <v>1</v>
      </c>
      <c r="AE37" s="2">
        <f t="shared" si="0"/>
        <v>1</v>
      </c>
      <c r="AF37" s="37"/>
      <c r="AG37" s="1" t="s">
        <v>54</v>
      </c>
      <c r="AH37" s="1">
        <f>L30+I39+M36+K40+J38+C37</f>
        <v>0</v>
      </c>
      <c r="AI37" s="1" t="s">
        <v>0</v>
      </c>
      <c r="AJ37" s="1">
        <v>5</v>
      </c>
      <c r="AK37" s="33"/>
      <c r="AL37" s="33"/>
      <c r="AM37" s="33"/>
      <c r="AN37" s="33"/>
    </row>
    <row r="38" spans="1:40" x14ac:dyDescent="0.25">
      <c r="A38" s="3"/>
      <c r="B38" s="10">
        <v>9</v>
      </c>
      <c r="C38" s="14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1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13">
        <v>0</v>
      </c>
      <c r="X38" s="4">
        <f t="shared" si="2"/>
        <v>1</v>
      </c>
      <c r="Y38" s="24" t="s">
        <v>2</v>
      </c>
      <c r="Z38" s="1">
        <v>1</v>
      </c>
      <c r="AA38" s="43"/>
      <c r="AB38" s="43"/>
      <c r="AC38" s="36">
        <v>9</v>
      </c>
      <c r="AD38" s="2">
        <f t="shared" si="1"/>
        <v>1</v>
      </c>
      <c r="AE38" s="2">
        <f t="shared" si="0"/>
        <v>1</v>
      </c>
      <c r="AF38" s="37"/>
      <c r="AG38" s="1" t="s">
        <v>55</v>
      </c>
      <c r="AH38" s="1">
        <f>J30+K37+M38+I40+L36+C39</f>
        <v>4</v>
      </c>
      <c r="AI38" s="1" t="s">
        <v>0</v>
      </c>
      <c r="AJ38" s="1">
        <v>5</v>
      </c>
      <c r="AK38" s="33"/>
      <c r="AL38" s="33"/>
      <c r="AM38" s="33"/>
      <c r="AN38" s="33"/>
    </row>
    <row r="39" spans="1:40" ht="12.95" x14ac:dyDescent="0.3">
      <c r="A39" s="22" t="s">
        <v>4</v>
      </c>
      <c r="B39" s="10">
        <v>10</v>
      </c>
      <c r="C39" s="14">
        <v>1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13">
        <v>0</v>
      </c>
      <c r="X39" s="4">
        <f t="shared" si="2"/>
        <v>1</v>
      </c>
      <c r="Y39" s="24" t="s">
        <v>2</v>
      </c>
      <c r="Z39" s="1">
        <v>1</v>
      </c>
      <c r="AA39" s="43"/>
      <c r="AB39" s="43"/>
      <c r="AC39" s="36">
        <v>10</v>
      </c>
      <c r="AD39" s="2">
        <f t="shared" si="1"/>
        <v>1</v>
      </c>
      <c r="AE39" s="2">
        <f t="shared" si="0"/>
        <v>1</v>
      </c>
      <c r="AF39" s="37"/>
      <c r="AG39" s="1" t="s">
        <v>56</v>
      </c>
      <c r="AH39" s="1">
        <f>D30+S31+H46+L35+C39</f>
        <v>3</v>
      </c>
      <c r="AI39" s="1" t="s">
        <v>0</v>
      </c>
      <c r="AJ39" s="1">
        <v>4</v>
      </c>
      <c r="AK39" s="33"/>
      <c r="AL39" s="33"/>
      <c r="AM39" s="33"/>
      <c r="AN39" s="33"/>
    </row>
    <row r="40" spans="1:40" x14ac:dyDescent="0.25">
      <c r="A40" s="3"/>
      <c r="B40" s="10">
        <v>11</v>
      </c>
      <c r="C40" s="14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1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13">
        <v>0</v>
      </c>
      <c r="X40" s="4">
        <f t="shared" si="2"/>
        <v>1</v>
      </c>
      <c r="AC40" s="36">
        <v>11</v>
      </c>
      <c r="AD40" s="2">
        <f t="shared" si="1"/>
        <v>1</v>
      </c>
      <c r="AE40" s="2">
        <f t="shared" si="0"/>
        <v>0</v>
      </c>
      <c r="AF40" s="37"/>
      <c r="AG40" s="1" t="s">
        <v>57</v>
      </c>
      <c r="AH40" s="1">
        <f>L30+H39+S35+D46+C31</f>
        <v>0</v>
      </c>
      <c r="AI40" s="1" t="s">
        <v>0</v>
      </c>
      <c r="AJ40" s="1">
        <v>4</v>
      </c>
      <c r="AK40" s="33"/>
      <c r="AL40" s="33"/>
      <c r="AM40" s="33"/>
      <c r="AN40" s="33"/>
    </row>
    <row r="41" spans="1:40" x14ac:dyDescent="0.25">
      <c r="A41" s="3"/>
      <c r="B41" s="10">
        <v>12</v>
      </c>
      <c r="C41" s="14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1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13">
        <v>0</v>
      </c>
      <c r="X41" s="4">
        <f>SUM(C41:W41)</f>
        <v>1</v>
      </c>
      <c r="AC41" s="36">
        <v>12</v>
      </c>
      <c r="AD41" s="2">
        <f t="shared" si="1"/>
        <v>1</v>
      </c>
      <c r="AE41" s="2">
        <f t="shared" si="0"/>
        <v>0</v>
      </c>
      <c r="AF41" s="37"/>
      <c r="AG41" s="1" t="s">
        <v>58</v>
      </c>
      <c r="AH41" s="1">
        <f>S30+D46+H31+L35+C39</f>
        <v>2</v>
      </c>
      <c r="AI41" s="1" t="s">
        <v>0</v>
      </c>
      <c r="AJ41" s="1">
        <v>4</v>
      </c>
      <c r="AK41" s="33"/>
      <c r="AL41" s="33"/>
      <c r="AM41" s="33"/>
      <c r="AN41" s="33"/>
    </row>
    <row r="42" spans="1:40" x14ac:dyDescent="0.25">
      <c r="A42" s="3"/>
      <c r="B42" s="10">
        <v>13</v>
      </c>
      <c r="C42" s="14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13">
        <v>0</v>
      </c>
      <c r="X42" s="4">
        <f t="shared" si="2"/>
        <v>0</v>
      </c>
      <c r="AC42" s="36">
        <v>13</v>
      </c>
      <c r="AD42" s="2">
        <f t="shared" si="1"/>
        <v>0</v>
      </c>
      <c r="AE42" s="2">
        <f t="shared" si="0"/>
        <v>1</v>
      </c>
      <c r="AF42" s="37"/>
      <c r="AG42" s="1" t="s">
        <v>59</v>
      </c>
      <c r="AH42" s="1">
        <f>H30+I35+M36+K40+L38+C39</f>
        <v>1</v>
      </c>
      <c r="AI42" s="1" t="s">
        <v>0</v>
      </c>
      <c r="AJ42" s="1">
        <v>5</v>
      </c>
      <c r="AK42" s="33"/>
      <c r="AL42" s="33"/>
      <c r="AM42" s="33"/>
      <c r="AN42" s="33"/>
    </row>
    <row r="43" spans="1:40" x14ac:dyDescent="0.25">
      <c r="A43" s="3"/>
      <c r="B43" s="10">
        <v>14</v>
      </c>
      <c r="C43" s="14">
        <v>0</v>
      </c>
      <c r="D43" s="25">
        <v>0</v>
      </c>
      <c r="E43" s="25">
        <v>1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13">
        <v>0</v>
      </c>
      <c r="X43" s="4">
        <f t="shared" si="2"/>
        <v>1</v>
      </c>
      <c r="AC43" s="36">
        <v>14</v>
      </c>
      <c r="AD43" s="2">
        <f t="shared" si="1"/>
        <v>1</v>
      </c>
      <c r="AE43" s="2">
        <f t="shared" si="0"/>
        <v>0</v>
      </c>
      <c r="AF43" s="37"/>
      <c r="AG43" s="1" t="s">
        <v>61</v>
      </c>
      <c r="AH43" s="1">
        <f>T31+D47</f>
        <v>1</v>
      </c>
      <c r="AI43" s="1" t="s">
        <v>0</v>
      </c>
      <c r="AJ43" s="1">
        <v>1</v>
      </c>
      <c r="AK43" s="33"/>
      <c r="AL43" s="33"/>
      <c r="AM43" s="33"/>
      <c r="AN43" s="33"/>
    </row>
    <row r="44" spans="1:40" x14ac:dyDescent="0.25">
      <c r="A44" s="3"/>
      <c r="B44" s="10">
        <v>15</v>
      </c>
      <c r="C44" s="14">
        <v>0</v>
      </c>
      <c r="D44" s="25">
        <v>0</v>
      </c>
      <c r="E44" s="25">
        <v>0</v>
      </c>
      <c r="F44" s="25">
        <v>1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13">
        <v>0</v>
      </c>
      <c r="X44" s="4">
        <f t="shared" si="2"/>
        <v>1</v>
      </c>
      <c r="AC44" s="36">
        <v>15</v>
      </c>
      <c r="AD44" s="2">
        <f t="shared" si="1"/>
        <v>1</v>
      </c>
      <c r="AE44" s="2">
        <f t="shared" si="0"/>
        <v>0</v>
      </c>
      <c r="AF44" s="37"/>
      <c r="AG44" s="1" t="s">
        <v>62</v>
      </c>
      <c r="AH44" s="1">
        <f>G47+T34</f>
        <v>1</v>
      </c>
      <c r="AI44" s="1" t="s">
        <v>0</v>
      </c>
      <c r="AJ44" s="1">
        <v>1</v>
      </c>
      <c r="AK44" s="33"/>
      <c r="AL44" s="33"/>
      <c r="AM44" s="33"/>
      <c r="AN44" s="33"/>
    </row>
    <row r="45" spans="1:40" x14ac:dyDescent="0.25">
      <c r="A45" s="3"/>
      <c r="B45" s="10">
        <v>16</v>
      </c>
      <c r="C45" s="14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13">
        <v>0</v>
      </c>
      <c r="X45" s="4">
        <f t="shared" si="2"/>
        <v>0</v>
      </c>
      <c r="AC45" s="36">
        <v>16</v>
      </c>
      <c r="AD45" s="2">
        <f t="shared" si="1"/>
        <v>0</v>
      </c>
      <c r="AE45" s="2">
        <f t="shared" si="0"/>
        <v>1</v>
      </c>
      <c r="AF45" s="37"/>
      <c r="AG45" s="1" t="s">
        <v>64</v>
      </c>
      <c r="AH45" s="1">
        <f>D30+T31+H47+L35+C39</f>
        <v>4</v>
      </c>
      <c r="AI45" s="1" t="s">
        <v>0</v>
      </c>
      <c r="AJ45" s="1">
        <v>4</v>
      </c>
      <c r="AK45" s="33"/>
      <c r="AL45" s="33"/>
      <c r="AM45" s="33"/>
      <c r="AN45" s="33"/>
    </row>
    <row r="46" spans="1:40" x14ac:dyDescent="0.25">
      <c r="A46" s="3"/>
      <c r="B46" s="10">
        <v>17</v>
      </c>
      <c r="C46" s="14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13">
        <v>0</v>
      </c>
      <c r="X46" s="4">
        <f t="shared" si="2"/>
        <v>0</v>
      </c>
      <c r="AC46" s="36">
        <v>17</v>
      </c>
      <c r="AD46" s="2">
        <f t="shared" si="1"/>
        <v>0</v>
      </c>
      <c r="AE46" s="2">
        <f t="shared" si="0"/>
        <v>1</v>
      </c>
      <c r="AF46" s="37"/>
      <c r="AG46" s="1" t="s">
        <v>68</v>
      </c>
      <c r="AH46" s="1">
        <f>L30+I39+H36+T35+D47+C31</f>
        <v>1</v>
      </c>
      <c r="AI46" s="1" t="s">
        <v>0</v>
      </c>
      <c r="AJ46" s="1">
        <v>5</v>
      </c>
      <c r="AK46" s="33"/>
      <c r="AL46" s="33"/>
      <c r="AM46" s="33"/>
      <c r="AN46" s="33"/>
    </row>
    <row r="47" spans="1:40" x14ac:dyDescent="0.25">
      <c r="A47" s="3"/>
      <c r="B47" s="10">
        <v>18</v>
      </c>
      <c r="C47" s="14">
        <v>0</v>
      </c>
      <c r="D47" s="25">
        <v>0</v>
      </c>
      <c r="E47" s="25">
        <v>0</v>
      </c>
      <c r="F47" s="25">
        <v>0</v>
      </c>
      <c r="G47" s="25">
        <v>1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13">
        <v>0</v>
      </c>
      <c r="X47" s="4">
        <f t="shared" si="2"/>
        <v>1</v>
      </c>
      <c r="AC47" s="36">
        <v>18</v>
      </c>
      <c r="AD47" s="2">
        <f>SUM(C47:W47)</f>
        <v>1</v>
      </c>
      <c r="AE47" s="2">
        <f t="shared" si="0"/>
        <v>0</v>
      </c>
      <c r="AF47" s="37"/>
      <c r="AG47" s="1" t="s">
        <v>71</v>
      </c>
      <c r="AH47" s="1">
        <f>D30+T31+H47+I35+C39+L36</f>
        <v>3</v>
      </c>
      <c r="AI47" s="1" t="s">
        <v>0</v>
      </c>
      <c r="AJ47" s="1">
        <v>5</v>
      </c>
      <c r="AK47" s="33"/>
      <c r="AL47" s="33"/>
      <c r="AM47" s="33"/>
      <c r="AN47" s="33"/>
    </row>
    <row r="48" spans="1:40" x14ac:dyDescent="0.25">
      <c r="A48" s="3"/>
      <c r="B48" s="10">
        <v>19</v>
      </c>
      <c r="C48" s="14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13">
        <v>0</v>
      </c>
      <c r="X48" s="4">
        <f t="shared" si="2"/>
        <v>0</v>
      </c>
      <c r="AC48" s="36">
        <v>19</v>
      </c>
      <c r="AD48" s="2">
        <f t="shared" si="1"/>
        <v>0</v>
      </c>
      <c r="AE48" s="2">
        <f t="shared" si="0"/>
        <v>1</v>
      </c>
      <c r="AF48" s="37"/>
      <c r="AG48" s="1" t="s">
        <v>73</v>
      </c>
      <c r="AH48" s="1">
        <f>D30+T31+G47+P34+E43+Q32+F44+O33+C42</f>
        <v>7</v>
      </c>
      <c r="AI48" s="1" t="s">
        <v>0</v>
      </c>
      <c r="AJ48" s="1">
        <v>8</v>
      </c>
      <c r="AK48" s="33"/>
      <c r="AL48" s="33"/>
      <c r="AM48" s="33"/>
      <c r="AN48" s="33"/>
    </row>
    <row r="49" spans="1:40" x14ac:dyDescent="0.25">
      <c r="A49" s="3"/>
      <c r="B49" s="10">
        <v>20</v>
      </c>
      <c r="C49" s="14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13">
        <v>0</v>
      </c>
      <c r="X49" s="4">
        <f t="shared" si="2"/>
        <v>0</v>
      </c>
      <c r="AC49" s="36">
        <v>20</v>
      </c>
      <c r="AD49" s="2">
        <f t="shared" si="1"/>
        <v>0</v>
      </c>
      <c r="AE49" s="2">
        <f t="shared" si="0"/>
        <v>1</v>
      </c>
      <c r="AF49" s="37"/>
      <c r="AG49" s="1" t="s">
        <v>74</v>
      </c>
      <c r="AH49" s="1">
        <f>O30+F42+Q33+E44+P32+G43+T34+D47+C31</f>
        <v>0</v>
      </c>
      <c r="AI49" s="1" t="s">
        <v>0</v>
      </c>
      <c r="AJ49" s="1">
        <v>8</v>
      </c>
      <c r="AK49" s="33"/>
      <c r="AL49" s="33"/>
      <c r="AM49" s="33"/>
      <c r="AN49" s="33"/>
    </row>
    <row r="50" spans="1:40" x14ac:dyDescent="0.25">
      <c r="A50" s="3"/>
      <c r="B50" s="10">
        <v>21</v>
      </c>
      <c r="C50" s="9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>
        <v>0</v>
      </c>
      <c r="X50" s="4">
        <f t="shared" si="2"/>
        <v>0</v>
      </c>
      <c r="AC50" s="36">
        <v>21</v>
      </c>
      <c r="AD50" s="2">
        <f t="shared" si="1"/>
        <v>0</v>
      </c>
      <c r="AE50" s="2">
        <f t="shared" si="0"/>
        <v>1</v>
      </c>
      <c r="AF50" s="37"/>
      <c r="AG50" s="1" t="s">
        <v>76</v>
      </c>
      <c r="AH50" s="1">
        <f>D30+T31+H47+I35+M36+K40+L38+C39</f>
        <v>3</v>
      </c>
      <c r="AI50" s="1" t="s">
        <v>0</v>
      </c>
      <c r="AJ50" s="1">
        <v>7</v>
      </c>
      <c r="AK50" s="33"/>
      <c r="AL50" s="33"/>
      <c r="AM50" s="33"/>
      <c r="AN50" s="33"/>
    </row>
    <row r="51" spans="1:40" ht="14.5" customHeight="1" x14ac:dyDescent="0.25">
      <c r="A51" s="43" t="s">
        <v>122</v>
      </c>
      <c r="B51" s="43"/>
      <c r="C51" s="4">
        <f>SUM(C30:C50)</f>
        <v>1</v>
      </c>
      <c r="D51" s="4">
        <f t="shared" ref="D51:K51" si="3">SUM(D30:D50)</f>
        <v>1</v>
      </c>
      <c r="E51" s="4">
        <f t="shared" si="3"/>
        <v>1</v>
      </c>
      <c r="F51" s="4">
        <f t="shared" si="3"/>
        <v>1</v>
      </c>
      <c r="G51" s="4">
        <f t="shared" si="3"/>
        <v>1</v>
      </c>
      <c r="H51" s="4">
        <f t="shared" si="3"/>
        <v>1</v>
      </c>
      <c r="I51" s="4">
        <f t="shared" si="3"/>
        <v>1</v>
      </c>
      <c r="J51" s="4">
        <f t="shared" si="3"/>
        <v>1</v>
      </c>
      <c r="K51" s="4">
        <f t="shared" si="3"/>
        <v>1</v>
      </c>
      <c r="L51" s="4">
        <f>SUM(L30:L50)</f>
        <v>1</v>
      </c>
      <c r="M51" s="4">
        <f>SUM(M30:M50)</f>
        <v>1</v>
      </c>
      <c r="N51" s="4">
        <f t="shared" ref="N51:W51" si="4">SUM(N30:N50)</f>
        <v>1</v>
      </c>
      <c r="O51" s="4">
        <f t="shared" si="4"/>
        <v>0</v>
      </c>
      <c r="P51" s="4">
        <f t="shared" si="4"/>
        <v>1</v>
      </c>
      <c r="Q51" s="4">
        <f t="shared" si="4"/>
        <v>1</v>
      </c>
      <c r="R51" s="4">
        <f t="shared" si="4"/>
        <v>0</v>
      </c>
      <c r="S51" s="4">
        <f t="shared" si="4"/>
        <v>0</v>
      </c>
      <c r="T51" s="4">
        <f t="shared" si="4"/>
        <v>1</v>
      </c>
      <c r="U51" s="4">
        <f t="shared" si="4"/>
        <v>0</v>
      </c>
      <c r="V51" s="4">
        <f t="shared" si="4"/>
        <v>0</v>
      </c>
      <c r="W51" s="4">
        <f t="shared" si="4"/>
        <v>0</v>
      </c>
      <c r="AB51" s="42" t="s">
        <v>118</v>
      </c>
      <c r="AC51" s="42"/>
      <c r="AD51" s="38">
        <f>SUMPRODUCT(E6:E25,AD31:AD50) *1000</f>
        <v>68000</v>
      </c>
      <c r="AE51" s="38">
        <f>SUMPRODUCT(E6:E25,AE31:AE50) *1000</f>
        <v>79000</v>
      </c>
      <c r="AG51" s="1" t="s">
        <v>77</v>
      </c>
      <c r="AH51" s="1">
        <f>D30+T31+G47+P34+E43+Q32+F44+N33+J41+C37</f>
        <v>9</v>
      </c>
      <c r="AI51" s="1" t="s">
        <v>0</v>
      </c>
      <c r="AJ51" s="1">
        <v>9</v>
      </c>
    </row>
    <row r="52" spans="1:40" ht="14.5" customHeight="1" x14ac:dyDescent="0.25">
      <c r="A52" s="43"/>
      <c r="B52" s="43"/>
      <c r="C52" s="24" t="s">
        <v>2</v>
      </c>
      <c r="D52" s="24" t="s">
        <v>2</v>
      </c>
      <c r="E52" s="24" t="s">
        <v>2</v>
      </c>
      <c r="F52" s="24" t="s">
        <v>2</v>
      </c>
      <c r="G52" s="24" t="s">
        <v>2</v>
      </c>
      <c r="H52" s="24" t="s">
        <v>2</v>
      </c>
      <c r="I52" s="24" t="s">
        <v>2</v>
      </c>
      <c r="J52" s="24" t="s">
        <v>2</v>
      </c>
      <c r="K52" s="1" t="s">
        <v>2</v>
      </c>
      <c r="L52" s="1" t="s">
        <v>2</v>
      </c>
      <c r="AB52" s="44" t="s">
        <v>16</v>
      </c>
      <c r="AC52" s="44"/>
      <c r="AD52" s="1" t="s">
        <v>0</v>
      </c>
      <c r="AE52" s="1" t="s">
        <v>0</v>
      </c>
    </row>
    <row r="53" spans="1:40" ht="14.5" customHeight="1" x14ac:dyDescent="0.25">
      <c r="A53" s="43"/>
      <c r="B53" s="43"/>
      <c r="C53" s="24">
        <v>1</v>
      </c>
      <c r="D53" s="24">
        <v>1</v>
      </c>
      <c r="E53" s="24">
        <v>1</v>
      </c>
      <c r="F53" s="24">
        <v>1</v>
      </c>
      <c r="G53" s="24">
        <v>1</v>
      </c>
      <c r="H53" s="24">
        <v>1</v>
      </c>
      <c r="I53" s="24">
        <v>1</v>
      </c>
      <c r="J53" s="24">
        <v>1</v>
      </c>
      <c r="K53" s="1">
        <v>1</v>
      </c>
      <c r="L53" s="1">
        <v>1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42" t="s">
        <v>124</v>
      </c>
      <c r="Y53" s="42"/>
      <c r="Z53" s="42"/>
      <c r="AA53" s="42"/>
      <c r="AB53" s="42"/>
      <c r="AC53" s="42"/>
      <c r="AD53" s="1">
        <v>80000</v>
      </c>
      <c r="AE53" s="1">
        <v>80000</v>
      </c>
      <c r="AG53" s="5" t="s">
        <v>79</v>
      </c>
    </row>
    <row r="54" spans="1:40" x14ac:dyDescent="0.25">
      <c r="A54" s="43"/>
      <c r="B54" s="4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AG54" s="1" t="s">
        <v>21</v>
      </c>
      <c r="AH54" s="1">
        <f>L57+C66</f>
        <v>1</v>
      </c>
      <c r="AI54" s="1" t="s">
        <v>0</v>
      </c>
      <c r="AJ54" s="1">
        <v>1</v>
      </c>
    </row>
    <row r="55" spans="1:40" ht="14.5" customHeight="1" x14ac:dyDescent="0.3">
      <c r="K55" s="1" t="s">
        <v>18</v>
      </c>
      <c r="L55" s="22" t="s">
        <v>5</v>
      </c>
      <c r="AG55" s="1" t="s">
        <v>81</v>
      </c>
      <c r="AH55" s="1">
        <f>J57+C64</f>
        <v>0</v>
      </c>
      <c r="AI55" s="1" t="s">
        <v>0</v>
      </c>
      <c r="AJ55" s="1">
        <v>1</v>
      </c>
    </row>
    <row r="56" spans="1:40" x14ac:dyDescent="0.25">
      <c r="A56" s="35"/>
      <c r="B56" s="35"/>
      <c r="C56" s="36">
        <v>1</v>
      </c>
      <c r="D56" s="36">
        <v>2</v>
      </c>
      <c r="E56" s="36">
        <v>3</v>
      </c>
      <c r="F56" s="36">
        <v>4</v>
      </c>
      <c r="G56" s="36">
        <v>5</v>
      </c>
      <c r="H56" s="36">
        <v>6</v>
      </c>
      <c r="I56" s="36">
        <v>7</v>
      </c>
      <c r="J56" s="36">
        <v>8</v>
      </c>
      <c r="K56" s="36">
        <v>9</v>
      </c>
      <c r="L56" s="36">
        <v>10</v>
      </c>
      <c r="M56" s="36">
        <v>11</v>
      </c>
      <c r="N56" s="36">
        <v>12</v>
      </c>
      <c r="O56" s="36">
        <v>13</v>
      </c>
      <c r="P56" s="36">
        <v>14</v>
      </c>
      <c r="Q56" s="36">
        <v>15</v>
      </c>
      <c r="R56" s="36">
        <v>16</v>
      </c>
      <c r="S56" s="36">
        <v>17</v>
      </c>
      <c r="T56" s="36">
        <v>18</v>
      </c>
      <c r="U56" s="36">
        <v>19</v>
      </c>
      <c r="V56" s="36">
        <v>20</v>
      </c>
      <c r="W56" s="36">
        <v>21</v>
      </c>
      <c r="Z56" s="46" t="s">
        <v>108</v>
      </c>
      <c r="AA56" s="46"/>
      <c r="AB56" s="46"/>
      <c r="AG56" s="1" t="s">
        <v>82</v>
      </c>
      <c r="AH56" s="1">
        <f>L57+K66+W65+J77+C64</f>
        <v>0</v>
      </c>
      <c r="AI56" s="1" t="s">
        <v>0</v>
      </c>
      <c r="AJ56" s="1">
        <v>4</v>
      </c>
    </row>
    <row r="57" spans="1:40" x14ac:dyDescent="0.25">
      <c r="A57" s="35" t="s">
        <v>3</v>
      </c>
      <c r="B57" s="36">
        <v>1</v>
      </c>
      <c r="C57" s="19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1</v>
      </c>
      <c r="T57" s="18">
        <v>0</v>
      </c>
      <c r="U57" s="18">
        <v>0</v>
      </c>
      <c r="V57" s="18">
        <v>0</v>
      </c>
      <c r="W57" s="17">
        <v>0</v>
      </c>
      <c r="X57" s="4">
        <f>SUM(C57:W57)</f>
        <v>1</v>
      </c>
      <c r="Z57" s="4">
        <f>SUM(C30:W30,C57:W57)</f>
        <v>2</v>
      </c>
      <c r="AA57" s="24" t="s">
        <v>2</v>
      </c>
      <c r="AB57" s="1">
        <v>2</v>
      </c>
      <c r="AC57" s="45" t="s">
        <v>13</v>
      </c>
      <c r="AD57" s="45"/>
      <c r="AE57" s="45"/>
      <c r="AG57" s="1" t="s">
        <v>45</v>
      </c>
      <c r="AH57" s="1">
        <f>L57+H66+C62</f>
        <v>0</v>
      </c>
      <c r="AI57" s="1" t="s">
        <v>0</v>
      </c>
      <c r="AJ57" s="1">
        <v>2</v>
      </c>
    </row>
    <row r="58" spans="1:40" x14ac:dyDescent="0.25">
      <c r="A58" s="35"/>
      <c r="B58" s="36">
        <v>2</v>
      </c>
      <c r="C58" s="14">
        <v>0</v>
      </c>
      <c r="D58" s="25">
        <v>0</v>
      </c>
      <c r="E58" s="25">
        <v>0</v>
      </c>
      <c r="F58" s="25">
        <v>0</v>
      </c>
      <c r="G58" s="25">
        <v>1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13">
        <v>0</v>
      </c>
      <c r="X58" s="4">
        <f t="shared" ref="X58:X77" si="5">SUM(C58:W58)</f>
        <v>1</v>
      </c>
      <c r="Z58" s="4">
        <f t="shared" ref="Z57:Z77" si="6">SUM(C31:W31,C58:W58)</f>
        <v>2</v>
      </c>
      <c r="AA58" s="24" t="s">
        <v>2</v>
      </c>
      <c r="AB58" s="1">
        <v>2</v>
      </c>
      <c r="AC58" s="45"/>
      <c r="AD58" s="45"/>
      <c r="AE58" s="45"/>
      <c r="AG58" s="1" t="s">
        <v>57</v>
      </c>
      <c r="AH58" s="1">
        <f>L57+H66+S62+D73+C58</f>
        <v>1</v>
      </c>
      <c r="AI58" s="1" t="s">
        <v>0</v>
      </c>
      <c r="AJ58" s="1">
        <v>4</v>
      </c>
    </row>
    <row r="59" spans="1:40" x14ac:dyDescent="0.25">
      <c r="A59" s="35"/>
      <c r="B59" s="36">
        <v>3</v>
      </c>
      <c r="C59" s="14">
        <v>0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1</v>
      </c>
      <c r="V59" s="25">
        <v>0</v>
      </c>
      <c r="W59" s="13">
        <v>0</v>
      </c>
      <c r="X59" s="4">
        <f t="shared" si="5"/>
        <v>1</v>
      </c>
      <c r="Z59" s="4">
        <f t="shared" si="6"/>
        <v>2</v>
      </c>
      <c r="AA59" s="24" t="s">
        <v>2</v>
      </c>
      <c r="AB59" s="1">
        <v>2</v>
      </c>
      <c r="AC59" s="45"/>
      <c r="AD59" s="45"/>
      <c r="AE59" s="45"/>
      <c r="AG59" s="1" t="s">
        <v>83</v>
      </c>
      <c r="AH59" s="1">
        <f>L57+H66+D62+S58+C73</f>
        <v>0</v>
      </c>
      <c r="AI59" s="1" t="s">
        <v>0</v>
      </c>
      <c r="AJ59" s="1">
        <v>4</v>
      </c>
    </row>
    <row r="60" spans="1:40" ht="12.95" x14ac:dyDescent="0.3">
      <c r="A60" s="21"/>
      <c r="B60" s="36">
        <v>4</v>
      </c>
      <c r="C60" s="14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13">
        <v>0</v>
      </c>
      <c r="X60" s="4">
        <f t="shared" si="5"/>
        <v>1</v>
      </c>
      <c r="Z60" s="4">
        <f t="shared" si="6"/>
        <v>2</v>
      </c>
      <c r="AA60" s="24" t="s">
        <v>2</v>
      </c>
      <c r="AB60" s="1">
        <v>2</v>
      </c>
      <c r="AC60" s="45"/>
      <c r="AD60" s="45"/>
      <c r="AE60" s="45"/>
      <c r="AG60" s="1" t="s">
        <v>84</v>
      </c>
      <c r="AH60" s="1">
        <f>L57+H66+V62+I76+K63+W65+J77+C64</f>
        <v>0</v>
      </c>
      <c r="AI60" s="1" t="s">
        <v>0</v>
      </c>
      <c r="AJ60" s="1">
        <v>7</v>
      </c>
    </row>
    <row r="61" spans="1:40" x14ac:dyDescent="0.25">
      <c r="A61" s="35"/>
      <c r="B61" s="36">
        <v>5</v>
      </c>
      <c r="C61" s="14">
        <v>0</v>
      </c>
      <c r="D61" s="25">
        <v>0</v>
      </c>
      <c r="E61" s="25">
        <v>1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13">
        <v>0</v>
      </c>
      <c r="X61" s="4">
        <f t="shared" si="5"/>
        <v>1</v>
      </c>
      <c r="Z61" s="4">
        <f t="shared" si="6"/>
        <v>2</v>
      </c>
      <c r="AA61" s="24" t="s">
        <v>2</v>
      </c>
      <c r="AB61" s="1">
        <v>2</v>
      </c>
      <c r="AC61" s="45"/>
      <c r="AD61" s="45"/>
      <c r="AE61" s="45"/>
      <c r="AG61" s="40" t="s">
        <v>85</v>
      </c>
      <c r="AH61" s="1">
        <f>L57+J66+C64</f>
        <v>0</v>
      </c>
      <c r="AI61" s="1" t="s">
        <v>0</v>
      </c>
      <c r="AJ61" s="1">
        <v>2</v>
      </c>
    </row>
    <row r="62" spans="1:40" x14ac:dyDescent="0.25">
      <c r="A62" s="35"/>
      <c r="B62" s="36">
        <v>6</v>
      </c>
      <c r="C62" s="14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13">
        <v>0</v>
      </c>
      <c r="X62" s="4">
        <f t="shared" si="5"/>
        <v>1</v>
      </c>
      <c r="Z62" s="4">
        <f t="shared" si="6"/>
        <v>2</v>
      </c>
      <c r="AA62" s="24" t="s">
        <v>2</v>
      </c>
      <c r="AB62" s="1">
        <v>2</v>
      </c>
      <c r="AC62" s="45"/>
      <c r="AD62" s="45"/>
      <c r="AE62" s="45"/>
      <c r="AG62" s="1" t="s">
        <v>86</v>
      </c>
      <c r="AH62" s="1">
        <f>L57+K66+C65</f>
        <v>0</v>
      </c>
      <c r="AI62" s="1" t="s">
        <v>0</v>
      </c>
      <c r="AJ62" s="1">
        <v>2</v>
      </c>
    </row>
    <row r="63" spans="1:40" x14ac:dyDescent="0.25">
      <c r="A63" s="35"/>
      <c r="B63" s="36">
        <v>7</v>
      </c>
      <c r="C63" s="14">
        <v>0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1</v>
      </c>
      <c r="W63" s="13">
        <v>0</v>
      </c>
      <c r="X63" s="4">
        <f t="shared" si="5"/>
        <v>1</v>
      </c>
      <c r="Z63" s="4">
        <f t="shared" si="6"/>
        <v>2</v>
      </c>
      <c r="AA63" s="24" t="s">
        <v>2</v>
      </c>
      <c r="AB63" s="1">
        <v>2</v>
      </c>
      <c r="AC63" s="45"/>
      <c r="AD63" s="45"/>
      <c r="AE63" s="45"/>
      <c r="AG63" s="1" t="s">
        <v>87</v>
      </c>
      <c r="AH63" s="1">
        <f>L57+S66+D73+C58</f>
        <v>1</v>
      </c>
      <c r="AI63" s="1" t="s">
        <v>0</v>
      </c>
      <c r="AJ63" s="1">
        <v>3</v>
      </c>
    </row>
    <row r="64" spans="1:40" x14ac:dyDescent="0.25">
      <c r="A64" s="35"/>
      <c r="B64" s="36">
        <v>8</v>
      </c>
      <c r="C64" s="14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13">
        <v>1</v>
      </c>
      <c r="X64" s="4">
        <f t="shared" si="5"/>
        <v>1</v>
      </c>
      <c r="Z64" s="4">
        <f t="shared" si="6"/>
        <v>2</v>
      </c>
      <c r="AA64" s="24" t="s">
        <v>2</v>
      </c>
      <c r="AB64" s="1">
        <v>2</v>
      </c>
      <c r="AC64" s="45"/>
      <c r="AD64" s="45"/>
      <c r="AE64" s="45"/>
      <c r="AG64" s="1" t="s">
        <v>88</v>
      </c>
      <c r="AH64" s="1">
        <f>L57+H66+V62+I76+C63</f>
        <v>0</v>
      </c>
      <c r="AI64" s="1" t="s">
        <v>0</v>
      </c>
      <c r="AJ64" s="1">
        <v>4</v>
      </c>
    </row>
    <row r="65" spans="1:36" x14ac:dyDescent="0.25">
      <c r="A65" s="35"/>
      <c r="B65" s="36">
        <v>9</v>
      </c>
      <c r="C65" s="14">
        <v>0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1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13">
        <v>0</v>
      </c>
      <c r="X65" s="4">
        <f t="shared" si="5"/>
        <v>1</v>
      </c>
      <c r="Z65" s="4">
        <f t="shared" si="6"/>
        <v>2</v>
      </c>
      <c r="AA65" s="24" t="s">
        <v>2</v>
      </c>
      <c r="AB65" s="1">
        <v>2</v>
      </c>
      <c r="AC65" s="45"/>
      <c r="AD65" s="45"/>
      <c r="AE65" s="45"/>
      <c r="AG65" s="1" t="s">
        <v>89</v>
      </c>
      <c r="AH65" s="1">
        <f>L57+D66+S58+C73</f>
        <v>0</v>
      </c>
      <c r="AI65" s="1" t="s">
        <v>0</v>
      </c>
      <c r="AJ65" s="1">
        <v>3</v>
      </c>
    </row>
    <row r="66" spans="1:36" ht="12.95" x14ac:dyDescent="0.3">
      <c r="A66" s="22" t="s">
        <v>4</v>
      </c>
      <c r="B66" s="36">
        <v>10</v>
      </c>
      <c r="C66" s="14">
        <v>1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13">
        <v>0</v>
      </c>
      <c r="X66" s="4">
        <f t="shared" si="5"/>
        <v>1</v>
      </c>
      <c r="Z66" s="4">
        <f t="shared" si="6"/>
        <v>2</v>
      </c>
      <c r="AA66" s="24" t="s">
        <v>2</v>
      </c>
      <c r="AB66" s="1">
        <v>2</v>
      </c>
      <c r="AC66" s="45"/>
      <c r="AD66" s="45"/>
      <c r="AE66" s="45"/>
      <c r="AG66" s="1" t="s">
        <v>90</v>
      </c>
      <c r="AH66" s="1">
        <f>L57+V66+I76+H63+C62</f>
        <v>0</v>
      </c>
      <c r="AI66" s="1" t="s">
        <v>0</v>
      </c>
      <c r="AJ66" s="1">
        <v>4</v>
      </c>
    </row>
    <row r="67" spans="1:36" x14ac:dyDescent="0.25">
      <c r="A67" s="35"/>
      <c r="B67" s="36">
        <v>11</v>
      </c>
      <c r="C67" s="14">
        <v>0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13">
        <v>0</v>
      </c>
      <c r="X67" s="4">
        <f t="shared" si="5"/>
        <v>0</v>
      </c>
      <c r="Z67" s="4">
        <f t="shared" si="6"/>
        <v>1</v>
      </c>
      <c r="AA67" s="1" t="s">
        <v>2</v>
      </c>
      <c r="AB67" s="1">
        <v>1</v>
      </c>
      <c r="AC67" s="49" t="s">
        <v>120</v>
      </c>
      <c r="AD67" s="49"/>
      <c r="AE67" s="49"/>
      <c r="AG67" s="1" t="s">
        <v>91</v>
      </c>
      <c r="AH67" s="1">
        <f>L57+I66+V63+H76+C62</f>
        <v>2</v>
      </c>
      <c r="AI67" s="1" t="s">
        <v>0</v>
      </c>
      <c r="AJ67" s="1">
        <v>4</v>
      </c>
    </row>
    <row r="68" spans="1:36" x14ac:dyDescent="0.25">
      <c r="A68" s="35"/>
      <c r="B68" s="36">
        <v>12</v>
      </c>
      <c r="C68" s="14">
        <v>0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13">
        <v>0</v>
      </c>
      <c r="X68" s="4">
        <f t="shared" si="5"/>
        <v>0</v>
      </c>
      <c r="Z68" s="4">
        <f t="shared" si="6"/>
        <v>1</v>
      </c>
      <c r="AA68" s="1" t="s">
        <v>2</v>
      </c>
      <c r="AB68" s="1">
        <v>1</v>
      </c>
      <c r="AC68" s="49"/>
      <c r="AD68" s="49"/>
      <c r="AE68" s="49"/>
      <c r="AG68" s="1" t="s">
        <v>92</v>
      </c>
      <c r="AH68" s="1">
        <f>L57+I66+V63+H76+S62+D73+C58</f>
        <v>3</v>
      </c>
      <c r="AI68" s="1" t="s">
        <v>0</v>
      </c>
      <c r="AJ68" s="1">
        <v>6</v>
      </c>
    </row>
    <row r="69" spans="1:36" x14ac:dyDescent="0.25">
      <c r="A69" s="35"/>
      <c r="B69" s="36">
        <v>13</v>
      </c>
      <c r="C69" s="14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1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13">
        <v>0</v>
      </c>
      <c r="X69" s="4">
        <f t="shared" si="5"/>
        <v>1</v>
      </c>
      <c r="Z69" s="4">
        <f t="shared" si="6"/>
        <v>1</v>
      </c>
      <c r="AA69" s="34" t="s">
        <v>2</v>
      </c>
      <c r="AB69" s="1">
        <v>1</v>
      </c>
      <c r="AC69" s="49"/>
      <c r="AD69" s="49"/>
      <c r="AE69" s="49"/>
      <c r="AG69" s="1" t="s">
        <v>93</v>
      </c>
      <c r="AH69" s="1">
        <f>L57+H66+K62+W65+J77+C64</f>
        <v>0</v>
      </c>
      <c r="AI69" s="1" t="s">
        <v>0</v>
      </c>
      <c r="AJ69" s="1">
        <v>5</v>
      </c>
    </row>
    <row r="70" spans="1:36" x14ac:dyDescent="0.25">
      <c r="A70" s="35"/>
      <c r="B70" s="36">
        <v>14</v>
      </c>
      <c r="C70" s="14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13">
        <v>0</v>
      </c>
      <c r="X70" s="4">
        <f t="shared" si="5"/>
        <v>0</v>
      </c>
      <c r="Z70" s="4">
        <f t="shared" si="6"/>
        <v>1</v>
      </c>
      <c r="AA70" s="1" t="s">
        <v>2</v>
      </c>
      <c r="AB70" s="1">
        <v>1</v>
      </c>
      <c r="AC70" s="49"/>
      <c r="AD70" s="49"/>
      <c r="AE70" s="49"/>
      <c r="AG70" s="1" t="s">
        <v>94</v>
      </c>
      <c r="AH70" s="1">
        <f>L57+H66+S62+C73</f>
        <v>0</v>
      </c>
      <c r="AI70" s="1" t="s">
        <v>0</v>
      </c>
      <c r="AJ70" s="1">
        <v>3</v>
      </c>
    </row>
    <row r="71" spans="1:36" x14ac:dyDescent="0.25">
      <c r="A71" s="35"/>
      <c r="B71" s="36">
        <v>15</v>
      </c>
      <c r="C71" s="14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13">
        <v>0</v>
      </c>
      <c r="X71" s="4">
        <f t="shared" si="5"/>
        <v>0</v>
      </c>
      <c r="Z71" s="4">
        <f t="shared" si="6"/>
        <v>1</v>
      </c>
      <c r="AA71" s="1" t="s">
        <v>2</v>
      </c>
      <c r="AB71" s="1">
        <v>1</v>
      </c>
      <c r="AC71" s="49"/>
      <c r="AD71" s="49"/>
      <c r="AE71" s="49"/>
      <c r="AG71" s="1" t="s">
        <v>95</v>
      </c>
      <c r="AH71" s="1">
        <f>L57+H66+S62+D73+G58+E61+R59+U72+F75+O60+J69+C64</f>
        <v>5</v>
      </c>
      <c r="AI71" s="1" t="s">
        <v>0</v>
      </c>
      <c r="AJ71" s="1">
        <v>11</v>
      </c>
    </row>
    <row r="72" spans="1:36" x14ac:dyDescent="0.25">
      <c r="A72" s="35"/>
      <c r="B72" s="36">
        <v>16</v>
      </c>
      <c r="C72" s="14">
        <v>0</v>
      </c>
      <c r="D72" s="25">
        <v>0</v>
      </c>
      <c r="E72" s="25">
        <v>0</v>
      </c>
      <c r="F72" s="25">
        <v>1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13">
        <v>0</v>
      </c>
      <c r="X72" s="4">
        <f t="shared" si="5"/>
        <v>1</v>
      </c>
      <c r="Z72" s="4">
        <f t="shared" si="6"/>
        <v>1</v>
      </c>
      <c r="AA72" s="1" t="s">
        <v>2</v>
      </c>
      <c r="AB72" s="1">
        <v>1</v>
      </c>
      <c r="AC72" s="49"/>
      <c r="AD72" s="49"/>
      <c r="AE72" s="49"/>
      <c r="AG72" s="40" t="s">
        <v>96</v>
      </c>
      <c r="AH72" s="1">
        <f>I76+V63</f>
        <v>1</v>
      </c>
      <c r="AI72" s="1" t="s">
        <v>0</v>
      </c>
      <c r="AJ72" s="1">
        <v>1</v>
      </c>
    </row>
    <row r="73" spans="1:36" x14ac:dyDescent="0.25">
      <c r="A73" s="35"/>
      <c r="B73" s="36">
        <v>17</v>
      </c>
      <c r="C73" s="14">
        <v>0</v>
      </c>
      <c r="D73" s="25">
        <v>1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13">
        <v>0</v>
      </c>
      <c r="X73" s="4">
        <f t="shared" si="5"/>
        <v>1</v>
      </c>
      <c r="Z73" s="4">
        <f t="shared" si="6"/>
        <v>1</v>
      </c>
      <c r="AA73" s="1" t="s">
        <v>2</v>
      </c>
      <c r="AB73" s="1">
        <v>1</v>
      </c>
      <c r="AC73" s="49"/>
      <c r="AD73" s="49"/>
      <c r="AE73" s="49"/>
      <c r="AG73" s="1" t="s">
        <v>97</v>
      </c>
      <c r="AH73" s="1">
        <f>K77+W65</f>
        <v>1</v>
      </c>
      <c r="AI73" s="1" t="s">
        <v>0</v>
      </c>
      <c r="AJ73" s="1">
        <v>1</v>
      </c>
    </row>
    <row r="74" spans="1:36" x14ac:dyDescent="0.25">
      <c r="A74" s="35"/>
      <c r="B74" s="36">
        <v>18</v>
      </c>
      <c r="C74" s="14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13">
        <v>0</v>
      </c>
      <c r="X74" s="4">
        <f t="shared" si="5"/>
        <v>0</v>
      </c>
      <c r="Z74" s="4">
        <f t="shared" si="6"/>
        <v>1</v>
      </c>
      <c r="AA74" s="1" t="s">
        <v>2</v>
      </c>
      <c r="AB74" s="1">
        <v>1</v>
      </c>
      <c r="AC74" s="49"/>
      <c r="AD74" s="49"/>
      <c r="AE74" s="49"/>
      <c r="AG74" s="1" t="s">
        <v>98</v>
      </c>
      <c r="AH74" s="1">
        <f>S58+D73</f>
        <v>1</v>
      </c>
      <c r="AI74" s="1" t="s">
        <v>0</v>
      </c>
      <c r="AJ74" s="1">
        <v>1</v>
      </c>
    </row>
    <row r="75" spans="1:36" x14ac:dyDescent="0.25">
      <c r="A75" s="35"/>
      <c r="B75" s="36">
        <v>19</v>
      </c>
      <c r="C75" s="14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1</v>
      </c>
      <c r="S75" s="25">
        <v>0</v>
      </c>
      <c r="T75" s="25">
        <v>0</v>
      </c>
      <c r="U75" s="25">
        <v>0</v>
      </c>
      <c r="V75" s="25">
        <v>0</v>
      </c>
      <c r="W75" s="13">
        <v>0</v>
      </c>
      <c r="X75" s="4">
        <f t="shared" si="5"/>
        <v>1</v>
      </c>
      <c r="Z75" s="4">
        <f t="shared" si="6"/>
        <v>1</v>
      </c>
      <c r="AA75" s="1" t="s">
        <v>2</v>
      </c>
      <c r="AB75" s="1">
        <v>1</v>
      </c>
      <c r="AC75" s="49"/>
      <c r="AD75" s="49"/>
      <c r="AE75" s="49"/>
      <c r="AG75" s="1" t="s">
        <v>99</v>
      </c>
      <c r="AH75" s="1">
        <f>R75+U72</f>
        <v>1</v>
      </c>
      <c r="AI75" s="1" t="s">
        <v>0</v>
      </c>
      <c r="AJ75" s="1">
        <v>1</v>
      </c>
    </row>
    <row r="76" spans="1:36" x14ac:dyDescent="0.25">
      <c r="A76" s="35"/>
      <c r="B76" s="36">
        <v>20</v>
      </c>
      <c r="C76" s="14">
        <v>0</v>
      </c>
      <c r="D76" s="25">
        <v>0</v>
      </c>
      <c r="E76" s="25">
        <v>0</v>
      </c>
      <c r="F76" s="25">
        <v>0</v>
      </c>
      <c r="G76" s="25">
        <v>0</v>
      </c>
      <c r="H76" s="25">
        <v>1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13">
        <v>0</v>
      </c>
      <c r="X76" s="4">
        <f t="shared" si="5"/>
        <v>1</v>
      </c>
      <c r="Z76" s="4">
        <f t="shared" si="6"/>
        <v>1</v>
      </c>
      <c r="AA76" s="1" t="s">
        <v>2</v>
      </c>
      <c r="AB76" s="1">
        <v>1</v>
      </c>
      <c r="AC76" s="49"/>
      <c r="AD76" s="49"/>
      <c r="AE76" s="49"/>
      <c r="AG76" s="1" t="s">
        <v>100</v>
      </c>
      <c r="AH76" s="1">
        <f>L57+I66+V63+H76+S62+C73</f>
        <v>2</v>
      </c>
      <c r="AI76" s="1" t="s">
        <v>0</v>
      </c>
      <c r="AJ76" s="1">
        <v>5</v>
      </c>
    </row>
    <row r="77" spans="1:36" x14ac:dyDescent="0.25">
      <c r="A77" s="35"/>
      <c r="B77" s="36">
        <v>21</v>
      </c>
      <c r="C77" s="9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7">
        <v>0</v>
      </c>
      <c r="X77" s="4">
        <f t="shared" si="5"/>
        <v>1</v>
      </c>
      <c r="Z77" s="4">
        <f t="shared" si="6"/>
        <v>1</v>
      </c>
      <c r="AA77" s="1" t="s">
        <v>2</v>
      </c>
      <c r="AB77" s="1">
        <v>1</v>
      </c>
      <c r="AC77" s="49"/>
      <c r="AD77" s="49"/>
      <c r="AE77" s="49"/>
      <c r="AG77" s="1" t="s">
        <v>101</v>
      </c>
      <c r="AH77" s="1">
        <f>O60+F69</f>
        <v>1</v>
      </c>
      <c r="AI77" s="1" t="s">
        <v>0</v>
      </c>
      <c r="AJ77" s="1">
        <v>1</v>
      </c>
    </row>
    <row r="78" spans="1:36" x14ac:dyDescent="0.25">
      <c r="C78" s="4">
        <f>SUM(C57:C77)</f>
        <v>1</v>
      </c>
      <c r="D78" s="4">
        <f t="shared" ref="D78:W78" si="7">SUM(D57:D77)</f>
        <v>1</v>
      </c>
      <c r="E78" s="4">
        <f t="shared" si="7"/>
        <v>1</v>
      </c>
      <c r="F78" s="4">
        <f t="shared" si="7"/>
        <v>1</v>
      </c>
      <c r="G78" s="4">
        <f t="shared" si="7"/>
        <v>1</v>
      </c>
      <c r="H78" s="4">
        <f t="shared" si="7"/>
        <v>1</v>
      </c>
      <c r="I78" s="4">
        <f t="shared" si="7"/>
        <v>1</v>
      </c>
      <c r="J78" s="4">
        <f t="shared" si="7"/>
        <v>1</v>
      </c>
      <c r="K78" s="4">
        <f t="shared" si="7"/>
        <v>1</v>
      </c>
      <c r="L78" s="4">
        <f t="shared" si="7"/>
        <v>1</v>
      </c>
      <c r="M78" s="4">
        <f t="shared" si="7"/>
        <v>0</v>
      </c>
      <c r="N78" s="4">
        <f t="shared" si="7"/>
        <v>0</v>
      </c>
      <c r="O78" s="4">
        <f t="shared" si="7"/>
        <v>1</v>
      </c>
      <c r="P78" s="4">
        <f t="shared" si="7"/>
        <v>0</v>
      </c>
      <c r="Q78" s="4">
        <f t="shared" si="7"/>
        <v>0</v>
      </c>
      <c r="R78" s="4">
        <f t="shared" si="7"/>
        <v>1</v>
      </c>
      <c r="S78" s="4">
        <f t="shared" si="7"/>
        <v>1</v>
      </c>
      <c r="T78" s="4">
        <f t="shared" si="7"/>
        <v>0</v>
      </c>
      <c r="U78" s="4">
        <f t="shared" si="7"/>
        <v>1</v>
      </c>
      <c r="V78" s="4">
        <f t="shared" si="7"/>
        <v>1</v>
      </c>
      <c r="W78" s="4">
        <f t="shared" si="7"/>
        <v>1</v>
      </c>
      <c r="AG78" s="1" t="s">
        <v>102</v>
      </c>
      <c r="AH78" s="1">
        <f>H76+I62+V63</f>
        <v>2</v>
      </c>
      <c r="AI78" s="1" t="s">
        <v>0</v>
      </c>
      <c r="AJ78" s="1">
        <v>2</v>
      </c>
    </row>
    <row r="79" spans="1:36" x14ac:dyDescent="0.25">
      <c r="AG79" s="1" t="s">
        <v>103</v>
      </c>
      <c r="AH79" s="1">
        <f>I76+H63+V62</f>
        <v>0</v>
      </c>
      <c r="AI79" s="1" t="s">
        <v>0</v>
      </c>
      <c r="AJ79" s="1">
        <v>2</v>
      </c>
    </row>
    <row r="80" spans="1:36" x14ac:dyDescent="0.25">
      <c r="A80" s="24"/>
      <c r="B80" s="24"/>
      <c r="AG80" s="1" t="s">
        <v>104</v>
      </c>
      <c r="AH80" s="1">
        <f>K77+J65+W64</f>
        <v>2</v>
      </c>
      <c r="AI80" s="1" t="s">
        <v>0</v>
      </c>
      <c r="AJ80" s="1">
        <v>2</v>
      </c>
    </row>
    <row r="81" spans="1:36" ht="14.5" customHeight="1" x14ac:dyDescent="0.25">
      <c r="A81" s="55" t="s">
        <v>109</v>
      </c>
      <c r="B81" s="55"/>
      <c r="C81" s="4">
        <f>SUM(C57:C77,C30:C50)</f>
        <v>2</v>
      </c>
      <c r="D81" s="4">
        <f t="shared" ref="C81:W81" si="8">SUM(D57:D77,D30:D50)</f>
        <v>2</v>
      </c>
      <c r="E81" s="4">
        <f t="shared" si="8"/>
        <v>2</v>
      </c>
      <c r="F81" s="4">
        <f t="shared" si="8"/>
        <v>2</v>
      </c>
      <c r="G81" s="4">
        <f t="shared" si="8"/>
        <v>2</v>
      </c>
      <c r="H81" s="4">
        <f t="shared" si="8"/>
        <v>2</v>
      </c>
      <c r="I81" s="4">
        <f t="shared" si="8"/>
        <v>2</v>
      </c>
      <c r="J81" s="4">
        <f t="shared" si="8"/>
        <v>2</v>
      </c>
      <c r="K81" s="4">
        <f t="shared" si="8"/>
        <v>2</v>
      </c>
      <c r="L81" s="4">
        <f t="shared" si="8"/>
        <v>2</v>
      </c>
      <c r="M81" s="4">
        <f t="shared" si="8"/>
        <v>1</v>
      </c>
      <c r="N81" s="4">
        <f t="shared" si="8"/>
        <v>1</v>
      </c>
      <c r="O81" s="4">
        <f t="shared" si="8"/>
        <v>1</v>
      </c>
      <c r="P81" s="4">
        <f t="shared" si="8"/>
        <v>1</v>
      </c>
      <c r="Q81" s="4">
        <f t="shared" si="8"/>
        <v>1</v>
      </c>
      <c r="R81" s="4">
        <f t="shared" si="8"/>
        <v>1</v>
      </c>
      <c r="S81" s="4">
        <f t="shared" si="8"/>
        <v>1</v>
      </c>
      <c r="T81" s="4">
        <f t="shared" si="8"/>
        <v>1</v>
      </c>
      <c r="U81" s="4">
        <f t="shared" si="8"/>
        <v>1</v>
      </c>
      <c r="V81" s="4">
        <f t="shared" si="8"/>
        <v>1</v>
      </c>
      <c r="W81" s="4">
        <f t="shared" si="8"/>
        <v>1</v>
      </c>
      <c r="AG81" s="1" t="s">
        <v>105</v>
      </c>
      <c r="AH81" s="1">
        <f>J77+W65+K64</f>
        <v>0</v>
      </c>
      <c r="AI81" s="1" t="s">
        <v>0</v>
      </c>
      <c r="AJ81" s="1">
        <v>2</v>
      </c>
    </row>
    <row r="82" spans="1:36" x14ac:dyDescent="0.25">
      <c r="A82" s="55"/>
      <c r="B82" s="55"/>
      <c r="C82" s="24" t="s">
        <v>2</v>
      </c>
      <c r="D82" s="24" t="s">
        <v>2</v>
      </c>
      <c r="E82" s="24" t="s">
        <v>2</v>
      </c>
      <c r="F82" s="24" t="s">
        <v>2</v>
      </c>
      <c r="G82" s="24" t="s">
        <v>2</v>
      </c>
      <c r="H82" s="24" t="s">
        <v>2</v>
      </c>
      <c r="I82" s="24" t="s">
        <v>2</v>
      </c>
      <c r="J82" s="24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</row>
    <row r="83" spans="1:36" x14ac:dyDescent="0.25">
      <c r="A83" s="55"/>
      <c r="B83" s="55"/>
      <c r="C83" s="24">
        <v>2</v>
      </c>
      <c r="D83" s="24">
        <v>2</v>
      </c>
      <c r="E83" s="24">
        <v>2</v>
      </c>
      <c r="F83" s="24">
        <v>2</v>
      </c>
      <c r="G83" s="24">
        <v>2</v>
      </c>
      <c r="H83" s="24">
        <v>2</v>
      </c>
      <c r="I83" s="24">
        <v>2</v>
      </c>
      <c r="J83" s="24">
        <v>2</v>
      </c>
      <c r="K83" s="1">
        <v>2</v>
      </c>
      <c r="L83" s="1">
        <v>2</v>
      </c>
      <c r="M83" s="1">
        <v>1</v>
      </c>
      <c r="N83" s="24">
        <v>1</v>
      </c>
      <c r="O83" s="24">
        <v>1</v>
      </c>
      <c r="P83" s="24">
        <v>1</v>
      </c>
      <c r="Q83" s="24">
        <v>1</v>
      </c>
      <c r="R83" s="24">
        <v>1</v>
      </c>
      <c r="S83" s="24">
        <v>1</v>
      </c>
      <c r="T83" s="24">
        <v>1</v>
      </c>
      <c r="U83" s="24">
        <v>1</v>
      </c>
      <c r="V83" s="24">
        <v>1</v>
      </c>
      <c r="W83" s="24">
        <v>1</v>
      </c>
    </row>
    <row r="85" spans="1:36" x14ac:dyDescent="0.25">
      <c r="D85" s="42" t="s">
        <v>125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R85" s="42" t="s">
        <v>125</v>
      </c>
      <c r="S85" s="42"/>
      <c r="T85" s="42"/>
      <c r="U85" s="42"/>
      <c r="V85" s="42"/>
      <c r="W85" s="42"/>
      <c r="X85" s="42"/>
      <c r="Y85" s="42"/>
      <c r="Z85" s="42"/>
      <c r="AA85" s="42"/>
      <c r="AB85" s="42"/>
    </row>
    <row r="86" spans="1:36" x14ac:dyDescent="0.25">
      <c r="B86" s="42" t="s">
        <v>116</v>
      </c>
      <c r="C86" s="42"/>
      <c r="D86" s="4">
        <f>SUM(M30:M50)</f>
        <v>1</v>
      </c>
      <c r="E86" s="4">
        <f t="shared" ref="D86:N86" si="9">SUM(N30:N50)</f>
        <v>1</v>
      </c>
      <c r="F86" s="4">
        <f t="shared" si="9"/>
        <v>0</v>
      </c>
      <c r="G86" s="4">
        <f t="shared" si="9"/>
        <v>1</v>
      </c>
      <c r="H86" s="4">
        <f t="shared" si="9"/>
        <v>1</v>
      </c>
      <c r="I86" s="4">
        <f t="shared" si="9"/>
        <v>0</v>
      </c>
      <c r="J86" s="4">
        <f t="shared" si="9"/>
        <v>0</v>
      </c>
      <c r="K86" s="4">
        <f t="shared" si="9"/>
        <v>1</v>
      </c>
      <c r="L86" s="4">
        <f t="shared" si="9"/>
        <v>0</v>
      </c>
      <c r="M86" s="4">
        <f t="shared" si="9"/>
        <v>0</v>
      </c>
      <c r="N86" s="4">
        <f t="shared" si="9"/>
        <v>0</v>
      </c>
      <c r="P86" s="42" t="s">
        <v>106</v>
      </c>
      <c r="Q86" s="42"/>
      <c r="R86" s="4">
        <f>SUM(M57:M77)</f>
        <v>0</v>
      </c>
      <c r="S86" s="4">
        <f>SUM(N57:N77)</f>
        <v>0</v>
      </c>
      <c r="T86" s="4">
        <f>SUM(O57:O77)</f>
        <v>1</v>
      </c>
      <c r="U86" s="4">
        <f>SUM(P57:P77)</f>
        <v>0</v>
      </c>
      <c r="V86" s="4">
        <f>SUM(Q57:Q77)</f>
        <v>0</v>
      </c>
      <c r="W86" s="4">
        <f>SUM(R57:R77)</f>
        <v>1</v>
      </c>
      <c r="X86" s="4">
        <f>SUM(S57:S77)</f>
        <v>1</v>
      </c>
      <c r="Y86" s="4">
        <f>SUM(T57:T77)</f>
        <v>0</v>
      </c>
      <c r="Z86" s="4">
        <f>SUM(U57:U77)</f>
        <v>1</v>
      </c>
      <c r="AA86" s="4">
        <f>SUM(V57:V77)</f>
        <v>1</v>
      </c>
      <c r="AB86" s="4">
        <f>SUM(W57:W77)</f>
        <v>1</v>
      </c>
    </row>
    <row r="87" spans="1:36" x14ac:dyDescent="0.25">
      <c r="B87" s="42" t="s">
        <v>117</v>
      </c>
      <c r="C87" s="42"/>
      <c r="D87" s="4">
        <f>SUM(C40:W40)</f>
        <v>1</v>
      </c>
      <c r="E87" s="4">
        <f>SUM(C41:W41)</f>
        <v>1</v>
      </c>
      <c r="F87" s="4">
        <f>SUM(C42:W42)</f>
        <v>0</v>
      </c>
      <c r="G87" s="4">
        <f>SUM(C43:W43)</f>
        <v>1</v>
      </c>
      <c r="H87" s="4">
        <f>SUM(C44:W44)</f>
        <v>1</v>
      </c>
      <c r="I87" s="4">
        <f>SUM(C45:W45)</f>
        <v>0</v>
      </c>
      <c r="J87" s="4">
        <f>SUM(C46:W46)</f>
        <v>0</v>
      </c>
      <c r="K87" s="4">
        <f>SUM(C47:W47)</f>
        <v>1</v>
      </c>
      <c r="L87" s="4">
        <f>SUM(C48:W48)</f>
        <v>0</v>
      </c>
      <c r="M87" s="4">
        <f>SUM(C49:W49)</f>
        <v>0</v>
      </c>
      <c r="N87" s="4">
        <f>SUM(C50:W50)</f>
        <v>0</v>
      </c>
      <c r="P87" s="42" t="s">
        <v>107</v>
      </c>
      <c r="Q87" s="42"/>
      <c r="R87" s="4">
        <f>SUM(C67:W67)</f>
        <v>0</v>
      </c>
      <c r="S87" s="4">
        <f>SUM(C68:W68)</f>
        <v>0</v>
      </c>
      <c r="T87" s="4">
        <f>SUM(C69:W69)</f>
        <v>1</v>
      </c>
      <c r="U87" s="4">
        <f>SUM(C70:W70)</f>
        <v>0</v>
      </c>
      <c r="V87" s="4">
        <f>SUM(C71:W71)</f>
        <v>0</v>
      </c>
      <c r="W87" s="4">
        <f>SUM(C72:W72)</f>
        <v>1</v>
      </c>
      <c r="X87" s="4">
        <f>SUM(C73:W73)</f>
        <v>1</v>
      </c>
      <c r="Y87" s="4">
        <f>SUM(C74:W74)</f>
        <v>0</v>
      </c>
      <c r="Z87" s="4">
        <f>SUM(C75:W75)</f>
        <v>1</v>
      </c>
      <c r="AA87" s="4">
        <f>SUM(C76:W76)</f>
        <v>1</v>
      </c>
      <c r="AB87" s="4">
        <f>SUM(C77:W77)</f>
        <v>1</v>
      </c>
    </row>
    <row r="88" spans="1:36" x14ac:dyDescent="0.25">
      <c r="B88" s="42" t="s">
        <v>20</v>
      </c>
      <c r="C88" s="42"/>
      <c r="D88" s="1">
        <f>D86-D87</f>
        <v>0</v>
      </c>
      <c r="E88" s="1">
        <f t="shared" ref="E88:N88" si="10">E86-E87</f>
        <v>0</v>
      </c>
      <c r="F88" s="1">
        <f t="shared" si="10"/>
        <v>0</v>
      </c>
      <c r="G88" s="1">
        <f t="shared" si="10"/>
        <v>0</v>
      </c>
      <c r="H88" s="1">
        <f t="shared" si="10"/>
        <v>0</v>
      </c>
      <c r="I88" s="1">
        <f t="shared" si="10"/>
        <v>0</v>
      </c>
      <c r="J88" s="1">
        <f t="shared" si="10"/>
        <v>0</v>
      </c>
      <c r="K88" s="1">
        <f>K86-K87</f>
        <v>0</v>
      </c>
      <c r="L88" s="1">
        <f t="shared" si="10"/>
        <v>0</v>
      </c>
      <c r="M88" s="1">
        <f t="shared" si="10"/>
        <v>0</v>
      </c>
      <c r="N88" s="1">
        <f t="shared" si="10"/>
        <v>0</v>
      </c>
      <c r="R88" s="1">
        <f>R86-R87</f>
        <v>0</v>
      </c>
      <c r="S88" s="1">
        <f t="shared" ref="S88:AB88" si="11">S86-S87</f>
        <v>0</v>
      </c>
      <c r="T88" s="1">
        <f t="shared" si="11"/>
        <v>0</v>
      </c>
      <c r="U88" s="1">
        <f t="shared" si="11"/>
        <v>0</v>
      </c>
      <c r="V88" s="1">
        <f t="shared" si="11"/>
        <v>0</v>
      </c>
      <c r="W88" s="1">
        <f t="shared" si="11"/>
        <v>0</v>
      </c>
      <c r="X88" s="1">
        <f t="shared" si="11"/>
        <v>0</v>
      </c>
      <c r="Y88" s="1">
        <f t="shared" si="11"/>
        <v>0</v>
      </c>
      <c r="Z88" s="1">
        <f t="shared" si="11"/>
        <v>0</v>
      </c>
      <c r="AA88" s="1">
        <f t="shared" si="11"/>
        <v>0</v>
      </c>
      <c r="AB88" s="1">
        <f t="shared" si="11"/>
        <v>0</v>
      </c>
    </row>
    <row r="89" spans="1:36" x14ac:dyDescent="0.25"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</row>
    <row r="90" spans="1:36" x14ac:dyDescent="0.25"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36" x14ac:dyDescent="0.25">
      <c r="B91" s="1" t="s">
        <v>111</v>
      </c>
      <c r="C91" s="1" t="s">
        <v>8</v>
      </c>
      <c r="D91" s="1" t="s">
        <v>9</v>
      </c>
      <c r="Q91" s="1" t="s">
        <v>115</v>
      </c>
    </row>
    <row r="92" spans="1:36" x14ac:dyDescent="0.25">
      <c r="B92" s="1">
        <v>1</v>
      </c>
      <c r="C92" s="1">
        <f>VLOOKUP(B92,B5:C25,2,FALSE)</f>
        <v>0</v>
      </c>
      <c r="D92" s="1">
        <f>VLOOKUP(B92,B5:D25,3,FALSE)</f>
        <v>0</v>
      </c>
      <c r="P92" s="1" t="s">
        <v>112</v>
      </c>
      <c r="Q92" s="1" cm="1">
        <f t="array" aca="1" ref="Q92" ca="1">CELL("row",INDEX(B30:B50,MATCH(B93,B30:B50,0),0))</f>
        <v>31</v>
      </c>
      <c r="R92" s="1" t="str">
        <f ca="1">_xlfn.CONCAT(P92,Q92)</f>
        <v>C31</v>
      </c>
      <c r="S92" s="1" t="str">
        <f ca="1">_xlfn.CONCAT(P93,Q92)</f>
        <v>W31</v>
      </c>
      <c r="U92" s="42" t="s">
        <v>114</v>
      </c>
      <c r="V92" s="42"/>
      <c r="W92" s="1">
        <f>X40</f>
        <v>1</v>
      </c>
      <c r="X92" s="1" t="s">
        <v>2</v>
      </c>
      <c r="Y92" s="1">
        <v>1</v>
      </c>
    </row>
    <row r="93" spans="1:36" x14ac:dyDescent="0.25">
      <c r="B93" s="1">
        <f>_xlfn.XLOOKUP(1,C30:W30,C29:W29)</f>
        <v>2</v>
      </c>
      <c r="C93" s="1">
        <f>VLOOKUP(B93,B5:C25,2,FALSE)</f>
        <v>-3</v>
      </c>
      <c r="D93" s="1">
        <f>VLOOKUP(B93,B5:D25,3,FALSE)</f>
        <v>3</v>
      </c>
      <c r="P93" s="1" t="s">
        <v>113</v>
      </c>
      <c r="Q93" s="1" cm="1">
        <f t="array" aca="1" ref="Q93" ca="1">CELL("row",INDEX(B30:B50,MATCH(B94,B30:B50,0),0))</f>
        <v>47</v>
      </c>
      <c r="R93" s="1" t="str">
        <f ca="1">_xlfn.CONCAT(P92,Q93)</f>
        <v>C47</v>
      </c>
      <c r="S93" s="1" t="str">
        <f ca="1">_xlfn.CONCAT(P93,Q93)</f>
        <v>W47</v>
      </c>
      <c r="V93" s="39"/>
    </row>
    <row r="94" spans="1:36" x14ac:dyDescent="0.25">
      <c r="B94" s="1" cm="1">
        <f t="array" aca="1" ref="B94" ca="1">_xlfn.XLOOKUP(1,INDIRECT(R92):INDIRECT(S92),C29:W29)</f>
        <v>18</v>
      </c>
      <c r="C94" s="1">
        <f ca="1">VLOOKUP(B94,B5:C25,2,FALSE)</f>
        <v>-6</v>
      </c>
      <c r="D94" s="1">
        <f ca="1">VLOOKUP(B94,B5:D25,3,FALSE)</f>
        <v>5</v>
      </c>
      <c r="Q94" s="1" cm="1">
        <f t="array" aca="1" ref="Q94" ca="1">CELL("row",INDEX(B30:B50,MATCH(B95,B30:B50,0),0))</f>
        <v>34</v>
      </c>
      <c r="R94" s="1" t="str">
        <f ca="1">_xlfn.CONCAT(P92,Q94)</f>
        <v>C34</v>
      </c>
      <c r="S94" s="1" t="str">
        <f ca="1">_xlfn.CONCAT(P93,Q94)</f>
        <v>W34</v>
      </c>
    </row>
    <row r="95" spans="1:36" x14ac:dyDescent="0.25">
      <c r="B95" s="1" cm="1">
        <f t="array" aca="1" ref="B95" ca="1">_xlfn.XLOOKUP(1,INDIRECT(R93):INDIRECT(S93),C29:W29)</f>
        <v>5</v>
      </c>
      <c r="C95" s="1">
        <f ca="1">VLOOKUP(B95,B5:C25,2,FALSE)</f>
        <v>-5</v>
      </c>
      <c r="D95" s="1">
        <f ca="1">VLOOKUP(B95,B5:D25,3,FALSE)</f>
        <v>9</v>
      </c>
      <c r="Q95" s="1" cm="1">
        <f t="array" aca="1" ref="Q95" ca="1">CELL("row",INDEX(B30:B50,MATCH(B96,B30:B50,0),0))</f>
        <v>43</v>
      </c>
      <c r="R95" s="1" t="str">
        <f ca="1">_xlfn.CONCAT(P92,Q95)</f>
        <v>C43</v>
      </c>
      <c r="S95" s="1" t="str">
        <f ca="1">_xlfn.CONCAT(P93,Q95)</f>
        <v>W43</v>
      </c>
    </row>
    <row r="96" spans="1:36" x14ac:dyDescent="0.25">
      <c r="B96" s="1" cm="1">
        <f t="array" aca="1" ref="B96" ca="1">_xlfn.XLOOKUP(1,INDIRECT(R94):INDIRECT(S94),C29:W29)</f>
        <v>14</v>
      </c>
      <c r="C96" s="1">
        <f ca="1">VLOOKUP(B96,B5:C25,2,FALSE)</f>
        <v>-2</v>
      </c>
      <c r="D96" s="1">
        <f ca="1">VLOOKUP(B96,B5:D25,3,FALSE)</f>
        <v>8</v>
      </c>
      <c r="Q96" s="1" cm="1">
        <f t="array" aca="1" ref="Q96" ca="1">CELL("row",INDEX(B30:B50,MATCH(B97,B30:B50,0),0))</f>
        <v>32</v>
      </c>
      <c r="R96" s="1" t="str">
        <f ca="1">_xlfn.CONCAT(P92,Q96)</f>
        <v>C32</v>
      </c>
      <c r="S96" s="1" t="str">
        <f ca="1">_xlfn.CONCAT(P93,Q96)</f>
        <v>W32</v>
      </c>
    </row>
    <row r="97" spans="1:25" x14ac:dyDescent="0.25">
      <c r="B97" s="1" cm="1">
        <f t="array" aca="1" ref="B97" ca="1">_xlfn.XLOOKUP(1,INDIRECT(R95):INDIRECT(S95),C29:W29)</f>
        <v>3</v>
      </c>
      <c r="C97" s="1">
        <f ca="1">VLOOKUP(B97,B5:C25,2,FALSE)</f>
        <v>1</v>
      </c>
      <c r="D97" s="1">
        <f ca="1">VLOOKUP(B97,B5:D25,3,FALSE)</f>
        <v>11</v>
      </c>
      <c r="Q97" s="1" cm="1">
        <f t="array" aca="1" ref="Q97" ca="1">CELL("row",INDEX(B30:B50,MATCH(B98,B30:B50,0),0))</f>
        <v>44</v>
      </c>
      <c r="R97" s="1" t="str">
        <f ca="1">_xlfn.CONCAT(P92,Q97)</f>
        <v>C44</v>
      </c>
      <c r="S97" s="1" t="str">
        <f ca="1">_xlfn.CONCAT(P93,Q97)</f>
        <v>W44</v>
      </c>
    </row>
    <row r="98" spans="1:25" x14ac:dyDescent="0.25">
      <c r="B98" s="1" cm="1">
        <f t="array" aca="1" ref="B98" ca="1">_xlfn.XLOOKUP(1,INDIRECT(R96):INDIRECT(S96),C29:W29)</f>
        <v>15</v>
      </c>
      <c r="C98" s="1">
        <f ca="1">VLOOKUP(B98,B5:C25,2,FALSE)</f>
        <v>6</v>
      </c>
      <c r="D98" s="1">
        <f ca="1">VLOOKUP(B98,B5:D25,3,FALSE)</f>
        <v>10</v>
      </c>
      <c r="Q98" s="1" cm="1">
        <f t="array" aca="1" ref="Q98" ca="1">CELL("row",INDEX(B30:B50,MATCH(B99,B30:B50,0),0))</f>
        <v>33</v>
      </c>
      <c r="R98" s="1" t="str">
        <f ca="1">_xlfn.CONCAT(P92,Q98)</f>
        <v>C33</v>
      </c>
      <c r="S98" s="1" t="str">
        <f ca="1">_xlfn.CONCAT(P93,Q98)</f>
        <v>W33</v>
      </c>
    </row>
    <row r="99" spans="1:25" x14ac:dyDescent="0.25">
      <c r="B99" s="1" cm="1">
        <f t="array" aca="1" ref="B99" ca="1">_xlfn.XLOOKUP(1,INDIRECT(R97):INDIRECT(S97),C29:W29)</f>
        <v>4</v>
      </c>
      <c r="C99" s="1">
        <f ca="1">VLOOKUP(B99,B5:C25,2,FALSE)</f>
        <v>4</v>
      </c>
      <c r="D99" s="1">
        <f ca="1">VLOOKUP(B99,B5:D25,3,FALSE)</f>
        <v>7</v>
      </c>
      <c r="Q99" s="1" cm="1">
        <f t="array" aca="1" ref="Q99" ca="1">CELL("row",INDEX(B30:B50,MATCH(B100,B30:B50,0),0))</f>
        <v>41</v>
      </c>
      <c r="R99" s="1" t="str">
        <f ca="1">_xlfn.CONCAT(P92,Q99)</f>
        <v>C41</v>
      </c>
      <c r="S99" s="1" t="str">
        <f ca="1">_xlfn.CONCAT(P93,Q99)</f>
        <v>W41</v>
      </c>
    </row>
    <row r="100" spans="1:25" x14ac:dyDescent="0.25">
      <c r="B100" s="1" cm="1">
        <f t="array" aca="1" ref="B100" ca="1">_xlfn.XLOOKUP(1,INDIRECT(R98):INDIRECT(S98),C29:W29)</f>
        <v>12</v>
      </c>
      <c r="C100" s="1">
        <f ca="1">VLOOKUP(B100,B5:C25,2,FALSE)</f>
        <v>6</v>
      </c>
      <c r="D100" s="1">
        <f ca="1">VLOOKUP(B100,B5:D25,3,FALSE)</f>
        <v>4</v>
      </c>
      <c r="Q100" s="1" cm="1">
        <f t="array" aca="1" ref="Q100" ca="1">CELL("row",INDEX(B30:B50,MATCH(B101,B30:B50,0),0))</f>
        <v>37</v>
      </c>
      <c r="R100" s="1" t="str">
        <f ca="1">_xlfn.CONCAT(P92,Q100)</f>
        <v>C37</v>
      </c>
      <c r="S100" s="1" t="str">
        <f ca="1">_xlfn.CONCAT(P93,Q100)</f>
        <v>W37</v>
      </c>
    </row>
    <row r="101" spans="1:25" x14ac:dyDescent="0.25">
      <c r="B101" s="1" cm="1">
        <f t="array" aca="1" ref="B101" ca="1">_xlfn.XLOOKUP(1,INDIRECT(R99):INDIRECT(S99),C29:W29)</f>
        <v>8</v>
      </c>
      <c r="C101" s="1">
        <f ca="1">VLOOKUP(B101,B5:C25,2,FALSE)</f>
        <v>6</v>
      </c>
      <c r="D101" s="1">
        <f ca="1">VLOOKUP(B101,B5:D25,3,FALSE)</f>
        <v>0</v>
      </c>
      <c r="Q101" s="1" cm="1">
        <f t="array" aca="1" ref="Q101" ca="1">CELL("row",INDEX(B30:B50,MATCH(B102,B30:B50,0),0))</f>
        <v>38</v>
      </c>
      <c r="R101" s="1" t="str">
        <f ca="1">_xlfn.CONCAT(P92,Q101)</f>
        <v>C38</v>
      </c>
      <c r="S101" s="1" t="str">
        <f ca="1">_xlfn.CONCAT(P93,Q101)</f>
        <v>W38</v>
      </c>
    </row>
    <row r="102" spans="1:25" x14ac:dyDescent="0.25">
      <c r="B102" s="1" cm="1">
        <f t="array" aca="1" ref="B102" ca="1">_xlfn.XLOOKUP(1,INDIRECT(R100):INDIRECT(S100),C29:W29)</f>
        <v>9</v>
      </c>
      <c r="C102" s="1">
        <f ca="1">VLOOKUP(B102,B5:C25,2,FALSE)</f>
        <v>3</v>
      </c>
      <c r="D102" s="1">
        <f ca="1">VLOOKUP(B102,B5:D25,3,FALSE)</f>
        <v>-6</v>
      </c>
      <c r="Q102" s="1" cm="1">
        <f t="array" aca="1" ref="Q102" ca="1">CELL("row",INDEX(B30:B50,MATCH(B103,B30:B50,0),0))</f>
        <v>40</v>
      </c>
      <c r="R102" s="1" t="str">
        <f ca="1">_xlfn.CONCAT(P92,Q102)</f>
        <v>C40</v>
      </c>
      <c r="S102" s="1" t="str">
        <f ca="1">_xlfn.CONCAT(P93,Q102)</f>
        <v>W40</v>
      </c>
    </row>
    <row r="103" spans="1:25" x14ac:dyDescent="0.25">
      <c r="B103" s="1" cm="1">
        <f t="array" aca="1" ref="B103" ca="1">_xlfn.XLOOKUP(1,INDIRECT(R101):INDIRECT(S101),C29:W29)</f>
        <v>11</v>
      </c>
      <c r="C103" s="1">
        <f ca="1">VLOOKUP(B103,B5:C25,2,FALSE)</f>
        <v>0</v>
      </c>
      <c r="D103" s="1">
        <f ca="1">VLOOKUP(B103,B5:D25,3,FALSE)</f>
        <v>-6</v>
      </c>
      <c r="Q103" s="1" cm="1">
        <f t="array" aca="1" ref="Q103" ca="1">CELL("row",INDEX(B30:B50,MATCH(B104,B30:B50,0),0))</f>
        <v>36</v>
      </c>
      <c r="R103" s="1" t="str">
        <f ca="1">_xlfn.CONCAT(P92,Q103)</f>
        <v>C36</v>
      </c>
      <c r="S103" s="1" t="str">
        <f ca="1">_xlfn.CONCAT(P93,Q103)</f>
        <v>W36</v>
      </c>
    </row>
    <row r="104" spans="1:25" x14ac:dyDescent="0.25">
      <c r="B104" s="1" cm="1">
        <f t="array" aca="1" ref="B104" ca="1">_xlfn.XLOOKUP(1,INDIRECT(R102):INDIRECT(S102),C29:W29)</f>
        <v>7</v>
      </c>
      <c r="C104" s="1">
        <f ca="1">VLOOKUP(B104,B5:C25,2,FALSE)</f>
        <v>-4</v>
      </c>
      <c r="D104" s="1">
        <f ca="1">VLOOKUP(B104,B5:D25,3,FALSE)</f>
        <v>-7</v>
      </c>
      <c r="Q104" s="1" cm="1">
        <f t="array" aca="1" ref="Q104" ca="1">CELL("row",INDEX(B30:B50,MATCH(B105,B30:B50,0),0))</f>
        <v>35</v>
      </c>
      <c r="R104" s="1" t="str">
        <f ca="1">_xlfn.CONCAT(P92,Q104)</f>
        <v>C35</v>
      </c>
      <c r="S104" s="1" t="str">
        <f ca="1">_xlfn.CONCAT(P93,Q104)</f>
        <v>W35</v>
      </c>
    </row>
    <row r="105" spans="1:25" x14ac:dyDescent="0.25">
      <c r="B105" s="1" cm="1">
        <f t="array" aca="1" ref="B105" ca="1">_xlfn.XLOOKUP(1,INDIRECT(R103):INDIRECT(S103),C29:W29)</f>
        <v>6</v>
      </c>
      <c r="C105" s="1">
        <f ca="1">VLOOKUP(B105,B5:C25,2,FALSE)</f>
        <v>-5</v>
      </c>
      <c r="D105" s="1">
        <f ca="1">VLOOKUP(B105,B5:D25,3,FALSE)</f>
        <v>-2</v>
      </c>
    </row>
    <row r="106" spans="1:25" ht="12.45" customHeight="1" x14ac:dyDescent="0.25">
      <c r="B106" s="1" cm="1">
        <f t="array" aca="1" ref="B106" ca="1">_xlfn.XLOOKUP(1,INDIRECT(R104):INDIRECT(S104),C29:W29)</f>
        <v>10</v>
      </c>
      <c r="C106" s="1">
        <f ca="1">VLOOKUP(B106,B5:C25,2,FALSE)</f>
        <v>-1</v>
      </c>
      <c r="D106" s="1">
        <f ca="1">VLOOKUP(B106,B5:D25,3,FALSE)</f>
        <v>-3</v>
      </c>
      <c r="Q106" s="56" t="s">
        <v>121</v>
      </c>
      <c r="R106" s="56"/>
      <c r="S106" s="56"/>
      <c r="T106" s="56"/>
      <c r="U106" s="56"/>
      <c r="V106" s="53" t="s">
        <v>110</v>
      </c>
      <c r="W106" s="53"/>
      <c r="X106" s="53"/>
      <c r="Y106" s="53"/>
    </row>
    <row r="107" spans="1:25" x14ac:dyDescent="0.25">
      <c r="B107" s="1">
        <v>1</v>
      </c>
      <c r="C107" s="1">
        <f>VLOOKUP(B107,B5:C25,2,FALSE)</f>
        <v>0</v>
      </c>
      <c r="D107" s="1">
        <f>VLOOKUP(B107,B5:D25,3,FALSE)</f>
        <v>0</v>
      </c>
      <c r="Q107" s="56"/>
      <c r="R107" s="56"/>
      <c r="S107" s="56"/>
      <c r="T107" s="56"/>
      <c r="U107" s="56"/>
      <c r="V107" s="54">
        <f>C108+C129</f>
        <v>1230.5623785349735</v>
      </c>
      <c r="W107" s="54"/>
      <c r="X107" s="54"/>
      <c r="Y107" s="54"/>
    </row>
    <row r="108" spans="1:25" ht="14.5" customHeight="1" x14ac:dyDescent="0.25">
      <c r="A108" s="6" t="s">
        <v>1</v>
      </c>
      <c r="B108" s="1" t="s">
        <v>19</v>
      </c>
      <c r="C108" s="50">
        <f>SUMPRODUCT(L5:AF25,C30:W50) * 10</f>
        <v>619.02050357505209</v>
      </c>
      <c r="D108" s="51"/>
      <c r="Q108" s="56"/>
      <c r="R108" s="56"/>
      <c r="S108" s="56"/>
      <c r="T108" s="56"/>
      <c r="U108" s="56"/>
    </row>
    <row r="109" spans="1:25" ht="14.5" customHeight="1" x14ac:dyDescent="0.25"/>
    <row r="111" spans="1:25" x14ac:dyDescent="0.25">
      <c r="B111" s="1" t="s">
        <v>111</v>
      </c>
      <c r="Q111" s="1" t="s">
        <v>115</v>
      </c>
    </row>
    <row r="112" spans="1:25" x14ac:dyDescent="0.25">
      <c r="B112" s="1">
        <v>1</v>
      </c>
      <c r="C112" s="1">
        <f>VLOOKUP(B112,B5:C25,2,FALSE)</f>
        <v>0</v>
      </c>
      <c r="D112" s="1">
        <f>VLOOKUP(B112,B5:D25,3,FALSE)</f>
        <v>0</v>
      </c>
      <c r="P112" s="1" t="s">
        <v>112</v>
      </c>
      <c r="Q112" s="1" cm="1">
        <f t="array" aca="1" ref="Q112" ca="1">CELL("row",INDEX(B57:B77,MATCH(B113,B57:B77,0),0))</f>
        <v>73</v>
      </c>
      <c r="R112" s="1" t="str">
        <f ca="1">_xlfn.CONCAT(P112,Q112)</f>
        <v>C73</v>
      </c>
      <c r="S112" s="1" t="str">
        <f ca="1">_xlfn.CONCAT(P113,Q112)</f>
        <v>W73</v>
      </c>
    </row>
    <row r="113" spans="2:19" x14ac:dyDescent="0.25">
      <c r="B113" s="1">
        <f>_xlfn.XLOOKUP(1,C57:W57,C56:W56)</f>
        <v>17</v>
      </c>
      <c r="C113" s="1">
        <f>VLOOKUP(B113,B5:C25,2,FALSE)</f>
        <v>-3</v>
      </c>
      <c r="D113" s="1">
        <f>VLOOKUP(B113,B5:D25,3,FALSE)</f>
        <v>1</v>
      </c>
      <c r="G113" s="41" t="s">
        <v>67</v>
      </c>
      <c r="H113" s="41">
        <f>X41</f>
        <v>1</v>
      </c>
      <c r="I113" s="41" t="s">
        <v>2</v>
      </c>
      <c r="J113" s="41">
        <v>1</v>
      </c>
      <c r="P113" s="1" t="s">
        <v>113</v>
      </c>
      <c r="Q113" s="1" cm="1">
        <f t="array" aca="1" ref="Q113" ca="1">CELL("row",INDEX(B57:B77,MATCH(B114,B57:B77,0),0))</f>
        <v>58</v>
      </c>
      <c r="R113" s="1" t="str">
        <f ca="1">_xlfn.CONCAT(P112,Q113)</f>
        <v>C58</v>
      </c>
      <c r="S113" s="1" t="str">
        <f ca="1">_xlfn.CONCAT(P113,Q113)</f>
        <v>W58</v>
      </c>
    </row>
    <row r="114" spans="2:19" x14ac:dyDescent="0.25">
      <c r="B114" s="1" cm="1">
        <f t="array" aca="1" ref="B114" ca="1">_xlfn.XLOOKUP(1,INDIRECT(R112):INDIRECT(S112),C56:W56)</f>
        <v>2</v>
      </c>
      <c r="C114" s="1">
        <f ca="1">VLOOKUP(B114,B5:C25,2,FALSE)</f>
        <v>-3</v>
      </c>
      <c r="D114" s="1">
        <f ca="1">VLOOKUP(B114,B5:D25,3,FALSE)</f>
        <v>3</v>
      </c>
      <c r="G114" s="41" t="s">
        <v>60</v>
      </c>
      <c r="H114" s="41">
        <f>X47</f>
        <v>1</v>
      </c>
      <c r="I114" s="41" t="s">
        <v>2</v>
      </c>
      <c r="J114" s="41">
        <v>1</v>
      </c>
      <c r="Q114" s="1" cm="1">
        <f t="array" aca="1" ref="Q114" ca="1">CELL("row",INDEX(B57:B77,MATCH(B115,B57:B77,0),0))</f>
        <v>61</v>
      </c>
      <c r="R114" s="1" t="str">
        <f ca="1">_xlfn.CONCAT(P112,Q114)</f>
        <v>C61</v>
      </c>
      <c r="S114" s="1" t="str">
        <f ca="1">_xlfn.CONCAT(P113,Q114)</f>
        <v>W61</v>
      </c>
    </row>
    <row r="115" spans="2:19" x14ac:dyDescent="0.25">
      <c r="B115" s="1" cm="1">
        <f t="array" aca="1" ref="B115" ca="1">_xlfn.XLOOKUP(1,INDIRECT(R113):INDIRECT(S113),C56:W56)</f>
        <v>5</v>
      </c>
      <c r="C115" s="1">
        <f ca="1">VLOOKUP(B115,B5:C25,2,FALSE)</f>
        <v>-5</v>
      </c>
      <c r="D115" s="1">
        <f ca="1">VLOOKUP(B115,B5:D25,3,FALSE)</f>
        <v>9</v>
      </c>
      <c r="G115" s="41" t="s">
        <v>63</v>
      </c>
      <c r="H115" s="41">
        <f>X43</f>
        <v>1</v>
      </c>
      <c r="I115" s="41" t="s">
        <v>2</v>
      </c>
      <c r="J115" s="41">
        <v>1</v>
      </c>
      <c r="Q115" s="1" cm="1">
        <f t="array" aca="1" ref="Q115" ca="1">CELL("row",INDEX(B57:B77,MATCH(B116,B57:B77,0),0))</f>
        <v>59</v>
      </c>
      <c r="R115" s="1" t="str">
        <f ca="1">_xlfn.CONCAT(P112,Q115)</f>
        <v>C59</v>
      </c>
      <c r="S115" s="1" t="str">
        <f ca="1">_xlfn.CONCAT(P113,Q115)</f>
        <v>W59</v>
      </c>
    </row>
    <row r="116" spans="2:19" x14ac:dyDescent="0.25">
      <c r="B116" s="1" cm="1">
        <f t="array" aca="1" ref="B116" ca="1">_xlfn.XLOOKUP(1,INDIRECT(R114):INDIRECT(S114),C56:W56)</f>
        <v>3</v>
      </c>
      <c r="C116" s="1">
        <f ca="1">VLOOKUP(B116,B5:C25,2,FALSE)</f>
        <v>1</v>
      </c>
      <c r="D116" s="1">
        <f ca="1">VLOOKUP(B116,B5:D25,3,FALSE)</f>
        <v>11</v>
      </c>
      <c r="G116" s="41" t="s">
        <v>65</v>
      </c>
      <c r="H116" s="41">
        <f>X44</f>
        <v>1</v>
      </c>
      <c r="I116" s="41" t="s">
        <v>2</v>
      </c>
      <c r="J116" s="41">
        <v>1</v>
      </c>
      <c r="Q116" s="1" cm="1">
        <f t="array" aca="1" ref="Q116" ca="1">CELL("row",INDEX(B57:B77,MATCH(B117,B57:B77,0),0))</f>
        <v>75</v>
      </c>
      <c r="R116" s="1" t="str">
        <f ca="1">_xlfn.CONCAT(P112,Q116)</f>
        <v>C75</v>
      </c>
      <c r="S116" s="1" t="str">
        <f ca="1">_xlfn.CONCAT(P113,Q116)</f>
        <v>W75</v>
      </c>
    </row>
    <row r="117" spans="2:19" x14ac:dyDescent="0.25">
      <c r="B117" s="1" cm="1">
        <f t="array" aca="1" ref="B117" ca="1">_xlfn.XLOOKUP(1,INDIRECT(R115):INDIRECT(S115),C56:W56)</f>
        <v>19</v>
      </c>
      <c r="C117" s="1">
        <f ca="1">VLOOKUP(B117,B5:C25,2,FALSE)</f>
        <v>2</v>
      </c>
      <c r="D117" s="1">
        <f ca="1">VLOOKUP(B117,B5:D25,3,FALSE)</f>
        <v>9</v>
      </c>
      <c r="G117" s="41" t="s">
        <v>66</v>
      </c>
      <c r="H117" s="41">
        <f>X49</f>
        <v>0</v>
      </c>
      <c r="I117" s="41" t="s">
        <v>2</v>
      </c>
      <c r="J117" s="41">
        <v>0</v>
      </c>
      <c r="Q117" s="1" cm="1">
        <f t="array" aca="1" ref="Q117" ca="1">CELL("row",INDEX(B57:B77,MATCH(B118,B57:B77,0),0))</f>
        <v>72</v>
      </c>
      <c r="R117" s="1" t="str">
        <f ca="1">_xlfn.CONCAT(P112,Q117)</f>
        <v>C72</v>
      </c>
      <c r="S117" s="1" t="str">
        <f ca="1">_xlfn.CONCAT(P113,Q117)</f>
        <v>W72</v>
      </c>
    </row>
    <row r="118" spans="2:19" x14ac:dyDescent="0.25">
      <c r="B118" s="1" cm="1">
        <f t="array" aca="1" ref="B118" ca="1">_xlfn.XLOOKUP(1,INDIRECT(R116):INDIRECT(S116),C56:W56)</f>
        <v>16</v>
      </c>
      <c r="C118" s="1">
        <f ca="1">VLOOKUP(B118,B5:C25,2,FALSE)</f>
        <v>1</v>
      </c>
      <c r="D118" s="1">
        <f ca="1">VLOOKUP(B118,B5:D25,3,FALSE)</f>
        <v>8</v>
      </c>
      <c r="G118" s="41" t="s">
        <v>69</v>
      </c>
      <c r="H118" s="41">
        <f>X45</f>
        <v>0</v>
      </c>
      <c r="I118" s="41" t="s">
        <v>2</v>
      </c>
      <c r="J118" s="41">
        <v>0</v>
      </c>
      <c r="Q118" s="1" cm="1">
        <f t="array" aca="1" ref="Q118" ca="1">CELL("row",INDEX(B57:B77,MATCH(B119,B57:B77,0),0))</f>
        <v>60</v>
      </c>
      <c r="R118" s="1" t="str">
        <f ca="1">_xlfn.CONCAT(P112,Q118)</f>
        <v>C60</v>
      </c>
      <c r="S118" s="1" t="str">
        <f ca="1">_xlfn.CONCAT(P113,Q118)</f>
        <v>W60</v>
      </c>
    </row>
    <row r="119" spans="2:19" x14ac:dyDescent="0.25">
      <c r="B119" s="1" cm="1">
        <f t="array" aca="1" ref="B119" ca="1">_xlfn.XLOOKUP(1,INDIRECT(R117):INDIRECT(S117),C56:W56)</f>
        <v>4</v>
      </c>
      <c r="C119" s="1">
        <f ca="1">VLOOKUP(B119,B5:C25,2,FALSE)</f>
        <v>4</v>
      </c>
      <c r="D119" s="1">
        <f ca="1">VLOOKUP(B119,B5:D25,3,FALSE)</f>
        <v>7</v>
      </c>
      <c r="G119" s="41" t="s">
        <v>70</v>
      </c>
      <c r="H119" s="41">
        <f>X48</f>
        <v>0</v>
      </c>
      <c r="I119" s="41" t="s">
        <v>2</v>
      </c>
      <c r="J119" s="41">
        <v>0</v>
      </c>
      <c r="Q119" s="1" cm="1">
        <f t="array" aca="1" ref="Q119" ca="1">CELL("row",INDEX(B57:B77,MATCH(B120,B57:B77,0),0))</f>
        <v>69</v>
      </c>
      <c r="R119" s="1" t="str">
        <f ca="1">_xlfn.CONCAT(P112,Q119)</f>
        <v>C69</v>
      </c>
      <c r="S119" s="1" t="str">
        <f ca="1">_xlfn.CONCAT(P113,Q119)</f>
        <v>W69</v>
      </c>
    </row>
    <row r="120" spans="2:19" x14ac:dyDescent="0.25">
      <c r="B120" s="1" cm="1">
        <f t="array" aca="1" ref="B120" ca="1">_xlfn.XLOOKUP(1,INDIRECT(R118):INDIRECT(S118),C56:W56)</f>
        <v>13</v>
      </c>
      <c r="C120" s="1">
        <f ca="1">VLOOKUP(B120,B5:C25,2,FALSE)</f>
        <v>2</v>
      </c>
      <c r="D120" s="1">
        <f ca="1">VLOOKUP(B120,B5:D25,3,FALSE)</f>
        <v>5</v>
      </c>
      <c r="G120" s="41" t="s">
        <v>72</v>
      </c>
      <c r="H120" s="41">
        <f>X46</f>
        <v>0</v>
      </c>
      <c r="I120" s="41" t="s">
        <v>2</v>
      </c>
      <c r="J120" s="41">
        <v>0</v>
      </c>
      <c r="Q120" s="1" cm="1">
        <f t="array" aca="1" ref="Q120" ca="1">CELL("row",INDEX(B57:B77,MATCH(B121,B57:B77,0),0))</f>
        <v>64</v>
      </c>
      <c r="R120" s="1" t="str">
        <f ca="1">_xlfn.CONCAT(P112,Q120)</f>
        <v>C64</v>
      </c>
      <c r="S120" s="1" t="str">
        <f ca="1">_xlfn.CONCAT(P113,Q120)</f>
        <v>W64</v>
      </c>
    </row>
    <row r="121" spans="2:19" x14ac:dyDescent="0.25">
      <c r="B121" s="1" cm="1">
        <f t="array" aca="1" ref="B121" ca="1">_xlfn.XLOOKUP(1,INDIRECT(R119):INDIRECT(S119),C56:W56)</f>
        <v>8</v>
      </c>
      <c r="C121" s="1">
        <f ca="1">VLOOKUP(B121,B5:C25,2,FALSE)</f>
        <v>6</v>
      </c>
      <c r="D121" s="1">
        <f ca="1">VLOOKUP(B121,B5:D25,3,FALSE)</f>
        <v>0</v>
      </c>
      <c r="G121" s="41" t="s">
        <v>75</v>
      </c>
      <c r="H121" s="41">
        <f>X42</f>
        <v>0</v>
      </c>
      <c r="I121" s="41" t="s">
        <v>2</v>
      </c>
      <c r="J121" s="41">
        <v>0</v>
      </c>
      <c r="Q121" s="1" cm="1">
        <f t="array" aca="1" ref="Q121" ca="1">CELL("row",INDEX(B57:B77,MATCH(B122,B57:B77,0),0))</f>
        <v>77</v>
      </c>
      <c r="R121" s="1" t="str">
        <f ca="1">_xlfn.CONCAT(P112,Q121)</f>
        <v>C77</v>
      </c>
      <c r="S121" s="1" t="str">
        <f ca="1">_xlfn.CONCAT(P113,Q121)</f>
        <v>W77</v>
      </c>
    </row>
    <row r="122" spans="2:19" x14ac:dyDescent="0.25">
      <c r="B122" s="1" cm="1">
        <f t="array" aca="1" ref="B122" ca="1">_xlfn.XLOOKUP(1,INDIRECT(R120):INDIRECT(S120),C56:W56)</f>
        <v>21</v>
      </c>
      <c r="C122" s="1">
        <f ca="1">VLOOKUP(B122,B5:C25,2,FALSE)</f>
        <v>5</v>
      </c>
      <c r="D122" s="1">
        <f ca="1">VLOOKUP(B122,B5:D25,3,FALSE)</f>
        <v>-4</v>
      </c>
      <c r="G122" s="41" t="s">
        <v>80</v>
      </c>
      <c r="H122" s="41">
        <f>X50</f>
        <v>0</v>
      </c>
      <c r="I122" s="41" t="s">
        <v>2</v>
      </c>
      <c r="J122" s="41">
        <v>0</v>
      </c>
      <c r="Q122" s="1" cm="1">
        <f t="array" aca="1" ref="Q122" ca="1">CELL("row",INDEX(B57:B77,MATCH(B123,B57:B77,0),0))</f>
        <v>65</v>
      </c>
      <c r="R122" s="1" t="str">
        <f ca="1">_xlfn.CONCAT(P112,Q122)</f>
        <v>C65</v>
      </c>
      <c r="S122" s="1" t="str">
        <f ca="1">_xlfn.CONCAT(P113,Q122)</f>
        <v>W65</v>
      </c>
    </row>
    <row r="123" spans="2:19" x14ac:dyDescent="0.25">
      <c r="B123" s="1" cm="1">
        <f t="array" aca="1" ref="B123" ca="1">_xlfn.XLOOKUP(1,INDIRECT(R121):INDIRECT(S121),C56:W56)</f>
        <v>9</v>
      </c>
      <c r="C123" s="1">
        <f ca="1">VLOOKUP(B123,B5:C25,2,FALSE)</f>
        <v>3</v>
      </c>
      <c r="D123" s="1">
        <f ca="1">VLOOKUP(B123,B5:D25,3,FALSE)</f>
        <v>-6</v>
      </c>
      <c r="Q123" s="1" cm="1">
        <f t="array" aca="1" ref="Q123" ca="1">CELL("row",INDEX(B57:B77,MATCH(B124,B57:B77,0),0))</f>
        <v>63</v>
      </c>
      <c r="R123" s="1" t="str">
        <f ca="1">_xlfn.CONCAT(P112,Q123)</f>
        <v>C63</v>
      </c>
      <c r="S123" s="1" t="str">
        <f ca="1">_xlfn.CONCAT(P113,Q123)</f>
        <v>W63</v>
      </c>
    </row>
    <row r="124" spans="2:19" x14ac:dyDescent="0.25">
      <c r="B124" s="1" cm="1">
        <f t="array" aca="1" ref="B124" ca="1">_xlfn.XLOOKUP(1,INDIRECT(R122):INDIRECT(S122),C56:W56)</f>
        <v>7</v>
      </c>
      <c r="C124" s="1">
        <f ca="1">VLOOKUP(B124,B5:C25,2,FALSE)</f>
        <v>-4</v>
      </c>
      <c r="D124" s="1">
        <f ca="1">VLOOKUP(B124,B5:D25,3,FALSE)</f>
        <v>-7</v>
      </c>
      <c r="Q124" s="1" cm="1">
        <f t="array" aca="1" ref="Q124" ca="1">CELL("row",INDEX(B57:B77,MATCH(B125,B57:B77,0),0))</f>
        <v>76</v>
      </c>
      <c r="R124" s="1" t="str">
        <f ca="1">_xlfn.CONCAT(P112,Q124)</f>
        <v>C76</v>
      </c>
      <c r="S124" s="1" t="str">
        <f ca="1">_xlfn.CONCAT(P113,Q124)</f>
        <v>W76</v>
      </c>
    </row>
    <row r="125" spans="2:19" x14ac:dyDescent="0.25">
      <c r="B125" s="1" cm="1">
        <f t="array" aca="1" ref="B125" ca="1">_xlfn.XLOOKUP(1,INDIRECT(R123):INDIRECT(S123),C56:W56)</f>
        <v>20</v>
      </c>
      <c r="C125" s="1">
        <f ca="1">VLOOKUP(B125,B5:C25,2,FALSE)</f>
        <v>-6</v>
      </c>
      <c r="D125" s="1">
        <f ca="1">VLOOKUP(B125,B5:D25,3,FALSE)</f>
        <v>-5</v>
      </c>
      <c r="Q125" s="1" cm="1">
        <f t="array" aca="1" ref="Q125" ca="1">CELL("row",INDEX(B57:B77,MATCH(B126,B57:B77,0),0))</f>
        <v>62</v>
      </c>
      <c r="R125" s="1" t="str">
        <f ca="1">_xlfn.CONCAT(P112,Q125)</f>
        <v>C62</v>
      </c>
      <c r="S125" s="1" t="str">
        <f ca="1">_xlfn.CONCAT(P113,Q125)</f>
        <v>W62</v>
      </c>
    </row>
    <row r="126" spans="2:19" x14ac:dyDescent="0.25">
      <c r="B126" s="1" cm="1">
        <f t="array" aca="1" ref="B126" ca="1">_xlfn.XLOOKUP(1,INDIRECT(R124):INDIRECT(S124),C56:W56)</f>
        <v>6</v>
      </c>
      <c r="C126" s="1">
        <f ca="1">VLOOKUP(B126,B5:C25,2,FALSE)</f>
        <v>-5</v>
      </c>
      <c r="D126" s="1">
        <f ca="1">VLOOKUP(B126,B5:D25,3,FALSE)</f>
        <v>-2</v>
      </c>
    </row>
    <row r="127" spans="2:19" x14ac:dyDescent="0.25">
      <c r="B127" s="1" cm="1">
        <f t="array" aca="1" ref="B127" ca="1">_xlfn.XLOOKUP(1,INDIRECT(R125):INDIRECT(S125),C56:W56)</f>
        <v>10</v>
      </c>
      <c r="C127" s="1">
        <f ca="1">VLOOKUP(B127,B5:C25,2,FALSE)</f>
        <v>-1</v>
      </c>
      <c r="D127" s="1">
        <f ca="1">VLOOKUP(B127,B5:D25,3,FALSE)</f>
        <v>-3</v>
      </c>
    </row>
    <row r="128" spans="2:19" x14ac:dyDescent="0.25">
      <c r="B128" s="1">
        <v>1</v>
      </c>
      <c r="C128" s="1">
        <f>VLOOKUP(B128,B5:C25,2,FALSE)</f>
        <v>0</v>
      </c>
      <c r="D128" s="1">
        <f>VLOOKUP(B128,B5:D25,3,FALSE)</f>
        <v>0</v>
      </c>
    </row>
    <row r="129" spans="1:4" x14ac:dyDescent="0.25">
      <c r="A129" s="5" t="s">
        <v>1</v>
      </c>
      <c r="B129" s="1" t="s">
        <v>18</v>
      </c>
      <c r="C129" s="52">
        <f>SUMPRODUCT(L5:AF25,C57:W77) * 10</f>
        <v>611.5418749599213</v>
      </c>
      <c r="D129" s="50"/>
    </row>
  </sheetData>
  <mergeCells count="28">
    <mergeCell ref="AC57:AE66"/>
    <mergeCell ref="AC67:AE77"/>
    <mergeCell ref="U92:V92"/>
    <mergeCell ref="C108:D108"/>
    <mergeCell ref="C129:D129"/>
    <mergeCell ref="V106:Y106"/>
    <mergeCell ref="V107:Y107"/>
    <mergeCell ref="P86:Q86"/>
    <mergeCell ref="P87:Q87"/>
    <mergeCell ref="B88:C88"/>
    <mergeCell ref="A81:B83"/>
    <mergeCell ref="Q106:U108"/>
    <mergeCell ref="Z56:AB56"/>
    <mergeCell ref="D85:N85"/>
    <mergeCell ref="R85:AB85"/>
    <mergeCell ref="B86:C86"/>
    <mergeCell ref="B87:C87"/>
    <mergeCell ref="F6:H14"/>
    <mergeCell ref="J3:L3"/>
    <mergeCell ref="C3:D3"/>
    <mergeCell ref="E4:H4"/>
    <mergeCell ref="F15:H25"/>
    <mergeCell ref="X29:Y29"/>
    <mergeCell ref="AA30:AB39"/>
    <mergeCell ref="A51:B54"/>
    <mergeCell ref="AB51:AC51"/>
    <mergeCell ref="AB52:AC52"/>
    <mergeCell ref="X53:AC53"/>
  </mergeCells>
  <pageMargins left="0.75" right="0.75" top="1" bottom="1" header="0.5" footer="0.5"/>
  <pageSetup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.</dc:creator>
  <cp:lastModifiedBy>Reece .</cp:lastModifiedBy>
  <dcterms:created xsi:type="dcterms:W3CDTF">2021-12-01T12:17:24Z</dcterms:created>
  <dcterms:modified xsi:type="dcterms:W3CDTF">2022-01-04T16:22:55Z</dcterms:modified>
</cp:coreProperties>
</file>