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https://d.docs.live.net/aaf923baab9001f8/Documents/"/>
    </mc:Choice>
  </mc:AlternateContent>
  <xr:revisionPtr revIDLastSave="1174" documentId="8_{02493E86-86B4-9D40-8D52-FA416130B2DA}" xr6:coauthVersionLast="47" xr6:coauthVersionMax="47" xr10:uidLastSave="{898BB63A-8778-0B4C-8CF0-7D11FD4E838B}"/>
  <bookViews>
    <workbookView xWindow="1900" yWindow="500" windowWidth="25080" windowHeight="16100" xr2:uid="{14E96FC4-3950-8E45-8DA4-533AD877A61D}"/>
  </bookViews>
  <sheets>
    <sheet name="Q1" sheetId="1" r:id="rId1"/>
    <sheet name="Q2" sheetId="2" r:id="rId2"/>
    <sheet name="Q3" sheetId="3" r:id="rId3"/>
    <sheet name="Q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3" i="4" l="1" a="1"/>
  <c r="O43" i="4" s="1"/>
  <c r="E38" i="4"/>
  <c r="E39" i="4"/>
  <c r="E40" i="4"/>
  <c r="E41" i="4"/>
  <c r="P30" i="4"/>
  <c r="F41" i="4"/>
  <c r="F40" i="4"/>
  <c r="F39" i="4"/>
  <c r="F38" i="4"/>
  <c r="D41" i="4"/>
  <c r="D40" i="4"/>
  <c r="D39" i="4"/>
  <c r="D38" i="4"/>
  <c r="D37" i="4"/>
  <c r="M44" i="4" a="1"/>
  <c r="M44" i="4" s="1"/>
  <c r="M45" i="4" a="1"/>
  <c r="M45" i="4"/>
  <c r="M46" i="4" a="1"/>
  <c r="M46" i="4" s="1"/>
  <c r="M47" i="4" a="1"/>
  <c r="M47" i="4"/>
  <c r="M48" i="4" a="1"/>
  <c r="M48" i="4" s="1"/>
  <c r="M49" i="4" a="1"/>
  <c r="M49" i="4"/>
  <c r="M50" i="4" a="1"/>
  <c r="M50" i="4" s="1"/>
  <c r="M51" i="4" a="1"/>
  <c r="M51" i="4"/>
  <c r="M52" i="4" a="1"/>
  <c r="M52" i="4" s="1"/>
  <c r="M53" i="4" a="1"/>
  <c r="M53" i="4"/>
  <c r="L45" i="4"/>
  <c r="O44" i="4" a="1"/>
  <c r="O44" i="4" s="1"/>
  <c r="O45" i="4" a="1"/>
  <c r="O45" i="4" s="1"/>
  <c r="O46" i="4" a="1"/>
  <c r="O46" i="4" s="1"/>
  <c r="O47" i="4" a="1"/>
  <c r="O47" i="4" s="1"/>
  <c r="O48" i="4" a="1"/>
  <c r="O48" i="4" s="1"/>
  <c r="O49" i="4" a="1"/>
  <c r="O49" i="4" s="1"/>
  <c r="O50" i="4" a="1"/>
  <c r="O50" i="4" s="1"/>
  <c r="O51" i="4" a="1"/>
  <c r="O51" i="4" s="1"/>
  <c r="O52" i="4" a="1"/>
  <c r="O52" i="4" s="1"/>
  <c r="O53" i="4" a="1"/>
  <c r="O53" i="4" s="1"/>
  <c r="L43" i="4"/>
  <c r="P33" i="4"/>
  <c r="L44" i="4"/>
  <c r="L46" i="4"/>
  <c r="L47" i="4"/>
  <c r="L48" i="4"/>
  <c r="L49" i="4"/>
  <c r="L50" i="4"/>
  <c r="L51" i="4"/>
  <c r="L52" i="4"/>
  <c r="L53" i="4"/>
  <c r="P27" i="4"/>
  <c r="P17" i="4"/>
  <c r="N17" i="4"/>
  <c r="O17" i="4"/>
  <c r="N18" i="4"/>
  <c r="O18" i="4"/>
  <c r="P18" i="4"/>
  <c r="N19" i="4"/>
  <c r="O19" i="4"/>
  <c r="P19" i="4"/>
  <c r="N20" i="4"/>
  <c r="O20" i="4"/>
  <c r="P20" i="4"/>
  <c r="N21" i="4"/>
  <c r="O21" i="4"/>
  <c r="P21" i="4"/>
  <c r="N22" i="4"/>
  <c r="O22" i="4"/>
  <c r="P22" i="4"/>
  <c r="N23" i="4"/>
  <c r="O23" i="4"/>
  <c r="P23" i="4"/>
  <c r="N24" i="4"/>
  <c r="O24" i="4"/>
  <c r="P24" i="4"/>
  <c r="N25" i="4"/>
  <c r="O25" i="4"/>
  <c r="P25" i="4"/>
  <c r="N26" i="4"/>
  <c r="O26" i="4"/>
  <c r="P26" i="4"/>
  <c r="N27" i="4"/>
  <c r="O27" i="4"/>
  <c r="M18" i="4"/>
  <c r="M19" i="4"/>
  <c r="M20" i="4"/>
  <c r="M21" i="4"/>
  <c r="M22" i="4"/>
  <c r="M23" i="4"/>
  <c r="M24" i="4"/>
  <c r="M25" i="4"/>
  <c r="M26" i="4"/>
  <c r="M27" i="4"/>
  <c r="M17" i="4"/>
  <c r="N30" i="4"/>
  <c r="O30" i="4"/>
  <c r="N31" i="4"/>
  <c r="O31" i="4"/>
  <c r="P31" i="4"/>
  <c r="N32" i="4"/>
  <c r="O32" i="4"/>
  <c r="P32" i="4"/>
  <c r="N33" i="4"/>
  <c r="O33" i="4"/>
  <c r="N34" i="4"/>
  <c r="O34" i="4"/>
  <c r="P34" i="4"/>
  <c r="N35" i="4"/>
  <c r="O35" i="4"/>
  <c r="P35" i="4"/>
  <c r="N36" i="4"/>
  <c r="O36" i="4"/>
  <c r="P36" i="4"/>
  <c r="N37" i="4"/>
  <c r="O37" i="4"/>
  <c r="P37" i="4"/>
  <c r="N38" i="4"/>
  <c r="O38" i="4"/>
  <c r="P38" i="4"/>
  <c r="N39" i="4"/>
  <c r="O39" i="4"/>
  <c r="P39" i="4"/>
  <c r="N40" i="4"/>
  <c r="O40" i="4"/>
  <c r="P40" i="4"/>
  <c r="M31" i="4"/>
  <c r="M32" i="4"/>
  <c r="M33" i="4"/>
  <c r="M34" i="4"/>
  <c r="M35" i="4"/>
  <c r="M36" i="4"/>
  <c r="M37" i="4"/>
  <c r="M38" i="4"/>
  <c r="M39" i="4"/>
  <c r="M40" i="4"/>
  <c r="M30" i="4"/>
  <c r="C14" i="3"/>
  <c r="J14" i="3"/>
  <c r="B18" i="2" a="1"/>
  <c r="B18" i="2" s="1"/>
  <c r="M16" i="3"/>
  <c r="L16" i="3"/>
  <c r="K16" i="3"/>
  <c r="J16" i="3"/>
  <c r="M15" i="3"/>
  <c r="L15" i="3"/>
  <c r="K15" i="3"/>
  <c r="J15" i="3"/>
  <c r="N14" i="3"/>
  <c r="M14" i="3"/>
  <c r="L14" i="3"/>
  <c r="K14" i="3"/>
  <c r="F16" i="3"/>
  <c r="E16" i="3"/>
  <c r="D16" i="3"/>
  <c r="C16" i="3"/>
  <c r="F15" i="3"/>
  <c r="E15" i="3"/>
  <c r="D15" i="3"/>
  <c r="C15" i="3"/>
  <c r="G14" i="3"/>
  <c r="F14" i="3"/>
  <c r="E14" i="3"/>
  <c r="D14" i="3"/>
  <c r="N21" i="2"/>
  <c r="M21" i="2"/>
  <c r="L21" i="2"/>
  <c r="K21" i="2"/>
  <c r="N20" i="2"/>
  <c r="M20" i="2"/>
  <c r="L20" i="2"/>
  <c r="K20" i="2"/>
  <c r="N19" i="2"/>
  <c r="M19" i="2"/>
  <c r="L19" i="2"/>
  <c r="K19" i="2"/>
  <c r="J19" i="2"/>
  <c r="C13" i="2"/>
  <c r="C12" i="2"/>
  <c r="F13" i="2"/>
  <c r="D13" i="2"/>
  <c r="E13" i="2"/>
  <c r="D12" i="2"/>
  <c r="B31" i="2" s="1"/>
  <c r="E12" i="2"/>
  <c r="F12" i="2"/>
  <c r="D11" i="2"/>
  <c r="E11" i="2"/>
  <c r="F11" i="2"/>
  <c r="G11" i="2"/>
  <c r="C11" i="2"/>
  <c r="M43" i="4" l="1" a="1"/>
  <c r="M43" i="4" s="1"/>
  <c r="F37" i="4"/>
  <c r="E37" i="4" s="1"/>
  <c r="B19" i="3" a="1"/>
  <c r="B19" i="3" s="1"/>
  <c r="C19" i="3" a="1"/>
  <c r="C19" i="3" s="1"/>
  <c r="I19" i="3" a="1"/>
  <c r="I19" i="3" s="1"/>
  <c r="J19" i="3" a="1"/>
  <c r="J19" i="3" s="1"/>
  <c r="C18" i="2" a="1"/>
  <c r="C18" i="2" s="1"/>
  <c r="C31" i="2"/>
  <c r="M8" i="1"/>
  <c r="M9" i="1"/>
  <c r="M10" i="1"/>
  <c r="M11" i="1"/>
  <c r="M7" i="1"/>
  <c r="N7" i="1" l="1"/>
  <c r="P6" i="1" a="1"/>
  <c r="P6" i="1" s="1"/>
  <c r="N8" i="1"/>
  <c r="N9" i="1" s="1"/>
  <c r="N10" i="1" l="1"/>
  <c r="N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<sst xmlns="http://schemas.openxmlformats.org/spreadsheetml/2006/main" count="146" uniqueCount="47">
  <si>
    <t>1)</t>
  </si>
  <si>
    <t>TSLA Stock Prices</t>
  </si>
  <si>
    <t>Date</t>
  </si>
  <si>
    <t>Price</t>
  </si>
  <si>
    <t>% Return</t>
  </si>
  <si>
    <t>Cum. Return</t>
  </si>
  <si>
    <t>CAGR</t>
  </si>
  <si>
    <t>2)</t>
  </si>
  <si>
    <t>Fiscal Year</t>
  </si>
  <si>
    <t>Total Revenue</t>
  </si>
  <si>
    <t xml:space="preserve">Net Income </t>
  </si>
  <si>
    <t>Profit Margin</t>
  </si>
  <si>
    <t>TR (CAGR)</t>
  </si>
  <si>
    <t>NI (CAGR)</t>
  </si>
  <si>
    <t>Growth (TR)</t>
  </si>
  <si>
    <t>Growth (NI)</t>
  </si>
  <si>
    <t>3)</t>
  </si>
  <si>
    <t>Oracle</t>
  </si>
  <si>
    <t>Kroger</t>
  </si>
  <si>
    <t>4)</t>
  </si>
  <si>
    <t>Sales</t>
  </si>
  <si>
    <t>EBIT</t>
  </si>
  <si>
    <t>Interest Expense</t>
  </si>
  <si>
    <t>Total Net Income</t>
  </si>
  <si>
    <t>Earnings Per Share</t>
  </si>
  <si>
    <t>Total Assets</t>
  </si>
  <si>
    <t>Accounts Payable</t>
  </si>
  <si>
    <t>Total Liabilities</t>
  </si>
  <si>
    <t>Retained Earnings</t>
  </si>
  <si>
    <t>Net Cash from Ops</t>
  </si>
  <si>
    <t>FCF</t>
  </si>
  <si>
    <t xml:space="preserve">Category </t>
  </si>
  <si>
    <t>Avg Growth Rate</t>
  </si>
  <si>
    <t>(+)</t>
  </si>
  <si>
    <t>(-)</t>
  </si>
  <si>
    <t>Geomean Rate</t>
  </si>
  <si>
    <t>Focus Group</t>
  </si>
  <si>
    <t>Net Cash From Ops</t>
  </si>
  <si>
    <t>Net Income</t>
  </si>
  <si>
    <t>Avg</t>
  </si>
  <si>
    <t>Geomean</t>
  </si>
  <si>
    <t>Diff</t>
  </si>
  <si>
    <t>2019</t>
  </si>
  <si>
    <t>2018</t>
  </si>
  <si>
    <t>2017</t>
  </si>
  <si>
    <t>2016</t>
  </si>
  <si>
    <t>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</si>
</sst>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84" formatCode="0.000"/>
  </numFmts>
  <fonts count="9" x14ac:knownFonts="1">
    <font>
      <sz val="12"/>
      <color theme="1"/>
      <name val="Aptos Narrow"/>
      <family val="2"/>
      <scheme val="minor"/>
    </font>
    <font>
      <sz val="12"/>
      <color theme="1"/>
      <name val="Aptos Narrow"/>
      <family val="2"/>
      <scheme val="minor"/>
    </font>
    <font>
      <b/>
      <sz val="12"/>
      <color theme="1"/>
      <name val="Aptos Narrow"/>
      <scheme val="minor"/>
    </font>
    <font>
      <b/>
      <sz val="12"/>
      <color theme="1"/>
      <name val="Aptos Narrow"/>
      <family val="2"/>
      <scheme val="minor"/>
    </font>
    <font>
      <b/>
      <sz val="20"/>
      <color theme="1"/>
      <name val="Aptos Narrow"/>
      <scheme val="minor"/>
    </font>
    <font>
      <i/>
      <sz val="12"/>
      <color theme="1"/>
      <name val="Aptos Narrow"/>
      <scheme val="minor"/>
    </font>
    <font>
      <b/>
      <i/>
      <sz val="12"/>
      <color theme="1"/>
      <name val="Aptos Narrow"/>
      <scheme val="minor"/>
    </font>
    <font>
      <b/>
      <i/>
      <sz val="12"/>
      <color theme="1"/>
      <name val="Aptos Narrow"/>
      <family val="2"/>
      <scheme val="minor"/>
    </font>
    <font>
      <i/>
      <sz val="12"/>
      <color theme="1"/>
      <name val="Aptos Narrow"/>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79998168889431442"/>
        <bgColor theme="8" tint="0.79998168889431442"/>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8">
    <xf numFmtId="0" fontId="0" fillId="0" borderId="0" xfId="0"/>
    <xf numFmtId="0" fontId="0" fillId="0" borderId="1" xfId="0" applyBorder="1"/>
    <xf numFmtId="0" fontId="2" fillId="2" borderId="7" xfId="0" applyFont="1" applyFill="1" applyBorder="1" applyAlignment="1">
      <alignment horizontal="center"/>
    </xf>
    <xf numFmtId="10" fontId="0" fillId="0" borderId="8" xfId="2" applyNumberFormat="1" applyFont="1" applyBorder="1"/>
    <xf numFmtId="0" fontId="2" fillId="2" borderId="1" xfId="0" applyFont="1" applyFill="1" applyBorder="1"/>
    <xf numFmtId="2" fontId="0" fillId="0" borderId="1" xfId="0" applyNumberFormat="1" applyBorder="1"/>
    <xf numFmtId="0" fontId="2" fillId="2" borderId="2" xfId="0" applyFont="1" applyFill="1" applyBorder="1" applyAlignment="1">
      <alignment horizontal="center"/>
    </xf>
    <xf numFmtId="0" fontId="2" fillId="2" borderId="6"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1" xfId="0" applyFont="1" applyFill="1" applyBorder="1" applyAlignment="1">
      <alignment horizontal="center"/>
    </xf>
    <xf numFmtId="0" fontId="2" fillId="2" borderId="5" xfId="0" applyFont="1" applyFill="1" applyBorder="1" applyAlignment="1">
      <alignment horizontal="center"/>
    </xf>
    <xf numFmtId="10" fontId="0" fillId="0" borderId="0" xfId="2" applyNumberFormat="1" applyFont="1"/>
    <xf numFmtId="10" fontId="0" fillId="0" borderId="1" xfId="0" applyNumberFormat="1" applyBorder="1"/>
    <xf numFmtId="10" fontId="0" fillId="0" borderId="1" xfId="2" applyNumberFormat="1" applyFont="1" applyBorder="1"/>
    <xf numFmtId="2" fontId="0" fillId="0" borderId="0" xfId="0" applyNumberFormat="1"/>
    <xf numFmtId="0" fontId="0" fillId="0" borderId="0" xfId="0" applyAlignment="1">
      <alignment horizontal="center"/>
    </xf>
    <xf numFmtId="0" fontId="4" fillId="2" borderId="1" xfId="0" applyFont="1" applyFill="1" applyBorder="1" applyAlignment="1">
      <alignment horizontal="center"/>
    </xf>
    <xf numFmtId="0" fontId="0" fillId="2" borderId="1" xfId="0" applyFill="1" applyBorder="1"/>
    <xf numFmtId="0" fontId="5" fillId="0" borderId="1" xfId="0" applyFont="1" applyBorder="1"/>
    <xf numFmtId="184" fontId="0" fillId="0" borderId="1" xfId="0" applyNumberFormat="1" applyBorder="1"/>
    <xf numFmtId="0" fontId="0" fillId="2" borderId="1" xfId="0" applyFill="1" applyBorder="1" applyAlignment="1">
      <alignment horizontal="center"/>
    </xf>
    <xf numFmtId="0" fontId="5" fillId="0" borderId="1" xfId="0" applyFont="1" applyBorder="1" applyAlignment="1">
      <alignment horizontal="center"/>
    </xf>
    <xf numFmtId="10" fontId="0" fillId="0" borderId="1" xfId="0" applyNumberFormat="1" applyBorder="1" applyAlignment="1">
      <alignment horizontal="center"/>
    </xf>
    <xf numFmtId="0" fontId="0" fillId="0" borderId="10" xfId="0" applyBorder="1"/>
    <xf numFmtId="2" fontId="0" fillId="0" borderId="10" xfId="0" applyNumberFormat="1" applyBorder="1"/>
    <xf numFmtId="0" fontId="2" fillId="2" borderId="12" xfId="0" applyFont="1" applyFill="1" applyBorder="1"/>
    <xf numFmtId="0" fontId="2" fillId="2" borderId="13" xfId="0" applyFont="1" applyFill="1" applyBorder="1"/>
    <xf numFmtId="10" fontId="0" fillId="0" borderId="15" xfId="2" applyNumberFormat="1" applyFont="1" applyBorder="1"/>
    <xf numFmtId="0" fontId="0" fillId="0" borderId="16" xfId="0" applyBorder="1"/>
    <xf numFmtId="10" fontId="0" fillId="0" borderId="10" xfId="2" applyNumberFormat="1" applyFont="1" applyBorder="1"/>
    <xf numFmtId="2" fontId="0" fillId="0" borderId="15" xfId="0" applyNumberFormat="1" applyBorder="1"/>
    <xf numFmtId="10" fontId="0" fillId="0" borderId="16" xfId="2" applyNumberFormat="1" applyFont="1" applyBorder="1"/>
    <xf numFmtId="0" fontId="6" fillId="2" borderId="11" xfId="0" applyFont="1" applyFill="1" applyBorder="1"/>
    <xf numFmtId="0" fontId="5" fillId="0" borderId="9" xfId="0" applyFont="1" applyBorder="1"/>
    <xf numFmtId="0" fontId="5" fillId="0" borderId="9" xfId="0" applyFont="1" applyFill="1" applyBorder="1"/>
    <xf numFmtId="0" fontId="5" fillId="0" borderId="14" xfId="0" applyFont="1" applyFill="1" applyBorder="1"/>
    <xf numFmtId="164" fontId="0" fillId="3" borderId="16" xfId="1" applyNumberFormat="1" applyFont="1" applyFill="1" applyBorder="1" applyAlignment="1">
      <alignment horizontal="center"/>
    </xf>
    <xf numFmtId="9" fontId="0" fillId="3" borderId="16" xfId="2" applyNumberFormat="1" applyFont="1" applyFill="1" applyBorder="1" applyAlignment="1">
      <alignment horizontal="center"/>
    </xf>
    <xf numFmtId="164" fontId="0" fillId="0" borderId="16" xfId="1" applyNumberFormat="1" applyFont="1" applyBorder="1" applyAlignment="1">
      <alignment horizontal="center"/>
    </xf>
    <xf numFmtId="10" fontId="0" fillId="0" borderId="16" xfId="2" applyNumberFormat="1" applyFont="1" applyBorder="1" applyAlignment="1">
      <alignment horizontal="center"/>
    </xf>
    <xf numFmtId="10" fontId="0" fillId="3" borderId="16" xfId="2" applyNumberFormat="1" applyFont="1" applyFill="1" applyBorder="1" applyAlignment="1">
      <alignment horizontal="center"/>
    </xf>
    <xf numFmtId="0" fontId="8" fillId="3" borderId="17" xfId="0" applyFont="1" applyFill="1" applyBorder="1" applyAlignment="1">
      <alignment horizontal="center"/>
    </xf>
    <xf numFmtId="0" fontId="8" fillId="0" borderId="17" xfId="0" applyFont="1" applyBorder="1" applyAlignment="1">
      <alignment horizontal="center"/>
    </xf>
    <xf numFmtId="0" fontId="0" fillId="3" borderId="16" xfId="0" applyFont="1" applyFill="1" applyBorder="1" applyAlignment="1">
      <alignment horizontal="center"/>
    </xf>
    <xf numFmtId="0" fontId="0" fillId="0" borderId="16" xfId="0" applyFont="1" applyBorder="1" applyAlignment="1">
      <alignment horizontal="center"/>
    </xf>
    <xf numFmtId="0" fontId="7" fillId="2" borderId="0" xfId="0" applyFont="1" applyFill="1" applyBorder="1" applyAlignment="1">
      <alignment horizontal="center"/>
    </xf>
    <xf numFmtId="0" fontId="3" fillId="2" borderId="18" xfId="0" applyFont="1" applyFill="1" applyBorder="1" applyAlignment="1">
      <alignment horizontal="center"/>
    </xf>
  </cellXfs>
  <cellStyles count="3">
    <cellStyle name="Currency" xfId="1" builtinId="4"/>
    <cellStyle name="Normal" xfId="0" builtinId="0"/>
    <cellStyle name="Percent" xfId="2" builtinId="5"/>
  </cellStyles>
  <dxfs count="44">
    <dxf>
      <font>
        <b/>
        <i val="0"/>
        <strike val="0"/>
        <condense val="0"/>
        <extend val="0"/>
        <outline val="0"/>
        <shadow val="0"/>
        <u val="none"/>
        <vertAlign val="baseline"/>
        <sz val="12"/>
        <color theme="1"/>
        <name val="Aptos Narrow"/>
        <family val="2"/>
        <scheme val="minor"/>
      </font>
      <fill>
        <patternFill patternType="solid">
          <fgColor indexed="64"/>
          <bgColor theme="8"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numFmt numFmtId="14" formatCode="0.00%"/>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numFmt numFmtId="164" formatCode="_(&quot;$&quot;* #,##0_);_(&quot;$&quot;* \(#,##0\);_(&quot;$&quot;* &quot;-&quot;??_);_(@_)"/>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border diagonalUp="0" diagonalDown="0">
        <left/>
        <right/>
        <top style="thin">
          <color indexed="64"/>
        </top>
        <bottom/>
        <vertical/>
        <horizontal/>
      </border>
    </dxf>
    <dxf>
      <border outline="0">
        <left style="medium">
          <color indexed="64"/>
        </left>
        <right style="medium">
          <color indexed="64"/>
        </right>
        <top style="thin">
          <color indexed="64"/>
        </top>
        <bottom style="medium">
          <color indexed="64"/>
        </bottom>
      </border>
    </dxf>
    <dxf>
      <font>
        <i/>
      </font>
      <border diagonalUp="0" diagonalDown="0" outline="0">
        <left/>
        <right style="thin">
          <color indexed="64"/>
        </right>
        <top style="thin">
          <color indexed="64"/>
        </top>
        <bottom style="thin">
          <color indexed="64"/>
        </bottom>
      </border>
    </dxf>
    <dxf>
      <numFmt numFmtId="2" formatCode="0.00"/>
      <border diagonalUp="0" diagonalDown="0" outline="0">
        <left/>
        <right style="thin">
          <color indexed="64"/>
        </right>
        <top style="thin">
          <color indexed="64"/>
        </top>
        <bottom style="thin">
          <color indexed="64"/>
        </bottom>
      </border>
    </dxf>
    <dxf>
      <font>
        <i/>
      </font>
      <border diagonalUp="0" diagonalDown="0" outline="0">
        <left/>
        <right style="thin">
          <color indexed="64"/>
        </right>
        <top style="thin">
          <color indexed="64"/>
        </top>
        <bottom style="thin">
          <color indexed="64"/>
        </bottom>
      </border>
    </dxf>
    <dxf>
      <font>
        <i/>
      </font>
      <border diagonalUp="0" diagonalDown="0" outline="0">
        <left/>
        <right style="thin">
          <color indexed="64"/>
        </right>
        <top style="thin">
          <color indexed="64"/>
        </top>
        <bottom style="thin">
          <color indexed="64"/>
        </bottom>
      </border>
    </dxf>
    <dxf>
      <font>
        <i/>
      </font>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theme="1"/>
        <name val="Aptos Narrow"/>
        <scheme val="minor"/>
      </font>
      <fill>
        <patternFill patternType="solid">
          <fgColor indexed="64"/>
          <bgColor theme="8" tint="0.7999816888943144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Aptos Narrow"/>
        <scheme val="minor"/>
      </font>
      <fill>
        <patternFill patternType="solid">
          <fgColor indexed="64"/>
          <bgColor theme="8" tint="0.7999816888943144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Aptos Narrow"/>
        <scheme val="minor"/>
      </font>
      <fill>
        <patternFill patternType="solid">
          <fgColor indexed="64"/>
          <bgColor theme="8" tint="0.79998168889431442"/>
        </patternFill>
      </fill>
      <border diagonalUp="0" diagonalDown="0" outline="0">
        <left style="thin">
          <color indexed="64"/>
        </left>
        <right style="thin">
          <color indexed="64"/>
        </right>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Aptos Narrow"/>
        <scheme val="minor"/>
      </font>
      <fill>
        <patternFill patternType="solid">
          <fgColor indexed="64"/>
          <bgColor theme="8" tint="0.7999816888943144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solidFill>
                  <a:schemeClr val="tx1"/>
                </a:solidFill>
              </a:rPr>
              <a:t>Tesla Stock Price (2014-2019)</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strRef>
              <c:f>'Q1'!$L$5</c:f>
              <c:strCache>
                <c:ptCount val="1"/>
                <c:pt idx="0">
                  <c:v>Price</c:v>
                </c:pt>
              </c:strCache>
            </c:strRef>
          </c:tx>
          <c:spPr>
            <a:ln w="22225" cap="rnd" cmpd="sng" algn="ctr">
              <a:solidFill>
                <a:schemeClr val="accent1"/>
              </a:solidFill>
              <a:round/>
            </a:ln>
            <a:effectLst/>
          </c:spPr>
          <c:marker>
            <c:symbol val="none"/>
          </c:marker>
          <c:dLbls>
            <c:dLbl>
              <c:idx val="0"/>
              <c:layout>
                <c:manualLayout>
                  <c:x val="-5.2708117217501314E-2"/>
                  <c:y val="-0.12598489132164006"/>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4797246546402338E-2"/>
                      <c:h val="0.1146689975225471"/>
                    </c:manualLayout>
                  </c15:layout>
                </c:ext>
                <c:ext xmlns:c16="http://schemas.microsoft.com/office/drawing/2014/chart" uri="{C3380CC4-5D6E-409C-BE32-E72D297353CC}">
                  <c16:uniqueId val="{00000002-D8B1-F345-B389-276776D81A35}"/>
                </c:ext>
              </c:extLst>
            </c:dLbl>
            <c:dLbl>
              <c:idx val="1"/>
              <c:layout>
                <c:manualLayout>
                  <c:x val="-5.1390874554882712E-2"/>
                  <c:y val="-9.798853456989210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8B1-F345-B389-276776D81A35}"/>
                </c:ext>
              </c:extLst>
            </c:dLbl>
            <c:dLbl>
              <c:idx val="2"/>
              <c:layout>
                <c:manualLayout>
                  <c:x val="-5.1390874554882664E-2"/>
                  <c:y val="-0.1213191380389140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8B1-F345-B389-276776D81A35}"/>
                </c:ext>
              </c:extLst>
            </c:dLbl>
            <c:dLbl>
              <c:idx val="3"/>
              <c:layout>
                <c:manualLayout>
                  <c:x val="-5.1390874554882768E-2"/>
                  <c:y val="-7.465793110087014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8B1-F345-B389-276776D81A35}"/>
                </c:ext>
              </c:extLst>
            </c:dLbl>
            <c:dLbl>
              <c:idx val="4"/>
              <c:layout>
                <c:manualLayout>
                  <c:x val="-5.1390874554882664E-2"/>
                  <c:y val="-6.532568971326137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8B1-F345-B389-276776D81A35}"/>
                </c:ext>
              </c:extLst>
            </c:dLbl>
            <c:dLbl>
              <c:idx val="5"/>
              <c:layout>
                <c:manualLayout>
                  <c:x val="-5.1390874554882768E-2"/>
                  <c:y val="-8.865629318228333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8B1-F345-B389-276776D81A3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'Q1'!$K$6:$K$11</c:f>
              <c:numCache>
                <c:formatCode>General</c:formatCode>
                <c:ptCount val="6"/>
                <c:pt idx="0">
                  <c:v>2014</c:v>
                </c:pt>
                <c:pt idx="1">
                  <c:v>2015</c:v>
                </c:pt>
                <c:pt idx="2">
                  <c:v>2016</c:v>
                </c:pt>
                <c:pt idx="3">
                  <c:v>2017</c:v>
                </c:pt>
                <c:pt idx="4">
                  <c:v>2018</c:v>
                </c:pt>
                <c:pt idx="5">
                  <c:v>2019</c:v>
                </c:pt>
              </c:numCache>
            </c:numRef>
          </c:cat>
          <c:val>
            <c:numRef>
              <c:f>'Q1'!$L$6:$L$11</c:f>
              <c:numCache>
                <c:formatCode>_("$"* #,##0_);_("$"* \(#,##0\);_("$"* "-"??_);_(@_)</c:formatCode>
                <c:ptCount val="6"/>
                <c:pt idx="0">
                  <c:v>223.57</c:v>
                </c:pt>
                <c:pt idx="1">
                  <c:v>265.41000000000003</c:v>
                </c:pt>
                <c:pt idx="2">
                  <c:v>229.51</c:v>
                </c:pt>
                <c:pt idx="3">
                  <c:v>343.85</c:v>
                </c:pt>
                <c:pt idx="4">
                  <c:v>306.64999999999998</c:v>
                </c:pt>
                <c:pt idx="5">
                  <c:v>228.04</c:v>
                </c:pt>
              </c:numCache>
            </c:numRef>
          </c:val>
          <c:smooth val="0"/>
          <c:extLst>
            <c:ext xmlns:c16="http://schemas.microsoft.com/office/drawing/2014/chart" uri="{C3380CC4-5D6E-409C-BE32-E72D297353CC}">
              <c16:uniqueId val="{00000000-D8B1-F345-B389-276776D81A35}"/>
            </c:ext>
          </c:extLst>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2045713103"/>
        <c:axId val="2045197119"/>
      </c:lineChart>
      <c:catAx>
        <c:axId val="204571310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045197119"/>
        <c:crosses val="autoZero"/>
        <c:auto val="1"/>
        <c:lblAlgn val="ctr"/>
        <c:lblOffset val="100"/>
        <c:noMultiLvlLbl val="0"/>
      </c:catAx>
      <c:valAx>
        <c:axId val="2045197119"/>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045713103"/>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i="0" u="none" strike="noStrike" kern="1200" spc="0" baseline="0">
                <a:solidFill>
                  <a:schemeClr val="tx1"/>
                </a:solidFill>
              </a:rPr>
              <a:t>Tesla Stock Price (2014-2019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dLbls>
            <c:dLbl>
              <c:idx val="0"/>
              <c:layout>
                <c:manualLayout>
                  <c:x val="-5.1597181359227084E-2"/>
                  <c:y val="-7.933270866633604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A53-1840-AD4B-5BE75930ACF8}"/>
                </c:ext>
              </c:extLst>
            </c:dLbl>
            <c:dLbl>
              <c:idx val="1"/>
              <c:layout>
                <c:manualLayout>
                  <c:x val="-5.1597181359227064E-2"/>
                  <c:y val="-7.466607874478678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A53-1840-AD4B-5BE75930ACF8}"/>
                </c:ext>
              </c:extLst>
            </c:dLbl>
            <c:dLbl>
              <c:idx val="2"/>
              <c:layout>
                <c:manualLayout>
                  <c:x val="-5.1597181359227064E-2"/>
                  <c:y val="-7.466607874478682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A53-1840-AD4B-5BE75930ACF8}"/>
                </c:ext>
              </c:extLst>
            </c:dLbl>
            <c:dLbl>
              <c:idx val="3"/>
              <c:layout>
                <c:manualLayout>
                  <c:x val="-5.1597181359227161E-2"/>
                  <c:y val="-6.066618898013928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A53-1840-AD4B-5BE75930ACF8}"/>
                </c:ext>
              </c:extLst>
            </c:dLbl>
            <c:dLbl>
              <c:idx val="4"/>
              <c:layout>
                <c:manualLayout>
                  <c:x val="-5.1597181359227064E-2"/>
                  <c:y val="-6.066618898013926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A53-1840-AD4B-5BE75930ACF8}"/>
                </c:ext>
              </c:extLst>
            </c:dLbl>
            <c:dLbl>
              <c:idx val="5"/>
              <c:layout>
                <c:manualLayout>
                  <c:x val="-5.1597181359227161E-2"/>
                  <c:y val="-6.9999448823237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A53-1840-AD4B-5BE75930AC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'Q1'!$K$6:$K$11</c:f>
              <c:numCache>
                <c:formatCode>General</c:formatCode>
                <c:ptCount val="6"/>
                <c:pt idx="0">
                  <c:v>2014</c:v>
                </c:pt>
                <c:pt idx="1">
                  <c:v>2015</c:v>
                </c:pt>
                <c:pt idx="2">
                  <c:v>2016</c:v>
                </c:pt>
                <c:pt idx="3">
                  <c:v>2017</c:v>
                </c:pt>
                <c:pt idx="4">
                  <c:v>2018</c:v>
                </c:pt>
                <c:pt idx="5">
                  <c:v>2019</c:v>
                </c:pt>
              </c:numCache>
            </c:numRef>
          </c:xVal>
          <c:yVal>
            <c:numRef>
              <c:f>'Q1'!$L$6:$L$11</c:f>
              <c:numCache>
                <c:formatCode>_("$"* #,##0_);_("$"* \(#,##0\);_("$"* "-"??_);_(@_)</c:formatCode>
                <c:ptCount val="6"/>
                <c:pt idx="0">
                  <c:v>223.57</c:v>
                </c:pt>
                <c:pt idx="1">
                  <c:v>265.41000000000003</c:v>
                </c:pt>
                <c:pt idx="2">
                  <c:v>229.51</c:v>
                </c:pt>
                <c:pt idx="3">
                  <c:v>343.85</c:v>
                </c:pt>
                <c:pt idx="4">
                  <c:v>306.64999999999998</c:v>
                </c:pt>
                <c:pt idx="5">
                  <c:v>228.04</c:v>
                </c:pt>
              </c:numCache>
            </c:numRef>
          </c:yVal>
          <c:smooth val="0"/>
          <c:extLst>
            <c:ext xmlns:c16="http://schemas.microsoft.com/office/drawing/2014/chart" uri="{C3380CC4-5D6E-409C-BE32-E72D297353CC}">
              <c16:uniqueId val="{00000000-8A53-1840-AD4B-5BE75930ACF8}"/>
            </c:ext>
          </c:extLst>
        </c:ser>
        <c:dLbls>
          <c:dLblPos val="ctr"/>
          <c:showLegendKey val="0"/>
          <c:showVal val="1"/>
          <c:showCatName val="0"/>
          <c:showSerName val="0"/>
          <c:showPercent val="0"/>
          <c:showBubbleSize val="0"/>
        </c:dLbls>
        <c:axId val="1618520671"/>
        <c:axId val="1618451871"/>
      </c:scatterChart>
      <c:valAx>
        <c:axId val="161852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451871"/>
        <c:crosses val="autoZero"/>
        <c:crossBetween val="midCat"/>
      </c:valAx>
      <c:valAx>
        <c:axId val="161845187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520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chemeClr val="tx1"/>
                </a:solidFill>
              </a:rPr>
              <a:t>Tesla Stock Price (2014-2019</a:t>
            </a:r>
            <a:endParaRPr lang="en-US" sz="18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v>TSLA</c:v>
          </c:tx>
          <c:spPr>
            <a:solidFill>
              <a:schemeClr val="accent1"/>
            </a:solidFill>
            <a:ln>
              <a:noFill/>
            </a:ln>
            <a:effectLst/>
            <a:sp3d/>
          </c:spPr>
          <c:cat>
            <c:numRef>
              <c:f>'Q1'!$K$6:$K$11</c:f>
              <c:numCache>
                <c:formatCode>General</c:formatCode>
                <c:ptCount val="6"/>
                <c:pt idx="0">
                  <c:v>2014</c:v>
                </c:pt>
                <c:pt idx="1">
                  <c:v>2015</c:v>
                </c:pt>
                <c:pt idx="2">
                  <c:v>2016</c:v>
                </c:pt>
                <c:pt idx="3">
                  <c:v>2017</c:v>
                </c:pt>
                <c:pt idx="4">
                  <c:v>2018</c:v>
                </c:pt>
                <c:pt idx="5">
                  <c:v>2019</c:v>
                </c:pt>
              </c:numCache>
            </c:numRef>
          </c:cat>
          <c:val>
            <c:numRef>
              <c:f>'Q1'!$L$6:$L$11</c:f>
              <c:numCache>
                <c:formatCode>_("$"* #,##0_);_("$"* \(#,##0\);_("$"* "-"??_);_(@_)</c:formatCode>
                <c:ptCount val="6"/>
                <c:pt idx="0">
                  <c:v>223.57</c:v>
                </c:pt>
                <c:pt idx="1">
                  <c:v>265.41000000000003</c:v>
                </c:pt>
                <c:pt idx="2">
                  <c:v>229.51</c:v>
                </c:pt>
                <c:pt idx="3">
                  <c:v>343.85</c:v>
                </c:pt>
                <c:pt idx="4">
                  <c:v>306.64999999999998</c:v>
                </c:pt>
                <c:pt idx="5">
                  <c:v>228.04</c:v>
                </c:pt>
              </c:numCache>
            </c:numRef>
          </c:val>
          <c:smooth val="0"/>
          <c:extLst>
            <c:ext xmlns:c16="http://schemas.microsoft.com/office/drawing/2014/chart" uri="{C3380CC4-5D6E-409C-BE32-E72D297353CC}">
              <c16:uniqueId val="{00000000-D9CE-8C4F-BAAC-52A2DA774392}"/>
            </c:ext>
          </c:extLst>
        </c:ser>
        <c:dLbls>
          <c:showLegendKey val="0"/>
          <c:showVal val="0"/>
          <c:showCatName val="0"/>
          <c:showSerName val="0"/>
          <c:showPercent val="0"/>
          <c:showBubbleSize val="0"/>
        </c:dLbls>
        <c:axId val="1686730863"/>
        <c:axId val="1614729439"/>
        <c:axId val="1620267887"/>
      </c:line3DChart>
      <c:catAx>
        <c:axId val="16867308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729439"/>
        <c:crosses val="autoZero"/>
        <c:auto val="1"/>
        <c:lblAlgn val="ctr"/>
        <c:lblOffset val="100"/>
        <c:noMultiLvlLbl val="0"/>
      </c:catAx>
      <c:valAx>
        <c:axId val="161472943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730863"/>
        <c:crosses val="autoZero"/>
        <c:crossBetween val="between"/>
      </c:valAx>
      <c:serAx>
        <c:axId val="1620267887"/>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729439"/>
        <c:crosses val="autoZero"/>
      </c:serAx>
      <c:spPr>
        <a:blipFill dpi="0" rotWithShape="1">
          <a:blip xmlns:r="http://schemas.openxmlformats.org/officeDocument/2006/relationships" r:embed="rId3">
            <a:alphaModFix amt="39000"/>
          </a:blip>
          <a:srcRect/>
          <a:tile tx="0" ty="0" sx="100000" sy="100000" flip="none" algn="tl"/>
        </a:blip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304800</xdr:colOff>
      <xdr:row>2</xdr:row>
      <xdr:rowOff>12700</xdr:rowOff>
    </xdr:from>
    <xdr:to>
      <xdr:col>7</xdr:col>
      <xdr:colOff>685800</xdr:colOff>
      <xdr:row>6</xdr:row>
      <xdr:rowOff>12700</xdr:rowOff>
    </xdr:to>
    <xdr:sp macro="" textlink="">
      <xdr:nvSpPr>
        <xdr:cNvPr id="2" name="TextBox 1">
          <a:extLst>
            <a:ext uri="{FF2B5EF4-FFF2-40B4-BE49-F238E27FC236}">
              <a16:creationId xmlns:a16="http://schemas.microsoft.com/office/drawing/2014/main" id="{F45AD0EC-94D5-A524-F19D-46390BF8792F}"/>
            </a:ext>
          </a:extLst>
        </xdr:cNvPr>
        <xdr:cNvSpPr txBox="1"/>
      </xdr:nvSpPr>
      <xdr:spPr>
        <a:xfrm>
          <a:off x="1130300" y="419100"/>
          <a:ext cx="5334000" cy="81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Suppose that on July 25, 2014 you purchased chares in Tesla inc. It is now</a:t>
          </a:r>
          <a:r>
            <a:rPr lang="en-US" sz="1100" baseline="0"/>
            <a:t> 5 years later and you decide  to evaluate your holdings to see if you have done well with this investment . The table below shows the end of July market prices of TSLA</a:t>
          </a:r>
          <a:endParaRPr lang="en-US" sz="1100"/>
        </a:p>
      </xdr:txBody>
    </xdr:sp>
    <xdr:clientData/>
  </xdr:twoCellAnchor>
  <xdr:twoCellAnchor>
    <xdr:from>
      <xdr:col>8</xdr:col>
      <xdr:colOff>203200</xdr:colOff>
      <xdr:row>1</xdr:row>
      <xdr:rowOff>177800</xdr:rowOff>
    </xdr:from>
    <xdr:to>
      <xdr:col>8</xdr:col>
      <xdr:colOff>749300</xdr:colOff>
      <xdr:row>4</xdr:row>
      <xdr:rowOff>152400</xdr:rowOff>
    </xdr:to>
    <xdr:sp macro="" textlink="">
      <xdr:nvSpPr>
        <xdr:cNvPr id="3" name="TextBox 2">
          <a:extLst>
            <a:ext uri="{FF2B5EF4-FFF2-40B4-BE49-F238E27FC236}">
              <a16:creationId xmlns:a16="http://schemas.microsoft.com/office/drawing/2014/main" id="{6915E6C2-451A-CC4B-B83A-809517C7A278}"/>
            </a:ext>
          </a:extLst>
        </xdr:cNvPr>
        <xdr:cNvSpPr txBox="1"/>
      </xdr:nvSpPr>
      <xdr:spPr>
        <a:xfrm>
          <a:off x="6807200" y="381000"/>
          <a:ext cx="546100" cy="58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A</a:t>
          </a:r>
        </a:p>
      </xdr:txBody>
    </xdr:sp>
    <xdr:clientData/>
  </xdr:twoCellAnchor>
  <xdr:twoCellAnchor>
    <xdr:from>
      <xdr:col>9</xdr:col>
      <xdr:colOff>152400</xdr:colOff>
      <xdr:row>4</xdr:row>
      <xdr:rowOff>12700</xdr:rowOff>
    </xdr:from>
    <xdr:to>
      <xdr:col>9</xdr:col>
      <xdr:colOff>647700</xdr:colOff>
      <xdr:row>5</xdr:row>
      <xdr:rowOff>88900</xdr:rowOff>
    </xdr:to>
    <xdr:cxnSp macro="">
      <xdr:nvCxnSpPr>
        <xdr:cNvPr id="5" name="Straight Arrow Connector 4">
          <a:extLst>
            <a:ext uri="{FF2B5EF4-FFF2-40B4-BE49-F238E27FC236}">
              <a16:creationId xmlns:a16="http://schemas.microsoft.com/office/drawing/2014/main" id="{CC601872-2DF9-8CE6-3C4F-6F4F2E84235E}"/>
            </a:ext>
          </a:extLst>
        </xdr:cNvPr>
        <xdr:cNvCxnSpPr/>
      </xdr:nvCxnSpPr>
      <xdr:spPr>
        <a:xfrm>
          <a:off x="7581900" y="825500"/>
          <a:ext cx="495300" cy="2794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177800</xdr:colOff>
      <xdr:row>13</xdr:row>
      <xdr:rowOff>190500</xdr:rowOff>
    </xdr:from>
    <xdr:to>
      <xdr:col>11</xdr:col>
      <xdr:colOff>723900</xdr:colOff>
      <xdr:row>16</xdr:row>
      <xdr:rowOff>165100</xdr:rowOff>
    </xdr:to>
    <xdr:sp macro="" textlink="">
      <xdr:nvSpPr>
        <xdr:cNvPr id="6" name="TextBox 5">
          <a:extLst>
            <a:ext uri="{FF2B5EF4-FFF2-40B4-BE49-F238E27FC236}">
              <a16:creationId xmlns:a16="http://schemas.microsoft.com/office/drawing/2014/main" id="{041E42B0-684F-3A49-8070-64DD8885FC28}"/>
            </a:ext>
          </a:extLst>
        </xdr:cNvPr>
        <xdr:cNvSpPr txBox="1"/>
      </xdr:nvSpPr>
      <xdr:spPr>
        <a:xfrm>
          <a:off x="9258300" y="2832100"/>
          <a:ext cx="546100" cy="58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B</a:t>
          </a:r>
        </a:p>
      </xdr:txBody>
    </xdr:sp>
    <xdr:clientData/>
  </xdr:twoCellAnchor>
  <xdr:twoCellAnchor>
    <xdr:from>
      <xdr:col>11</xdr:col>
      <xdr:colOff>774700</xdr:colOff>
      <xdr:row>11</xdr:row>
      <xdr:rowOff>127000</xdr:rowOff>
    </xdr:from>
    <xdr:to>
      <xdr:col>12</xdr:col>
      <xdr:colOff>139700</xdr:colOff>
      <xdr:row>13</xdr:row>
      <xdr:rowOff>139700</xdr:rowOff>
    </xdr:to>
    <xdr:cxnSp macro="">
      <xdr:nvCxnSpPr>
        <xdr:cNvPr id="7" name="Straight Arrow Connector 6">
          <a:extLst>
            <a:ext uri="{FF2B5EF4-FFF2-40B4-BE49-F238E27FC236}">
              <a16:creationId xmlns:a16="http://schemas.microsoft.com/office/drawing/2014/main" id="{5086DA1A-D842-2143-BE3F-154D8B4710B5}"/>
            </a:ext>
          </a:extLst>
        </xdr:cNvPr>
        <xdr:cNvCxnSpPr/>
      </xdr:nvCxnSpPr>
      <xdr:spPr>
        <a:xfrm flipV="1">
          <a:off x="9855200" y="2362200"/>
          <a:ext cx="190500" cy="4191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393700</xdr:colOff>
      <xdr:row>13</xdr:row>
      <xdr:rowOff>190500</xdr:rowOff>
    </xdr:from>
    <xdr:to>
      <xdr:col>13</xdr:col>
      <xdr:colOff>114300</xdr:colOff>
      <xdr:row>16</xdr:row>
      <xdr:rowOff>165100</xdr:rowOff>
    </xdr:to>
    <xdr:sp macro="" textlink="">
      <xdr:nvSpPr>
        <xdr:cNvPr id="10" name="TextBox 9">
          <a:extLst>
            <a:ext uri="{FF2B5EF4-FFF2-40B4-BE49-F238E27FC236}">
              <a16:creationId xmlns:a16="http://schemas.microsoft.com/office/drawing/2014/main" id="{0C4374DA-6407-324B-8D74-21A08FDA13EB}"/>
            </a:ext>
          </a:extLst>
        </xdr:cNvPr>
        <xdr:cNvSpPr txBox="1"/>
      </xdr:nvSpPr>
      <xdr:spPr>
        <a:xfrm>
          <a:off x="10299700" y="2832100"/>
          <a:ext cx="546100" cy="58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C</a:t>
          </a:r>
        </a:p>
      </xdr:txBody>
    </xdr:sp>
    <xdr:clientData/>
  </xdr:twoCellAnchor>
  <xdr:twoCellAnchor>
    <xdr:from>
      <xdr:col>13</xdr:col>
      <xdr:colOff>25400</xdr:colOff>
      <xdr:row>11</xdr:row>
      <xdr:rowOff>101600</xdr:rowOff>
    </xdr:from>
    <xdr:to>
      <xdr:col>13</xdr:col>
      <xdr:colOff>215900</xdr:colOff>
      <xdr:row>13</xdr:row>
      <xdr:rowOff>114300</xdr:rowOff>
    </xdr:to>
    <xdr:cxnSp macro="">
      <xdr:nvCxnSpPr>
        <xdr:cNvPr id="11" name="Straight Arrow Connector 10">
          <a:extLst>
            <a:ext uri="{FF2B5EF4-FFF2-40B4-BE49-F238E27FC236}">
              <a16:creationId xmlns:a16="http://schemas.microsoft.com/office/drawing/2014/main" id="{E68568E3-B7EB-4B44-9199-06DE99189B98}"/>
            </a:ext>
          </a:extLst>
        </xdr:cNvPr>
        <xdr:cNvCxnSpPr/>
      </xdr:nvCxnSpPr>
      <xdr:spPr>
        <a:xfrm flipV="1">
          <a:off x="10756900" y="2336800"/>
          <a:ext cx="190500" cy="4191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812800</xdr:colOff>
      <xdr:row>9</xdr:row>
      <xdr:rowOff>101600</xdr:rowOff>
    </xdr:from>
    <xdr:to>
      <xdr:col>16</xdr:col>
      <xdr:colOff>533400</xdr:colOff>
      <xdr:row>12</xdr:row>
      <xdr:rowOff>63500</xdr:rowOff>
    </xdr:to>
    <xdr:sp macro="" textlink="">
      <xdr:nvSpPr>
        <xdr:cNvPr id="12" name="TextBox 11">
          <a:extLst>
            <a:ext uri="{FF2B5EF4-FFF2-40B4-BE49-F238E27FC236}">
              <a16:creationId xmlns:a16="http://schemas.microsoft.com/office/drawing/2014/main" id="{C58D21F7-99BA-BA48-BC36-033D7B4F3315}"/>
            </a:ext>
          </a:extLst>
        </xdr:cNvPr>
        <xdr:cNvSpPr txBox="1"/>
      </xdr:nvSpPr>
      <xdr:spPr>
        <a:xfrm>
          <a:off x="13258800" y="1968500"/>
          <a:ext cx="546100" cy="58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D</a:t>
          </a:r>
        </a:p>
      </xdr:txBody>
    </xdr:sp>
    <xdr:clientData/>
  </xdr:twoCellAnchor>
  <xdr:twoCellAnchor>
    <xdr:from>
      <xdr:col>15</xdr:col>
      <xdr:colOff>508000</xdr:colOff>
      <xdr:row>6</xdr:row>
      <xdr:rowOff>127000</xdr:rowOff>
    </xdr:from>
    <xdr:to>
      <xdr:col>15</xdr:col>
      <xdr:colOff>762000</xdr:colOff>
      <xdr:row>9</xdr:row>
      <xdr:rowOff>38100</xdr:rowOff>
    </xdr:to>
    <xdr:cxnSp macro="">
      <xdr:nvCxnSpPr>
        <xdr:cNvPr id="13" name="Straight Arrow Connector 12">
          <a:extLst>
            <a:ext uri="{FF2B5EF4-FFF2-40B4-BE49-F238E27FC236}">
              <a16:creationId xmlns:a16="http://schemas.microsoft.com/office/drawing/2014/main" id="{C74CC5FA-DDDF-004C-999A-B51A4A93339B}"/>
            </a:ext>
          </a:extLst>
        </xdr:cNvPr>
        <xdr:cNvCxnSpPr/>
      </xdr:nvCxnSpPr>
      <xdr:spPr>
        <a:xfrm flipH="1" flipV="1">
          <a:off x="12954000" y="1384300"/>
          <a:ext cx="254000" cy="520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726016</xdr:colOff>
      <xdr:row>6</xdr:row>
      <xdr:rowOff>198967</xdr:rowOff>
    </xdr:from>
    <xdr:to>
      <xdr:col>7</xdr:col>
      <xdr:colOff>349250</xdr:colOff>
      <xdr:row>20</xdr:row>
      <xdr:rowOff>84667</xdr:rowOff>
    </xdr:to>
    <xdr:graphicFrame macro="">
      <xdr:nvGraphicFramePr>
        <xdr:cNvPr id="17" name="Chart 16">
          <a:extLst>
            <a:ext uri="{FF2B5EF4-FFF2-40B4-BE49-F238E27FC236}">
              <a16:creationId xmlns:a16="http://schemas.microsoft.com/office/drawing/2014/main" id="{238B9347-C324-9B17-6066-BBEDBC7946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631349</xdr:colOff>
      <xdr:row>15</xdr:row>
      <xdr:rowOff>59109</xdr:rowOff>
    </xdr:from>
    <xdr:to>
      <xdr:col>9</xdr:col>
      <xdr:colOff>346176</xdr:colOff>
      <xdr:row>18</xdr:row>
      <xdr:rowOff>66887</xdr:rowOff>
    </xdr:to>
    <xdr:sp macro="" textlink="">
      <xdr:nvSpPr>
        <xdr:cNvPr id="18" name="TextBox 17">
          <a:extLst>
            <a:ext uri="{FF2B5EF4-FFF2-40B4-BE49-F238E27FC236}">
              <a16:creationId xmlns:a16="http://schemas.microsoft.com/office/drawing/2014/main" id="{D1793DCC-E814-9A48-983D-5C36E27E0D55}"/>
            </a:ext>
          </a:extLst>
        </xdr:cNvPr>
        <xdr:cNvSpPr txBox="1"/>
      </xdr:nvSpPr>
      <xdr:spPr>
        <a:xfrm>
          <a:off x="7231007" y="3196118"/>
          <a:ext cx="539784" cy="626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E</a:t>
          </a:r>
        </a:p>
      </xdr:txBody>
    </xdr:sp>
    <xdr:clientData/>
  </xdr:twoCellAnchor>
  <xdr:twoCellAnchor>
    <xdr:from>
      <xdr:col>7</xdr:col>
      <xdr:colOff>607863</xdr:colOff>
      <xdr:row>13</xdr:row>
      <xdr:rowOff>75983</xdr:rowOff>
    </xdr:from>
    <xdr:to>
      <xdr:col>8</xdr:col>
      <xdr:colOff>455898</xdr:colOff>
      <xdr:row>15</xdr:row>
      <xdr:rowOff>130256</xdr:rowOff>
    </xdr:to>
    <xdr:cxnSp macro="">
      <xdr:nvCxnSpPr>
        <xdr:cNvPr id="19" name="Straight Arrow Connector 18">
          <a:extLst>
            <a:ext uri="{FF2B5EF4-FFF2-40B4-BE49-F238E27FC236}">
              <a16:creationId xmlns:a16="http://schemas.microsoft.com/office/drawing/2014/main" id="{43184275-69C9-3942-9C35-6C97702B69D3}"/>
            </a:ext>
          </a:extLst>
        </xdr:cNvPr>
        <xdr:cNvCxnSpPr/>
      </xdr:nvCxnSpPr>
      <xdr:spPr>
        <a:xfrm flipH="1" flipV="1">
          <a:off x="6382564" y="2800513"/>
          <a:ext cx="672992" cy="466752"/>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694267</xdr:colOff>
      <xdr:row>21</xdr:row>
      <xdr:rowOff>25401</xdr:rowOff>
    </xdr:from>
    <xdr:to>
      <xdr:col>7</xdr:col>
      <xdr:colOff>287867</xdr:colOff>
      <xdr:row>34</xdr:row>
      <xdr:rowOff>127001</xdr:rowOff>
    </xdr:to>
    <xdr:graphicFrame macro="">
      <xdr:nvGraphicFramePr>
        <xdr:cNvPr id="23" name="Chart 22">
          <a:extLst>
            <a:ext uri="{FF2B5EF4-FFF2-40B4-BE49-F238E27FC236}">
              <a16:creationId xmlns:a16="http://schemas.microsoft.com/office/drawing/2014/main" id="{7BA6678D-3FB5-BAB8-8A91-641859B48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575299</xdr:colOff>
      <xdr:row>18</xdr:row>
      <xdr:rowOff>151966</xdr:rowOff>
    </xdr:from>
    <xdr:to>
      <xdr:col>8</xdr:col>
      <xdr:colOff>553590</xdr:colOff>
      <xdr:row>22</xdr:row>
      <xdr:rowOff>86837</xdr:rowOff>
    </xdr:to>
    <xdr:cxnSp macro="">
      <xdr:nvCxnSpPr>
        <xdr:cNvPr id="24" name="Straight Arrow Connector 23">
          <a:extLst>
            <a:ext uri="{FF2B5EF4-FFF2-40B4-BE49-F238E27FC236}">
              <a16:creationId xmlns:a16="http://schemas.microsoft.com/office/drawing/2014/main" id="{A2945ED2-982D-AA4F-ADA0-52832A2033CB}"/>
            </a:ext>
          </a:extLst>
        </xdr:cNvPr>
        <xdr:cNvCxnSpPr/>
      </xdr:nvCxnSpPr>
      <xdr:spPr>
        <a:xfrm flipH="1">
          <a:off x="6350000" y="3907692"/>
          <a:ext cx="803248" cy="75982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426891</xdr:colOff>
      <xdr:row>21</xdr:row>
      <xdr:rowOff>10674</xdr:rowOff>
    </xdr:from>
    <xdr:to>
      <xdr:col>11</xdr:col>
      <xdr:colOff>480252</xdr:colOff>
      <xdr:row>31</xdr:row>
      <xdr:rowOff>183616</xdr:rowOff>
    </xdr:to>
    <xdr:sp macro="" textlink="">
      <xdr:nvSpPr>
        <xdr:cNvPr id="30" name="TextBox 29">
          <a:extLst>
            <a:ext uri="{FF2B5EF4-FFF2-40B4-BE49-F238E27FC236}">
              <a16:creationId xmlns:a16="http://schemas.microsoft.com/office/drawing/2014/main" id="{2F75426C-673E-FD4A-95EB-51EA8DA6E99A}"/>
            </a:ext>
          </a:extLst>
        </xdr:cNvPr>
        <xdr:cNvSpPr txBox="1"/>
      </xdr:nvSpPr>
      <xdr:spPr>
        <a:xfrm>
          <a:off x="7037011" y="4249108"/>
          <a:ext cx="2532157" cy="21620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difference between these two charts is that the line chart is a continuous line over time  while the scatter plot is composed of discrete points. In the case of analyzing TSLA stock, using a line chart is more appropriate in observing the slope over time. However, if  our goal was perhaps to make a forecast of the price in the future, using the scatter plot is helpful in crafting our own line through trend/regression  analysis .</a:t>
          </a:r>
          <a:endParaRPr lang="en-US" sz="1100"/>
        </a:p>
      </xdr:txBody>
    </xdr:sp>
    <xdr:clientData/>
  </xdr:twoCellAnchor>
  <xdr:twoCellAnchor>
    <xdr:from>
      <xdr:col>12</xdr:col>
      <xdr:colOff>697735</xdr:colOff>
      <xdr:row>19</xdr:row>
      <xdr:rowOff>112617</xdr:rowOff>
    </xdr:from>
    <xdr:to>
      <xdr:col>18</xdr:col>
      <xdr:colOff>250940</xdr:colOff>
      <xdr:row>33</xdr:row>
      <xdr:rowOff>70997</xdr:rowOff>
    </xdr:to>
    <xdr:graphicFrame macro="">
      <xdr:nvGraphicFramePr>
        <xdr:cNvPr id="31" name="Chart 30">
          <a:extLst>
            <a:ext uri="{FF2B5EF4-FFF2-40B4-BE49-F238E27FC236}">
              <a16:creationId xmlns:a16="http://schemas.microsoft.com/office/drawing/2014/main" id="{D75EAB82-9207-9EC3-6AA1-B06CD26048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367229</xdr:colOff>
      <xdr:row>12</xdr:row>
      <xdr:rowOff>183614</xdr:rowOff>
    </xdr:from>
    <xdr:to>
      <xdr:col>19</xdr:col>
      <xdr:colOff>87829</xdr:colOff>
      <xdr:row>15</xdr:row>
      <xdr:rowOff>158214</xdr:rowOff>
    </xdr:to>
    <xdr:sp macro="" textlink="">
      <xdr:nvSpPr>
        <xdr:cNvPr id="32" name="TextBox 31">
          <a:extLst>
            <a:ext uri="{FF2B5EF4-FFF2-40B4-BE49-F238E27FC236}">
              <a16:creationId xmlns:a16="http://schemas.microsoft.com/office/drawing/2014/main" id="{28108F51-5473-3245-8729-CE399C4E67D9}"/>
            </a:ext>
          </a:extLst>
        </xdr:cNvPr>
        <xdr:cNvSpPr txBox="1"/>
      </xdr:nvSpPr>
      <xdr:spPr>
        <a:xfrm>
          <a:off x="15301205" y="2631807"/>
          <a:ext cx="546865" cy="5713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F</a:t>
          </a:r>
        </a:p>
      </xdr:txBody>
    </xdr:sp>
    <xdr:clientData/>
  </xdr:twoCellAnchor>
  <xdr:twoCellAnchor>
    <xdr:from>
      <xdr:col>17</xdr:col>
      <xdr:colOff>673252</xdr:colOff>
      <xdr:row>15</xdr:row>
      <xdr:rowOff>183614</xdr:rowOff>
    </xdr:from>
    <xdr:to>
      <xdr:col>18</xdr:col>
      <xdr:colOff>214216</xdr:colOff>
      <xdr:row>18</xdr:row>
      <xdr:rowOff>153012</xdr:rowOff>
    </xdr:to>
    <xdr:cxnSp macro="">
      <xdr:nvCxnSpPr>
        <xdr:cNvPr id="33" name="Straight Arrow Connector 32">
          <a:extLst>
            <a:ext uri="{FF2B5EF4-FFF2-40B4-BE49-F238E27FC236}">
              <a16:creationId xmlns:a16="http://schemas.microsoft.com/office/drawing/2014/main" id="{771AFB74-0756-7647-8145-23580B00162D}"/>
            </a:ext>
          </a:extLst>
        </xdr:cNvPr>
        <xdr:cNvCxnSpPr/>
      </xdr:nvCxnSpPr>
      <xdr:spPr>
        <a:xfrm flipH="1">
          <a:off x="14780963" y="3228554"/>
          <a:ext cx="367229" cy="56614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642651</xdr:colOff>
      <xdr:row>16</xdr:row>
      <xdr:rowOff>198915</xdr:rowOff>
    </xdr:from>
    <xdr:to>
      <xdr:col>21</xdr:col>
      <xdr:colOff>696013</xdr:colOff>
      <xdr:row>24</xdr:row>
      <xdr:rowOff>30601</xdr:rowOff>
    </xdr:to>
    <xdr:sp macro="" textlink="">
      <xdr:nvSpPr>
        <xdr:cNvPr id="36" name="TextBox 35">
          <a:extLst>
            <a:ext uri="{FF2B5EF4-FFF2-40B4-BE49-F238E27FC236}">
              <a16:creationId xmlns:a16="http://schemas.microsoft.com/office/drawing/2014/main" id="{F5FCAB4C-BA32-9043-8208-E6B9043C69B6}"/>
            </a:ext>
          </a:extLst>
        </xdr:cNvPr>
        <xdr:cNvSpPr txBox="1"/>
      </xdr:nvSpPr>
      <xdr:spPr>
        <a:xfrm>
          <a:off x="15576627" y="3442770"/>
          <a:ext cx="2532157" cy="14230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enhancements to the graph don't really help interpret more than what is already being shown in the line and scatter charts.  Simple visuals go a long way in depicting relaitonships, overdoing it can detract from what is being conveyed by the data.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393700</xdr:colOff>
      <xdr:row>2</xdr:row>
      <xdr:rowOff>25401</xdr:rowOff>
    </xdr:from>
    <xdr:to>
      <xdr:col>7</xdr:col>
      <xdr:colOff>779290</xdr:colOff>
      <xdr:row>5</xdr:row>
      <xdr:rowOff>25401</xdr:rowOff>
    </xdr:to>
    <xdr:sp macro="" textlink="">
      <xdr:nvSpPr>
        <xdr:cNvPr id="2" name="TextBox 1">
          <a:extLst>
            <a:ext uri="{FF2B5EF4-FFF2-40B4-BE49-F238E27FC236}">
              <a16:creationId xmlns:a16="http://schemas.microsoft.com/office/drawing/2014/main" id="{0004DCC0-5B9B-B34C-8443-9543C0F2F76F}"/>
            </a:ext>
          </a:extLst>
        </xdr:cNvPr>
        <xdr:cNvSpPr txBox="1"/>
      </xdr:nvSpPr>
      <xdr:spPr>
        <a:xfrm>
          <a:off x="1219200" y="431801"/>
          <a:ext cx="533859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a:t>
          </a:r>
          <a:r>
            <a:rPr lang="en-US" sz="1100" baseline="0"/>
            <a:t> your position as research assistant to a portfolio manager , you need to analyze the profitability of the companis in the portfolio. Using the data for Oracle Corp. (ORCL)</a:t>
          </a:r>
          <a:endParaRPr lang="en-US" sz="1100"/>
        </a:p>
      </xdr:txBody>
    </xdr:sp>
    <xdr:clientData/>
  </xdr:twoCellAnchor>
  <xdr:twoCellAnchor>
    <xdr:from>
      <xdr:col>8</xdr:col>
      <xdr:colOff>241300</xdr:colOff>
      <xdr:row>8</xdr:row>
      <xdr:rowOff>76200</xdr:rowOff>
    </xdr:from>
    <xdr:to>
      <xdr:col>8</xdr:col>
      <xdr:colOff>787400</xdr:colOff>
      <xdr:row>11</xdr:row>
      <xdr:rowOff>68549</xdr:rowOff>
    </xdr:to>
    <xdr:sp macro="" textlink="">
      <xdr:nvSpPr>
        <xdr:cNvPr id="3" name="TextBox 2">
          <a:extLst>
            <a:ext uri="{FF2B5EF4-FFF2-40B4-BE49-F238E27FC236}">
              <a16:creationId xmlns:a16="http://schemas.microsoft.com/office/drawing/2014/main" id="{32AFCAFC-77AD-684E-9204-B5FCC790A4D2}"/>
            </a:ext>
          </a:extLst>
        </xdr:cNvPr>
        <xdr:cNvSpPr txBox="1"/>
      </xdr:nvSpPr>
      <xdr:spPr>
        <a:xfrm>
          <a:off x="6985000" y="1701800"/>
          <a:ext cx="546100" cy="601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A</a:t>
          </a:r>
        </a:p>
      </xdr:txBody>
    </xdr:sp>
    <xdr:clientData/>
  </xdr:twoCellAnchor>
  <xdr:twoCellAnchor>
    <xdr:from>
      <xdr:col>7</xdr:col>
      <xdr:colOff>114300</xdr:colOff>
      <xdr:row>9</xdr:row>
      <xdr:rowOff>190500</xdr:rowOff>
    </xdr:from>
    <xdr:to>
      <xdr:col>8</xdr:col>
      <xdr:colOff>101600</xdr:colOff>
      <xdr:row>10</xdr:row>
      <xdr:rowOff>127000</xdr:rowOff>
    </xdr:to>
    <xdr:cxnSp macro="">
      <xdr:nvCxnSpPr>
        <xdr:cNvPr id="4" name="Straight Arrow Connector 3">
          <a:extLst>
            <a:ext uri="{FF2B5EF4-FFF2-40B4-BE49-F238E27FC236}">
              <a16:creationId xmlns:a16="http://schemas.microsoft.com/office/drawing/2014/main" id="{ED34A8B3-2F58-DA49-94A3-A79EE19EC870}"/>
            </a:ext>
          </a:extLst>
        </xdr:cNvPr>
        <xdr:cNvCxnSpPr/>
      </xdr:nvCxnSpPr>
      <xdr:spPr>
        <a:xfrm flipH="1">
          <a:off x="6032500" y="2019300"/>
          <a:ext cx="812800" cy="139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800100</xdr:colOff>
      <xdr:row>16</xdr:row>
      <xdr:rowOff>1</xdr:rowOff>
    </xdr:from>
    <xdr:to>
      <xdr:col>6</xdr:col>
      <xdr:colOff>749300</xdr:colOff>
      <xdr:row>18</xdr:row>
      <xdr:rowOff>143774</xdr:rowOff>
    </xdr:to>
    <xdr:sp macro="" textlink="">
      <xdr:nvSpPr>
        <xdr:cNvPr id="5" name="TextBox 4">
          <a:extLst>
            <a:ext uri="{FF2B5EF4-FFF2-40B4-BE49-F238E27FC236}">
              <a16:creationId xmlns:a16="http://schemas.microsoft.com/office/drawing/2014/main" id="{8686CDC9-B3B8-C843-8FA0-FDF889C85337}"/>
            </a:ext>
          </a:extLst>
        </xdr:cNvPr>
        <xdr:cNvSpPr txBox="1"/>
      </xdr:nvSpPr>
      <xdr:spPr>
        <a:xfrm>
          <a:off x="3699534" y="3258869"/>
          <a:ext cx="2429294" cy="5511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CAGR</a:t>
          </a:r>
          <a:r>
            <a:rPr lang="en-US" sz="1200" b="1" baseline="0"/>
            <a:t> = GEOMEAN ( 1 + ARRAY) - 1</a:t>
          </a:r>
        </a:p>
        <a:p>
          <a:r>
            <a:rPr lang="en-US" sz="1200" b="1"/>
            <a:t>GEOMEAN = (Product of x)^(1/n)</a:t>
          </a:r>
        </a:p>
      </xdr:txBody>
    </xdr:sp>
    <xdr:clientData/>
  </xdr:twoCellAnchor>
  <xdr:twoCellAnchor>
    <xdr:from>
      <xdr:col>3</xdr:col>
      <xdr:colOff>673100</xdr:colOff>
      <xdr:row>18</xdr:row>
      <xdr:rowOff>177800</xdr:rowOff>
    </xdr:from>
    <xdr:to>
      <xdr:col>4</xdr:col>
      <xdr:colOff>393700</xdr:colOff>
      <xdr:row>21</xdr:row>
      <xdr:rowOff>170149</xdr:rowOff>
    </xdr:to>
    <xdr:sp macro="" textlink="">
      <xdr:nvSpPr>
        <xdr:cNvPr id="6" name="TextBox 5">
          <a:extLst>
            <a:ext uri="{FF2B5EF4-FFF2-40B4-BE49-F238E27FC236}">
              <a16:creationId xmlns:a16="http://schemas.microsoft.com/office/drawing/2014/main" id="{90919845-3085-3448-B13D-A5246A609953}"/>
            </a:ext>
          </a:extLst>
        </xdr:cNvPr>
        <xdr:cNvSpPr txBox="1"/>
      </xdr:nvSpPr>
      <xdr:spPr>
        <a:xfrm>
          <a:off x="4038600" y="3835400"/>
          <a:ext cx="546100" cy="601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B</a:t>
          </a:r>
        </a:p>
      </xdr:txBody>
    </xdr:sp>
    <xdr:clientData/>
  </xdr:twoCellAnchor>
  <xdr:twoCellAnchor>
    <xdr:from>
      <xdr:col>3</xdr:col>
      <xdr:colOff>101600</xdr:colOff>
      <xdr:row>18</xdr:row>
      <xdr:rowOff>50800</xdr:rowOff>
    </xdr:from>
    <xdr:to>
      <xdr:col>3</xdr:col>
      <xdr:colOff>533400</xdr:colOff>
      <xdr:row>19</xdr:row>
      <xdr:rowOff>101600</xdr:rowOff>
    </xdr:to>
    <xdr:cxnSp macro="">
      <xdr:nvCxnSpPr>
        <xdr:cNvPr id="7" name="Straight Arrow Connector 6">
          <a:extLst>
            <a:ext uri="{FF2B5EF4-FFF2-40B4-BE49-F238E27FC236}">
              <a16:creationId xmlns:a16="http://schemas.microsoft.com/office/drawing/2014/main" id="{B9362B98-1F5C-FD49-90CB-3C2E4ED58E48}"/>
            </a:ext>
          </a:extLst>
        </xdr:cNvPr>
        <xdr:cNvCxnSpPr/>
      </xdr:nvCxnSpPr>
      <xdr:spPr>
        <a:xfrm flipH="1" flipV="1">
          <a:off x="2997200" y="3708400"/>
          <a:ext cx="431800" cy="2540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0</xdr:colOff>
      <xdr:row>20</xdr:row>
      <xdr:rowOff>0</xdr:rowOff>
    </xdr:from>
    <xdr:to>
      <xdr:col>3</xdr:col>
      <xdr:colOff>419100</xdr:colOff>
      <xdr:row>28</xdr:row>
      <xdr:rowOff>12700</xdr:rowOff>
    </xdr:to>
    <xdr:sp macro="" textlink="">
      <xdr:nvSpPr>
        <xdr:cNvPr id="11" name="TextBox 10">
          <a:extLst>
            <a:ext uri="{FF2B5EF4-FFF2-40B4-BE49-F238E27FC236}">
              <a16:creationId xmlns:a16="http://schemas.microsoft.com/office/drawing/2014/main" id="{3E6EE19C-49D7-BA42-A619-AAB3256096FE}"/>
            </a:ext>
          </a:extLst>
        </xdr:cNvPr>
        <xdr:cNvSpPr txBox="1"/>
      </xdr:nvSpPr>
      <xdr:spPr>
        <a:xfrm>
          <a:off x="825500" y="4064000"/>
          <a:ext cx="2959100" cy="163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Net</a:t>
          </a:r>
          <a:r>
            <a:rPr lang="en-US" sz="1100" baseline="0"/>
            <a:t> income is growing faster than total revenue when comparing growth rates. This is positive for our investment because this  means cashflow  growth  which can be used for investment activities  and other growth  opportunities.</a:t>
          </a:r>
          <a:endParaRPr lang="en-US" sz="1100"/>
        </a:p>
      </xdr:txBody>
    </xdr:sp>
    <xdr:clientData/>
  </xdr:twoCellAnchor>
  <xdr:twoCellAnchor>
    <xdr:from>
      <xdr:col>3</xdr:col>
      <xdr:colOff>711200</xdr:colOff>
      <xdr:row>31</xdr:row>
      <xdr:rowOff>135467</xdr:rowOff>
    </xdr:from>
    <xdr:to>
      <xdr:col>4</xdr:col>
      <xdr:colOff>431800</xdr:colOff>
      <xdr:row>34</xdr:row>
      <xdr:rowOff>127816</xdr:rowOff>
    </xdr:to>
    <xdr:sp macro="" textlink="">
      <xdr:nvSpPr>
        <xdr:cNvPr id="13" name="TextBox 12">
          <a:extLst>
            <a:ext uri="{FF2B5EF4-FFF2-40B4-BE49-F238E27FC236}">
              <a16:creationId xmlns:a16="http://schemas.microsoft.com/office/drawing/2014/main" id="{F87C87BB-96D1-9941-9290-9F018888C29C}"/>
            </a:ext>
          </a:extLst>
        </xdr:cNvPr>
        <xdr:cNvSpPr txBox="1"/>
      </xdr:nvSpPr>
      <xdr:spPr>
        <a:xfrm>
          <a:off x="3623733" y="6434667"/>
          <a:ext cx="550334" cy="601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C</a:t>
          </a:r>
        </a:p>
      </xdr:txBody>
    </xdr:sp>
    <xdr:clientData/>
  </xdr:twoCellAnchor>
  <xdr:twoCellAnchor>
    <xdr:from>
      <xdr:col>3</xdr:col>
      <xdr:colOff>135467</xdr:colOff>
      <xdr:row>31</xdr:row>
      <xdr:rowOff>0</xdr:rowOff>
    </xdr:from>
    <xdr:to>
      <xdr:col>3</xdr:col>
      <xdr:colOff>558800</xdr:colOff>
      <xdr:row>32</xdr:row>
      <xdr:rowOff>67733</xdr:rowOff>
    </xdr:to>
    <xdr:cxnSp macro="">
      <xdr:nvCxnSpPr>
        <xdr:cNvPr id="14" name="Straight Arrow Connector 13">
          <a:extLst>
            <a:ext uri="{FF2B5EF4-FFF2-40B4-BE49-F238E27FC236}">
              <a16:creationId xmlns:a16="http://schemas.microsoft.com/office/drawing/2014/main" id="{D4840F35-CFE1-FE4B-BE74-28978F59B701}"/>
            </a:ext>
          </a:extLst>
        </xdr:cNvPr>
        <xdr:cNvCxnSpPr/>
      </xdr:nvCxnSpPr>
      <xdr:spPr>
        <a:xfrm flipH="1" flipV="1">
          <a:off x="3048000" y="6299200"/>
          <a:ext cx="423333" cy="27093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611038</xdr:colOff>
      <xdr:row>29</xdr:row>
      <xdr:rowOff>59907</xdr:rowOff>
    </xdr:from>
    <xdr:to>
      <xdr:col>5</xdr:col>
      <xdr:colOff>326207</xdr:colOff>
      <xdr:row>30</xdr:row>
      <xdr:rowOff>161508</xdr:rowOff>
    </xdr:to>
    <xdr:sp macro="" textlink="">
      <xdr:nvSpPr>
        <xdr:cNvPr id="17" name="TextBox 16">
          <a:extLst>
            <a:ext uri="{FF2B5EF4-FFF2-40B4-BE49-F238E27FC236}">
              <a16:creationId xmlns:a16="http://schemas.microsoft.com/office/drawing/2014/main" id="{837CD721-5264-B944-A7A9-130AE730E135}"/>
            </a:ext>
          </a:extLst>
        </xdr:cNvPr>
        <xdr:cNvSpPr txBox="1"/>
      </xdr:nvSpPr>
      <xdr:spPr>
        <a:xfrm>
          <a:off x="3510472" y="5966605"/>
          <a:ext cx="1368565" cy="30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CAGR</a:t>
          </a:r>
          <a:r>
            <a:rPr lang="en-US" sz="1200" b="1" baseline="0"/>
            <a:t> = AVG(C:F)</a:t>
          </a:r>
          <a:endParaRPr lang="en-US" sz="1200" b="1"/>
        </a:p>
      </xdr:txBody>
    </xdr:sp>
    <xdr:clientData/>
  </xdr:twoCellAnchor>
  <xdr:twoCellAnchor>
    <xdr:from>
      <xdr:col>1</xdr:col>
      <xdr:colOff>0</xdr:colOff>
      <xdr:row>33</xdr:row>
      <xdr:rowOff>1</xdr:rowOff>
    </xdr:from>
    <xdr:to>
      <xdr:col>3</xdr:col>
      <xdr:colOff>420697</xdr:colOff>
      <xdr:row>43</xdr:row>
      <xdr:rowOff>119812</xdr:rowOff>
    </xdr:to>
    <xdr:sp macro="" textlink="">
      <xdr:nvSpPr>
        <xdr:cNvPr id="18" name="TextBox 17">
          <a:extLst>
            <a:ext uri="{FF2B5EF4-FFF2-40B4-BE49-F238E27FC236}">
              <a16:creationId xmlns:a16="http://schemas.microsoft.com/office/drawing/2014/main" id="{FC06CD5A-D814-F94B-84B0-B521F2A2CC65}"/>
            </a:ext>
          </a:extLst>
        </xdr:cNvPr>
        <xdr:cNvSpPr txBox="1"/>
      </xdr:nvSpPr>
      <xdr:spPr>
        <a:xfrm>
          <a:off x="826698" y="6721416"/>
          <a:ext cx="2493433" cy="21566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result is less accurate than the last approach because it ignores compounding returns . The return on Net Income using the average is far greater in this model perhaps due to the volatile nature of the returns. GEOMEAN accomplishes what the average ignores, and therefore provides a much more reliable growth rate. With a r more stable growth rate the average could apply more effectively. </a:t>
          </a:r>
          <a:endParaRPr lang="en-US" sz="1100"/>
        </a:p>
      </xdr:txBody>
    </xdr:sp>
    <xdr:clientData/>
  </xdr:twoCellAnchor>
  <xdr:twoCellAnchor>
    <xdr:from>
      <xdr:col>7</xdr:col>
      <xdr:colOff>524565</xdr:colOff>
      <xdr:row>21</xdr:row>
      <xdr:rowOff>193260</xdr:rowOff>
    </xdr:from>
    <xdr:to>
      <xdr:col>8</xdr:col>
      <xdr:colOff>400326</xdr:colOff>
      <xdr:row>24</xdr:row>
      <xdr:rowOff>41413</xdr:rowOff>
    </xdr:to>
    <xdr:cxnSp macro="">
      <xdr:nvCxnSpPr>
        <xdr:cNvPr id="19" name="Straight Arrow Connector 18">
          <a:extLst>
            <a:ext uri="{FF2B5EF4-FFF2-40B4-BE49-F238E27FC236}">
              <a16:creationId xmlns:a16="http://schemas.microsoft.com/office/drawing/2014/main" id="{607E1828-8678-5245-AC17-C6B74F0A3C06}"/>
            </a:ext>
          </a:extLst>
        </xdr:cNvPr>
        <xdr:cNvCxnSpPr/>
      </xdr:nvCxnSpPr>
      <xdr:spPr>
        <a:xfrm flipV="1">
          <a:off x="6736522" y="4541630"/>
          <a:ext cx="704021" cy="46934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621196</xdr:colOff>
      <xdr:row>23</xdr:row>
      <xdr:rowOff>55218</xdr:rowOff>
    </xdr:from>
    <xdr:to>
      <xdr:col>7</xdr:col>
      <xdr:colOff>339035</xdr:colOff>
      <xdr:row>26</xdr:row>
      <xdr:rowOff>47566</xdr:rowOff>
    </xdr:to>
    <xdr:sp macro="" textlink="">
      <xdr:nvSpPr>
        <xdr:cNvPr id="22" name="TextBox 21">
          <a:extLst>
            <a:ext uri="{FF2B5EF4-FFF2-40B4-BE49-F238E27FC236}">
              <a16:creationId xmlns:a16="http://schemas.microsoft.com/office/drawing/2014/main" id="{56411587-91D0-B147-AC4C-AED4FF2BF50B}"/>
            </a:ext>
          </a:extLst>
        </xdr:cNvPr>
        <xdr:cNvSpPr txBox="1"/>
      </xdr:nvSpPr>
      <xdr:spPr>
        <a:xfrm>
          <a:off x="6004892" y="4817718"/>
          <a:ext cx="546100" cy="6135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0</xdr:rowOff>
    </xdr:from>
    <xdr:to>
      <xdr:col>8</xdr:col>
      <xdr:colOff>825488</xdr:colOff>
      <xdr:row>5</xdr:row>
      <xdr:rowOff>200991</xdr:rowOff>
    </xdr:to>
    <xdr:sp macro="" textlink="">
      <xdr:nvSpPr>
        <xdr:cNvPr id="2" name="TextBox 1">
          <a:extLst>
            <a:ext uri="{FF2B5EF4-FFF2-40B4-BE49-F238E27FC236}">
              <a16:creationId xmlns:a16="http://schemas.microsoft.com/office/drawing/2014/main" id="{BD5EC6E8-1EB4-7C4B-A67A-5F27CEA8ED8A}"/>
            </a:ext>
          </a:extLst>
        </xdr:cNvPr>
        <xdr:cNvSpPr txBox="1"/>
      </xdr:nvSpPr>
      <xdr:spPr>
        <a:xfrm>
          <a:off x="1854200" y="609600"/>
          <a:ext cx="5994388" cy="6073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Repeat</a:t>
          </a:r>
          <a:r>
            <a:rPr lang="en-US" sz="1100" baseline="0"/>
            <a:t> Problem 2 using the data below for Kroger Co.. However, this time you should create a copy of your worksheet to use as a template Replace the data  for Oracle with that of Kroger.</a:t>
          </a:r>
          <a:endParaRPr lang="en-US" sz="1100"/>
        </a:p>
      </xdr:txBody>
    </xdr:sp>
    <xdr:clientData/>
  </xdr:twoCellAnchor>
  <xdr:twoCellAnchor>
    <xdr:from>
      <xdr:col>1</xdr:col>
      <xdr:colOff>773906</xdr:colOff>
      <xdr:row>21</xdr:row>
      <xdr:rowOff>197644</xdr:rowOff>
    </xdr:from>
    <xdr:to>
      <xdr:col>8</xdr:col>
      <xdr:colOff>580219</xdr:colOff>
      <xdr:row>24</xdr:row>
      <xdr:rowOff>200197</xdr:rowOff>
    </xdr:to>
    <xdr:sp macro="" textlink="">
      <xdr:nvSpPr>
        <xdr:cNvPr id="3" name="TextBox 2">
          <a:extLst>
            <a:ext uri="{FF2B5EF4-FFF2-40B4-BE49-F238E27FC236}">
              <a16:creationId xmlns:a16="http://schemas.microsoft.com/office/drawing/2014/main" id="{6517D72F-F4D5-F14F-81C1-37E49989C18B}"/>
            </a:ext>
          </a:extLst>
        </xdr:cNvPr>
        <xdr:cNvSpPr txBox="1"/>
      </xdr:nvSpPr>
      <xdr:spPr>
        <a:xfrm>
          <a:off x="1599406" y="4464844"/>
          <a:ext cx="6003913" cy="6121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Kroger</a:t>
          </a:r>
          <a:r>
            <a:rPr lang="en-US" sz="1100" baseline="0"/>
            <a:t> in both cases has faster Sales and Net income growth when compared to Oracle. </a:t>
          </a:r>
          <a:endParaRPr lang="en-US" sz="1100"/>
        </a:p>
      </xdr:txBody>
    </xdr:sp>
    <xdr:clientData/>
  </xdr:twoCellAnchor>
  <xdr:twoCellAnchor>
    <xdr:from>
      <xdr:col>1</xdr:col>
      <xdr:colOff>0</xdr:colOff>
      <xdr:row>22</xdr:row>
      <xdr:rowOff>12700</xdr:rowOff>
    </xdr:from>
    <xdr:to>
      <xdr:col>1</xdr:col>
      <xdr:colOff>546100</xdr:colOff>
      <xdr:row>25</xdr:row>
      <xdr:rowOff>6552</xdr:rowOff>
    </xdr:to>
    <xdr:sp macro="" textlink="">
      <xdr:nvSpPr>
        <xdr:cNvPr id="4" name="TextBox 3">
          <a:extLst>
            <a:ext uri="{FF2B5EF4-FFF2-40B4-BE49-F238E27FC236}">
              <a16:creationId xmlns:a16="http://schemas.microsoft.com/office/drawing/2014/main" id="{AC15E910-D58D-C149-A261-4FA401B298E0}"/>
            </a:ext>
          </a:extLst>
        </xdr:cNvPr>
        <xdr:cNvSpPr txBox="1"/>
      </xdr:nvSpPr>
      <xdr:spPr>
        <a:xfrm>
          <a:off x="825500" y="4483100"/>
          <a:ext cx="546100" cy="6034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A</a:t>
          </a:r>
        </a:p>
      </xdr:txBody>
    </xdr:sp>
    <xdr:clientData/>
  </xdr:twoCellAnchor>
  <xdr:twoCellAnchor>
    <xdr:from>
      <xdr:col>1</xdr:col>
      <xdr:colOff>0</xdr:colOff>
      <xdr:row>26</xdr:row>
      <xdr:rowOff>0</xdr:rowOff>
    </xdr:from>
    <xdr:to>
      <xdr:col>1</xdr:col>
      <xdr:colOff>546100</xdr:colOff>
      <xdr:row>28</xdr:row>
      <xdr:rowOff>197052</xdr:rowOff>
    </xdr:to>
    <xdr:sp macro="" textlink="">
      <xdr:nvSpPr>
        <xdr:cNvPr id="5" name="TextBox 4">
          <a:extLst>
            <a:ext uri="{FF2B5EF4-FFF2-40B4-BE49-F238E27FC236}">
              <a16:creationId xmlns:a16="http://schemas.microsoft.com/office/drawing/2014/main" id="{66451B4D-868C-4440-B04F-CD437C6AC704}"/>
            </a:ext>
          </a:extLst>
        </xdr:cNvPr>
        <xdr:cNvSpPr txBox="1"/>
      </xdr:nvSpPr>
      <xdr:spPr>
        <a:xfrm>
          <a:off x="825500" y="5283200"/>
          <a:ext cx="546100" cy="6034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B</a:t>
          </a:r>
        </a:p>
      </xdr:txBody>
    </xdr:sp>
    <xdr:clientData/>
  </xdr:twoCellAnchor>
  <xdr:twoCellAnchor>
    <xdr:from>
      <xdr:col>1</xdr:col>
      <xdr:colOff>774700</xdr:colOff>
      <xdr:row>26</xdr:row>
      <xdr:rowOff>12700</xdr:rowOff>
    </xdr:from>
    <xdr:to>
      <xdr:col>8</xdr:col>
      <xdr:colOff>581013</xdr:colOff>
      <xdr:row>32</xdr:row>
      <xdr:rowOff>88900</xdr:rowOff>
    </xdr:to>
    <xdr:sp macro="" textlink="">
      <xdr:nvSpPr>
        <xdr:cNvPr id="6" name="TextBox 5">
          <a:extLst>
            <a:ext uri="{FF2B5EF4-FFF2-40B4-BE49-F238E27FC236}">
              <a16:creationId xmlns:a16="http://schemas.microsoft.com/office/drawing/2014/main" id="{01F22F88-8FFD-C84C-9B8C-36DC8DA5C097}"/>
            </a:ext>
          </a:extLst>
        </xdr:cNvPr>
        <xdr:cNvSpPr txBox="1"/>
      </xdr:nvSpPr>
      <xdr:spPr>
        <a:xfrm>
          <a:off x="1600200" y="5295900"/>
          <a:ext cx="6003913"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a:t>
          </a:r>
          <a:r>
            <a:rPr lang="en-US" sz="1100" baseline="0"/>
            <a:t> 2019,  Oracle was more profitable. The year had a 189.75% increase in Net Income and a 0.28 Profit Margin. However, when looking in the long-term,  Kroger shows strong growth potential based on the historical growth rate metrics.</a:t>
          </a:r>
        </a:p>
        <a:p>
          <a:endParaRPr lang="en-US" sz="1100" baseline="0"/>
        </a:p>
        <a:p>
          <a:r>
            <a:rPr lang="en-US" sz="1100" baseline="0"/>
            <a:t>Based off these assessments, I believe that Oracle would be a great invesment for risk-taking investors who are not afraid of volatility in performance. For the more risk averse investor, a stable company such as kroger may provide a safer investment choice, especially with such as an outstanding  growth rate.</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xdr:colOff>
      <xdr:row>1</xdr:row>
      <xdr:rowOff>201006</xdr:rowOff>
    </xdr:from>
    <xdr:to>
      <xdr:col>8</xdr:col>
      <xdr:colOff>584201</xdr:colOff>
      <xdr:row>31</xdr:row>
      <xdr:rowOff>182734</xdr:rowOff>
    </xdr:to>
    <xdr:sp macro="" textlink="">
      <xdr:nvSpPr>
        <xdr:cNvPr id="2" name="TextBox 1">
          <a:extLst>
            <a:ext uri="{FF2B5EF4-FFF2-40B4-BE49-F238E27FC236}">
              <a16:creationId xmlns:a16="http://schemas.microsoft.com/office/drawing/2014/main" id="{9FFCE2A2-8314-FE49-B985-2CAB9A8DDDD1}"/>
            </a:ext>
          </a:extLst>
        </xdr:cNvPr>
        <xdr:cNvSpPr txBox="1"/>
      </xdr:nvSpPr>
      <xdr:spPr>
        <a:xfrm>
          <a:off x="1644605" y="402013"/>
          <a:ext cx="5518013" cy="6011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a:t>
          </a:r>
          <a:r>
            <a:rPr lang="en-US" sz="1100" baseline="0"/>
            <a:t> the data for Johnson &amp; Johnson presented below</a:t>
          </a:r>
        </a:p>
        <a:p>
          <a:endParaRPr lang="en-US" sz="1100" baseline="0"/>
        </a:p>
        <a:p>
          <a:r>
            <a:rPr lang="en-US" sz="1100" baseline="0"/>
            <a:t>a)  Calculate the ratio of each year's data to the previous year for each of the above 	items for JNJ. </a:t>
          </a:r>
        </a:p>
        <a:p>
          <a:endParaRPr lang="en-US" sz="1100" baseline="0"/>
        </a:p>
        <a:p>
          <a:r>
            <a:rPr lang="en-US" sz="1100" baseline="0"/>
            <a:t>b) From your calculations in part a, calculate each year's rate of growth. </a:t>
          </a:r>
        </a:p>
        <a:p>
          <a:endParaRPr lang="en-US" sz="1100" baseline="0"/>
        </a:p>
        <a:p>
          <a:r>
            <a:rPr lang="en-US" sz="1100" baseline="0"/>
            <a:t>c) Calculate the average growth rate (using the average function) for each item using the results from part b. </a:t>
          </a:r>
        </a:p>
        <a:p>
          <a:endParaRPr lang="en-US" sz="1100" baseline="0"/>
        </a:p>
        <a:p>
          <a:r>
            <a:rPr lang="en-US" sz="1100" baseline="0"/>
            <a:t>d) Use the Geomean function to estimate the compound annual growth rate for each of the above items</a:t>
          </a:r>
        </a:p>
        <a:p>
          <a:endParaRPr lang="en-US" sz="1100" baseline="0"/>
        </a:p>
        <a:p>
          <a:r>
            <a:rPr lang="en-US" sz="1100" baseline="0"/>
            <a:t>e) compare the results from part c to those in part d (Geomean vs Avg). Is it true that the arithmetic average growth rate is always greater or equal to the geometric average ?</a:t>
          </a:r>
        </a:p>
        <a:p>
          <a:endParaRPr lang="en-US" sz="1100" baseline="0"/>
        </a:p>
        <a:p>
          <a:r>
            <a:rPr lang="en-US" sz="1100" baseline="0"/>
            <a:t>f) Contrast the results from those of the geometric average to those of the arithemetic average. for the variables listed below. What do you oberve about the differences in the two growth estimates for Sales and Retained Earnings? What do you oberve about the differences in the two estimates for Net Cash from Operations and Net Income.</a:t>
          </a:r>
        </a:p>
        <a:p>
          <a:endParaRPr lang="en-US" sz="1100" baseline="0"/>
        </a:p>
        <a:p>
          <a:r>
            <a:rPr lang="en-US" sz="1100" baseline="0"/>
            <a:t>(Hint: Look at the results from part b (the individual yearly growth rates) for each variable to draw some conclusions about the variation between the arithmetic and geometric averages</a:t>
          </a:r>
        </a:p>
        <a:p>
          <a:endParaRPr lang="en-US" sz="1100" baseline="0"/>
        </a:p>
        <a:p>
          <a:r>
            <a:rPr lang="en-US" sz="1100" baseline="0"/>
            <a:t>	1) Sales</a:t>
          </a:r>
        </a:p>
        <a:p>
          <a:endParaRPr lang="en-US" sz="1100" baseline="0"/>
        </a:p>
        <a:p>
          <a:r>
            <a:rPr lang="en-US" sz="1100" baseline="0"/>
            <a:t>	2) Retained Earnings</a:t>
          </a:r>
        </a:p>
        <a:p>
          <a:endParaRPr lang="en-US" sz="1100" baseline="0"/>
        </a:p>
        <a:p>
          <a:r>
            <a:rPr lang="en-US" sz="1100" baseline="0"/>
            <a:t>	3) Total Assets</a:t>
          </a:r>
        </a:p>
        <a:p>
          <a:endParaRPr lang="en-US" sz="1100" baseline="0"/>
        </a:p>
        <a:p>
          <a:r>
            <a:rPr lang="en-US" sz="1100" baseline="0"/>
            <a:t>	4) Net Cash from Ops</a:t>
          </a:r>
        </a:p>
        <a:p>
          <a:endParaRPr lang="en-US" sz="1100" baseline="0"/>
        </a:p>
        <a:p>
          <a:r>
            <a:rPr lang="en-US" sz="1100" baseline="0"/>
            <a:t>	5) Net Income</a:t>
          </a:r>
        </a:p>
        <a:p>
          <a:endParaRPr lang="en-US" sz="1100" baseline="0"/>
        </a:p>
        <a:p>
          <a:endParaRPr lang="en-US" sz="1100" baseline="0"/>
        </a:p>
        <a:p>
          <a:endParaRPr lang="en-US" sz="1100" baseline="0"/>
        </a:p>
        <a:p>
          <a:endParaRPr lang="en-US" sz="1100"/>
        </a:p>
      </xdr:txBody>
    </xdr:sp>
    <xdr:clientData/>
  </xdr:twoCellAnchor>
  <xdr:twoCellAnchor>
    <xdr:from>
      <xdr:col>18</xdr:col>
      <xdr:colOff>45767</xdr:colOff>
      <xdr:row>17</xdr:row>
      <xdr:rowOff>137298</xdr:rowOff>
    </xdr:from>
    <xdr:to>
      <xdr:col>18</xdr:col>
      <xdr:colOff>591867</xdr:colOff>
      <xdr:row>20</xdr:row>
      <xdr:rowOff>116624</xdr:rowOff>
    </xdr:to>
    <xdr:sp macro="" textlink="">
      <xdr:nvSpPr>
        <xdr:cNvPr id="3" name="TextBox 2">
          <a:extLst>
            <a:ext uri="{FF2B5EF4-FFF2-40B4-BE49-F238E27FC236}">
              <a16:creationId xmlns:a16="http://schemas.microsoft.com/office/drawing/2014/main" id="{6816A1F2-A90F-5D4A-86B6-D583511358C8}"/>
            </a:ext>
          </a:extLst>
        </xdr:cNvPr>
        <xdr:cNvSpPr txBox="1"/>
      </xdr:nvSpPr>
      <xdr:spPr>
        <a:xfrm>
          <a:off x="15709100" y="3638379"/>
          <a:ext cx="546100" cy="5971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A</a:t>
          </a:r>
        </a:p>
      </xdr:txBody>
    </xdr:sp>
    <xdr:clientData/>
  </xdr:twoCellAnchor>
  <xdr:twoCellAnchor>
    <xdr:from>
      <xdr:col>16</xdr:col>
      <xdr:colOff>514865</xdr:colOff>
      <xdr:row>19</xdr:row>
      <xdr:rowOff>45766</xdr:rowOff>
    </xdr:from>
    <xdr:to>
      <xdr:col>17</xdr:col>
      <xdr:colOff>502767</xdr:colOff>
      <xdr:row>19</xdr:row>
      <xdr:rowOff>182792</xdr:rowOff>
    </xdr:to>
    <xdr:cxnSp macro="">
      <xdr:nvCxnSpPr>
        <xdr:cNvPr id="4" name="Straight Arrow Connector 3">
          <a:extLst>
            <a:ext uri="{FF2B5EF4-FFF2-40B4-BE49-F238E27FC236}">
              <a16:creationId xmlns:a16="http://schemas.microsoft.com/office/drawing/2014/main" id="{A2DB1488-8736-0842-97A2-E5533124B13B}"/>
            </a:ext>
          </a:extLst>
        </xdr:cNvPr>
        <xdr:cNvCxnSpPr/>
      </xdr:nvCxnSpPr>
      <xdr:spPr>
        <a:xfrm flipH="1">
          <a:off x="14530631" y="3958739"/>
          <a:ext cx="811686" cy="13702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0</xdr:colOff>
      <xdr:row>29</xdr:row>
      <xdr:rowOff>0</xdr:rowOff>
    </xdr:from>
    <xdr:to>
      <xdr:col>18</xdr:col>
      <xdr:colOff>546100</xdr:colOff>
      <xdr:row>31</xdr:row>
      <xdr:rowOff>187344</xdr:rowOff>
    </xdr:to>
    <xdr:sp macro="" textlink="">
      <xdr:nvSpPr>
        <xdr:cNvPr id="5" name="TextBox 4">
          <a:extLst>
            <a:ext uri="{FF2B5EF4-FFF2-40B4-BE49-F238E27FC236}">
              <a16:creationId xmlns:a16="http://schemas.microsoft.com/office/drawing/2014/main" id="{AA5A3479-B799-9545-9241-DE9C9DE32089}"/>
            </a:ext>
          </a:extLst>
        </xdr:cNvPr>
        <xdr:cNvSpPr txBox="1"/>
      </xdr:nvSpPr>
      <xdr:spPr>
        <a:xfrm>
          <a:off x="15623190" y="6032500"/>
          <a:ext cx="546100" cy="6033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B</a:t>
          </a:r>
        </a:p>
      </xdr:txBody>
    </xdr:sp>
    <xdr:clientData/>
  </xdr:twoCellAnchor>
  <xdr:twoCellAnchor>
    <xdr:from>
      <xdr:col>16</xdr:col>
      <xdr:colOff>536466</xdr:colOff>
      <xdr:row>30</xdr:row>
      <xdr:rowOff>175173</xdr:rowOff>
    </xdr:from>
    <xdr:to>
      <xdr:col>17</xdr:col>
      <xdr:colOff>524368</xdr:colOff>
      <xdr:row>31</xdr:row>
      <xdr:rowOff>104182</xdr:rowOff>
    </xdr:to>
    <xdr:cxnSp macro="">
      <xdr:nvCxnSpPr>
        <xdr:cNvPr id="6" name="Straight Arrow Connector 5">
          <a:extLst>
            <a:ext uri="{FF2B5EF4-FFF2-40B4-BE49-F238E27FC236}">
              <a16:creationId xmlns:a16="http://schemas.microsoft.com/office/drawing/2014/main" id="{DBBFBF6C-242F-4E44-B8BA-C76A3A95E1A8}"/>
            </a:ext>
          </a:extLst>
        </xdr:cNvPr>
        <xdr:cNvCxnSpPr/>
      </xdr:nvCxnSpPr>
      <xdr:spPr>
        <a:xfrm flipH="1">
          <a:off x="14517414" y="6415690"/>
          <a:ext cx="809023" cy="13702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0</xdr:colOff>
      <xdr:row>55</xdr:row>
      <xdr:rowOff>0</xdr:rowOff>
    </xdr:from>
    <xdr:to>
      <xdr:col>9</xdr:col>
      <xdr:colOff>546100</xdr:colOff>
      <xdr:row>57</xdr:row>
      <xdr:rowOff>187344</xdr:rowOff>
    </xdr:to>
    <xdr:sp macro="" textlink="">
      <xdr:nvSpPr>
        <xdr:cNvPr id="7" name="TextBox 6">
          <a:extLst>
            <a:ext uri="{FF2B5EF4-FFF2-40B4-BE49-F238E27FC236}">
              <a16:creationId xmlns:a16="http://schemas.microsoft.com/office/drawing/2014/main" id="{F17ED4B1-2B3A-9F44-BC76-EB81DFF570BA}"/>
            </a:ext>
          </a:extLst>
        </xdr:cNvPr>
        <xdr:cNvSpPr txBox="1"/>
      </xdr:nvSpPr>
      <xdr:spPr>
        <a:xfrm>
          <a:off x="7429500" y="11176000"/>
          <a:ext cx="546100" cy="5937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C</a:t>
          </a:r>
        </a:p>
      </xdr:txBody>
    </xdr:sp>
    <xdr:clientData/>
  </xdr:twoCellAnchor>
  <xdr:twoCellAnchor>
    <xdr:from>
      <xdr:col>16</xdr:col>
      <xdr:colOff>165100</xdr:colOff>
      <xdr:row>54</xdr:row>
      <xdr:rowOff>165100</xdr:rowOff>
    </xdr:from>
    <xdr:to>
      <xdr:col>16</xdr:col>
      <xdr:colOff>711200</xdr:colOff>
      <xdr:row>57</xdr:row>
      <xdr:rowOff>149244</xdr:rowOff>
    </xdr:to>
    <xdr:sp macro="" textlink="">
      <xdr:nvSpPr>
        <xdr:cNvPr id="8" name="TextBox 7">
          <a:extLst>
            <a:ext uri="{FF2B5EF4-FFF2-40B4-BE49-F238E27FC236}">
              <a16:creationId xmlns:a16="http://schemas.microsoft.com/office/drawing/2014/main" id="{FE643897-8F9E-5944-842B-AC551530C982}"/>
            </a:ext>
          </a:extLst>
        </xdr:cNvPr>
        <xdr:cNvSpPr txBox="1"/>
      </xdr:nvSpPr>
      <xdr:spPr>
        <a:xfrm>
          <a:off x="15303500" y="11137900"/>
          <a:ext cx="546100" cy="5937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D</a:t>
          </a:r>
        </a:p>
      </xdr:txBody>
    </xdr:sp>
    <xdr:clientData/>
  </xdr:twoCellAnchor>
  <xdr:twoCellAnchor>
    <xdr:from>
      <xdr:col>15</xdr:col>
      <xdr:colOff>0</xdr:colOff>
      <xdr:row>54</xdr:row>
      <xdr:rowOff>0</xdr:rowOff>
    </xdr:from>
    <xdr:to>
      <xdr:col>15</xdr:col>
      <xdr:colOff>813402</xdr:colOff>
      <xdr:row>55</xdr:row>
      <xdr:rowOff>190500</xdr:rowOff>
    </xdr:to>
    <xdr:cxnSp macro="">
      <xdr:nvCxnSpPr>
        <xdr:cNvPr id="9" name="Straight Arrow Connector 8">
          <a:extLst>
            <a:ext uri="{FF2B5EF4-FFF2-40B4-BE49-F238E27FC236}">
              <a16:creationId xmlns:a16="http://schemas.microsoft.com/office/drawing/2014/main" id="{E7260221-E159-0346-B431-85BD2E7FE862}"/>
            </a:ext>
          </a:extLst>
        </xdr:cNvPr>
        <xdr:cNvCxnSpPr/>
      </xdr:nvCxnSpPr>
      <xdr:spPr>
        <a:xfrm flipH="1" flipV="1">
          <a:off x="14312900" y="10972800"/>
          <a:ext cx="813402" cy="393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698500</xdr:colOff>
      <xdr:row>53</xdr:row>
      <xdr:rowOff>152400</xdr:rowOff>
    </xdr:from>
    <xdr:to>
      <xdr:col>10</xdr:col>
      <xdr:colOff>647700</xdr:colOff>
      <xdr:row>55</xdr:row>
      <xdr:rowOff>114300</xdr:rowOff>
    </xdr:to>
    <xdr:cxnSp macro="">
      <xdr:nvCxnSpPr>
        <xdr:cNvPr id="11" name="Straight Arrow Connector 10">
          <a:extLst>
            <a:ext uri="{FF2B5EF4-FFF2-40B4-BE49-F238E27FC236}">
              <a16:creationId xmlns:a16="http://schemas.microsoft.com/office/drawing/2014/main" id="{C803C182-6E4A-0940-84CA-C81B171E2776}"/>
            </a:ext>
          </a:extLst>
        </xdr:cNvPr>
        <xdr:cNvCxnSpPr/>
      </xdr:nvCxnSpPr>
      <xdr:spPr>
        <a:xfrm flipV="1">
          <a:off x="8128000" y="10922000"/>
          <a:ext cx="774700" cy="3683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107107</xdr:colOff>
      <xdr:row>54</xdr:row>
      <xdr:rowOff>122409</xdr:rowOff>
    </xdr:from>
    <xdr:to>
      <xdr:col>15</xdr:col>
      <xdr:colOff>15301</xdr:colOff>
      <xdr:row>59</xdr:row>
      <xdr:rowOff>122411</xdr:rowOff>
    </xdr:to>
    <xdr:sp macro="" textlink="">
      <xdr:nvSpPr>
        <xdr:cNvPr id="15" name="TextBox 14">
          <a:extLst>
            <a:ext uri="{FF2B5EF4-FFF2-40B4-BE49-F238E27FC236}">
              <a16:creationId xmlns:a16="http://schemas.microsoft.com/office/drawing/2014/main" id="{2F0412CA-A6BD-0849-AA0D-CFAF2F149ECB}"/>
            </a:ext>
          </a:extLst>
        </xdr:cNvPr>
        <xdr:cNvSpPr txBox="1"/>
      </xdr:nvSpPr>
      <xdr:spPr>
        <a:xfrm>
          <a:off x="11950240" y="10863855"/>
          <a:ext cx="2371688" cy="994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a:t>
          </a:r>
          <a:r>
            <a:rPr lang="en-US" sz="1100" baseline="0"/>
            <a:t> added conditional  formatting to better depict growth patterns. Cash Sources (+)  and Cash  Sinks (-) have opposite formatting  rules.</a:t>
          </a:r>
          <a:endParaRPr lang="en-US" sz="1100"/>
        </a:p>
      </xdr:txBody>
    </xdr:sp>
    <xdr:clientData/>
  </xdr:twoCellAnchor>
  <xdr:twoCellAnchor>
    <xdr:from>
      <xdr:col>11</xdr:col>
      <xdr:colOff>850900</xdr:colOff>
      <xdr:row>55</xdr:row>
      <xdr:rowOff>139700</xdr:rowOff>
    </xdr:from>
    <xdr:to>
      <xdr:col>12</xdr:col>
      <xdr:colOff>304800</xdr:colOff>
      <xdr:row>58</xdr:row>
      <xdr:rowOff>123844</xdr:rowOff>
    </xdr:to>
    <xdr:sp macro="" textlink="">
      <xdr:nvSpPr>
        <xdr:cNvPr id="16" name="TextBox 15">
          <a:extLst>
            <a:ext uri="{FF2B5EF4-FFF2-40B4-BE49-F238E27FC236}">
              <a16:creationId xmlns:a16="http://schemas.microsoft.com/office/drawing/2014/main" id="{9FA91004-366A-EF43-939F-F12303FF24F4}"/>
            </a:ext>
          </a:extLst>
        </xdr:cNvPr>
        <xdr:cNvSpPr txBox="1"/>
      </xdr:nvSpPr>
      <xdr:spPr>
        <a:xfrm>
          <a:off x="10769600" y="11315700"/>
          <a:ext cx="546100" cy="5937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E</a:t>
          </a:r>
        </a:p>
      </xdr:txBody>
    </xdr:sp>
    <xdr:clientData/>
  </xdr:twoCellAnchor>
  <xdr:twoCellAnchor>
    <xdr:from>
      <xdr:col>12</xdr:col>
      <xdr:colOff>127000</xdr:colOff>
      <xdr:row>53</xdr:row>
      <xdr:rowOff>152400</xdr:rowOff>
    </xdr:from>
    <xdr:to>
      <xdr:col>12</xdr:col>
      <xdr:colOff>266700</xdr:colOff>
      <xdr:row>55</xdr:row>
      <xdr:rowOff>63500</xdr:rowOff>
    </xdr:to>
    <xdr:cxnSp macro="">
      <xdr:nvCxnSpPr>
        <xdr:cNvPr id="17" name="Straight Arrow Connector 16">
          <a:extLst>
            <a:ext uri="{FF2B5EF4-FFF2-40B4-BE49-F238E27FC236}">
              <a16:creationId xmlns:a16="http://schemas.microsoft.com/office/drawing/2014/main" id="{69761EC8-3567-1342-9E33-1860A1A8D481}"/>
            </a:ext>
          </a:extLst>
        </xdr:cNvPr>
        <xdr:cNvCxnSpPr/>
      </xdr:nvCxnSpPr>
      <xdr:spPr>
        <a:xfrm flipV="1">
          <a:off x="11137900" y="10922000"/>
          <a:ext cx="139700" cy="3175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241300</xdr:colOff>
      <xdr:row>56</xdr:row>
      <xdr:rowOff>25400</xdr:rowOff>
    </xdr:from>
    <xdr:to>
      <xdr:col>11</xdr:col>
      <xdr:colOff>558800</xdr:colOff>
      <xdr:row>59</xdr:row>
      <xdr:rowOff>127000</xdr:rowOff>
    </xdr:to>
    <xdr:sp macro="" textlink="">
      <xdr:nvSpPr>
        <xdr:cNvPr id="20" name="TextBox 19">
          <a:extLst>
            <a:ext uri="{FF2B5EF4-FFF2-40B4-BE49-F238E27FC236}">
              <a16:creationId xmlns:a16="http://schemas.microsoft.com/office/drawing/2014/main" id="{A8A3F97A-B185-4F4E-A36D-327D6C4A8A0A}"/>
            </a:ext>
          </a:extLst>
        </xdr:cNvPr>
        <xdr:cNvSpPr txBox="1"/>
      </xdr:nvSpPr>
      <xdr:spPr>
        <a:xfrm>
          <a:off x="8496300" y="11404600"/>
          <a:ext cx="1981200" cy="71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All</a:t>
          </a:r>
          <a:r>
            <a:rPr lang="en-US" sz="1100" baseline="0"/>
            <a:t> Average Growth rates are greater in value compared to their Geomean counterpart</a:t>
          </a:r>
          <a:endParaRPr lang="en-US" sz="1100"/>
        </a:p>
      </xdr:txBody>
    </xdr:sp>
    <xdr:clientData/>
  </xdr:twoCellAnchor>
  <xdr:twoCellAnchor>
    <xdr:from>
      <xdr:col>6</xdr:col>
      <xdr:colOff>477958</xdr:colOff>
      <xdr:row>45</xdr:row>
      <xdr:rowOff>0</xdr:rowOff>
    </xdr:from>
    <xdr:to>
      <xdr:col>7</xdr:col>
      <xdr:colOff>204703</xdr:colOff>
      <xdr:row>47</xdr:row>
      <xdr:rowOff>187344</xdr:rowOff>
    </xdr:to>
    <xdr:sp macro="" textlink="">
      <xdr:nvSpPr>
        <xdr:cNvPr id="21" name="TextBox 20">
          <a:extLst>
            <a:ext uri="{FF2B5EF4-FFF2-40B4-BE49-F238E27FC236}">
              <a16:creationId xmlns:a16="http://schemas.microsoft.com/office/drawing/2014/main" id="{60EF1868-69B0-4145-8FA4-FC845EA11E31}"/>
            </a:ext>
          </a:extLst>
        </xdr:cNvPr>
        <xdr:cNvSpPr txBox="1"/>
      </xdr:nvSpPr>
      <xdr:spPr>
        <a:xfrm>
          <a:off x="5858388" y="9217742"/>
          <a:ext cx="546100" cy="5970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F</a:t>
          </a:r>
        </a:p>
      </xdr:txBody>
    </xdr:sp>
    <xdr:clientData/>
  </xdr:twoCellAnchor>
  <xdr:twoCellAnchor>
    <xdr:from>
      <xdr:col>5</xdr:col>
      <xdr:colOff>396022</xdr:colOff>
      <xdr:row>41</xdr:row>
      <xdr:rowOff>122903</xdr:rowOff>
    </xdr:from>
    <xdr:to>
      <xdr:col>6</xdr:col>
      <xdr:colOff>382366</xdr:colOff>
      <xdr:row>44</xdr:row>
      <xdr:rowOff>136559</xdr:rowOff>
    </xdr:to>
    <xdr:cxnSp macro="">
      <xdr:nvCxnSpPr>
        <xdr:cNvPr id="22" name="Straight Arrow Connector 21">
          <a:extLst>
            <a:ext uri="{FF2B5EF4-FFF2-40B4-BE49-F238E27FC236}">
              <a16:creationId xmlns:a16="http://schemas.microsoft.com/office/drawing/2014/main" id="{D223DCD8-EC69-E847-9767-0B4E1F02DCEA}"/>
            </a:ext>
          </a:extLst>
        </xdr:cNvPr>
        <xdr:cNvCxnSpPr/>
      </xdr:nvCxnSpPr>
      <xdr:spPr>
        <a:xfrm flipH="1" flipV="1">
          <a:off x="4957097" y="8521290"/>
          <a:ext cx="805699" cy="628172"/>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0</xdr:colOff>
      <xdr:row>44</xdr:row>
      <xdr:rowOff>0</xdr:rowOff>
    </xdr:from>
    <xdr:to>
      <xdr:col>5</xdr:col>
      <xdr:colOff>607979</xdr:colOff>
      <xdr:row>60</xdr:row>
      <xdr:rowOff>27023</xdr:rowOff>
    </xdr:to>
    <xdr:sp macro="" textlink="">
      <xdr:nvSpPr>
        <xdr:cNvPr id="25" name="TextBox 24">
          <a:extLst>
            <a:ext uri="{FF2B5EF4-FFF2-40B4-BE49-F238E27FC236}">
              <a16:creationId xmlns:a16="http://schemas.microsoft.com/office/drawing/2014/main" id="{AF04ED73-95AF-0D48-B258-903C5F079489}"/>
            </a:ext>
          </a:extLst>
        </xdr:cNvPr>
        <xdr:cNvSpPr txBox="1"/>
      </xdr:nvSpPr>
      <xdr:spPr>
        <a:xfrm>
          <a:off x="824149" y="8917021"/>
          <a:ext cx="4363936" cy="3269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a:t>
          </a:r>
          <a:r>
            <a:rPr lang="en-US" sz="1100" baseline="0"/>
            <a:t>growth estimates for Sales and Retained Earnings are  very similar. Both are around 2.5% and have thesimilar magnitude  differences between their Avg and Geomean,which sits between 10 to 20 basis points. This applies to Total Assets and Net Cash from Operations as well. Their magnitude difference are the same at 13 basis points, Net Cash from Ops just happens to have a little bit higher of a growth rate by about 80 basis points compared to Total Assets. </a:t>
          </a:r>
        </a:p>
        <a:p>
          <a:endParaRPr lang="en-US" sz="1100" baseline="0"/>
        </a:p>
        <a:p>
          <a:r>
            <a:rPr lang="en-US" sz="1100" baseline="0"/>
            <a:t>When comparing Net Cash from Operations and Net Income, their is a distinctive difference in the average versus the geomean. The Geomean difference  yields  a realistic comparable less affected  by the volatility in Net income over time. This is opposite for the average, which is an astounding 242% greater than the Net Cash from Ops.</a:t>
          </a:r>
        </a:p>
        <a:p>
          <a:endParaRPr lang="en-US" sz="1100" baseline="0"/>
        </a:p>
        <a:p>
          <a:r>
            <a:rPr lang="en-US" sz="1100" baseline="0"/>
            <a:t>Ultimately, through the Geomean appraoch to solving  growth rate, we get a more reliable interpretation of comparables for financial data.</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54BE9B8-913A-4D48-837D-77CA8704E90C}" name="Table6" displayName="Table6" ref="K5:N11" totalsRowShown="0" headerRowDxfId="0" tableBorderDxfId="5">
  <autoFilter ref="K5:N11" xr:uid="{354BE9B8-913A-4D48-837D-77CA8704E90C}"/>
  <tableColumns count="4">
    <tableColumn id="1" xr3:uid="{8F3354C6-9228-E247-B171-3C84811D2AD4}" name="Date" dataDxfId="4"/>
    <tableColumn id="2" xr3:uid="{2F54E011-68B7-2846-A05A-ED089B6FA835}" name="Price" dataDxfId="3" dataCellStyle="Currency"/>
    <tableColumn id="3" xr3:uid="{D6CED92B-0F6B-0845-A1A2-86216F130FCF}" name="% Return" dataDxfId="2" dataCellStyle="Percent">
      <calculatedColumnFormula>(L6-L5)/L5</calculatedColumnFormula>
    </tableColumn>
    <tableColumn id="4" xr3:uid="{F43786CE-A11C-AD45-80DF-C75511EE0586}" name="Cum. Return" dataDxfId="1">
      <calculatedColumnFormula>(1+M6)*N5</calculatedColumnFormula>
    </tableColumn>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D21B8-85DA-CC4D-920D-D95A16E609BD}" name="Table2" displayName="Table2" ref="B8:G13" totalsRowShown="0" headerRowDxfId="25" headerRowBorderDxfId="28" tableBorderDxfId="29" totalsRowBorderDxfId="27">
  <autoFilter ref="B8:G13" xr:uid="{071D21B8-85DA-CC4D-920D-D95A16E609BD}"/>
  <tableColumns count="6">
    <tableColumn id="1" xr3:uid="{C86F9399-5A96-884E-9282-053A6DD5D51A}" name="Fiscal Year" dataDxfId="8"/>
    <tableColumn id="2" xr3:uid="{CBC19C5B-52A5-114F-B883-5B5470D7023B}" name="2019"/>
    <tableColumn id="3" xr3:uid="{2CA8928C-C2A9-E94D-9C5F-EF35A9CD3E03}" name="2018"/>
    <tableColumn id="4" xr3:uid="{32103477-F90A-BE4C-AF02-D4AE16F2E9DE}" name="2017"/>
    <tableColumn id="5" xr3:uid="{24D823AC-A2FF-DC43-A3BF-B8AF4C652AEC}" name="2016"/>
    <tableColumn id="6" xr3:uid="{98FE60AB-91E9-DA47-8754-ADAC103E85CC}" name="2015" dataDxfId="26"/>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E342E5-D56F-8845-900B-56F00973193F}" name="Table3" displayName="Table3" ref="I16:N21" totalsRowShown="0" headerRowDxfId="21" headerRowBorderDxfId="23" tableBorderDxfId="24" totalsRowBorderDxfId="22">
  <autoFilter ref="I16:N21" xr:uid="{FEE342E5-D56F-8845-900B-56F00973193F}"/>
  <tableColumns count="6">
    <tableColumn id="1" xr3:uid="{C23BDE60-91AA-934E-AEA4-2471CE91D482}" name="Fiscal Year" dataDxfId="6"/>
    <tableColumn id="2" xr3:uid="{03CBB947-6EA4-C141-899E-1551DA88BA73}" name="2015" dataDxfId="7"/>
    <tableColumn id="3" xr3:uid="{908A6A9A-BCB7-4F4A-AE0B-42D96507F6A2}" name="2016"/>
    <tableColumn id="4" xr3:uid="{0558DD40-F43C-EA4A-B232-E3752BB4D0D6}" name="2017"/>
    <tableColumn id="5" xr3:uid="{7D0F7B21-EC13-504D-929B-07E4B9B0D49A}" name="2018"/>
    <tableColumn id="6" xr3:uid="{EBE4CCD2-83E9-F248-83DC-6AFFD64D872B}" name="2019"/>
  </tableColumns>
  <tableStyleInfo name="TableStyleLight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62C8F4-AA51-6140-988F-A9DC3CACC254}" name="Table4" displayName="Table4" ref="B11:G16" totalsRowShown="0" headerRowDxfId="16" headerRowBorderDxfId="19" tableBorderDxfId="20" totalsRowBorderDxfId="18">
  <autoFilter ref="B11:G16" xr:uid="{0862C8F4-AA51-6140-988F-A9DC3CACC254}"/>
  <tableColumns count="6">
    <tableColumn id="1" xr3:uid="{AE33D1A2-3D2B-C740-8BF4-F6F9505D5775}" name="Fiscal Year" dataDxfId="9"/>
    <tableColumn id="2" xr3:uid="{8E29BF10-9E67-8E4D-82A9-C00659BA92BB}" name="2019"/>
    <tableColumn id="3" xr3:uid="{CD1FC6EE-F792-974A-86DA-AFB600CB024E}" name="2018"/>
    <tableColumn id="4" xr3:uid="{7E8986CD-09BF-364C-859B-5163A654DA01}" name="2017"/>
    <tableColumn id="5" xr3:uid="{ED4518A6-2161-EB4C-BB29-017EDFE53925}" name="2016"/>
    <tableColumn id="6" xr3:uid="{1899593F-5362-DC47-8A99-B00B3B10D7CE}" name="2015" dataDxfId="17"/>
  </tableColumns>
  <tableStyleInfo name="TableStyleLight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F4F0EA-6D57-8F48-966C-BE2016E8838E}" name="Table5" displayName="Table5" ref="I11:N16" totalsRowShown="0" headerRowDxfId="11" headerRowBorderDxfId="14" tableBorderDxfId="15" totalsRowBorderDxfId="13">
  <autoFilter ref="I11:N16" xr:uid="{1EF4F0EA-6D57-8F48-966C-BE2016E8838E}"/>
  <tableColumns count="6">
    <tableColumn id="1" xr3:uid="{3D878580-5F93-6D49-A853-694CBD262EE4}" name="Fiscal Year" dataDxfId="10"/>
    <tableColumn id="2" xr3:uid="{2489AB2B-C2D3-7040-A36D-45BEEFED253B}" name="2019"/>
    <tableColumn id="3" xr3:uid="{0A4BBF2D-4BDE-2248-B06F-2CA241148431}" name="2018"/>
    <tableColumn id="4" xr3:uid="{B85141E1-C984-B64D-9797-37C786767090}" name="2017"/>
    <tableColumn id="5" xr3:uid="{1C0C3BE0-BC06-3443-A41B-6DDF47417446}" name="2016"/>
    <tableColumn id="6" xr3:uid="{AE7C961A-0D86-DA4C-82E2-C62659021ABC}" name="2015" dataDxfId="12"/>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9EA51-CF29-E947-8D35-ACD8FB593008}">
  <dimension ref="B2:P11"/>
  <sheetViews>
    <sheetView tabSelected="1" zoomScale="83" workbookViewId="0">
      <selection activeCell="L19" sqref="L19"/>
    </sheetView>
  </sheetViews>
  <sheetFormatPr baseColWidth="10" defaultRowHeight="16" x14ac:dyDescent="0.2"/>
  <cols>
    <col min="13" max="13" width="11" customWidth="1"/>
    <col min="14" max="14" width="13.83203125" customWidth="1"/>
  </cols>
  <sheetData>
    <row r="2" spans="2:16" ht="17" thickBot="1" x14ac:dyDescent="0.25"/>
    <row r="3" spans="2:16" x14ac:dyDescent="0.2">
      <c r="B3" t="s">
        <v>0</v>
      </c>
      <c r="K3" s="6" t="s">
        <v>1</v>
      </c>
      <c r="L3" s="7"/>
      <c r="M3" s="7"/>
      <c r="N3" s="8"/>
    </row>
    <row r="4" spans="2:16" ht="17" thickBot="1" x14ac:dyDescent="0.25">
      <c r="K4" s="9"/>
      <c r="L4" s="10"/>
      <c r="M4" s="10"/>
      <c r="N4" s="11"/>
    </row>
    <row r="5" spans="2:16" x14ac:dyDescent="0.2">
      <c r="K5" s="46" t="s">
        <v>2</v>
      </c>
      <c r="L5" s="47" t="s">
        <v>3</v>
      </c>
      <c r="M5" s="47" t="s">
        <v>4</v>
      </c>
      <c r="N5" s="47" t="s">
        <v>5</v>
      </c>
      <c r="P5" s="2" t="s">
        <v>6</v>
      </c>
    </row>
    <row r="6" spans="2:16" ht="17" thickBot="1" x14ac:dyDescent="0.25">
      <c r="K6" s="42">
        <v>2014</v>
      </c>
      <c r="L6" s="37">
        <v>223.57</v>
      </c>
      <c r="M6" s="38">
        <v>0</v>
      </c>
      <c r="N6" s="44">
        <v>1</v>
      </c>
      <c r="P6" s="3" cm="1">
        <f t="array" ref="P6">GEOMEAN(1+'Q1'!$M$6:$M$11)-1</f>
        <v>3.3048637333841224E-3</v>
      </c>
    </row>
    <row r="7" spans="2:16" x14ac:dyDescent="0.2">
      <c r="K7" s="43">
        <v>2015</v>
      </c>
      <c r="L7" s="39">
        <v>265.41000000000003</v>
      </c>
      <c r="M7" s="40">
        <f>(L7-L6)/L6</f>
        <v>0.18714496578252912</v>
      </c>
      <c r="N7" s="45">
        <f>(1+M7)*N6</f>
        <v>1.187144965782529</v>
      </c>
    </row>
    <row r="8" spans="2:16" x14ac:dyDescent="0.2">
      <c r="K8" s="42">
        <v>2016</v>
      </c>
      <c r="L8" s="37">
        <v>229.51</v>
      </c>
      <c r="M8" s="41">
        <f t="shared" ref="M8:M11" si="0">(L8-L7)/L7</f>
        <v>-0.1352624241739197</v>
      </c>
      <c r="N8" s="44">
        <f t="shared" ref="N8:N10" si="1">(1+M8)*N7</f>
        <v>1.0265688598649192</v>
      </c>
    </row>
    <row r="9" spans="2:16" x14ac:dyDescent="0.2">
      <c r="K9" s="43">
        <v>2017</v>
      </c>
      <c r="L9" s="39">
        <v>343.85</v>
      </c>
      <c r="M9" s="40">
        <f t="shared" si="0"/>
        <v>0.4981917999215722</v>
      </c>
      <c r="N9" s="45">
        <f>(1+M9)*N8</f>
        <v>1.5379970479044593</v>
      </c>
    </row>
    <row r="10" spans="2:16" x14ac:dyDescent="0.2">
      <c r="K10" s="42">
        <v>2018</v>
      </c>
      <c r="L10" s="37">
        <v>306.64999999999998</v>
      </c>
      <c r="M10" s="41">
        <f t="shared" si="0"/>
        <v>-0.10818670932092495</v>
      </c>
      <c r="N10" s="44">
        <f t="shared" si="1"/>
        <v>1.3716062083463789</v>
      </c>
    </row>
    <row r="11" spans="2:16" x14ac:dyDescent="0.2">
      <c r="K11" s="43">
        <v>2019</v>
      </c>
      <c r="L11" s="39">
        <v>228.04</v>
      </c>
      <c r="M11" s="40">
        <f t="shared" si="0"/>
        <v>-0.25635088863525191</v>
      </c>
      <c r="N11" s="45">
        <f>(1+M11)*N10</f>
        <v>1.0199937379791562</v>
      </c>
    </row>
  </sheetData>
  <mergeCells count="1">
    <mergeCell ref="K3:N4"/>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56E9A-0139-EB45-91EB-A16DB6D5E9B6}">
  <dimension ref="B3:N31"/>
  <sheetViews>
    <sheetView topLeftCell="A5" zoomScale="85" workbookViewId="0">
      <selection activeCell="I16" sqref="I16:I21"/>
    </sheetView>
  </sheetViews>
  <sheetFormatPr baseColWidth="10" defaultRowHeight="16" x14ac:dyDescent="0.2"/>
  <cols>
    <col min="2" max="2" width="13" customWidth="1"/>
    <col min="3" max="3" width="14.1640625" customWidth="1"/>
    <col min="9" max="9" width="12.5" customWidth="1"/>
  </cols>
  <sheetData>
    <row r="3" spans="2:14" x14ac:dyDescent="0.2">
      <c r="B3" t="s">
        <v>7</v>
      </c>
    </row>
    <row r="8" spans="2:14" x14ac:dyDescent="0.2">
      <c r="B8" s="33" t="s">
        <v>8</v>
      </c>
      <c r="C8" s="26" t="s">
        <v>42</v>
      </c>
      <c r="D8" s="26" t="s">
        <v>43</v>
      </c>
      <c r="E8" s="26" t="s">
        <v>44</v>
      </c>
      <c r="F8" s="26" t="s">
        <v>45</v>
      </c>
      <c r="G8" s="27" t="s">
        <v>46</v>
      </c>
    </row>
    <row r="9" spans="2:14" x14ac:dyDescent="0.2">
      <c r="B9" s="34" t="s">
        <v>9</v>
      </c>
      <c r="C9" s="1">
        <v>39506</v>
      </c>
      <c r="D9" s="1">
        <v>39831</v>
      </c>
      <c r="E9" s="1">
        <v>37728</v>
      </c>
      <c r="F9" s="1">
        <v>37047</v>
      </c>
      <c r="G9" s="24">
        <v>38226</v>
      </c>
    </row>
    <row r="10" spans="2:14" x14ac:dyDescent="0.2">
      <c r="B10" s="34" t="s">
        <v>10</v>
      </c>
      <c r="C10" s="1">
        <v>11083</v>
      </c>
      <c r="D10" s="1">
        <v>3825</v>
      </c>
      <c r="E10" s="1">
        <v>9335</v>
      </c>
      <c r="F10" s="1">
        <v>8901</v>
      </c>
      <c r="G10" s="24">
        <v>9938</v>
      </c>
    </row>
    <row r="11" spans="2:14" x14ac:dyDescent="0.2">
      <c r="B11" s="34" t="s">
        <v>11</v>
      </c>
      <c r="C11" s="5">
        <f>C10/C9</f>
        <v>0.28053966486103377</v>
      </c>
      <c r="D11" s="5">
        <f t="shared" ref="D11:G11" si="0">D10/D9</f>
        <v>9.6030729833546741E-2</v>
      </c>
      <c r="E11" s="5">
        <f t="shared" si="0"/>
        <v>0.24742896522476676</v>
      </c>
      <c r="F11" s="5">
        <f t="shared" si="0"/>
        <v>0.24026236942262533</v>
      </c>
      <c r="G11" s="25">
        <f t="shared" si="0"/>
        <v>0.25998011824412703</v>
      </c>
    </row>
    <row r="12" spans="2:14" x14ac:dyDescent="0.2">
      <c r="B12" s="35" t="s">
        <v>14</v>
      </c>
      <c r="C12" s="14">
        <f>(C9-D9)/D9</f>
        <v>-8.1594737767065849E-3</v>
      </c>
      <c r="D12" s="14">
        <f t="shared" ref="C12:E13" si="1">(D9-E9)/E9</f>
        <v>5.5741094147582694E-2</v>
      </c>
      <c r="E12" s="14">
        <f t="shared" si="1"/>
        <v>1.8382055227143899E-2</v>
      </c>
      <c r="F12" s="14">
        <f>(F9-G9)/G9</f>
        <v>-3.0842881808193376E-2</v>
      </c>
      <c r="G12" s="24">
        <v>0</v>
      </c>
    </row>
    <row r="13" spans="2:14" x14ac:dyDescent="0.2">
      <c r="B13" s="36" t="s">
        <v>15</v>
      </c>
      <c r="C13" s="28">
        <f>(C10-D10)/D10</f>
        <v>1.8975163398692811</v>
      </c>
      <c r="D13" s="28">
        <f t="shared" si="1"/>
        <v>-0.59025174076057851</v>
      </c>
      <c r="E13" s="28">
        <f t="shared" si="1"/>
        <v>4.8758566453207502E-2</v>
      </c>
      <c r="F13" s="28">
        <f>(F10-G10)/G10</f>
        <v>-0.10434695109680016</v>
      </c>
      <c r="G13" s="29">
        <v>0</v>
      </c>
    </row>
    <row r="16" spans="2:14" x14ac:dyDescent="0.2">
      <c r="I16" s="33" t="s">
        <v>8</v>
      </c>
      <c r="J16" s="26" t="s">
        <v>46</v>
      </c>
      <c r="K16" s="26" t="s">
        <v>45</v>
      </c>
      <c r="L16" s="26" t="s">
        <v>44</v>
      </c>
      <c r="M16" s="26" t="s">
        <v>43</v>
      </c>
      <c r="N16" s="27" t="s">
        <v>42</v>
      </c>
    </row>
    <row r="17" spans="2:14" x14ac:dyDescent="0.2">
      <c r="B17" s="4" t="s">
        <v>12</v>
      </c>
      <c r="C17" s="4" t="s">
        <v>13</v>
      </c>
      <c r="I17" s="34" t="s">
        <v>9</v>
      </c>
      <c r="J17" s="1">
        <v>38226</v>
      </c>
      <c r="K17" s="1">
        <v>37047</v>
      </c>
      <c r="L17" s="1">
        <v>37728</v>
      </c>
      <c r="M17" s="1">
        <v>39831</v>
      </c>
      <c r="N17" s="24">
        <v>39506</v>
      </c>
    </row>
    <row r="18" spans="2:14" x14ac:dyDescent="0.2">
      <c r="B18" s="13" cm="1">
        <f t="array" ref="B18">GEOMEAN(1+C12:F12)-1</f>
        <v>8.2681556350179264E-3</v>
      </c>
      <c r="C18" s="13" cm="1">
        <f t="array" ref="C18">GEOMEAN(1+C13:F13)-1</f>
        <v>2.7636651189088202E-2</v>
      </c>
      <c r="I18" s="34" t="s">
        <v>10</v>
      </c>
      <c r="J18" s="1">
        <v>9938</v>
      </c>
      <c r="K18" s="1">
        <v>8901</v>
      </c>
      <c r="L18" s="1">
        <v>9335</v>
      </c>
      <c r="M18" s="1">
        <v>3825</v>
      </c>
      <c r="N18" s="24">
        <v>11083</v>
      </c>
    </row>
    <row r="19" spans="2:14" x14ac:dyDescent="0.2">
      <c r="I19" s="34" t="s">
        <v>11</v>
      </c>
      <c r="J19" s="5">
        <f>J18/J17</f>
        <v>0.25998011824412703</v>
      </c>
      <c r="K19" s="5">
        <f t="shared" ref="K19" si="2">K18/K17</f>
        <v>0.24026236942262533</v>
      </c>
      <c r="L19" s="5">
        <f t="shared" ref="L19" si="3">L18/L17</f>
        <v>0.24742896522476676</v>
      </c>
      <c r="M19" s="5">
        <f t="shared" ref="M19" si="4">M18/M17</f>
        <v>9.6030729833546741E-2</v>
      </c>
      <c r="N19" s="25">
        <f t="shared" ref="N19" si="5">N18/N17</f>
        <v>0.28053966486103377</v>
      </c>
    </row>
    <row r="20" spans="2:14" x14ac:dyDescent="0.2">
      <c r="I20" s="35" t="s">
        <v>14</v>
      </c>
      <c r="J20" s="5">
        <v>0</v>
      </c>
      <c r="K20" s="14">
        <f>(K17-J17)/J17</f>
        <v>-3.0842881808193376E-2</v>
      </c>
      <c r="L20" s="14">
        <f>(L17-K17)/K17</f>
        <v>1.8382055227143899E-2</v>
      </c>
      <c r="M20" s="14">
        <f>(M17-L17)/L17</f>
        <v>5.5741094147582694E-2</v>
      </c>
      <c r="N20" s="30">
        <f>(N17-M17)/M17</f>
        <v>-8.1594737767065849E-3</v>
      </c>
    </row>
    <row r="21" spans="2:14" x14ac:dyDescent="0.2">
      <c r="I21" s="36" t="s">
        <v>15</v>
      </c>
      <c r="J21" s="31">
        <v>0</v>
      </c>
      <c r="K21" s="28">
        <f>(K18-J18)/J18</f>
        <v>-0.10434695109680016</v>
      </c>
      <c r="L21" s="28">
        <f>(L18-K18)/K18</f>
        <v>4.8758566453207502E-2</v>
      </c>
      <c r="M21" s="28">
        <f>(M18-L18)/L18</f>
        <v>-0.59025174076057851</v>
      </c>
      <c r="N21" s="32">
        <f>(N18-M18)/M18</f>
        <v>1.8975163398692811</v>
      </c>
    </row>
    <row r="25" spans="2:14" x14ac:dyDescent="0.2">
      <c r="J25" s="15"/>
      <c r="K25" s="15"/>
      <c r="L25" s="15"/>
      <c r="M25" s="15"/>
      <c r="N25" s="15"/>
    </row>
    <row r="26" spans="2:14" x14ac:dyDescent="0.2">
      <c r="J26" s="15"/>
      <c r="K26" s="12"/>
      <c r="L26" s="12"/>
      <c r="M26" s="12"/>
      <c r="N26" s="12"/>
    </row>
    <row r="27" spans="2:14" x14ac:dyDescent="0.2">
      <c r="J27" s="15"/>
      <c r="K27" s="12"/>
      <c r="L27" s="12"/>
      <c r="M27" s="12"/>
      <c r="N27" s="12"/>
    </row>
    <row r="30" spans="2:14" x14ac:dyDescent="0.2">
      <c r="B30" s="4" t="s">
        <v>12</v>
      </c>
      <c r="C30" s="4" t="s">
        <v>13</v>
      </c>
    </row>
    <row r="31" spans="2:14" x14ac:dyDescent="0.2">
      <c r="B31" s="13">
        <f>AVERAGE(C12:F12)</f>
        <v>8.780198447456658E-3</v>
      </c>
      <c r="C31" s="13">
        <f>AVERAGE(C13:F13)</f>
        <v>0.31291905361627748</v>
      </c>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956A6-9630-F249-AFB6-DAC2184A810B}">
  <dimension ref="B4:N19"/>
  <sheetViews>
    <sheetView topLeftCell="A6" zoomScale="93" zoomScaleNormal="60" workbookViewId="0">
      <selection activeCell="B11" sqref="B11:B16"/>
    </sheetView>
  </sheetViews>
  <sheetFormatPr baseColWidth="10" defaultRowHeight="16" x14ac:dyDescent="0.2"/>
  <cols>
    <col min="2" max="2" width="13.5" customWidth="1"/>
    <col min="3" max="3" width="13.6640625" customWidth="1"/>
    <col min="9" max="9" width="13.6640625" customWidth="1"/>
  </cols>
  <sheetData>
    <row r="4" spans="2:14" x14ac:dyDescent="0.2">
      <c r="B4" t="s">
        <v>16</v>
      </c>
    </row>
    <row r="9" spans="2:14" x14ac:dyDescent="0.2">
      <c r="B9" s="17" t="s">
        <v>17</v>
      </c>
      <c r="C9" s="17"/>
      <c r="D9" s="17"/>
      <c r="E9" s="17"/>
      <c r="F9" s="17"/>
      <c r="G9" s="17"/>
      <c r="I9" s="17" t="s">
        <v>18</v>
      </c>
      <c r="J9" s="17"/>
      <c r="K9" s="17"/>
      <c r="L9" s="17"/>
      <c r="M9" s="17"/>
      <c r="N9" s="17"/>
    </row>
    <row r="10" spans="2:14" x14ac:dyDescent="0.2">
      <c r="B10" s="17"/>
      <c r="C10" s="17"/>
      <c r="D10" s="17"/>
      <c r="E10" s="17"/>
      <c r="F10" s="17"/>
      <c r="G10" s="17"/>
      <c r="I10" s="17"/>
      <c r="J10" s="17"/>
      <c r="K10" s="17"/>
      <c r="L10" s="17"/>
      <c r="M10" s="17"/>
      <c r="N10" s="17"/>
    </row>
    <row r="11" spans="2:14" x14ac:dyDescent="0.2">
      <c r="B11" s="33" t="s">
        <v>8</v>
      </c>
      <c r="C11" s="26" t="s">
        <v>42</v>
      </c>
      <c r="D11" s="26" t="s">
        <v>43</v>
      </c>
      <c r="E11" s="26" t="s">
        <v>44</v>
      </c>
      <c r="F11" s="26" t="s">
        <v>45</v>
      </c>
      <c r="G11" s="27" t="s">
        <v>46</v>
      </c>
      <c r="I11" s="33" t="s">
        <v>8</v>
      </c>
      <c r="J11" s="26" t="s">
        <v>42</v>
      </c>
      <c r="K11" s="26" t="s">
        <v>43</v>
      </c>
      <c r="L11" s="26" t="s">
        <v>44</v>
      </c>
      <c r="M11" s="26" t="s">
        <v>45</v>
      </c>
      <c r="N11" s="27" t="s">
        <v>46</v>
      </c>
    </row>
    <row r="12" spans="2:14" x14ac:dyDescent="0.2">
      <c r="B12" s="34" t="s">
        <v>9</v>
      </c>
      <c r="C12" s="1">
        <v>39506</v>
      </c>
      <c r="D12" s="1">
        <v>39831</v>
      </c>
      <c r="E12" s="1">
        <v>37728</v>
      </c>
      <c r="F12" s="1">
        <v>37047</v>
      </c>
      <c r="G12" s="24">
        <v>38226</v>
      </c>
      <c r="I12" s="34" t="s">
        <v>9</v>
      </c>
      <c r="J12" s="1">
        <v>121162</v>
      </c>
      <c r="K12" s="1">
        <v>122662</v>
      </c>
      <c r="L12" s="1">
        <v>115337</v>
      </c>
      <c r="M12" s="1">
        <v>109830</v>
      </c>
      <c r="N12" s="24">
        <v>108465</v>
      </c>
    </row>
    <row r="13" spans="2:14" x14ac:dyDescent="0.2">
      <c r="B13" s="34" t="s">
        <v>10</v>
      </c>
      <c r="C13" s="1">
        <v>11083</v>
      </c>
      <c r="D13" s="1">
        <v>3825</v>
      </c>
      <c r="E13" s="1">
        <v>9335</v>
      </c>
      <c r="F13" s="1">
        <v>8901</v>
      </c>
      <c r="G13" s="24">
        <v>9938</v>
      </c>
      <c r="I13" s="34" t="s">
        <v>10</v>
      </c>
      <c r="J13" s="1">
        <v>3076</v>
      </c>
      <c r="K13" s="1">
        <v>1890</v>
      </c>
      <c r="L13" s="1">
        <v>1959</v>
      </c>
      <c r="M13" s="1">
        <v>2021</v>
      </c>
      <c r="N13" s="24">
        <v>1711</v>
      </c>
    </row>
    <row r="14" spans="2:14" x14ac:dyDescent="0.2">
      <c r="B14" s="34" t="s">
        <v>11</v>
      </c>
      <c r="C14" s="5">
        <f>C13/C12</f>
        <v>0.28053966486103377</v>
      </c>
      <c r="D14" s="5">
        <f t="shared" ref="D14:G14" si="0">D13/D12</f>
        <v>9.6030729833546741E-2</v>
      </c>
      <c r="E14" s="5">
        <f t="shared" si="0"/>
        <v>0.24742896522476676</v>
      </c>
      <c r="F14" s="5">
        <f t="shared" si="0"/>
        <v>0.24026236942262533</v>
      </c>
      <c r="G14" s="25">
        <f t="shared" si="0"/>
        <v>0.25998011824412703</v>
      </c>
      <c r="I14" s="34" t="s">
        <v>11</v>
      </c>
      <c r="J14" s="5">
        <f>J13/J12</f>
        <v>2.5387497730311483E-2</v>
      </c>
      <c r="K14" s="5">
        <f t="shared" ref="K14:N14" si="1">K13/K12</f>
        <v>1.5408194876979016E-2</v>
      </c>
      <c r="L14" s="5">
        <f t="shared" si="1"/>
        <v>1.698500914710804E-2</v>
      </c>
      <c r="M14" s="5">
        <f t="shared" si="1"/>
        <v>1.8401165437494309E-2</v>
      </c>
      <c r="N14" s="25">
        <f t="shared" si="1"/>
        <v>1.5774673857926521E-2</v>
      </c>
    </row>
    <row r="15" spans="2:14" x14ac:dyDescent="0.2">
      <c r="B15" s="35" t="s">
        <v>14</v>
      </c>
      <c r="C15" s="14">
        <f>(C12-D12)/D12</f>
        <v>-8.1594737767065849E-3</v>
      </c>
      <c r="D15" s="14">
        <f t="shared" ref="D15:F16" si="2">(D12-E12)/E12</f>
        <v>5.5741094147582694E-2</v>
      </c>
      <c r="E15" s="14">
        <f t="shared" si="2"/>
        <v>1.8382055227143899E-2</v>
      </c>
      <c r="F15" s="14">
        <f>(F12-G12)/G12</f>
        <v>-3.0842881808193376E-2</v>
      </c>
      <c r="G15" s="24">
        <v>0</v>
      </c>
      <c r="I15" s="35" t="s">
        <v>14</v>
      </c>
      <c r="J15" s="14">
        <f>(J12-K12)/K12</f>
        <v>-1.2228726092840489E-2</v>
      </c>
      <c r="K15" s="14">
        <f t="shared" ref="K15:M15" si="3">(K12-L12)/L12</f>
        <v>6.3509541604168648E-2</v>
      </c>
      <c r="L15" s="14">
        <f t="shared" si="3"/>
        <v>5.0141127196576527E-2</v>
      </c>
      <c r="M15" s="14">
        <f>(M12-N12)/N12</f>
        <v>1.2584704743465635E-2</v>
      </c>
      <c r="N15" s="24">
        <v>0</v>
      </c>
    </row>
    <row r="16" spans="2:14" x14ac:dyDescent="0.2">
      <c r="B16" s="36" t="s">
        <v>15</v>
      </c>
      <c r="C16" s="28">
        <f>(C13-D13)/D13</f>
        <v>1.8975163398692811</v>
      </c>
      <c r="D16" s="28">
        <f t="shared" si="2"/>
        <v>-0.59025174076057851</v>
      </c>
      <c r="E16" s="28">
        <f t="shared" si="2"/>
        <v>4.8758566453207502E-2</v>
      </c>
      <c r="F16" s="28">
        <f>(F13-G13)/G13</f>
        <v>-0.10434695109680016</v>
      </c>
      <c r="G16" s="29">
        <v>0</v>
      </c>
      <c r="I16" s="36" t="s">
        <v>15</v>
      </c>
      <c r="J16" s="28">
        <f>(J13-K13)/K13</f>
        <v>0.62751322751322747</v>
      </c>
      <c r="K16" s="28">
        <f t="shared" ref="K16:M16" si="4">(K13-L13)/L13</f>
        <v>-3.5222052067381319E-2</v>
      </c>
      <c r="L16" s="28">
        <f t="shared" si="4"/>
        <v>-3.0677882236516577E-2</v>
      </c>
      <c r="M16" s="28">
        <f>(M13-N13)/N13</f>
        <v>0.18118059614260668</v>
      </c>
      <c r="N16" s="29">
        <v>0</v>
      </c>
    </row>
    <row r="18" spans="2:10" x14ac:dyDescent="0.2">
      <c r="B18" s="4" t="s">
        <v>12</v>
      </c>
      <c r="C18" s="4" t="s">
        <v>13</v>
      </c>
      <c r="I18" s="4" t="s">
        <v>12</v>
      </c>
      <c r="J18" s="4" t="s">
        <v>13</v>
      </c>
    </row>
    <row r="19" spans="2:10" x14ac:dyDescent="0.2">
      <c r="B19" s="13" cm="1">
        <f t="array" ref="B19">GEOMEAN(1+C15:F15)-1</f>
        <v>8.2681556350179264E-3</v>
      </c>
      <c r="C19" s="13" cm="1">
        <f t="array" ref="C19">GEOMEAN(1+C16:F16)-1</f>
        <v>2.7636651189088202E-2</v>
      </c>
      <c r="I19" s="13" cm="1">
        <f t="array" ref="I19">GEOMEAN(1+J15:M15)-1</f>
        <v>2.8061755021169699E-2</v>
      </c>
      <c r="J19" s="13" cm="1">
        <f t="array" ref="J19">GEOMEAN(1+J16:M16)-1</f>
        <v>0.15793473120712576</v>
      </c>
    </row>
  </sheetData>
  <mergeCells count="2">
    <mergeCell ref="B9:G10"/>
    <mergeCell ref="I9:N10"/>
  </mergeCells>
  <conditionalFormatting sqref="B19">
    <cfRule type="cellIs" dxfId="43" priority="7" operator="lessThan">
      <formula>$I$19</formula>
    </cfRule>
    <cfRule type="cellIs" dxfId="42" priority="8" operator="greaterThan">
      <formula>$I$19</formula>
    </cfRule>
  </conditionalFormatting>
  <conditionalFormatting sqref="C19">
    <cfRule type="cellIs" dxfId="41" priority="5" operator="lessThan">
      <formula>$J$19</formula>
    </cfRule>
    <cfRule type="cellIs" dxfId="40" priority="6" operator="greaterThan">
      <formula>$J$19</formula>
    </cfRule>
  </conditionalFormatting>
  <conditionalFormatting sqref="I19">
    <cfRule type="cellIs" dxfId="39" priority="3" operator="lessThan">
      <formula>$B$19</formula>
    </cfRule>
    <cfRule type="cellIs" dxfId="38" priority="4" operator="greaterThan">
      <formula>$B$19</formula>
    </cfRule>
  </conditionalFormatting>
  <conditionalFormatting sqref="J19">
    <cfRule type="cellIs" dxfId="37" priority="1" operator="lessThan">
      <formula>$C$19</formula>
    </cfRule>
    <cfRule type="cellIs" dxfId="36" priority="2" operator="greaterThan">
      <formula>$C$19</formula>
    </cfRule>
  </conditionalFormatting>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06D95-3BF3-944E-9F8D-8D40F376F19B}">
  <dimension ref="B3:P53"/>
  <sheetViews>
    <sheetView topLeftCell="A26" zoomScale="94" zoomScaleNormal="100" workbookViewId="0">
      <selection activeCell="Q48" sqref="Q48"/>
    </sheetView>
  </sheetViews>
  <sheetFormatPr baseColWidth="10" defaultRowHeight="16" x14ac:dyDescent="0.2"/>
  <cols>
    <col min="3" max="3" width="16.83203125" customWidth="1"/>
    <col min="11" max="11" width="21.83203125" customWidth="1"/>
    <col min="12" max="12" width="14.33203125" customWidth="1"/>
    <col min="14" max="14" width="17.1640625" customWidth="1"/>
    <col min="15" max="15" width="15.33203125" customWidth="1"/>
  </cols>
  <sheetData>
    <row r="3" spans="2:16" x14ac:dyDescent="0.2">
      <c r="B3" t="s">
        <v>19</v>
      </c>
      <c r="K3" s="18" t="s">
        <v>8</v>
      </c>
      <c r="L3" s="18">
        <v>2014</v>
      </c>
      <c r="M3" s="18">
        <v>2015</v>
      </c>
      <c r="N3" s="18">
        <v>2016</v>
      </c>
      <c r="O3" s="18">
        <v>2017</v>
      </c>
      <c r="P3" s="18">
        <v>2018</v>
      </c>
    </row>
    <row r="4" spans="2:16" x14ac:dyDescent="0.2">
      <c r="K4" s="19" t="s">
        <v>20</v>
      </c>
      <c r="L4" s="1">
        <v>74334</v>
      </c>
      <c r="M4" s="1">
        <v>70200</v>
      </c>
      <c r="N4" s="1">
        <v>71937</v>
      </c>
      <c r="O4" s="1">
        <v>76481</v>
      </c>
      <c r="P4" s="1">
        <v>81534</v>
      </c>
    </row>
    <row r="5" spans="2:16" x14ac:dyDescent="0.2">
      <c r="K5" s="19" t="s">
        <v>21</v>
      </c>
      <c r="L5" s="1">
        <v>20929</v>
      </c>
      <c r="M5" s="1">
        <v>18368</v>
      </c>
      <c r="N5" s="1">
        <v>21350</v>
      </c>
      <c r="O5" s="1">
        <v>19565</v>
      </c>
      <c r="P5" s="1">
        <v>21253</v>
      </c>
    </row>
    <row r="6" spans="2:16" x14ac:dyDescent="0.2">
      <c r="K6" s="19" t="s">
        <v>22</v>
      </c>
      <c r="L6" s="1">
        <v>518</v>
      </c>
      <c r="M6" s="1">
        <v>552</v>
      </c>
      <c r="N6" s="1">
        <v>763</v>
      </c>
      <c r="O6" s="1">
        <v>1017</v>
      </c>
      <c r="P6" s="1">
        <v>1194</v>
      </c>
    </row>
    <row r="7" spans="2:16" x14ac:dyDescent="0.2">
      <c r="K7" s="19" t="s">
        <v>23</v>
      </c>
      <c r="L7" s="1">
        <v>16323</v>
      </c>
      <c r="M7" s="1">
        <v>15409</v>
      </c>
      <c r="N7" s="1">
        <v>16540</v>
      </c>
      <c r="O7" s="1">
        <v>1300</v>
      </c>
      <c r="P7" s="1">
        <v>15297</v>
      </c>
    </row>
    <row r="8" spans="2:16" x14ac:dyDescent="0.2">
      <c r="K8" s="19" t="s">
        <v>24</v>
      </c>
      <c r="L8" s="1">
        <v>6.29</v>
      </c>
      <c r="M8" s="1">
        <v>5.89</v>
      </c>
      <c r="N8" s="1">
        <v>6.33</v>
      </c>
      <c r="O8" s="1">
        <v>1.34</v>
      </c>
      <c r="P8" s="1">
        <v>6.67</v>
      </c>
    </row>
    <row r="9" spans="2:16" x14ac:dyDescent="0.2">
      <c r="K9" s="19" t="s">
        <v>25</v>
      </c>
      <c r="L9" s="1">
        <v>131119</v>
      </c>
      <c r="M9" s="1">
        <v>133411</v>
      </c>
      <c r="N9" s="1">
        <v>141208</v>
      </c>
      <c r="O9" s="1">
        <v>157303</v>
      </c>
      <c r="P9" s="1">
        <v>152954</v>
      </c>
    </row>
    <row r="10" spans="2:16" x14ac:dyDescent="0.2">
      <c r="K10" s="19" t="s">
        <v>26</v>
      </c>
      <c r="L10" s="1">
        <v>7633</v>
      </c>
      <c r="M10" s="1">
        <v>6668</v>
      </c>
      <c r="N10" s="1">
        <v>6918</v>
      </c>
      <c r="O10" s="1">
        <v>7310</v>
      </c>
      <c r="P10" s="1">
        <v>7537</v>
      </c>
    </row>
    <row r="11" spans="2:16" x14ac:dyDescent="0.2">
      <c r="K11" s="19" t="s">
        <v>27</v>
      </c>
      <c r="L11" s="1">
        <v>61367</v>
      </c>
      <c r="M11" s="1">
        <v>62261</v>
      </c>
      <c r="N11" s="1">
        <v>70790</v>
      </c>
      <c r="O11" s="1">
        <v>97143</v>
      </c>
      <c r="P11" s="1">
        <v>93202</v>
      </c>
    </row>
    <row r="12" spans="2:16" x14ac:dyDescent="0.2">
      <c r="K12" s="19" t="s">
        <v>28</v>
      </c>
      <c r="L12" s="1">
        <v>97245</v>
      </c>
      <c r="M12" s="1">
        <v>103879</v>
      </c>
      <c r="N12" s="1">
        <v>110551</v>
      </c>
      <c r="O12" s="1">
        <v>101793</v>
      </c>
      <c r="P12" s="1">
        <v>106216</v>
      </c>
    </row>
    <row r="13" spans="2:16" x14ac:dyDescent="0.2">
      <c r="K13" s="19" t="s">
        <v>29</v>
      </c>
      <c r="L13" s="1">
        <v>18471</v>
      </c>
      <c r="M13" s="1">
        <v>19279</v>
      </c>
      <c r="N13" s="1">
        <v>18767</v>
      </c>
      <c r="O13" s="1">
        <v>21056</v>
      </c>
      <c r="P13" s="1">
        <v>22201</v>
      </c>
    </row>
    <row r="14" spans="2:16" x14ac:dyDescent="0.2">
      <c r="K14" s="19" t="s">
        <v>30</v>
      </c>
      <c r="L14" s="1">
        <v>14757</v>
      </c>
      <c r="M14" s="1">
        <v>15816</v>
      </c>
      <c r="N14" s="1">
        <v>15541</v>
      </c>
      <c r="O14" s="1">
        <v>17777</v>
      </c>
      <c r="P14" s="1">
        <v>18531</v>
      </c>
    </row>
    <row r="16" spans="2:16" x14ac:dyDescent="0.2">
      <c r="K16" s="18" t="s">
        <v>8</v>
      </c>
      <c r="L16" s="18">
        <v>2014</v>
      </c>
      <c r="M16" s="18">
        <v>2015</v>
      </c>
      <c r="N16" s="18">
        <v>2016</v>
      </c>
      <c r="O16" s="18">
        <v>2017</v>
      </c>
      <c r="P16" s="18">
        <v>2018</v>
      </c>
    </row>
    <row r="17" spans="11:16" x14ac:dyDescent="0.2">
      <c r="K17" s="19" t="s">
        <v>20</v>
      </c>
      <c r="L17" s="1">
        <v>1</v>
      </c>
      <c r="M17" s="20">
        <f>M4/L4</f>
        <v>0.94438614900314799</v>
      </c>
      <c r="N17" s="20">
        <f t="shared" ref="N17:P17" si="0">N4/M4</f>
        <v>1.0247435897435897</v>
      </c>
      <c r="O17" s="20">
        <f t="shared" si="0"/>
        <v>1.0631663816950943</v>
      </c>
      <c r="P17" s="20">
        <f>P4/O4</f>
        <v>1.0660686968005126</v>
      </c>
    </row>
    <row r="18" spans="11:16" x14ac:dyDescent="0.2">
      <c r="K18" s="19" t="s">
        <v>21</v>
      </c>
      <c r="L18" s="1">
        <v>1</v>
      </c>
      <c r="M18" s="20">
        <f t="shared" ref="M18:P27" si="1">M5/L5</f>
        <v>0.87763390510774519</v>
      </c>
      <c r="N18" s="20">
        <f t="shared" si="1"/>
        <v>1.1623475609756098</v>
      </c>
      <c r="O18" s="20">
        <f t="shared" si="1"/>
        <v>0.91639344262295086</v>
      </c>
      <c r="P18" s="20">
        <f t="shared" si="1"/>
        <v>1.0862765141834909</v>
      </c>
    </row>
    <row r="19" spans="11:16" x14ac:dyDescent="0.2">
      <c r="K19" s="19" t="s">
        <v>22</v>
      </c>
      <c r="L19" s="1">
        <v>1</v>
      </c>
      <c r="M19" s="20">
        <f t="shared" si="1"/>
        <v>1.0656370656370657</v>
      </c>
      <c r="N19" s="20">
        <f t="shared" si="1"/>
        <v>1.3822463768115942</v>
      </c>
      <c r="O19" s="20">
        <f t="shared" si="1"/>
        <v>1.3328964613368284</v>
      </c>
      <c r="P19" s="20">
        <f t="shared" si="1"/>
        <v>1.1740412979351031</v>
      </c>
    </row>
    <row r="20" spans="11:16" x14ac:dyDescent="0.2">
      <c r="K20" s="19" t="s">
        <v>23</v>
      </c>
      <c r="L20" s="1">
        <v>1</v>
      </c>
      <c r="M20" s="20">
        <f t="shared" si="1"/>
        <v>0.94400539116583959</v>
      </c>
      <c r="N20" s="20">
        <f t="shared" si="1"/>
        <v>1.0733986631189565</v>
      </c>
      <c r="O20" s="20">
        <f t="shared" si="1"/>
        <v>7.8597339782345829E-2</v>
      </c>
      <c r="P20" s="20">
        <f t="shared" si="1"/>
        <v>11.766923076923076</v>
      </c>
    </row>
    <row r="21" spans="11:16" x14ac:dyDescent="0.2">
      <c r="K21" s="19" t="s">
        <v>24</v>
      </c>
      <c r="L21" s="1">
        <v>1</v>
      </c>
      <c r="M21" s="20">
        <f t="shared" si="1"/>
        <v>0.93640699523052462</v>
      </c>
      <c r="N21" s="20">
        <f t="shared" si="1"/>
        <v>1.0747028862478778</v>
      </c>
      <c r="O21" s="20">
        <f t="shared" si="1"/>
        <v>0.21169036334913113</v>
      </c>
      <c r="P21" s="20">
        <f t="shared" si="1"/>
        <v>4.9776119402985071</v>
      </c>
    </row>
    <row r="22" spans="11:16" x14ac:dyDescent="0.2">
      <c r="K22" s="19" t="s">
        <v>25</v>
      </c>
      <c r="L22" s="1">
        <v>1</v>
      </c>
      <c r="M22" s="20">
        <f t="shared" si="1"/>
        <v>1.0174803041511908</v>
      </c>
      <c r="N22" s="20">
        <f t="shared" si="1"/>
        <v>1.0584434566864802</v>
      </c>
      <c r="O22" s="20">
        <f t="shared" si="1"/>
        <v>1.1139807942892754</v>
      </c>
      <c r="P22" s="20">
        <f t="shared" si="1"/>
        <v>0.97235272054569843</v>
      </c>
    </row>
    <row r="23" spans="11:16" x14ac:dyDescent="0.2">
      <c r="K23" s="19" t="s">
        <v>26</v>
      </c>
      <c r="L23" s="1">
        <v>1</v>
      </c>
      <c r="M23" s="20">
        <f t="shared" si="1"/>
        <v>0.87357526529542773</v>
      </c>
      <c r="N23" s="20">
        <f t="shared" si="1"/>
        <v>1.0374925014997001</v>
      </c>
      <c r="O23" s="20">
        <f t="shared" si="1"/>
        <v>1.0566637756577046</v>
      </c>
      <c r="P23" s="20">
        <f t="shared" si="1"/>
        <v>1.0310533515731874</v>
      </c>
    </row>
    <row r="24" spans="11:16" x14ac:dyDescent="0.2">
      <c r="K24" s="19" t="s">
        <v>27</v>
      </c>
      <c r="L24" s="1">
        <v>1</v>
      </c>
      <c r="M24" s="20">
        <f t="shared" si="1"/>
        <v>1.0145680903417147</v>
      </c>
      <c r="N24" s="20">
        <f t="shared" si="1"/>
        <v>1.1369878415059187</v>
      </c>
      <c r="O24" s="20">
        <f t="shared" si="1"/>
        <v>1.3722700946461364</v>
      </c>
      <c r="P24" s="20">
        <f t="shared" si="1"/>
        <v>0.95943094201332058</v>
      </c>
    </row>
    <row r="25" spans="11:16" x14ac:dyDescent="0.2">
      <c r="K25" s="19" t="s">
        <v>28</v>
      </c>
      <c r="L25" s="1">
        <v>1</v>
      </c>
      <c r="M25" s="20">
        <f t="shared" si="1"/>
        <v>1.0682194457298575</v>
      </c>
      <c r="N25" s="20">
        <f t="shared" si="1"/>
        <v>1.0642285736289336</v>
      </c>
      <c r="O25" s="20">
        <f t="shared" si="1"/>
        <v>0.92077864515020214</v>
      </c>
      <c r="P25" s="20">
        <f t="shared" si="1"/>
        <v>1.0434509249162516</v>
      </c>
    </row>
    <row r="26" spans="11:16" x14ac:dyDescent="0.2">
      <c r="K26" s="19" t="s">
        <v>29</v>
      </c>
      <c r="L26" s="1">
        <v>1</v>
      </c>
      <c r="M26" s="20">
        <f t="shared" si="1"/>
        <v>1.0437442477397001</v>
      </c>
      <c r="N26" s="20">
        <f t="shared" si="1"/>
        <v>0.97344260594429166</v>
      </c>
      <c r="O26" s="20">
        <f t="shared" si="1"/>
        <v>1.1219694143976129</v>
      </c>
      <c r="P26" s="20">
        <f t="shared" si="1"/>
        <v>1.0543787993920972</v>
      </c>
    </row>
    <row r="27" spans="11:16" x14ac:dyDescent="0.2">
      <c r="K27" s="19" t="s">
        <v>30</v>
      </c>
      <c r="L27" s="1">
        <v>1</v>
      </c>
      <c r="M27" s="20">
        <f t="shared" si="1"/>
        <v>1.071762553364505</v>
      </c>
      <c r="N27" s="20">
        <f t="shared" si="1"/>
        <v>0.98261254425897826</v>
      </c>
      <c r="O27" s="20">
        <f t="shared" si="1"/>
        <v>1.1438774853613023</v>
      </c>
      <c r="P27" s="20">
        <f>P14/O14</f>
        <v>1.0424143556280587</v>
      </c>
    </row>
    <row r="29" spans="11:16" x14ac:dyDescent="0.2">
      <c r="K29" s="18" t="s">
        <v>8</v>
      </c>
      <c r="L29" s="18">
        <v>2014</v>
      </c>
      <c r="M29" s="18">
        <v>2015</v>
      </c>
      <c r="N29" s="18">
        <v>2016</v>
      </c>
      <c r="O29" s="18">
        <v>2017</v>
      </c>
      <c r="P29" s="18">
        <v>2018</v>
      </c>
    </row>
    <row r="30" spans="11:16" x14ac:dyDescent="0.2">
      <c r="K30" s="19" t="s">
        <v>20</v>
      </c>
      <c r="L30" s="1">
        <v>0</v>
      </c>
      <c r="M30" s="14">
        <f>(M4-L4)/L4</f>
        <v>-5.5613850996852045E-2</v>
      </c>
      <c r="N30" s="14">
        <f>(N4-M4)/M4</f>
        <v>2.4743589743589745E-2</v>
      </c>
      <c r="O30" s="14">
        <f>(O4-N4)/N4</f>
        <v>6.3166381695094323E-2</v>
      </c>
      <c r="P30" s="14">
        <f>(P4-O4)/O4</f>
        <v>6.6068696800512541E-2</v>
      </c>
    </row>
    <row r="31" spans="11:16" x14ac:dyDescent="0.2">
      <c r="K31" s="19" t="s">
        <v>21</v>
      </c>
      <c r="L31" s="1">
        <v>0</v>
      </c>
      <c r="M31" s="14">
        <f>(M5-L5)/L5</f>
        <v>-0.12236609489225476</v>
      </c>
      <c r="N31" s="14">
        <f>(N5-M5)/M5</f>
        <v>0.16234756097560976</v>
      </c>
      <c r="O31" s="14">
        <f>(O5-N5)/N5</f>
        <v>-8.3606557377049182E-2</v>
      </c>
      <c r="P31" s="14">
        <f>(P5-O5)/O5</f>
        <v>8.6276514183490929E-2</v>
      </c>
    </row>
    <row r="32" spans="11:16" x14ac:dyDescent="0.2">
      <c r="K32" s="19" t="s">
        <v>22</v>
      </c>
      <c r="L32" s="1">
        <v>0</v>
      </c>
      <c r="M32" s="14">
        <f>(M6-L6)/L6</f>
        <v>6.5637065637065631E-2</v>
      </c>
      <c r="N32" s="14">
        <f>(N6-M6)/M6</f>
        <v>0.38224637681159418</v>
      </c>
      <c r="O32" s="14">
        <f>(O6-N6)/N6</f>
        <v>0.33289646133682832</v>
      </c>
      <c r="P32" s="14">
        <f>(P6-O6)/O6</f>
        <v>0.17404129793510326</v>
      </c>
    </row>
    <row r="33" spans="3:16" x14ac:dyDescent="0.2">
      <c r="K33" s="19" t="s">
        <v>23</v>
      </c>
      <c r="L33" s="1">
        <v>0</v>
      </c>
      <c r="M33" s="14">
        <f>(M7-L7)/L7</f>
        <v>-5.5994608834160388E-2</v>
      </c>
      <c r="N33" s="14">
        <f>(N7-M7)/M7</f>
        <v>7.3398663118956459E-2</v>
      </c>
      <c r="O33" s="14">
        <f>(O7-N7)/N7</f>
        <v>-0.92140266021765416</v>
      </c>
      <c r="P33" s="14">
        <f>(P7-O7)/O7</f>
        <v>10.766923076923076</v>
      </c>
    </row>
    <row r="34" spans="3:16" x14ac:dyDescent="0.2">
      <c r="K34" s="19" t="s">
        <v>24</v>
      </c>
      <c r="L34" s="1">
        <v>0</v>
      </c>
      <c r="M34" s="14">
        <f>(M8-L8)/L8</f>
        <v>-6.3593004769475409E-2</v>
      </c>
      <c r="N34" s="14">
        <f>(N8-M8)/M8</f>
        <v>7.4702886247877825E-2</v>
      </c>
      <c r="O34" s="14">
        <f>(O8-N8)/N8</f>
        <v>-0.78830963665086895</v>
      </c>
      <c r="P34" s="14">
        <f>(P8-O8)/O8</f>
        <v>3.9776119402985071</v>
      </c>
    </row>
    <row r="35" spans="3:16" x14ac:dyDescent="0.2">
      <c r="K35" s="19" t="s">
        <v>25</v>
      </c>
      <c r="L35" s="1">
        <v>0</v>
      </c>
      <c r="M35" s="14">
        <f>(M9-L9)/L9</f>
        <v>1.7480304151190902E-2</v>
      </c>
      <c r="N35" s="14">
        <f>(N9-M9)/M9</f>
        <v>5.8443456686480127E-2</v>
      </c>
      <c r="O35" s="14">
        <f>(O9-N9)/N9</f>
        <v>0.11398079428927539</v>
      </c>
      <c r="P35" s="14">
        <f>(P9-O9)/O9</f>
        <v>-2.7647279454301572E-2</v>
      </c>
    </row>
    <row r="36" spans="3:16" x14ac:dyDescent="0.2">
      <c r="C36" s="4" t="s">
        <v>36</v>
      </c>
      <c r="D36" s="18" t="s">
        <v>39</v>
      </c>
      <c r="E36" s="18" t="s">
        <v>41</v>
      </c>
      <c r="F36" s="18" t="s">
        <v>40</v>
      </c>
      <c r="K36" s="19" t="s">
        <v>26</v>
      </c>
      <c r="L36" s="1">
        <v>0</v>
      </c>
      <c r="M36" s="14">
        <f>(M10-L10)/L10</f>
        <v>-0.12642473470457224</v>
      </c>
      <c r="N36" s="14">
        <f>(N10-M10)/M10</f>
        <v>3.7492501499700057E-2</v>
      </c>
      <c r="O36" s="14">
        <f>(O10-N10)/N10</f>
        <v>5.6663775657704536E-2</v>
      </c>
      <c r="P36" s="14">
        <f>(P10-O10)/O10</f>
        <v>3.1053351573187414E-2</v>
      </c>
    </row>
    <row r="37" spans="3:16" x14ac:dyDescent="0.2">
      <c r="C37" s="19" t="s">
        <v>20</v>
      </c>
      <c r="D37" s="13">
        <f>L43</f>
        <v>2.4591204310586142E-2</v>
      </c>
      <c r="E37" s="13">
        <f>D37-F37</f>
        <v>1.2091161485413525E-3</v>
      </c>
      <c r="F37" s="13">
        <f>O43</f>
        <v>2.338208816204479E-2</v>
      </c>
      <c r="K37" s="19" t="s">
        <v>27</v>
      </c>
      <c r="L37" s="1">
        <v>0</v>
      </c>
      <c r="M37" s="14">
        <f>(M11-L11)/L11</f>
        <v>1.4568090341714602E-2</v>
      </c>
      <c r="N37" s="14">
        <f>(N11-M11)/M11</f>
        <v>0.13698784150591864</v>
      </c>
      <c r="O37" s="14">
        <f>(O11-N11)/N11</f>
        <v>0.37227009464613647</v>
      </c>
      <c r="P37" s="14">
        <f>(P11-O11)/O11</f>
        <v>-4.0569057986679431E-2</v>
      </c>
    </row>
    <row r="38" spans="3:16" x14ac:dyDescent="0.2">
      <c r="C38" s="19" t="s">
        <v>28</v>
      </c>
      <c r="D38" s="13">
        <f>L51</f>
        <v>2.4169397356311254E-2</v>
      </c>
      <c r="E38" s="13">
        <f t="shared" ref="E38:E41" si="2">D38-F38</f>
        <v>1.8639724621891257E-3</v>
      </c>
      <c r="F38" s="13">
        <f>O51</f>
        <v>2.2305424894122128E-2</v>
      </c>
      <c r="K38" s="19" t="s">
        <v>28</v>
      </c>
      <c r="L38" s="1">
        <v>0</v>
      </c>
      <c r="M38" s="14">
        <f>(M12-L12)/L12</f>
        <v>6.8219445729857581E-2</v>
      </c>
      <c r="N38" s="14">
        <f>(N12-M12)/M12</f>
        <v>6.4228573628933666E-2</v>
      </c>
      <c r="O38" s="14">
        <f>(O12-N12)/N12</f>
        <v>-7.9221354849797837E-2</v>
      </c>
      <c r="P38" s="14">
        <f>(P12-O12)/O12</f>
        <v>4.3450924916251611E-2</v>
      </c>
    </row>
    <row r="39" spans="3:16" x14ac:dyDescent="0.2">
      <c r="C39" s="19" t="s">
        <v>25</v>
      </c>
      <c r="D39" s="13">
        <f>L48</f>
        <v>4.0564318918161216E-2</v>
      </c>
      <c r="E39" s="13">
        <f t="shared" si="2"/>
        <v>1.3052986605836675E-3</v>
      </c>
      <c r="F39" s="13">
        <f>O48</f>
        <v>3.9259020257577548E-2</v>
      </c>
      <c r="K39" s="19" t="s">
        <v>29</v>
      </c>
      <c r="L39" s="1">
        <v>0</v>
      </c>
      <c r="M39" s="14">
        <f>(M13-L13)/L13</f>
        <v>4.3744247739700072E-2</v>
      </c>
      <c r="N39" s="14">
        <f>(N13-M13)/M13</f>
        <v>-2.6557394055708283E-2</v>
      </c>
      <c r="O39" s="14">
        <f>(O13-N13)/N13</f>
        <v>0.12196941439761283</v>
      </c>
      <c r="P39" s="14">
        <f>(P13-O13)/O13</f>
        <v>5.4378799392097263E-2</v>
      </c>
    </row>
    <row r="40" spans="3:16" x14ac:dyDescent="0.2">
      <c r="C40" s="19" t="s">
        <v>37</v>
      </c>
      <c r="D40" s="13">
        <f>L52</f>
        <v>4.8383766868425465E-2</v>
      </c>
      <c r="E40" s="13">
        <f t="shared" si="2"/>
        <v>1.3262664686390646E-3</v>
      </c>
      <c r="F40" s="13">
        <f>O52</f>
        <v>4.7057500399786401E-2</v>
      </c>
      <c r="K40" s="19" t="s">
        <v>30</v>
      </c>
      <c r="L40" s="1">
        <v>0</v>
      </c>
      <c r="M40" s="14">
        <f>(M14-L14)/L14</f>
        <v>7.1762553364504975E-2</v>
      </c>
      <c r="N40" s="14">
        <f>(N14-M14)/M14</f>
        <v>-1.738745574102175E-2</v>
      </c>
      <c r="O40" s="14">
        <f>(O14-N14)/N14</f>
        <v>0.14387748536130235</v>
      </c>
      <c r="P40" s="14">
        <f>(P14-O14)/O14</f>
        <v>4.2414355628058731E-2</v>
      </c>
    </row>
    <row r="41" spans="3:16" x14ac:dyDescent="0.2">
      <c r="C41" s="19" t="s">
        <v>38</v>
      </c>
      <c r="D41" s="13">
        <f>L46</f>
        <v>2.4657311177475547</v>
      </c>
      <c r="E41" s="13">
        <f t="shared" si="2"/>
        <v>2.481829733642575</v>
      </c>
      <c r="F41" s="13">
        <f>O46</f>
        <v>-1.6098615895020374E-2</v>
      </c>
    </row>
    <row r="42" spans="3:16" x14ac:dyDescent="0.2">
      <c r="K42" s="21" t="s">
        <v>31</v>
      </c>
      <c r="L42" s="21" t="s">
        <v>32</v>
      </c>
      <c r="M42" s="16"/>
      <c r="N42" s="21" t="s">
        <v>31</v>
      </c>
      <c r="O42" s="21" t="s">
        <v>35</v>
      </c>
    </row>
    <row r="43" spans="3:16" x14ac:dyDescent="0.2">
      <c r="J43" t="s">
        <v>33</v>
      </c>
      <c r="K43" s="22" t="s">
        <v>20</v>
      </c>
      <c r="L43" s="23">
        <f>AVERAGE(M30:P30)</f>
        <v>2.4591204310586142E-2</v>
      </c>
      <c r="M43" s="16" t="str" cm="1">
        <f t="array" ref="M43">_xlfn.IFS(L43&gt;O43,"&gt;",L43&lt;O43,"&lt;")</f>
        <v>&gt;</v>
      </c>
      <c r="N43" s="22" t="s">
        <v>20</v>
      </c>
      <c r="O43" s="23" cm="1">
        <f t="array" ref="O43">GEOMEAN(1+M30:P30)-1</f>
        <v>2.338208816204479E-2</v>
      </c>
    </row>
    <row r="44" spans="3:16" x14ac:dyDescent="0.2">
      <c r="J44" t="s">
        <v>33</v>
      </c>
      <c r="K44" s="22" t="s">
        <v>21</v>
      </c>
      <c r="L44" s="23">
        <f t="shared" ref="L44:L53" si="3">AVERAGE(M31:P31)</f>
        <v>1.0662855722449186E-2</v>
      </c>
      <c r="M44" s="16" t="str" cm="1">
        <f t="array" ref="M44">_xlfn.IFS(L44&gt;O44,"&gt;",L44&lt;O44,"&lt;")</f>
        <v>&gt;</v>
      </c>
      <c r="N44" s="22" t="s">
        <v>21</v>
      </c>
      <c r="O44" s="23" cm="1">
        <f t="array" ref="O44">GEOMEAN(1+M31:P31)-1</f>
        <v>3.847960680523288E-3</v>
      </c>
    </row>
    <row r="45" spans="3:16" x14ac:dyDescent="0.2">
      <c r="J45" t="s">
        <v>34</v>
      </c>
      <c r="K45" s="22" t="s">
        <v>22</v>
      </c>
      <c r="L45" s="23">
        <f>AVERAGE(M32:P32)</f>
        <v>0.23870530043014784</v>
      </c>
      <c r="M45" s="16" t="str" cm="1">
        <f t="array" ref="M45">_xlfn.IFS(L45&gt;O45,"&gt;",L45&lt;O45,"&lt;")</f>
        <v>&gt;</v>
      </c>
      <c r="N45" s="22" t="s">
        <v>22</v>
      </c>
      <c r="O45" s="23" cm="1">
        <f t="array" ref="O45">GEOMEAN(1+M32:P32)-1</f>
        <v>0.2321643570665004</v>
      </c>
    </row>
    <row r="46" spans="3:16" x14ac:dyDescent="0.2">
      <c r="J46" t="s">
        <v>33</v>
      </c>
      <c r="K46" s="22" t="s">
        <v>23</v>
      </c>
      <c r="L46" s="23">
        <f t="shared" si="3"/>
        <v>2.4657311177475547</v>
      </c>
      <c r="M46" s="16" t="str" cm="1">
        <f t="array" ref="M46">_xlfn.IFS(L46&gt;O46,"&gt;",L46&lt;O46,"&lt;")</f>
        <v>&gt;</v>
      </c>
      <c r="N46" s="22" t="s">
        <v>23</v>
      </c>
      <c r="O46" s="23" cm="1">
        <f t="array" ref="O46">GEOMEAN(1+M33:P33)-1</f>
        <v>-1.6098615895020374E-2</v>
      </c>
    </row>
    <row r="47" spans="3:16" x14ac:dyDescent="0.2">
      <c r="J47" t="s">
        <v>33</v>
      </c>
      <c r="K47" s="22" t="s">
        <v>24</v>
      </c>
      <c r="L47" s="23">
        <f t="shared" si="3"/>
        <v>0.80010304628151019</v>
      </c>
      <c r="M47" s="16" t="str" cm="1">
        <f t="array" ref="M47">_xlfn.IFS(L47&gt;O47,"&gt;",L47&lt;O47,"&lt;")</f>
        <v>&gt;</v>
      </c>
      <c r="N47" s="22" t="s">
        <v>24</v>
      </c>
      <c r="O47" s="23" cm="1">
        <f t="array" ref="O47">GEOMEAN(1+M34:P34)-1</f>
        <v>1.4772751525337968E-2</v>
      </c>
    </row>
    <row r="48" spans="3:16" x14ac:dyDescent="0.2">
      <c r="J48" t="s">
        <v>33</v>
      </c>
      <c r="K48" s="22" t="s">
        <v>25</v>
      </c>
      <c r="L48" s="23">
        <f t="shared" si="3"/>
        <v>4.0564318918161216E-2</v>
      </c>
      <c r="M48" s="16" t="str" cm="1">
        <f t="array" ref="M48">_xlfn.IFS(L48&gt;O48,"&gt;",L48&lt;O48,"&lt;")</f>
        <v>&gt;</v>
      </c>
      <c r="N48" s="22" t="s">
        <v>25</v>
      </c>
      <c r="O48" s="23" cm="1">
        <f t="array" ref="O48">GEOMEAN(1+M35:P35)-1</f>
        <v>3.9259020257577548E-2</v>
      </c>
    </row>
    <row r="49" spans="10:15" x14ac:dyDescent="0.2">
      <c r="J49" t="s">
        <v>34</v>
      </c>
      <c r="K49" s="22" t="s">
        <v>26</v>
      </c>
      <c r="L49" s="23">
        <f t="shared" si="3"/>
        <v>-3.0377649349505945E-4</v>
      </c>
      <c r="M49" s="16" t="str" cm="1">
        <f t="array" ref="M49">_xlfn.IFS(L49&gt;O49,"&gt;",L49&lt;O49,"&lt;")</f>
        <v>&gt;</v>
      </c>
      <c r="N49" s="22" t="s">
        <v>26</v>
      </c>
      <c r="O49" s="23" cm="1">
        <f t="array" ref="O49">GEOMEAN(1+M36:P36)-1</f>
        <v>-3.1591812407372188E-3</v>
      </c>
    </row>
    <row r="50" spans="10:15" x14ac:dyDescent="0.2">
      <c r="J50" t="s">
        <v>34</v>
      </c>
      <c r="K50" s="22" t="s">
        <v>27</v>
      </c>
      <c r="L50" s="23">
        <f t="shared" si="3"/>
        <v>0.12081424212677258</v>
      </c>
      <c r="M50" s="16" t="str" cm="1">
        <f t="array" ref="M50">_xlfn.IFS(L50&gt;O50,"&gt;",L50&lt;O50,"&lt;")</f>
        <v>&gt;</v>
      </c>
      <c r="N50" s="22" t="s">
        <v>27</v>
      </c>
      <c r="O50" s="23" cm="1">
        <f t="array" ref="O50">GEOMEAN(1+M37:P37)-1</f>
        <v>0.11012679366259026</v>
      </c>
    </row>
    <row r="51" spans="10:15" x14ac:dyDescent="0.2">
      <c r="J51" t="s">
        <v>33</v>
      </c>
      <c r="K51" s="22" t="s">
        <v>28</v>
      </c>
      <c r="L51" s="23">
        <f t="shared" si="3"/>
        <v>2.4169397356311254E-2</v>
      </c>
      <c r="M51" s="16" t="str" cm="1">
        <f t="array" ref="M51">_xlfn.IFS(L51&gt;O51,"&gt;",L51&lt;O51,"&lt;")</f>
        <v>&gt;</v>
      </c>
      <c r="N51" s="22" t="s">
        <v>28</v>
      </c>
      <c r="O51" s="23" cm="1">
        <f t="array" ref="O51">GEOMEAN(1+M38:P38)-1</f>
        <v>2.2305424894122128E-2</v>
      </c>
    </row>
    <row r="52" spans="10:15" x14ac:dyDescent="0.2">
      <c r="J52" t="s">
        <v>33</v>
      </c>
      <c r="K52" s="22" t="s">
        <v>29</v>
      </c>
      <c r="L52" s="23">
        <f t="shared" si="3"/>
        <v>4.8383766868425465E-2</v>
      </c>
      <c r="M52" s="16" t="str" cm="1">
        <f t="array" ref="M52">_xlfn.IFS(L52&gt;O52,"&gt;",L52&lt;O52,"&lt;")</f>
        <v>&gt;</v>
      </c>
      <c r="N52" s="22" t="s">
        <v>29</v>
      </c>
      <c r="O52" s="23" cm="1">
        <f t="array" ref="O52">GEOMEAN(1+M39:P39)-1</f>
        <v>4.7057500399786401E-2</v>
      </c>
    </row>
    <row r="53" spans="10:15" x14ac:dyDescent="0.2">
      <c r="J53" t="s">
        <v>33</v>
      </c>
      <c r="K53" s="22" t="s">
        <v>30</v>
      </c>
      <c r="L53" s="23">
        <f t="shared" si="3"/>
        <v>6.0166734653211075E-2</v>
      </c>
      <c r="M53" s="16" t="str" cm="1">
        <f t="array" ref="M53">_xlfn.IFS(L53&gt;O53,"&gt;",L53&lt;O53,"&lt;")</f>
        <v>&gt;</v>
      </c>
      <c r="N53" s="22" t="s">
        <v>30</v>
      </c>
      <c r="O53" s="23" cm="1">
        <f t="array" ref="O53">GEOMEAN(1+M40:P40)-1</f>
        <v>5.8583681048180791E-2</v>
      </c>
    </row>
  </sheetData>
  <conditionalFormatting sqref="M30:P40">
    <cfRule type="cellIs" dxfId="35" priority="11" operator="greaterThan">
      <formula>0</formula>
    </cfRule>
    <cfRule type="cellIs" dxfId="34" priority="12" operator="lessThan">
      <formula>0</formula>
    </cfRule>
  </conditionalFormatting>
  <conditionalFormatting sqref="L45 L49 L50 O45 O49 O50">
    <cfRule type="cellIs" dxfId="33" priority="5" operator="lessThan">
      <formula>0</formula>
    </cfRule>
    <cfRule type="cellIs" dxfId="32" priority="6" operator="greaterThan">
      <formula>0</formula>
    </cfRule>
  </conditionalFormatting>
  <conditionalFormatting sqref="L43:L44 L46:L48 L51:L53 O43:O44 O46:O48 O51:O53">
    <cfRule type="cellIs" dxfId="31" priority="7" operator="lessThan">
      <formula>0</formula>
    </cfRule>
    <cfRule type="cellIs" dxfId="30" priority="8" operator="greaterThan">
      <formula>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Q1</vt:lpstr>
      <vt:lpstr>Q2</vt:lpstr>
      <vt:lpstr>Q3</vt:lpstr>
      <vt:lpstr>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Reese Parker</dc:creator>
  <cp:lastModifiedBy>Reese Parker</cp:lastModifiedBy>
  <dcterms:created xsi:type="dcterms:W3CDTF">2024-11-24T05:13:47Z</dcterms:created>
  <dcterms:modified xsi:type="dcterms:W3CDTF">2024-11-24T16:55:12Z</dcterms:modified>
</cp:coreProperties>
</file>