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sers\germa\Documents\GitHub\ME-507-Project\DesignPlanning\"/>
    </mc:Choice>
  </mc:AlternateContent>
  <xr:revisionPtr revIDLastSave="0" documentId="13_ncr:1_{1FB12778-F8EC-467C-8AA8-F1A2583B453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D5" i="2"/>
  <c r="L2" i="2"/>
  <c r="I4" i="2"/>
  <c r="I5" i="2"/>
  <c r="I6" i="2"/>
  <c r="I7" i="2"/>
  <c r="I9" i="2"/>
  <c r="I3" i="2"/>
  <c r="H3" i="2"/>
  <c r="E3" i="1"/>
  <c r="D2" i="1"/>
  <c r="F3" i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F4" i="1"/>
  <c r="E4" i="1"/>
  <c r="F2" i="1"/>
  <c r="D4" i="1"/>
  <c r="L4" i="2" l="1"/>
  <c r="L3" i="2"/>
  <c r="L5" i="2" s="1"/>
  <c r="E5" i="1"/>
  <c r="E15" i="1" s="1"/>
  <c r="D15" i="1"/>
  <c r="F15" i="1"/>
</calcChain>
</file>

<file path=xl/sharedStrings.xml><?xml version="1.0" encoding="utf-8"?>
<sst xmlns="http://schemas.openxmlformats.org/spreadsheetml/2006/main" count="70" uniqueCount="50">
  <si>
    <t>Responsible</t>
  </si>
  <si>
    <t>Descript</t>
  </si>
  <si>
    <t>Jack's Cost</t>
  </si>
  <si>
    <t>Rees' Cost</t>
  </si>
  <si>
    <t>Row Total</t>
  </si>
  <si>
    <t>Mechanical Parts</t>
  </si>
  <si>
    <t>Ball casters, bearings, inserts, screws</t>
  </si>
  <si>
    <t>Jack</t>
  </si>
  <si>
    <t>-</t>
  </si>
  <si>
    <t>Both</t>
  </si>
  <si>
    <t>Rees</t>
  </si>
  <si>
    <t>Bluetooth modules, Pixy2 parts, IMU</t>
  </si>
  <si>
    <t>Notes</t>
  </si>
  <si>
    <t>Couldn't find receipt for screws, used current amazon price.</t>
  </si>
  <si>
    <t>Misc. Electronics</t>
  </si>
  <si>
    <t>Order #113-0811411-0564207</t>
  </si>
  <si>
    <t>Amazon</t>
  </si>
  <si>
    <t>Name</t>
  </si>
  <si>
    <t>Description</t>
  </si>
  <si>
    <t>Order</t>
  </si>
  <si>
    <t>Vendor</t>
  </si>
  <si>
    <t>Parts</t>
  </si>
  <si>
    <t>Subtotal</t>
  </si>
  <si>
    <t>Info</t>
  </si>
  <si>
    <t>Digikey</t>
  </si>
  <si>
    <t>Electromechanical and sensors</t>
  </si>
  <si>
    <t>Order Total</t>
  </si>
  <si>
    <t>Split</t>
  </si>
  <si>
    <t>Cost</t>
  </si>
  <si>
    <t>Capacitor</t>
  </si>
  <si>
    <t>Misc electrical components</t>
  </si>
  <si>
    <t>IMU</t>
  </si>
  <si>
    <t>Need receipt</t>
  </si>
  <si>
    <t>113-9557084-6036254</t>
  </si>
  <si>
    <t>Pixy2</t>
  </si>
  <si>
    <t>113-7077776-0184215</t>
  </si>
  <si>
    <t>Ball casters</t>
  </si>
  <si>
    <t>113-0811411-0564207</t>
  </si>
  <si>
    <t>Misc components</t>
  </si>
  <si>
    <t>Threaded inserts, ball bearings</t>
  </si>
  <si>
    <t>Bluetooth</t>
  </si>
  <si>
    <t>REPORT</t>
  </si>
  <si>
    <t>TOTAL PROJECT COST</t>
  </si>
  <si>
    <t>PORTION PAID BY JACK</t>
  </si>
  <si>
    <t>PORTION PAID BY REES</t>
  </si>
  <si>
    <t>REMAINING</t>
  </si>
  <si>
    <t>113-4953003-7891420</t>
  </si>
  <si>
    <t>Screws</t>
  </si>
  <si>
    <t>Screws, connectors</t>
  </si>
  <si>
    <t>9-axis, pixy2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</si>
</sst>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44" fontId="2" fillId="0" borderId="0" xfId="1" applyFont="1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0" xfId="0" quotePrefix="1"/>
    <xf numFmtId="0" fontId="2" fillId="0" borderId="0" xfId="0" applyFont="1" applyAlignment="1"/>
    <xf numFmtId="44" fontId="0" fillId="0" borderId="1" xfId="1" applyFont="1" applyBorder="1"/>
    <xf numFmtId="44" fontId="2" fillId="0" borderId="0" xfId="1" applyFont="1" applyAlignment="1">
      <alignment horizontal="center"/>
    </xf>
    <xf numFmtId="44" fontId="0" fillId="0" borderId="3" xfId="1" applyFont="1" applyBorder="1"/>
    <xf numFmtId="44" fontId="0" fillId="0" borderId="2" xfId="1" applyFont="1" applyBorder="1"/>
    <xf numFmtId="0" fontId="0" fillId="0" borderId="0" xfId="1" applyNumberFormat="1" applyFont="1"/>
    <xf numFmtId="44" fontId="0" fillId="0" borderId="5" xfId="1" applyFont="1" applyBorder="1"/>
    <xf numFmtId="44" fontId="0" fillId="0" borderId="7" xfId="1" applyFon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4" fontId="0" fillId="0" borderId="4" xfId="1" applyFont="1" applyFill="1" applyBorder="1" applyAlignment="1">
      <alignment horizontal="left"/>
    </xf>
    <xf numFmtId="0" fontId="0" fillId="0" borderId="4" xfId="0" applyBorder="1" applyAlignment="1">
      <alignment horizontal="left"/>
    </xf>
    <xf numFmtId="44" fontId="0" fillId="0" borderId="6" xfId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workbookViewId="0">
      <selection activeCell="F4" sqref="F4"/>
    </sheetView>
  </sheetViews>
  <sheetFormatPr defaultRowHeight="14.4" x14ac:dyDescent="0.3"/>
  <cols>
    <col min="1" max="1" width="17.88671875" customWidth="1"/>
    <col min="2" max="2" width="31.109375" bestFit="1" customWidth="1"/>
    <col min="3" max="3" width="12.44140625" customWidth="1"/>
    <col min="4" max="4" width="12.109375" customWidth="1"/>
    <col min="5" max="5" width="10.6640625" customWidth="1"/>
  </cols>
  <sheetData>
    <row r="1" spans="1:7" x14ac:dyDescent="0.3">
      <c r="A1" t="s">
        <v>17</v>
      </c>
      <c r="B1" t="s">
        <v>18</v>
      </c>
      <c r="C1" t="s">
        <v>0</v>
      </c>
      <c r="D1" t="s">
        <v>2</v>
      </c>
      <c r="E1" t="s">
        <v>3</v>
      </c>
      <c r="F1" t="s">
        <v>4</v>
      </c>
      <c r="G1" t="s">
        <v>12</v>
      </c>
    </row>
    <row r="2" spans="1:7" x14ac:dyDescent="0.3">
      <c r="A2" t="s">
        <v>5</v>
      </c>
      <c r="B2" t="s">
        <v>6</v>
      </c>
      <c r="C2" t="s">
        <v>7</v>
      </c>
      <c r="D2" s="1">
        <f>19.99+9.99+8.69+26.77</f>
        <v>65.44</v>
      </c>
      <c r="E2" s="1">
        <v>0</v>
      </c>
      <c r="F2" s="1">
        <f>SUM(D2:E2)</f>
        <v>65.44</v>
      </c>
      <c r="G2" t="s">
        <v>13</v>
      </c>
    </row>
    <row r="3" spans="1:7" x14ac:dyDescent="0.3">
      <c r="A3" t="s">
        <v>14</v>
      </c>
      <c r="B3" t="s">
        <v>11</v>
      </c>
      <c r="C3" t="s">
        <v>10</v>
      </c>
      <c r="D3" s="1">
        <v>0</v>
      </c>
      <c r="E3" s="1">
        <f>15.49+76.02</f>
        <v>91.509999999999991</v>
      </c>
      <c r="F3" s="1">
        <f t="shared" ref="F3:F4" si="0">SUM(D3:E3)</f>
        <v>91.509999999999991</v>
      </c>
    </row>
    <row r="4" spans="1:7" x14ac:dyDescent="0.3">
      <c r="A4" t="s">
        <v>15</v>
      </c>
      <c r="B4" t="s">
        <v>16</v>
      </c>
      <c r="C4" t="s">
        <v>9</v>
      </c>
      <c r="D4" s="1">
        <f>F4/2</f>
        <v>23.725000000000009</v>
      </c>
      <c r="E4" s="1">
        <f>D4</f>
        <v>23.725000000000009</v>
      </c>
      <c r="F4" s="1">
        <f>92.92-15.49-9.99-19.99</f>
        <v>47.450000000000017</v>
      </c>
    </row>
    <row r="5" spans="1:7" x14ac:dyDescent="0.3">
      <c r="D5" s="1">
        <f t="shared" ref="D5:D14" si="1">F5/2</f>
        <v>0</v>
      </c>
      <c r="E5" s="1">
        <f t="shared" ref="E5:E14" si="2">D5</f>
        <v>0</v>
      </c>
      <c r="F5" s="1"/>
    </row>
    <row r="6" spans="1:7" x14ac:dyDescent="0.3">
      <c r="D6" s="1">
        <f t="shared" si="1"/>
        <v>0</v>
      </c>
      <c r="E6" s="1">
        <f t="shared" si="2"/>
        <v>0</v>
      </c>
      <c r="F6" s="1"/>
    </row>
    <row r="7" spans="1:7" x14ac:dyDescent="0.3">
      <c r="D7" s="1">
        <f t="shared" si="1"/>
        <v>0</v>
      </c>
      <c r="E7" s="1">
        <f t="shared" si="2"/>
        <v>0</v>
      </c>
      <c r="F7" s="1"/>
    </row>
    <row r="8" spans="1:7" x14ac:dyDescent="0.3">
      <c r="D8" s="1">
        <f t="shared" si="1"/>
        <v>0</v>
      </c>
      <c r="E8" s="1">
        <f t="shared" si="2"/>
        <v>0</v>
      </c>
      <c r="F8" s="1"/>
    </row>
    <row r="9" spans="1:7" x14ac:dyDescent="0.3">
      <c r="D9" s="1">
        <f t="shared" si="1"/>
        <v>0</v>
      </c>
      <c r="E9" s="1">
        <f t="shared" si="2"/>
        <v>0</v>
      </c>
      <c r="F9" s="1"/>
    </row>
    <row r="10" spans="1:7" x14ac:dyDescent="0.3">
      <c r="D10" s="1">
        <f t="shared" si="1"/>
        <v>0</v>
      </c>
      <c r="E10" s="1">
        <f t="shared" si="2"/>
        <v>0</v>
      </c>
      <c r="F10" s="1"/>
    </row>
    <row r="11" spans="1:7" x14ac:dyDescent="0.3">
      <c r="D11" s="1">
        <f t="shared" si="1"/>
        <v>0</v>
      </c>
      <c r="E11" s="1">
        <f t="shared" si="2"/>
        <v>0</v>
      </c>
      <c r="F11" s="1"/>
    </row>
    <row r="12" spans="1:7" x14ac:dyDescent="0.3">
      <c r="D12" s="1">
        <f t="shared" si="1"/>
        <v>0</v>
      </c>
      <c r="E12" s="1">
        <f t="shared" si="2"/>
        <v>0</v>
      </c>
      <c r="F12" s="1"/>
    </row>
    <row r="13" spans="1:7" x14ac:dyDescent="0.3">
      <c r="D13" s="1">
        <f t="shared" si="1"/>
        <v>0</v>
      </c>
      <c r="E13" s="1">
        <f t="shared" si="2"/>
        <v>0</v>
      </c>
      <c r="F13" s="1"/>
    </row>
    <row r="14" spans="1:7" x14ac:dyDescent="0.3">
      <c r="D14" s="1">
        <f t="shared" si="1"/>
        <v>0</v>
      </c>
      <c r="E14" s="1">
        <f t="shared" si="2"/>
        <v>0</v>
      </c>
      <c r="F14" s="1"/>
    </row>
    <row r="15" spans="1:7" x14ac:dyDescent="0.3">
      <c r="D15" s="2">
        <f>SUM(D2:D14)</f>
        <v>89.165000000000006</v>
      </c>
      <c r="E15" s="2">
        <f>SUM(E2:E14)</f>
        <v>115.235</v>
      </c>
      <c r="F15" s="2">
        <f>SUM(F2:F14)</f>
        <v>204.4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15CE-5486-470A-B642-3F7331974CB6}">
  <dimension ref="A1:L9"/>
  <sheetViews>
    <sheetView tabSelected="1" topLeftCell="B1" workbookViewId="0">
      <selection activeCell="G10" sqref="G10"/>
    </sheetView>
  </sheetViews>
  <sheetFormatPr defaultRowHeight="14.4" x14ac:dyDescent="0.3"/>
  <cols>
    <col min="1" max="1" width="19.5546875" bestFit="1" customWidth="1"/>
    <col min="3" max="3" width="26.44140625" bestFit="1" customWidth="1"/>
    <col min="4" max="4" width="12" style="10" customWidth="1"/>
    <col min="5" max="5" width="25.88671875" bestFit="1" customWidth="1"/>
    <col min="6" max="6" width="8.88671875" style="10"/>
    <col min="7" max="7" width="22.109375" bestFit="1" customWidth="1"/>
    <col min="8" max="8" width="8.88671875" style="10"/>
    <col min="9" max="9" width="8.88671875" style="1"/>
    <col min="10" max="10" width="36.33203125" customWidth="1"/>
    <col min="11" max="11" width="22.5546875" customWidth="1"/>
  </cols>
  <sheetData>
    <row r="1" spans="1:12" x14ac:dyDescent="0.3">
      <c r="A1" s="3" t="s">
        <v>23</v>
      </c>
      <c r="B1" s="3"/>
      <c r="C1" s="3"/>
      <c r="D1" s="3"/>
      <c r="E1" s="3" t="s">
        <v>7</v>
      </c>
      <c r="F1" s="3"/>
      <c r="G1" s="3" t="s">
        <v>10</v>
      </c>
      <c r="H1" s="3"/>
      <c r="I1" s="8" t="s">
        <v>27</v>
      </c>
      <c r="J1" s="6"/>
      <c r="K1" s="14" t="s">
        <v>41</v>
      </c>
      <c r="L1" s="15"/>
    </row>
    <row r="2" spans="1:12" x14ac:dyDescent="0.3">
      <c r="A2" s="4" t="s">
        <v>19</v>
      </c>
      <c r="B2" s="4" t="s">
        <v>20</v>
      </c>
      <c r="C2" s="4" t="s">
        <v>1</v>
      </c>
      <c r="D2" s="9" t="s">
        <v>26</v>
      </c>
      <c r="E2" s="4" t="s">
        <v>21</v>
      </c>
      <c r="F2" s="9" t="s">
        <v>22</v>
      </c>
      <c r="G2" s="4" t="s">
        <v>21</v>
      </c>
      <c r="H2" s="9" t="s">
        <v>22</v>
      </c>
      <c r="I2" s="7" t="s">
        <v>28</v>
      </c>
      <c r="J2" s="4" t="s">
        <v>12</v>
      </c>
      <c r="K2" s="16" t="s">
        <v>42</v>
      </c>
      <c r="L2" s="12">
        <f>SUM(D:D)</f>
        <v>637.12999999999988</v>
      </c>
    </row>
    <row r="3" spans="1:12" x14ac:dyDescent="0.3">
      <c r="A3" s="5">
        <v>338394018</v>
      </c>
      <c r="B3" t="s">
        <v>24</v>
      </c>
      <c r="C3" t="s">
        <v>25</v>
      </c>
      <c r="D3" s="10">
        <v>232.1</v>
      </c>
      <c r="E3" t="s">
        <v>8</v>
      </c>
      <c r="F3" s="10">
        <v>0</v>
      </c>
      <c r="G3" t="s">
        <v>49</v>
      </c>
      <c r="H3" s="10">
        <f>13.9+29.25</f>
        <v>43.15</v>
      </c>
      <c r="I3" s="1">
        <f>(D3-H3-F3)/2</f>
        <v>94.474999999999994</v>
      </c>
      <c r="K3" s="17" t="s">
        <v>43</v>
      </c>
      <c r="L3" s="12">
        <f>SUM(F:F)+SUM(I:I)</f>
        <v>274.72000000000003</v>
      </c>
    </row>
    <row r="4" spans="1:12" x14ac:dyDescent="0.3">
      <c r="A4">
        <v>338794662</v>
      </c>
      <c r="B4" t="s">
        <v>24</v>
      </c>
      <c r="C4" t="s">
        <v>29</v>
      </c>
      <c r="D4" s="10">
        <v>12.38</v>
      </c>
      <c r="E4" t="s">
        <v>8</v>
      </c>
      <c r="F4" s="10">
        <v>0</v>
      </c>
      <c r="G4" t="s">
        <v>8</v>
      </c>
      <c r="H4" s="10">
        <v>0</v>
      </c>
      <c r="I4" s="1">
        <f t="shared" ref="I4:I16" si="0">(D4-H4-F4)/2</f>
        <v>6.19</v>
      </c>
      <c r="J4" t="s">
        <v>32</v>
      </c>
      <c r="K4" s="17" t="s">
        <v>44</v>
      </c>
      <c r="L4" s="12">
        <f>SUM(H:H)+SUM(I:I)</f>
        <v>362.40999999999997</v>
      </c>
    </row>
    <row r="5" spans="1:12" ht="15" thickBot="1" x14ac:dyDescent="0.35">
      <c r="A5">
        <v>338794662</v>
      </c>
      <c r="B5" t="s">
        <v>24</v>
      </c>
      <c r="C5" t="s">
        <v>30</v>
      </c>
      <c r="D5" s="10">
        <f>72.68+57.27</f>
        <v>129.95000000000002</v>
      </c>
      <c r="E5" t="s">
        <v>8</v>
      </c>
      <c r="F5" s="10">
        <v>0</v>
      </c>
      <c r="G5" t="s">
        <v>31</v>
      </c>
      <c r="H5" s="10">
        <v>13.9</v>
      </c>
      <c r="I5" s="1">
        <f t="shared" si="0"/>
        <v>58.025000000000006</v>
      </c>
      <c r="J5" s="11" t="s">
        <v>32</v>
      </c>
      <c r="K5" s="18" t="s">
        <v>45</v>
      </c>
      <c r="L5" s="13">
        <f>L2-L4-L3</f>
        <v>0</v>
      </c>
    </row>
    <row r="6" spans="1:12" x14ac:dyDescent="0.3">
      <c r="A6" t="s">
        <v>33</v>
      </c>
      <c r="B6" t="s">
        <v>16</v>
      </c>
      <c r="C6" t="s">
        <v>34</v>
      </c>
      <c r="D6" s="10">
        <v>76.02</v>
      </c>
      <c r="E6" t="s">
        <v>8</v>
      </c>
      <c r="F6" s="10">
        <v>0</v>
      </c>
      <c r="G6" t="s">
        <v>34</v>
      </c>
      <c r="H6" s="10">
        <v>69.900000000000006</v>
      </c>
      <c r="I6" s="1">
        <f t="shared" si="0"/>
        <v>3.0599999999999952</v>
      </c>
    </row>
    <row r="7" spans="1:12" x14ac:dyDescent="0.3">
      <c r="A7" t="s">
        <v>35</v>
      </c>
      <c r="B7" t="s">
        <v>16</v>
      </c>
      <c r="C7" t="s">
        <v>36</v>
      </c>
      <c r="D7" s="10">
        <v>8.69</v>
      </c>
      <c r="E7" t="s">
        <v>36</v>
      </c>
      <c r="F7" s="10">
        <v>7.99</v>
      </c>
      <c r="G7" t="s">
        <v>8</v>
      </c>
      <c r="H7" s="10">
        <v>0</v>
      </c>
      <c r="I7" s="1">
        <f t="shared" si="0"/>
        <v>0.34999999999999964</v>
      </c>
    </row>
    <row r="8" spans="1:12" x14ac:dyDescent="0.3">
      <c r="A8" t="s">
        <v>37</v>
      </c>
      <c r="B8" t="s">
        <v>16</v>
      </c>
      <c r="C8" t="s">
        <v>38</v>
      </c>
      <c r="D8" s="10">
        <v>92.92</v>
      </c>
      <c r="E8" t="s">
        <v>39</v>
      </c>
      <c r="F8" s="10">
        <v>19.989999999999998</v>
      </c>
      <c r="G8" t="s">
        <v>40</v>
      </c>
      <c r="H8" s="10">
        <v>15.49</v>
      </c>
      <c r="I8" s="1">
        <f>(D8-H8-F8)/2</f>
        <v>28.720000000000006</v>
      </c>
    </row>
    <row r="9" spans="1:12" x14ac:dyDescent="0.3">
      <c r="A9" t="s">
        <v>46</v>
      </c>
      <c r="B9" t="s">
        <v>16</v>
      </c>
      <c r="C9" t="s">
        <v>48</v>
      </c>
      <c r="D9" s="10">
        <v>85.07</v>
      </c>
      <c r="E9" t="s">
        <v>47</v>
      </c>
      <c r="F9" s="10">
        <v>26.77</v>
      </c>
      <c r="G9" t="s">
        <v>8</v>
      </c>
      <c r="H9" s="10">
        <v>0</v>
      </c>
      <c r="I9" s="1">
        <f t="shared" si="0"/>
        <v>29.15</v>
      </c>
    </row>
  </sheetData>
  <mergeCells count="4">
    <mergeCell ref="K1:L1"/>
    <mergeCell ref="E1:F1"/>
    <mergeCell ref="G1:H1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Ellsworth</dc:creator>
  <cp:lastModifiedBy>German Ellsworth</cp:lastModifiedBy>
  <dcterms:created xsi:type="dcterms:W3CDTF">2015-06-05T18:17:20Z</dcterms:created>
  <dcterms:modified xsi:type="dcterms:W3CDTF">2023-06-14T20:35:34Z</dcterms:modified>
</cp:coreProperties>
</file>