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jektrahmendaten" sheetId="1" r:id="rId1"/>
    <sheet name="raw_data" sheetId="2" state="hidden" r:id="rId2"/>
    <sheet name="Methodik" sheetId="3" r:id="rId3"/>
    <sheet name="Auswertungen" sheetId="4" r:id="rId4"/>
    <sheet name="Grafiken" sheetId="5" r:id="rId5"/>
    <sheet name="Rohdaten_KFA" sheetId="6" r:id="rId6"/>
    <sheet name="Haftungsausschluss" sheetId="7" r:id="rId7"/>
  </sheets>
  <calcPr calcId="124519" fullCalcOnLoad="1"/>
</workbook>
</file>

<file path=xl/sharedStrings.xml><?xml version="1.0" encoding="utf-8"?>
<sst xmlns="http://schemas.openxmlformats.org/spreadsheetml/2006/main" count="821" uniqueCount="52">
  <si>
    <t>04-10-16 in Buxtehude</t>
  </si>
  <si>
    <t>REGIOPROJEKTCHECK</t>
  </si>
  <si>
    <t>Folgeabschätzung von Bauprojekten</t>
  </si>
  <si>
    <t>Exportdatum</t>
  </si>
  <si>
    <t>2016-10-06 13:21</t>
  </si>
  <si>
    <t>Thema</t>
  </si>
  <si>
    <t>Kommunaler Finanzausgleich</t>
  </si>
  <si>
    <t>RAHMENDATEN</t>
  </si>
  <si>
    <t>Fläche des Plangebiets</t>
  </si>
  <si>
    <t>ha</t>
  </si>
  <si>
    <t>Realisierungszeitraum</t>
  </si>
  <si>
    <t>2016 - 2050</t>
  </si>
  <si>
    <t>Wohnnutzung (Wohneinheiten)</t>
  </si>
  <si>
    <t>WE</t>
  </si>
  <si>
    <t>Gewerbe (Arbeitsplätze)</t>
  </si>
  <si>
    <t>ca. 0</t>
  </si>
  <si>
    <t>Einzelhandel (Verkaufsfläche)</t>
  </si>
  <si>
    <t>m²</t>
  </si>
  <si>
    <t>Neue Nutzung</t>
  </si>
  <si>
    <t>Landwirtschaft</t>
  </si>
  <si>
    <t>Brachfläche</t>
  </si>
  <si>
    <t>Lärmschutzanlage</t>
  </si>
  <si>
    <t>Gewerbe</t>
  </si>
  <si>
    <t>Erschließung</t>
  </si>
  <si>
    <t>Soziale Infrastruktur</t>
  </si>
  <si>
    <t>Einzelhandel</t>
  </si>
  <si>
    <t>Wohnen</t>
  </si>
  <si>
    <t>Grünflaeche</t>
  </si>
  <si>
    <t>Natur</t>
  </si>
  <si>
    <t>Sonstige</t>
  </si>
  <si>
    <t>ÜBERSICHTSKARTE</t>
  </si>
  <si>
    <t>03353001</t>
  </si>
  <si>
    <t>03353403</t>
  </si>
  <si>
    <t>03353019</t>
  </si>
  <si>
    <t>03353025</t>
  </si>
  <si>
    <t>03353026</t>
  </si>
  <si>
    <t>03353028</t>
  </si>
  <si>
    <t>03359003</t>
  </si>
  <si>
    <t>03359401</t>
  </si>
  <si>
    <t>03359006</t>
  </si>
  <si>
    <t>03359010</t>
  </si>
  <si>
    <t>OBJECTID</t>
  </si>
  <si>
    <t>AGS</t>
  </si>
  <si>
    <t>AGS_VG</t>
  </si>
  <si>
    <t>AGS_Regenesis</t>
  </si>
  <si>
    <t>Jahr</t>
  </si>
  <si>
    <t>deltaBedarf</t>
  </si>
  <si>
    <t>deltaSKMZ</t>
  </si>
  <si>
    <t>deltaBedarf_minus_deltaSteuerkraft</t>
  </si>
  <si>
    <t>Zuweisungen</t>
  </si>
  <si>
    <t>Faktor_Zuweisungen_KU</t>
  </si>
  <si>
    <t>Mehr- bzw. Mindereinnahmen im Zeitverlauf</t>
  </si>
</sst>
</file>

<file path=xl/styles.xml><?xml version="1.0" encoding="utf-8"?>
<styleSheet xmlns="http://schemas.openxmlformats.org/spreadsheetml/2006/main">
  <numFmts count="2">
    <numFmt numFmtId="164" formatCode="0.0%"/>
    <numFmt numFmtId="165" formatCode="#,##0"/>
  </numFmts>
  <fonts count="5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 vertical="center"/>
    </xf>
    <xf numFmtId="0" fontId="2" fillId="2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right"/>
    </xf>
    <xf numFmtId="164" fontId="0" fillId="2" borderId="0" xfId="0" applyNumberFormat="1" applyFill="1"/>
    <xf numFmtId="0" fontId="4" fillId="2" borderId="0" xfId="0" applyFont="1" applyFill="1"/>
    <xf numFmtId="165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FLÄCHENBILANZ</a:t>
            </a:r>
          </a:p>
        </c:rich>
      </c:tx>
      <c:layout>
        <c:manualLayout>
          <c:xMode val="edge"/>
          <c:yMode val="edge"/>
          <c:x val="0.0030000000000000001"/>
          <c:y val="0.050000000000000003"/>
        </c:manualLayout>
      </c:layout>
    </c:title>
    <c:plotArea>
      <c:layout/>
      <c:barChart>
        <c:barDir val="bar"/>
        <c:grouping val="percentStacked"/>
        <c:ser>
          <c:idx val="0"/>
          <c:order val="0"/>
          <c:tx>
            <c:strRef>
              <c:f>raw_data!$A$2</c:f>
              <c:strCache>
                <c:ptCount val="1"/>
                <c:pt idx="0">
                  <c:v>Landwirtschaft</c:v>
                </c:pt>
              </c:strCache>
            </c:strRef>
          </c:tx>
          <c:spPr>
            <a:solidFill>
              <a:srgbClr val="73583D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raw_data!$B$2:$B$2</c:f>
              <c:numCache>
                <c:formatCode>General</c:formatCode>
                <c:ptCount val="1"/>
              </c:numCache>
            </c:numRef>
          </c:val>
        </c:ser>
        <c:ser>
          <c:idx val="1"/>
          <c:order val="1"/>
          <c:tx>
            <c:strRef>
              <c:f>raw_data!$A$3</c:f>
              <c:strCache>
                <c:ptCount val="1"/>
                <c:pt idx="0">
                  <c:v>Brachfläche</c:v>
                </c:pt>
              </c:strCache>
            </c:strRef>
          </c:tx>
          <c:spPr>
            <a:solidFill>
              <a:srgbClr val="7F7F7F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raw_data!$B$3:$B$3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raw_data!$A$4</c:f>
              <c:strCache>
                <c:ptCount val="1"/>
                <c:pt idx="0">
                  <c:v>Lärmschutzanlage</c:v>
                </c:pt>
              </c:strCache>
            </c:strRef>
          </c:tx>
          <c:spPr>
            <a:solidFill>
              <a:srgbClr val="595959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raw_data!$B$4:$B$4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raw_data!$A$5</c:f>
              <c:strCache>
                <c:ptCount val="1"/>
                <c:pt idx="0">
                  <c:v>Gewerbe</c:v>
                </c:pt>
              </c:strCache>
            </c:strRef>
          </c:tx>
          <c:spPr>
            <a:solidFill>
              <a:srgbClr val="C4BD9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raw_data!$B$5:$B$5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raw_data!$A$6</c:f>
              <c:strCache>
                <c:ptCount val="1"/>
                <c:pt idx="0">
                  <c:v>Erschließung</c:v>
                </c:pt>
              </c:strCache>
            </c:strRef>
          </c:tx>
          <c:spPr>
            <a:solidFill>
              <a:srgbClr val="FFC000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raw_data!$B$6:$B$6</c:f>
              <c:numCache>
                <c:formatCode>General</c:formatCode>
                <c:ptCount val="1"/>
                <c:pt idx="0">
                  <c:v>0.14</c:v>
                </c:pt>
              </c:numCache>
            </c:numRef>
          </c:val>
        </c:ser>
        <c:ser>
          <c:idx val="5"/>
          <c:order val="5"/>
          <c:tx>
            <c:strRef>
              <c:f>raw_data!$A$7</c:f>
              <c:strCache>
                <c:ptCount val="1"/>
                <c:pt idx="0">
                  <c:v>Soziale Infrastruktur</c:v>
                </c:pt>
              </c:strCache>
            </c:strRef>
          </c:tx>
          <c:spPr>
            <a:solidFill>
              <a:srgbClr val="E46C0A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raw_data!$B$7:$B$7</c:f>
              <c:numCache>
                <c:formatCode>General</c:formatCode>
                <c:ptCount val="1"/>
                <c:pt idx="0">
                  <c:v>0.0304</c:v>
                </c:pt>
              </c:numCache>
            </c:numRef>
          </c:val>
        </c:ser>
        <c:ser>
          <c:idx val="6"/>
          <c:order val="6"/>
          <c:tx>
            <c:strRef>
              <c:f>raw_data!$A$8</c:f>
              <c:strCache>
                <c:ptCount val="1"/>
                <c:pt idx="0">
                  <c:v>Einzelhandel</c:v>
                </c:pt>
              </c:strCache>
            </c:strRef>
          </c:tx>
          <c:spPr>
            <a:solidFill>
              <a:srgbClr val="B3A2C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raw_data!$B$8:$B$8</c:f>
              <c:numCache>
                <c:formatCode>General</c:formatCode>
                <c:ptCount val="1"/>
              </c:numCache>
            </c:numRef>
          </c:val>
        </c:ser>
        <c:ser>
          <c:idx val="7"/>
          <c:order val="7"/>
          <c:tx>
            <c:strRef>
              <c:f>raw_data!$A$9</c:f>
              <c:strCache>
                <c:ptCount val="1"/>
                <c:pt idx="0">
                  <c:v>Wohnen</c:v>
                </c:pt>
              </c:strCache>
            </c:strRef>
          </c:tx>
          <c:spPr>
            <a:solidFill>
              <a:srgbClr val="953735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raw_data!$B$9:$B$9</c:f>
              <c:numCache>
                <c:formatCode>General</c:formatCode>
                <c:ptCount val="1"/>
                <c:pt idx="0">
                  <c:v>0.7</c:v>
                </c:pt>
              </c:numCache>
            </c:numRef>
          </c:val>
        </c:ser>
        <c:ser>
          <c:idx val="8"/>
          <c:order val="8"/>
          <c:tx>
            <c:strRef>
              <c:f>raw_data!$A$10</c:f>
              <c:strCache>
                <c:ptCount val="1"/>
                <c:pt idx="0">
                  <c:v>Grünflaeche</c:v>
                </c:pt>
              </c:strCache>
            </c:strRef>
          </c:tx>
          <c:spPr>
            <a:solidFill>
              <a:srgbClr val="C3D69B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raw_data!$B$10:$B$10</c:f>
              <c:numCache>
                <c:formatCode>General</c:formatCode>
                <c:ptCount val="1"/>
                <c:pt idx="0">
                  <c:v>0.1072</c:v>
                </c:pt>
              </c:numCache>
            </c:numRef>
          </c:val>
        </c:ser>
        <c:ser>
          <c:idx val="9"/>
          <c:order val="9"/>
          <c:tx>
            <c:strRef>
              <c:f>raw_data!$A$11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rgbClr val="4F6228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raw_data!$B$11:$B$11</c:f>
              <c:numCache>
                <c:formatCode>General</c:formatCode>
                <c:ptCount val="1"/>
                <c:pt idx="0">
                  <c:v>0.0224</c:v>
                </c:pt>
              </c:numCache>
            </c:numRef>
          </c:val>
        </c:ser>
        <c:gapWidth val="40"/>
        <c:overlap val="100"/>
        <c:axId val="50010001"/>
        <c:axId val="50010002"/>
      </c:barChart>
      <c:catAx>
        <c:axId val="50010001"/>
        <c:scaling>
          <c:orientation val="minMax"/>
        </c:scaling>
        <c:axPos val="l"/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b"/>
        <c:majorGridlines>
          <c:spPr>
            <a:ln w="9525">
              <a:solidFill>
                <a:srgbClr val="BFBFBF"/>
              </a:solidFill>
              <a:prstDash val="dash"/>
            </a:ln>
          </c:spPr>
        </c:majorGridlines>
        <c:numFmt formatCode="0%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1"/>
        <c:crosses val="autoZero"/>
        <c:crossBetween val="between"/>
      </c:valAx>
    </c:plotArea>
    <c:legend>
      <c:legendPos val="b"/>
      <c:layout/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Kommunaler Finanzausgleich in Euro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Auswertungen!$B$5</c:f>
              <c:strCache>
                <c:ptCount val="1"/>
                <c:pt idx="0">
                  <c:v>03353001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Auswertungen!$C$5:$AK$5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1"/>
          <c:order val="1"/>
          <c:tx>
            <c:strRef>
              <c:f>Auswertungen!$B$6</c:f>
              <c:strCache>
                <c:ptCount val="1"/>
                <c:pt idx="0">
                  <c:v>03353019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Auswertungen!$C$6:$AK$6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2"/>
          <c:order val="2"/>
          <c:tx>
            <c:strRef>
              <c:f>Auswertungen!$B$7</c:f>
              <c:strCache>
                <c:ptCount val="1"/>
                <c:pt idx="0">
                  <c:v>03353025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Auswertungen!$C$7:$AK$7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3"/>
          <c:order val="3"/>
          <c:tx>
            <c:strRef>
              <c:f>Auswertungen!$B$8</c:f>
              <c:strCache>
                <c:ptCount val="1"/>
                <c:pt idx="0">
                  <c:v>03353026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Auswertungen!$C$8:$AK$8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4"/>
          <c:order val="4"/>
          <c:tx>
            <c:strRef>
              <c:f>Auswertungen!$B$9</c:f>
              <c:strCache>
                <c:ptCount val="1"/>
                <c:pt idx="0">
                  <c:v>03353028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Auswertungen!$C$9:$AK$9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5"/>
          <c:order val="5"/>
          <c:tx>
            <c:strRef>
              <c:f>Auswertungen!$B$10</c:f>
              <c:strCache>
                <c:ptCount val="1"/>
                <c:pt idx="0">
                  <c:v>03359003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Auswertungen!$C$10:$AK$10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6"/>
          <c:order val="6"/>
          <c:tx>
            <c:strRef>
              <c:f>Auswertungen!$B$11</c:f>
              <c:strCache>
                <c:ptCount val="1"/>
                <c:pt idx="0">
                  <c:v>03359006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Auswertungen!$C$11:$AK$11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7"/>
          <c:order val="7"/>
          <c:tx>
            <c:strRef>
              <c:f>Auswertungen!$B$12</c:f>
              <c:strCache>
                <c:ptCount val="1"/>
                <c:pt idx="0">
                  <c:v>03359010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Auswertungen!$C$12:$AK$12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jpeg"/><Relationship Id="rId3" Type="http://schemas.openxmlformats.org/officeDocument/2006/relationships/image" Target="../media/image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20</xdr:row>
      <xdr:rowOff>0</xdr:rowOff>
    </xdr:from>
    <xdr:to>
      <xdr:col>17</xdr:col>
      <xdr:colOff>514350</xdr:colOff>
      <xdr:row>30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4</xdr:row>
      <xdr:rowOff>0</xdr:rowOff>
    </xdr:from>
    <xdr:to>
      <xdr:col>15</xdr:col>
      <xdr:colOff>66629</xdr:colOff>
      <xdr:row>13</xdr:row>
      <xdr:rowOff>85344</xdr:rowOff>
    </xdr:to>
    <xdr:pic>
      <xdr:nvPicPr>
        <xdr:cNvPr id="3" name="Picture 2" descr="Minimap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53325" y="762000"/>
          <a:ext cx="2505029" cy="17998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1524000</xdr:colOff>
      <xdr:row>4</xdr:row>
      <xdr:rowOff>75152</xdr:rowOff>
    </xdr:to>
    <xdr:pic>
      <xdr:nvPicPr>
        <xdr:cNvPr id="4" name="Picture 3" descr="logo_rpc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190500"/>
          <a:ext cx="1524000" cy="6466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308610</xdr:colOff>
      <xdr:row>71</xdr:row>
      <xdr:rowOff>32385</xdr:rowOff>
    </xdr:to>
    <xdr:pic>
      <xdr:nvPicPr>
        <xdr:cNvPr id="2" name="Picture 1" descr="Methodik_06_KF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452610" cy="133673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13</xdr:col>
      <xdr:colOff>304800</xdr:colOff>
      <xdr:row>31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164592</xdr:colOff>
      <xdr:row>38</xdr:row>
      <xdr:rowOff>80772</xdr:rowOff>
    </xdr:to>
    <xdr:pic>
      <xdr:nvPicPr>
        <xdr:cNvPr id="2" name="Picture 1" descr="Haftungsausschlus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041392" cy="7129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R200"/>
  <sheetViews>
    <sheetView tabSelected="1" workbookViewId="0"/>
  </sheetViews>
  <sheetFormatPr defaultRowHeight="15"/>
  <cols>
    <col min="1" max="1" width="8.7109375" customWidth="1"/>
    <col min="2" max="2" width="26.7109375" customWidth="1"/>
    <col min="9" max="9" width="4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2" t="s">
        <v>0</v>
      </c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2"/>
      <c r="D4" s="2"/>
      <c r="E4" s="2"/>
      <c r="F4" s="2"/>
      <c r="G4" s="2"/>
      <c r="H4" s="2"/>
      <c r="I4" s="2"/>
      <c r="J4" s="2"/>
      <c r="K4" s="1"/>
      <c r="L4" s="3" t="s">
        <v>30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3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4" t="s">
        <v>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4" t="s">
        <v>3</v>
      </c>
      <c r="C9" s="1"/>
      <c r="D9" s="1"/>
      <c r="E9" s="1"/>
      <c r="F9" s="1"/>
      <c r="G9" s="1"/>
      <c r="H9" s="1"/>
      <c r="I9" s="5" t="s">
        <v>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4" t="s">
        <v>5</v>
      </c>
      <c r="C10" s="1"/>
      <c r="D10" s="1"/>
      <c r="E10" s="1"/>
      <c r="F10" s="1"/>
      <c r="G10" s="1"/>
      <c r="H10" s="1"/>
      <c r="I10" s="5" t="s">
        <v>6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3" t="s">
        <v>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4" t="s">
        <v>8</v>
      </c>
      <c r="C13" s="1"/>
      <c r="D13" s="1"/>
      <c r="E13" s="1"/>
      <c r="F13" s="1"/>
      <c r="G13" s="1"/>
      <c r="H13" s="5">
        <v>50.7721937345381</v>
      </c>
      <c r="I13" s="5" t="s">
        <v>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4" t="s">
        <v>10</v>
      </c>
      <c r="C14" s="1"/>
      <c r="D14" s="1"/>
      <c r="E14" s="1"/>
      <c r="F14" s="1"/>
      <c r="G14" s="1"/>
      <c r="H14" s="1"/>
      <c r="I14" s="5" t="s">
        <v>11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4" t="s">
        <v>12</v>
      </c>
      <c r="C16" s="1"/>
      <c r="D16" s="1"/>
      <c r="E16" s="1"/>
      <c r="F16" s="1"/>
      <c r="G16" s="1"/>
      <c r="H16" s="5">
        <v>1460</v>
      </c>
      <c r="I16" s="5" t="s">
        <v>13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4" t="s">
        <v>14</v>
      </c>
      <c r="C17" s="1"/>
      <c r="D17" s="1"/>
      <c r="E17" s="1"/>
      <c r="F17" s="1"/>
      <c r="G17" s="1"/>
      <c r="H17" s="1"/>
      <c r="I17" s="5" t="s">
        <v>15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4" t="s">
        <v>16</v>
      </c>
      <c r="C18" s="1"/>
      <c r="D18" s="1"/>
      <c r="E18" s="1"/>
      <c r="F18" s="1"/>
      <c r="G18" s="1"/>
      <c r="H18" s="5">
        <v>0</v>
      </c>
      <c r="I18" s="5" t="s">
        <v>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mergeCells count="1">
    <mergeCell ref="C2:J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 t="s">
        <v>18</v>
      </c>
    </row>
    <row r="2" spans="1:2">
      <c r="A2" t="s">
        <v>19</v>
      </c>
    </row>
    <row r="3" spans="1:2">
      <c r="A3" t="s">
        <v>20</v>
      </c>
    </row>
    <row r="4" spans="1:2">
      <c r="A4" t="s">
        <v>21</v>
      </c>
    </row>
    <row r="5" spans="1:2">
      <c r="A5" t="s">
        <v>22</v>
      </c>
    </row>
    <row r="6" spans="1:2">
      <c r="A6" t="s">
        <v>23</v>
      </c>
      <c r="B6" s="6">
        <v>0.14</v>
      </c>
    </row>
    <row r="7" spans="1:2">
      <c r="A7" t="s">
        <v>24</v>
      </c>
      <c r="B7" s="6">
        <v>0.0304</v>
      </c>
    </row>
    <row r="8" spans="1:2">
      <c r="A8" t="s">
        <v>25</v>
      </c>
    </row>
    <row r="9" spans="1:2">
      <c r="A9" t="s">
        <v>26</v>
      </c>
      <c r="B9" s="6">
        <v>0.7</v>
      </c>
    </row>
    <row r="10" spans="1:2">
      <c r="A10" t="s">
        <v>27</v>
      </c>
      <c r="B10" s="6">
        <v>0.1072</v>
      </c>
    </row>
    <row r="11" spans="1:2">
      <c r="A11" t="s">
        <v>28</v>
      </c>
      <c r="B11" s="6">
        <v>0.0224</v>
      </c>
    </row>
    <row r="12" spans="1:2">
      <c r="A12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7" t="s">
        <v>51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7" t="s">
        <v>42</v>
      </c>
      <c r="C4" s="7">
        <v>2016</v>
      </c>
      <c r="D4" s="7">
        <v>2017</v>
      </c>
      <c r="E4" s="7">
        <v>2018</v>
      </c>
      <c r="F4" s="7">
        <v>2019</v>
      </c>
      <c r="G4" s="7">
        <v>2020</v>
      </c>
      <c r="H4" s="7">
        <v>2021</v>
      </c>
      <c r="I4" s="7">
        <v>2022</v>
      </c>
      <c r="J4" s="7">
        <v>2023</v>
      </c>
      <c r="K4" s="7">
        <v>2024</v>
      </c>
      <c r="L4" s="7">
        <v>2025</v>
      </c>
      <c r="M4" s="7">
        <v>2026</v>
      </c>
      <c r="N4" s="7">
        <v>2027</v>
      </c>
      <c r="O4" s="7">
        <v>2028</v>
      </c>
      <c r="P4" s="7">
        <v>2029</v>
      </c>
      <c r="Q4" s="7">
        <v>2030</v>
      </c>
      <c r="R4" s="7">
        <v>2031</v>
      </c>
      <c r="S4" s="7">
        <v>2032</v>
      </c>
      <c r="T4" s="7">
        <v>2033</v>
      </c>
      <c r="U4" s="7">
        <v>2034</v>
      </c>
      <c r="V4" s="7">
        <v>2035</v>
      </c>
      <c r="W4" s="7">
        <v>2036</v>
      </c>
      <c r="X4" s="7">
        <v>2037</v>
      </c>
      <c r="Y4" s="7">
        <v>2038</v>
      </c>
      <c r="Z4" s="7">
        <v>2039</v>
      </c>
      <c r="AA4" s="7">
        <v>2040</v>
      </c>
      <c r="AB4" s="7">
        <v>2041</v>
      </c>
      <c r="AC4" s="7">
        <v>2042</v>
      </c>
      <c r="AD4" s="7">
        <v>2043</v>
      </c>
      <c r="AE4" s="7">
        <v>2044</v>
      </c>
      <c r="AF4" s="7">
        <v>2045</v>
      </c>
      <c r="AG4" s="7">
        <v>2046</v>
      </c>
      <c r="AH4" s="7">
        <v>2047</v>
      </c>
      <c r="AI4" s="7">
        <v>2048</v>
      </c>
      <c r="AJ4" s="7">
        <v>2049</v>
      </c>
      <c r="AK4" s="7">
        <v>2050</v>
      </c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7" t="s">
        <v>31</v>
      </c>
      <c r="C5" s="8">
        <f>SUMIFS(Rohdaten_KFA!$I:$I,Rohdaten_KFA!$B:$B,Auswertungen!B5,Rohdaten_KFA!$E:$E,Auswertungen!c4)</f>
        <v>0</v>
      </c>
      <c r="D5" s="8">
        <f>SUMIFS(Rohdaten_KFA!$I:$I,Rohdaten_KFA!$B:$B,Auswertungen!B5,Rohdaten_KFA!$E:$E,Auswertungen!d4)</f>
        <v>0</v>
      </c>
      <c r="E5" s="8">
        <f>SUMIFS(Rohdaten_KFA!$I:$I,Rohdaten_KFA!$B:$B,Auswertungen!B5,Rohdaten_KFA!$E:$E,Auswertungen!e4)</f>
        <v>0</v>
      </c>
      <c r="F5" s="8">
        <f>SUMIFS(Rohdaten_KFA!$I:$I,Rohdaten_KFA!$B:$B,Auswertungen!B5,Rohdaten_KFA!$E:$E,Auswertungen!f4)</f>
        <v>0</v>
      </c>
      <c r="G5" s="8">
        <f>SUMIFS(Rohdaten_KFA!$I:$I,Rohdaten_KFA!$B:$B,Auswertungen!B5,Rohdaten_KFA!$E:$E,Auswertungen!g4)</f>
        <v>0</v>
      </c>
      <c r="H5" s="8">
        <f>SUMIFS(Rohdaten_KFA!$I:$I,Rohdaten_KFA!$B:$B,Auswertungen!B5,Rohdaten_KFA!$E:$E,Auswertungen!h4)</f>
        <v>0</v>
      </c>
      <c r="I5" s="8">
        <f>SUMIFS(Rohdaten_KFA!$I:$I,Rohdaten_KFA!$B:$B,Auswertungen!B5,Rohdaten_KFA!$E:$E,Auswertungen!i4)</f>
        <v>0</v>
      </c>
      <c r="J5" s="8">
        <f>SUMIFS(Rohdaten_KFA!$I:$I,Rohdaten_KFA!$B:$B,Auswertungen!B5,Rohdaten_KFA!$E:$E,Auswertungen!j4)</f>
        <v>0</v>
      </c>
      <c r="K5" s="8">
        <f>SUMIFS(Rohdaten_KFA!$I:$I,Rohdaten_KFA!$B:$B,Auswertungen!B5,Rohdaten_KFA!$E:$E,Auswertungen!k4)</f>
        <v>0</v>
      </c>
      <c r="L5" s="8">
        <f>SUMIFS(Rohdaten_KFA!$I:$I,Rohdaten_KFA!$B:$B,Auswertungen!B5,Rohdaten_KFA!$E:$E,Auswertungen!l4)</f>
        <v>0</v>
      </c>
      <c r="M5" s="8">
        <f>SUMIFS(Rohdaten_KFA!$I:$I,Rohdaten_KFA!$B:$B,Auswertungen!B5,Rohdaten_KFA!$E:$E,Auswertungen!m4)</f>
        <v>0</v>
      </c>
      <c r="N5" s="8">
        <f>SUMIFS(Rohdaten_KFA!$I:$I,Rohdaten_KFA!$B:$B,Auswertungen!B5,Rohdaten_KFA!$E:$E,Auswertungen!n4)</f>
        <v>0</v>
      </c>
      <c r="O5" s="8">
        <f>SUMIFS(Rohdaten_KFA!$I:$I,Rohdaten_KFA!$B:$B,Auswertungen!B5,Rohdaten_KFA!$E:$E,Auswertungen!o4)</f>
        <v>0</v>
      </c>
      <c r="P5" s="8">
        <f>SUMIFS(Rohdaten_KFA!$I:$I,Rohdaten_KFA!$B:$B,Auswertungen!B5,Rohdaten_KFA!$E:$E,Auswertungen!p4)</f>
        <v>0</v>
      </c>
      <c r="Q5" s="8">
        <f>SUMIFS(Rohdaten_KFA!$I:$I,Rohdaten_KFA!$B:$B,Auswertungen!B5,Rohdaten_KFA!$E:$E,Auswertungen!q4)</f>
        <v>0</v>
      </c>
      <c r="R5" s="8">
        <f>SUMIFS(Rohdaten_KFA!$I:$I,Rohdaten_KFA!$B:$B,Auswertungen!B5,Rohdaten_KFA!$E:$E,Auswertungen!r4)</f>
        <v>0</v>
      </c>
      <c r="S5" s="8">
        <f>SUMIFS(Rohdaten_KFA!$I:$I,Rohdaten_KFA!$B:$B,Auswertungen!B5,Rohdaten_KFA!$E:$E,Auswertungen!s4)</f>
        <v>0</v>
      </c>
      <c r="T5" s="8">
        <f>SUMIFS(Rohdaten_KFA!$I:$I,Rohdaten_KFA!$B:$B,Auswertungen!B5,Rohdaten_KFA!$E:$E,Auswertungen!t4)</f>
        <v>0</v>
      </c>
      <c r="U5" s="8">
        <f>SUMIFS(Rohdaten_KFA!$I:$I,Rohdaten_KFA!$B:$B,Auswertungen!B5,Rohdaten_KFA!$E:$E,Auswertungen!u4)</f>
        <v>0</v>
      </c>
      <c r="V5" s="8">
        <f>SUMIFS(Rohdaten_KFA!$I:$I,Rohdaten_KFA!$B:$B,Auswertungen!B5,Rohdaten_KFA!$E:$E,Auswertungen!v4)</f>
        <v>0</v>
      </c>
      <c r="W5" s="8">
        <f>SUMIFS(Rohdaten_KFA!$I:$I,Rohdaten_KFA!$B:$B,Auswertungen!B5,Rohdaten_KFA!$E:$E,Auswertungen!w4)</f>
        <v>0</v>
      </c>
      <c r="X5" s="8">
        <f>SUMIFS(Rohdaten_KFA!$I:$I,Rohdaten_KFA!$B:$B,Auswertungen!B5,Rohdaten_KFA!$E:$E,Auswertungen!x4)</f>
        <v>0</v>
      </c>
      <c r="Y5" s="8">
        <f>SUMIFS(Rohdaten_KFA!$I:$I,Rohdaten_KFA!$B:$B,Auswertungen!B5,Rohdaten_KFA!$E:$E,Auswertungen!y4)</f>
        <v>0</v>
      </c>
      <c r="Z5" s="8">
        <f>SUMIFS(Rohdaten_KFA!$I:$I,Rohdaten_KFA!$B:$B,Auswertungen!B5,Rohdaten_KFA!$E:$E,Auswertungen!z4)</f>
        <v>0</v>
      </c>
      <c r="AA5" s="8">
        <f>SUMIFS(Rohdaten_KFA!$I:$I,Rohdaten_KFA!$B:$B,Auswertungen!B5,Rohdaten_KFA!$E:$E,Auswertungen!aa4)</f>
        <v>0</v>
      </c>
      <c r="AB5" s="8">
        <f>SUMIFS(Rohdaten_KFA!$I:$I,Rohdaten_KFA!$B:$B,Auswertungen!B5,Rohdaten_KFA!$E:$E,Auswertungen!ab4)</f>
        <v>0</v>
      </c>
      <c r="AC5" s="8">
        <f>SUMIFS(Rohdaten_KFA!$I:$I,Rohdaten_KFA!$B:$B,Auswertungen!B5,Rohdaten_KFA!$E:$E,Auswertungen!ac4)</f>
        <v>0</v>
      </c>
      <c r="AD5" s="8">
        <f>SUMIFS(Rohdaten_KFA!$I:$I,Rohdaten_KFA!$B:$B,Auswertungen!B5,Rohdaten_KFA!$E:$E,Auswertungen!ad4)</f>
        <v>0</v>
      </c>
      <c r="AE5" s="8">
        <f>SUMIFS(Rohdaten_KFA!$I:$I,Rohdaten_KFA!$B:$B,Auswertungen!B5,Rohdaten_KFA!$E:$E,Auswertungen!ae4)</f>
        <v>0</v>
      </c>
      <c r="AF5" s="8">
        <f>SUMIFS(Rohdaten_KFA!$I:$I,Rohdaten_KFA!$B:$B,Auswertungen!B5,Rohdaten_KFA!$E:$E,Auswertungen!af4)</f>
        <v>0</v>
      </c>
      <c r="AG5" s="8">
        <f>SUMIFS(Rohdaten_KFA!$I:$I,Rohdaten_KFA!$B:$B,Auswertungen!B5,Rohdaten_KFA!$E:$E,Auswertungen!ag4)</f>
        <v>0</v>
      </c>
      <c r="AH5" s="8">
        <f>SUMIFS(Rohdaten_KFA!$I:$I,Rohdaten_KFA!$B:$B,Auswertungen!B5,Rohdaten_KFA!$E:$E,Auswertungen!ah4)</f>
        <v>0</v>
      </c>
      <c r="AI5" s="8">
        <f>SUMIFS(Rohdaten_KFA!$I:$I,Rohdaten_KFA!$B:$B,Auswertungen!B5,Rohdaten_KFA!$E:$E,Auswertungen!ai4)</f>
        <v>0</v>
      </c>
      <c r="AJ5" s="8">
        <f>SUMIFS(Rohdaten_KFA!$I:$I,Rohdaten_KFA!$B:$B,Auswertungen!B5,Rohdaten_KFA!$E:$E,Auswertungen!aj4)</f>
        <v>0</v>
      </c>
      <c r="AK5" s="8">
        <f>SUMIFS(Rohdaten_KFA!$I:$I,Rohdaten_KFA!$B:$B,Auswertungen!B5,Rohdaten_KFA!$E:$E,Auswertungen!ak4)</f>
        <v>0</v>
      </c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7" t="s">
        <v>33</v>
      </c>
      <c r="C6" s="8">
        <f>SUMIFS(Rohdaten_KFA!$I:$I,Rohdaten_KFA!$B:$B,Auswertungen!B6,Rohdaten_KFA!$E:$E,Auswertungen!c4)</f>
        <v>0</v>
      </c>
      <c r="D6" s="8">
        <f>SUMIFS(Rohdaten_KFA!$I:$I,Rohdaten_KFA!$B:$B,Auswertungen!B6,Rohdaten_KFA!$E:$E,Auswertungen!d4)</f>
        <v>0</v>
      </c>
      <c r="E6" s="8">
        <f>SUMIFS(Rohdaten_KFA!$I:$I,Rohdaten_KFA!$B:$B,Auswertungen!B6,Rohdaten_KFA!$E:$E,Auswertungen!e4)</f>
        <v>0</v>
      </c>
      <c r="F6" s="8">
        <f>SUMIFS(Rohdaten_KFA!$I:$I,Rohdaten_KFA!$B:$B,Auswertungen!B6,Rohdaten_KFA!$E:$E,Auswertungen!f4)</f>
        <v>0</v>
      </c>
      <c r="G6" s="8">
        <f>SUMIFS(Rohdaten_KFA!$I:$I,Rohdaten_KFA!$B:$B,Auswertungen!B6,Rohdaten_KFA!$E:$E,Auswertungen!g4)</f>
        <v>0</v>
      </c>
      <c r="H6" s="8">
        <f>SUMIFS(Rohdaten_KFA!$I:$I,Rohdaten_KFA!$B:$B,Auswertungen!B6,Rohdaten_KFA!$E:$E,Auswertungen!h4)</f>
        <v>0</v>
      </c>
      <c r="I6" s="8">
        <f>SUMIFS(Rohdaten_KFA!$I:$I,Rohdaten_KFA!$B:$B,Auswertungen!B6,Rohdaten_KFA!$E:$E,Auswertungen!i4)</f>
        <v>0</v>
      </c>
      <c r="J6" s="8">
        <f>SUMIFS(Rohdaten_KFA!$I:$I,Rohdaten_KFA!$B:$B,Auswertungen!B6,Rohdaten_KFA!$E:$E,Auswertungen!j4)</f>
        <v>0</v>
      </c>
      <c r="K6" s="8">
        <f>SUMIFS(Rohdaten_KFA!$I:$I,Rohdaten_KFA!$B:$B,Auswertungen!B6,Rohdaten_KFA!$E:$E,Auswertungen!k4)</f>
        <v>0</v>
      </c>
      <c r="L6" s="8">
        <f>SUMIFS(Rohdaten_KFA!$I:$I,Rohdaten_KFA!$B:$B,Auswertungen!B6,Rohdaten_KFA!$E:$E,Auswertungen!l4)</f>
        <v>0</v>
      </c>
      <c r="M6" s="8">
        <f>SUMIFS(Rohdaten_KFA!$I:$I,Rohdaten_KFA!$B:$B,Auswertungen!B6,Rohdaten_KFA!$E:$E,Auswertungen!m4)</f>
        <v>0</v>
      </c>
      <c r="N6" s="8">
        <f>SUMIFS(Rohdaten_KFA!$I:$I,Rohdaten_KFA!$B:$B,Auswertungen!B6,Rohdaten_KFA!$E:$E,Auswertungen!n4)</f>
        <v>0</v>
      </c>
      <c r="O6" s="8">
        <f>SUMIFS(Rohdaten_KFA!$I:$I,Rohdaten_KFA!$B:$B,Auswertungen!B6,Rohdaten_KFA!$E:$E,Auswertungen!o4)</f>
        <v>0</v>
      </c>
      <c r="P6" s="8">
        <f>SUMIFS(Rohdaten_KFA!$I:$I,Rohdaten_KFA!$B:$B,Auswertungen!B6,Rohdaten_KFA!$E:$E,Auswertungen!p4)</f>
        <v>0</v>
      </c>
      <c r="Q6" s="8">
        <f>SUMIFS(Rohdaten_KFA!$I:$I,Rohdaten_KFA!$B:$B,Auswertungen!B6,Rohdaten_KFA!$E:$E,Auswertungen!q4)</f>
        <v>0</v>
      </c>
      <c r="R6" s="8">
        <f>SUMIFS(Rohdaten_KFA!$I:$I,Rohdaten_KFA!$B:$B,Auswertungen!B6,Rohdaten_KFA!$E:$E,Auswertungen!r4)</f>
        <v>0</v>
      </c>
      <c r="S6" s="8">
        <f>SUMIFS(Rohdaten_KFA!$I:$I,Rohdaten_KFA!$B:$B,Auswertungen!B6,Rohdaten_KFA!$E:$E,Auswertungen!s4)</f>
        <v>0</v>
      </c>
      <c r="T6" s="8">
        <f>SUMIFS(Rohdaten_KFA!$I:$I,Rohdaten_KFA!$B:$B,Auswertungen!B6,Rohdaten_KFA!$E:$E,Auswertungen!t4)</f>
        <v>0</v>
      </c>
      <c r="U6" s="8">
        <f>SUMIFS(Rohdaten_KFA!$I:$I,Rohdaten_KFA!$B:$B,Auswertungen!B6,Rohdaten_KFA!$E:$E,Auswertungen!u4)</f>
        <v>0</v>
      </c>
      <c r="V6" s="8">
        <f>SUMIFS(Rohdaten_KFA!$I:$I,Rohdaten_KFA!$B:$B,Auswertungen!B6,Rohdaten_KFA!$E:$E,Auswertungen!v4)</f>
        <v>0</v>
      </c>
      <c r="W6" s="8">
        <f>SUMIFS(Rohdaten_KFA!$I:$I,Rohdaten_KFA!$B:$B,Auswertungen!B6,Rohdaten_KFA!$E:$E,Auswertungen!w4)</f>
        <v>0</v>
      </c>
      <c r="X6" s="8">
        <f>SUMIFS(Rohdaten_KFA!$I:$I,Rohdaten_KFA!$B:$B,Auswertungen!B6,Rohdaten_KFA!$E:$E,Auswertungen!x4)</f>
        <v>0</v>
      </c>
      <c r="Y6" s="8">
        <f>SUMIFS(Rohdaten_KFA!$I:$I,Rohdaten_KFA!$B:$B,Auswertungen!B6,Rohdaten_KFA!$E:$E,Auswertungen!y4)</f>
        <v>0</v>
      </c>
      <c r="Z6" s="8">
        <f>SUMIFS(Rohdaten_KFA!$I:$I,Rohdaten_KFA!$B:$B,Auswertungen!B6,Rohdaten_KFA!$E:$E,Auswertungen!z4)</f>
        <v>0</v>
      </c>
      <c r="AA6" s="8">
        <f>SUMIFS(Rohdaten_KFA!$I:$I,Rohdaten_KFA!$B:$B,Auswertungen!B6,Rohdaten_KFA!$E:$E,Auswertungen!aa4)</f>
        <v>0</v>
      </c>
      <c r="AB6" s="8">
        <f>SUMIFS(Rohdaten_KFA!$I:$I,Rohdaten_KFA!$B:$B,Auswertungen!B6,Rohdaten_KFA!$E:$E,Auswertungen!ab4)</f>
        <v>0</v>
      </c>
      <c r="AC6" s="8">
        <f>SUMIFS(Rohdaten_KFA!$I:$I,Rohdaten_KFA!$B:$B,Auswertungen!B6,Rohdaten_KFA!$E:$E,Auswertungen!ac4)</f>
        <v>0</v>
      </c>
      <c r="AD6" s="8">
        <f>SUMIFS(Rohdaten_KFA!$I:$I,Rohdaten_KFA!$B:$B,Auswertungen!B6,Rohdaten_KFA!$E:$E,Auswertungen!ad4)</f>
        <v>0</v>
      </c>
      <c r="AE6" s="8">
        <f>SUMIFS(Rohdaten_KFA!$I:$I,Rohdaten_KFA!$B:$B,Auswertungen!B6,Rohdaten_KFA!$E:$E,Auswertungen!ae4)</f>
        <v>0</v>
      </c>
      <c r="AF6" s="8">
        <f>SUMIFS(Rohdaten_KFA!$I:$I,Rohdaten_KFA!$B:$B,Auswertungen!B6,Rohdaten_KFA!$E:$E,Auswertungen!af4)</f>
        <v>0</v>
      </c>
      <c r="AG6" s="8">
        <f>SUMIFS(Rohdaten_KFA!$I:$I,Rohdaten_KFA!$B:$B,Auswertungen!B6,Rohdaten_KFA!$E:$E,Auswertungen!ag4)</f>
        <v>0</v>
      </c>
      <c r="AH6" s="8">
        <f>SUMIFS(Rohdaten_KFA!$I:$I,Rohdaten_KFA!$B:$B,Auswertungen!B6,Rohdaten_KFA!$E:$E,Auswertungen!ah4)</f>
        <v>0</v>
      </c>
      <c r="AI6" s="8">
        <f>SUMIFS(Rohdaten_KFA!$I:$I,Rohdaten_KFA!$B:$B,Auswertungen!B6,Rohdaten_KFA!$E:$E,Auswertungen!ai4)</f>
        <v>0</v>
      </c>
      <c r="AJ6" s="8">
        <f>SUMIFS(Rohdaten_KFA!$I:$I,Rohdaten_KFA!$B:$B,Auswertungen!B6,Rohdaten_KFA!$E:$E,Auswertungen!aj4)</f>
        <v>0</v>
      </c>
      <c r="AK6" s="8">
        <f>SUMIFS(Rohdaten_KFA!$I:$I,Rohdaten_KFA!$B:$B,Auswertungen!B6,Rohdaten_KFA!$E:$E,Auswertungen!ak4)</f>
        <v>0</v>
      </c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7" t="s">
        <v>34</v>
      </c>
      <c r="C7" s="8">
        <f>SUMIFS(Rohdaten_KFA!$I:$I,Rohdaten_KFA!$B:$B,Auswertungen!B7,Rohdaten_KFA!$E:$E,Auswertungen!c4)</f>
        <v>0</v>
      </c>
      <c r="D7" s="8">
        <f>SUMIFS(Rohdaten_KFA!$I:$I,Rohdaten_KFA!$B:$B,Auswertungen!B7,Rohdaten_KFA!$E:$E,Auswertungen!d4)</f>
        <v>0</v>
      </c>
      <c r="E7" s="8">
        <f>SUMIFS(Rohdaten_KFA!$I:$I,Rohdaten_KFA!$B:$B,Auswertungen!B7,Rohdaten_KFA!$E:$E,Auswertungen!e4)</f>
        <v>0</v>
      </c>
      <c r="F7" s="8">
        <f>SUMIFS(Rohdaten_KFA!$I:$I,Rohdaten_KFA!$B:$B,Auswertungen!B7,Rohdaten_KFA!$E:$E,Auswertungen!f4)</f>
        <v>0</v>
      </c>
      <c r="G7" s="8">
        <f>SUMIFS(Rohdaten_KFA!$I:$I,Rohdaten_KFA!$B:$B,Auswertungen!B7,Rohdaten_KFA!$E:$E,Auswertungen!g4)</f>
        <v>0</v>
      </c>
      <c r="H7" s="8">
        <f>SUMIFS(Rohdaten_KFA!$I:$I,Rohdaten_KFA!$B:$B,Auswertungen!B7,Rohdaten_KFA!$E:$E,Auswertungen!h4)</f>
        <v>0</v>
      </c>
      <c r="I7" s="8">
        <f>SUMIFS(Rohdaten_KFA!$I:$I,Rohdaten_KFA!$B:$B,Auswertungen!B7,Rohdaten_KFA!$E:$E,Auswertungen!i4)</f>
        <v>0</v>
      </c>
      <c r="J7" s="8">
        <f>SUMIFS(Rohdaten_KFA!$I:$I,Rohdaten_KFA!$B:$B,Auswertungen!B7,Rohdaten_KFA!$E:$E,Auswertungen!j4)</f>
        <v>0</v>
      </c>
      <c r="K7" s="8">
        <f>SUMIFS(Rohdaten_KFA!$I:$I,Rohdaten_KFA!$B:$B,Auswertungen!B7,Rohdaten_KFA!$E:$E,Auswertungen!k4)</f>
        <v>0</v>
      </c>
      <c r="L7" s="8">
        <f>SUMIFS(Rohdaten_KFA!$I:$I,Rohdaten_KFA!$B:$B,Auswertungen!B7,Rohdaten_KFA!$E:$E,Auswertungen!l4)</f>
        <v>0</v>
      </c>
      <c r="M7" s="8">
        <f>SUMIFS(Rohdaten_KFA!$I:$I,Rohdaten_KFA!$B:$B,Auswertungen!B7,Rohdaten_KFA!$E:$E,Auswertungen!m4)</f>
        <v>0</v>
      </c>
      <c r="N7" s="8">
        <f>SUMIFS(Rohdaten_KFA!$I:$I,Rohdaten_KFA!$B:$B,Auswertungen!B7,Rohdaten_KFA!$E:$E,Auswertungen!n4)</f>
        <v>0</v>
      </c>
      <c r="O7" s="8">
        <f>SUMIFS(Rohdaten_KFA!$I:$I,Rohdaten_KFA!$B:$B,Auswertungen!B7,Rohdaten_KFA!$E:$E,Auswertungen!o4)</f>
        <v>0</v>
      </c>
      <c r="P7" s="8">
        <f>SUMIFS(Rohdaten_KFA!$I:$I,Rohdaten_KFA!$B:$B,Auswertungen!B7,Rohdaten_KFA!$E:$E,Auswertungen!p4)</f>
        <v>0</v>
      </c>
      <c r="Q7" s="8">
        <f>SUMIFS(Rohdaten_KFA!$I:$I,Rohdaten_KFA!$B:$B,Auswertungen!B7,Rohdaten_KFA!$E:$E,Auswertungen!q4)</f>
        <v>0</v>
      </c>
      <c r="R7" s="8">
        <f>SUMIFS(Rohdaten_KFA!$I:$I,Rohdaten_KFA!$B:$B,Auswertungen!B7,Rohdaten_KFA!$E:$E,Auswertungen!r4)</f>
        <v>0</v>
      </c>
      <c r="S7" s="8">
        <f>SUMIFS(Rohdaten_KFA!$I:$I,Rohdaten_KFA!$B:$B,Auswertungen!B7,Rohdaten_KFA!$E:$E,Auswertungen!s4)</f>
        <v>0</v>
      </c>
      <c r="T7" s="8">
        <f>SUMIFS(Rohdaten_KFA!$I:$I,Rohdaten_KFA!$B:$B,Auswertungen!B7,Rohdaten_KFA!$E:$E,Auswertungen!t4)</f>
        <v>0</v>
      </c>
      <c r="U7" s="8">
        <f>SUMIFS(Rohdaten_KFA!$I:$I,Rohdaten_KFA!$B:$B,Auswertungen!B7,Rohdaten_KFA!$E:$E,Auswertungen!u4)</f>
        <v>0</v>
      </c>
      <c r="V7" s="8">
        <f>SUMIFS(Rohdaten_KFA!$I:$I,Rohdaten_KFA!$B:$B,Auswertungen!B7,Rohdaten_KFA!$E:$E,Auswertungen!v4)</f>
        <v>0</v>
      </c>
      <c r="W7" s="8">
        <f>SUMIFS(Rohdaten_KFA!$I:$I,Rohdaten_KFA!$B:$B,Auswertungen!B7,Rohdaten_KFA!$E:$E,Auswertungen!w4)</f>
        <v>0</v>
      </c>
      <c r="X7" s="8">
        <f>SUMIFS(Rohdaten_KFA!$I:$I,Rohdaten_KFA!$B:$B,Auswertungen!B7,Rohdaten_KFA!$E:$E,Auswertungen!x4)</f>
        <v>0</v>
      </c>
      <c r="Y7" s="8">
        <f>SUMIFS(Rohdaten_KFA!$I:$I,Rohdaten_KFA!$B:$B,Auswertungen!B7,Rohdaten_KFA!$E:$E,Auswertungen!y4)</f>
        <v>0</v>
      </c>
      <c r="Z7" s="8">
        <f>SUMIFS(Rohdaten_KFA!$I:$I,Rohdaten_KFA!$B:$B,Auswertungen!B7,Rohdaten_KFA!$E:$E,Auswertungen!z4)</f>
        <v>0</v>
      </c>
      <c r="AA7" s="8">
        <f>SUMIFS(Rohdaten_KFA!$I:$I,Rohdaten_KFA!$B:$B,Auswertungen!B7,Rohdaten_KFA!$E:$E,Auswertungen!aa4)</f>
        <v>0</v>
      </c>
      <c r="AB7" s="8">
        <f>SUMIFS(Rohdaten_KFA!$I:$I,Rohdaten_KFA!$B:$B,Auswertungen!B7,Rohdaten_KFA!$E:$E,Auswertungen!ab4)</f>
        <v>0</v>
      </c>
      <c r="AC7" s="8">
        <f>SUMIFS(Rohdaten_KFA!$I:$I,Rohdaten_KFA!$B:$B,Auswertungen!B7,Rohdaten_KFA!$E:$E,Auswertungen!ac4)</f>
        <v>0</v>
      </c>
      <c r="AD7" s="8">
        <f>SUMIFS(Rohdaten_KFA!$I:$I,Rohdaten_KFA!$B:$B,Auswertungen!B7,Rohdaten_KFA!$E:$E,Auswertungen!ad4)</f>
        <v>0</v>
      </c>
      <c r="AE7" s="8">
        <f>SUMIFS(Rohdaten_KFA!$I:$I,Rohdaten_KFA!$B:$B,Auswertungen!B7,Rohdaten_KFA!$E:$E,Auswertungen!ae4)</f>
        <v>0</v>
      </c>
      <c r="AF7" s="8">
        <f>SUMIFS(Rohdaten_KFA!$I:$I,Rohdaten_KFA!$B:$B,Auswertungen!B7,Rohdaten_KFA!$E:$E,Auswertungen!af4)</f>
        <v>0</v>
      </c>
      <c r="AG7" s="8">
        <f>SUMIFS(Rohdaten_KFA!$I:$I,Rohdaten_KFA!$B:$B,Auswertungen!B7,Rohdaten_KFA!$E:$E,Auswertungen!ag4)</f>
        <v>0</v>
      </c>
      <c r="AH7" s="8">
        <f>SUMIFS(Rohdaten_KFA!$I:$I,Rohdaten_KFA!$B:$B,Auswertungen!B7,Rohdaten_KFA!$E:$E,Auswertungen!ah4)</f>
        <v>0</v>
      </c>
      <c r="AI7" s="8">
        <f>SUMIFS(Rohdaten_KFA!$I:$I,Rohdaten_KFA!$B:$B,Auswertungen!B7,Rohdaten_KFA!$E:$E,Auswertungen!ai4)</f>
        <v>0</v>
      </c>
      <c r="AJ7" s="8">
        <f>SUMIFS(Rohdaten_KFA!$I:$I,Rohdaten_KFA!$B:$B,Auswertungen!B7,Rohdaten_KFA!$E:$E,Auswertungen!aj4)</f>
        <v>0</v>
      </c>
      <c r="AK7" s="8">
        <f>SUMIFS(Rohdaten_KFA!$I:$I,Rohdaten_KFA!$B:$B,Auswertungen!B7,Rohdaten_KFA!$E:$E,Auswertungen!ak4)</f>
        <v>0</v>
      </c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7" t="s">
        <v>35</v>
      </c>
      <c r="C8" s="8">
        <f>SUMIFS(Rohdaten_KFA!$I:$I,Rohdaten_KFA!$B:$B,Auswertungen!B8,Rohdaten_KFA!$E:$E,Auswertungen!c4)</f>
        <v>0</v>
      </c>
      <c r="D8" s="8">
        <f>SUMIFS(Rohdaten_KFA!$I:$I,Rohdaten_KFA!$B:$B,Auswertungen!B8,Rohdaten_KFA!$E:$E,Auswertungen!d4)</f>
        <v>0</v>
      </c>
      <c r="E8" s="8">
        <f>SUMIFS(Rohdaten_KFA!$I:$I,Rohdaten_KFA!$B:$B,Auswertungen!B8,Rohdaten_KFA!$E:$E,Auswertungen!e4)</f>
        <v>0</v>
      </c>
      <c r="F8" s="8">
        <f>SUMIFS(Rohdaten_KFA!$I:$I,Rohdaten_KFA!$B:$B,Auswertungen!B8,Rohdaten_KFA!$E:$E,Auswertungen!f4)</f>
        <v>0</v>
      </c>
      <c r="G8" s="8">
        <f>SUMIFS(Rohdaten_KFA!$I:$I,Rohdaten_KFA!$B:$B,Auswertungen!B8,Rohdaten_KFA!$E:$E,Auswertungen!g4)</f>
        <v>0</v>
      </c>
      <c r="H8" s="8">
        <f>SUMIFS(Rohdaten_KFA!$I:$I,Rohdaten_KFA!$B:$B,Auswertungen!B8,Rohdaten_KFA!$E:$E,Auswertungen!h4)</f>
        <v>0</v>
      </c>
      <c r="I8" s="8">
        <f>SUMIFS(Rohdaten_KFA!$I:$I,Rohdaten_KFA!$B:$B,Auswertungen!B8,Rohdaten_KFA!$E:$E,Auswertungen!i4)</f>
        <v>0</v>
      </c>
      <c r="J8" s="8">
        <f>SUMIFS(Rohdaten_KFA!$I:$I,Rohdaten_KFA!$B:$B,Auswertungen!B8,Rohdaten_KFA!$E:$E,Auswertungen!j4)</f>
        <v>0</v>
      </c>
      <c r="K8" s="8">
        <f>SUMIFS(Rohdaten_KFA!$I:$I,Rohdaten_KFA!$B:$B,Auswertungen!B8,Rohdaten_KFA!$E:$E,Auswertungen!k4)</f>
        <v>0</v>
      </c>
      <c r="L8" s="8">
        <f>SUMIFS(Rohdaten_KFA!$I:$I,Rohdaten_KFA!$B:$B,Auswertungen!B8,Rohdaten_KFA!$E:$E,Auswertungen!l4)</f>
        <v>0</v>
      </c>
      <c r="M8" s="8">
        <f>SUMIFS(Rohdaten_KFA!$I:$I,Rohdaten_KFA!$B:$B,Auswertungen!B8,Rohdaten_KFA!$E:$E,Auswertungen!m4)</f>
        <v>0</v>
      </c>
      <c r="N8" s="8">
        <f>SUMIFS(Rohdaten_KFA!$I:$I,Rohdaten_KFA!$B:$B,Auswertungen!B8,Rohdaten_KFA!$E:$E,Auswertungen!n4)</f>
        <v>0</v>
      </c>
      <c r="O8" s="8">
        <f>SUMIFS(Rohdaten_KFA!$I:$I,Rohdaten_KFA!$B:$B,Auswertungen!B8,Rohdaten_KFA!$E:$E,Auswertungen!o4)</f>
        <v>0</v>
      </c>
      <c r="P8" s="8">
        <f>SUMIFS(Rohdaten_KFA!$I:$I,Rohdaten_KFA!$B:$B,Auswertungen!B8,Rohdaten_KFA!$E:$E,Auswertungen!p4)</f>
        <v>0</v>
      </c>
      <c r="Q8" s="8">
        <f>SUMIFS(Rohdaten_KFA!$I:$I,Rohdaten_KFA!$B:$B,Auswertungen!B8,Rohdaten_KFA!$E:$E,Auswertungen!q4)</f>
        <v>0</v>
      </c>
      <c r="R8" s="8">
        <f>SUMIFS(Rohdaten_KFA!$I:$I,Rohdaten_KFA!$B:$B,Auswertungen!B8,Rohdaten_KFA!$E:$E,Auswertungen!r4)</f>
        <v>0</v>
      </c>
      <c r="S8" s="8">
        <f>SUMIFS(Rohdaten_KFA!$I:$I,Rohdaten_KFA!$B:$B,Auswertungen!B8,Rohdaten_KFA!$E:$E,Auswertungen!s4)</f>
        <v>0</v>
      </c>
      <c r="T8" s="8">
        <f>SUMIFS(Rohdaten_KFA!$I:$I,Rohdaten_KFA!$B:$B,Auswertungen!B8,Rohdaten_KFA!$E:$E,Auswertungen!t4)</f>
        <v>0</v>
      </c>
      <c r="U8" s="8">
        <f>SUMIFS(Rohdaten_KFA!$I:$I,Rohdaten_KFA!$B:$B,Auswertungen!B8,Rohdaten_KFA!$E:$E,Auswertungen!u4)</f>
        <v>0</v>
      </c>
      <c r="V8" s="8">
        <f>SUMIFS(Rohdaten_KFA!$I:$I,Rohdaten_KFA!$B:$B,Auswertungen!B8,Rohdaten_KFA!$E:$E,Auswertungen!v4)</f>
        <v>0</v>
      </c>
      <c r="W8" s="8">
        <f>SUMIFS(Rohdaten_KFA!$I:$I,Rohdaten_KFA!$B:$B,Auswertungen!B8,Rohdaten_KFA!$E:$E,Auswertungen!w4)</f>
        <v>0</v>
      </c>
      <c r="X8" s="8">
        <f>SUMIFS(Rohdaten_KFA!$I:$I,Rohdaten_KFA!$B:$B,Auswertungen!B8,Rohdaten_KFA!$E:$E,Auswertungen!x4)</f>
        <v>0</v>
      </c>
      <c r="Y8" s="8">
        <f>SUMIFS(Rohdaten_KFA!$I:$I,Rohdaten_KFA!$B:$B,Auswertungen!B8,Rohdaten_KFA!$E:$E,Auswertungen!y4)</f>
        <v>0</v>
      </c>
      <c r="Z8" s="8">
        <f>SUMIFS(Rohdaten_KFA!$I:$I,Rohdaten_KFA!$B:$B,Auswertungen!B8,Rohdaten_KFA!$E:$E,Auswertungen!z4)</f>
        <v>0</v>
      </c>
      <c r="AA8" s="8">
        <f>SUMIFS(Rohdaten_KFA!$I:$I,Rohdaten_KFA!$B:$B,Auswertungen!B8,Rohdaten_KFA!$E:$E,Auswertungen!aa4)</f>
        <v>0</v>
      </c>
      <c r="AB8" s="8">
        <f>SUMIFS(Rohdaten_KFA!$I:$I,Rohdaten_KFA!$B:$B,Auswertungen!B8,Rohdaten_KFA!$E:$E,Auswertungen!ab4)</f>
        <v>0</v>
      </c>
      <c r="AC8" s="8">
        <f>SUMIFS(Rohdaten_KFA!$I:$I,Rohdaten_KFA!$B:$B,Auswertungen!B8,Rohdaten_KFA!$E:$E,Auswertungen!ac4)</f>
        <v>0</v>
      </c>
      <c r="AD8" s="8">
        <f>SUMIFS(Rohdaten_KFA!$I:$I,Rohdaten_KFA!$B:$B,Auswertungen!B8,Rohdaten_KFA!$E:$E,Auswertungen!ad4)</f>
        <v>0</v>
      </c>
      <c r="AE8" s="8">
        <f>SUMIFS(Rohdaten_KFA!$I:$I,Rohdaten_KFA!$B:$B,Auswertungen!B8,Rohdaten_KFA!$E:$E,Auswertungen!ae4)</f>
        <v>0</v>
      </c>
      <c r="AF8" s="8">
        <f>SUMIFS(Rohdaten_KFA!$I:$I,Rohdaten_KFA!$B:$B,Auswertungen!B8,Rohdaten_KFA!$E:$E,Auswertungen!af4)</f>
        <v>0</v>
      </c>
      <c r="AG8" s="8">
        <f>SUMIFS(Rohdaten_KFA!$I:$I,Rohdaten_KFA!$B:$B,Auswertungen!B8,Rohdaten_KFA!$E:$E,Auswertungen!ag4)</f>
        <v>0</v>
      </c>
      <c r="AH8" s="8">
        <f>SUMIFS(Rohdaten_KFA!$I:$I,Rohdaten_KFA!$B:$B,Auswertungen!B8,Rohdaten_KFA!$E:$E,Auswertungen!ah4)</f>
        <v>0</v>
      </c>
      <c r="AI8" s="8">
        <f>SUMIFS(Rohdaten_KFA!$I:$I,Rohdaten_KFA!$B:$B,Auswertungen!B8,Rohdaten_KFA!$E:$E,Auswertungen!ai4)</f>
        <v>0</v>
      </c>
      <c r="AJ8" s="8">
        <f>SUMIFS(Rohdaten_KFA!$I:$I,Rohdaten_KFA!$B:$B,Auswertungen!B8,Rohdaten_KFA!$E:$E,Auswertungen!aj4)</f>
        <v>0</v>
      </c>
      <c r="AK8" s="8">
        <f>SUMIFS(Rohdaten_KFA!$I:$I,Rohdaten_KFA!$B:$B,Auswertungen!B8,Rohdaten_KFA!$E:$E,Auswertungen!ak4)</f>
        <v>0</v>
      </c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7" t="s">
        <v>36</v>
      </c>
      <c r="C9" s="8">
        <f>SUMIFS(Rohdaten_KFA!$I:$I,Rohdaten_KFA!$B:$B,Auswertungen!B9,Rohdaten_KFA!$E:$E,Auswertungen!c4)</f>
        <v>0</v>
      </c>
      <c r="D9" s="8">
        <f>SUMIFS(Rohdaten_KFA!$I:$I,Rohdaten_KFA!$B:$B,Auswertungen!B9,Rohdaten_KFA!$E:$E,Auswertungen!d4)</f>
        <v>0</v>
      </c>
      <c r="E9" s="8">
        <f>SUMIFS(Rohdaten_KFA!$I:$I,Rohdaten_KFA!$B:$B,Auswertungen!B9,Rohdaten_KFA!$E:$E,Auswertungen!e4)</f>
        <v>0</v>
      </c>
      <c r="F9" s="8">
        <f>SUMIFS(Rohdaten_KFA!$I:$I,Rohdaten_KFA!$B:$B,Auswertungen!B9,Rohdaten_KFA!$E:$E,Auswertungen!f4)</f>
        <v>0</v>
      </c>
      <c r="G9" s="8">
        <f>SUMIFS(Rohdaten_KFA!$I:$I,Rohdaten_KFA!$B:$B,Auswertungen!B9,Rohdaten_KFA!$E:$E,Auswertungen!g4)</f>
        <v>0</v>
      </c>
      <c r="H9" s="8">
        <f>SUMIFS(Rohdaten_KFA!$I:$I,Rohdaten_KFA!$B:$B,Auswertungen!B9,Rohdaten_KFA!$E:$E,Auswertungen!h4)</f>
        <v>0</v>
      </c>
      <c r="I9" s="8">
        <f>SUMIFS(Rohdaten_KFA!$I:$I,Rohdaten_KFA!$B:$B,Auswertungen!B9,Rohdaten_KFA!$E:$E,Auswertungen!i4)</f>
        <v>0</v>
      </c>
      <c r="J9" s="8">
        <f>SUMIFS(Rohdaten_KFA!$I:$I,Rohdaten_KFA!$B:$B,Auswertungen!B9,Rohdaten_KFA!$E:$E,Auswertungen!j4)</f>
        <v>0</v>
      </c>
      <c r="K9" s="8">
        <f>SUMIFS(Rohdaten_KFA!$I:$I,Rohdaten_KFA!$B:$B,Auswertungen!B9,Rohdaten_KFA!$E:$E,Auswertungen!k4)</f>
        <v>0</v>
      </c>
      <c r="L9" s="8">
        <f>SUMIFS(Rohdaten_KFA!$I:$I,Rohdaten_KFA!$B:$B,Auswertungen!B9,Rohdaten_KFA!$E:$E,Auswertungen!l4)</f>
        <v>0</v>
      </c>
      <c r="M9" s="8">
        <f>SUMIFS(Rohdaten_KFA!$I:$I,Rohdaten_KFA!$B:$B,Auswertungen!B9,Rohdaten_KFA!$E:$E,Auswertungen!m4)</f>
        <v>0</v>
      </c>
      <c r="N9" s="8">
        <f>SUMIFS(Rohdaten_KFA!$I:$I,Rohdaten_KFA!$B:$B,Auswertungen!B9,Rohdaten_KFA!$E:$E,Auswertungen!n4)</f>
        <v>0</v>
      </c>
      <c r="O9" s="8">
        <f>SUMIFS(Rohdaten_KFA!$I:$I,Rohdaten_KFA!$B:$B,Auswertungen!B9,Rohdaten_KFA!$E:$E,Auswertungen!o4)</f>
        <v>0</v>
      </c>
      <c r="P9" s="8">
        <f>SUMIFS(Rohdaten_KFA!$I:$I,Rohdaten_KFA!$B:$B,Auswertungen!B9,Rohdaten_KFA!$E:$E,Auswertungen!p4)</f>
        <v>0</v>
      </c>
      <c r="Q9" s="8">
        <f>SUMIFS(Rohdaten_KFA!$I:$I,Rohdaten_KFA!$B:$B,Auswertungen!B9,Rohdaten_KFA!$E:$E,Auswertungen!q4)</f>
        <v>0</v>
      </c>
      <c r="R9" s="8">
        <f>SUMIFS(Rohdaten_KFA!$I:$I,Rohdaten_KFA!$B:$B,Auswertungen!B9,Rohdaten_KFA!$E:$E,Auswertungen!r4)</f>
        <v>0</v>
      </c>
      <c r="S9" s="8">
        <f>SUMIFS(Rohdaten_KFA!$I:$I,Rohdaten_KFA!$B:$B,Auswertungen!B9,Rohdaten_KFA!$E:$E,Auswertungen!s4)</f>
        <v>0</v>
      </c>
      <c r="T9" s="8">
        <f>SUMIFS(Rohdaten_KFA!$I:$I,Rohdaten_KFA!$B:$B,Auswertungen!B9,Rohdaten_KFA!$E:$E,Auswertungen!t4)</f>
        <v>0</v>
      </c>
      <c r="U9" s="8">
        <f>SUMIFS(Rohdaten_KFA!$I:$I,Rohdaten_KFA!$B:$B,Auswertungen!B9,Rohdaten_KFA!$E:$E,Auswertungen!u4)</f>
        <v>0</v>
      </c>
      <c r="V9" s="8">
        <f>SUMIFS(Rohdaten_KFA!$I:$I,Rohdaten_KFA!$B:$B,Auswertungen!B9,Rohdaten_KFA!$E:$E,Auswertungen!v4)</f>
        <v>0</v>
      </c>
      <c r="W9" s="8">
        <f>SUMIFS(Rohdaten_KFA!$I:$I,Rohdaten_KFA!$B:$B,Auswertungen!B9,Rohdaten_KFA!$E:$E,Auswertungen!w4)</f>
        <v>0</v>
      </c>
      <c r="X9" s="8">
        <f>SUMIFS(Rohdaten_KFA!$I:$I,Rohdaten_KFA!$B:$B,Auswertungen!B9,Rohdaten_KFA!$E:$E,Auswertungen!x4)</f>
        <v>0</v>
      </c>
      <c r="Y9" s="8">
        <f>SUMIFS(Rohdaten_KFA!$I:$I,Rohdaten_KFA!$B:$B,Auswertungen!B9,Rohdaten_KFA!$E:$E,Auswertungen!y4)</f>
        <v>0</v>
      </c>
      <c r="Z9" s="8">
        <f>SUMIFS(Rohdaten_KFA!$I:$I,Rohdaten_KFA!$B:$B,Auswertungen!B9,Rohdaten_KFA!$E:$E,Auswertungen!z4)</f>
        <v>0</v>
      </c>
      <c r="AA9" s="8">
        <f>SUMIFS(Rohdaten_KFA!$I:$I,Rohdaten_KFA!$B:$B,Auswertungen!B9,Rohdaten_KFA!$E:$E,Auswertungen!aa4)</f>
        <v>0</v>
      </c>
      <c r="AB9" s="8">
        <f>SUMIFS(Rohdaten_KFA!$I:$I,Rohdaten_KFA!$B:$B,Auswertungen!B9,Rohdaten_KFA!$E:$E,Auswertungen!ab4)</f>
        <v>0</v>
      </c>
      <c r="AC9" s="8">
        <f>SUMIFS(Rohdaten_KFA!$I:$I,Rohdaten_KFA!$B:$B,Auswertungen!B9,Rohdaten_KFA!$E:$E,Auswertungen!ac4)</f>
        <v>0</v>
      </c>
      <c r="AD9" s="8">
        <f>SUMIFS(Rohdaten_KFA!$I:$I,Rohdaten_KFA!$B:$B,Auswertungen!B9,Rohdaten_KFA!$E:$E,Auswertungen!ad4)</f>
        <v>0</v>
      </c>
      <c r="AE9" s="8">
        <f>SUMIFS(Rohdaten_KFA!$I:$I,Rohdaten_KFA!$B:$B,Auswertungen!B9,Rohdaten_KFA!$E:$E,Auswertungen!ae4)</f>
        <v>0</v>
      </c>
      <c r="AF9" s="8">
        <f>SUMIFS(Rohdaten_KFA!$I:$I,Rohdaten_KFA!$B:$B,Auswertungen!B9,Rohdaten_KFA!$E:$E,Auswertungen!af4)</f>
        <v>0</v>
      </c>
      <c r="AG9" s="8">
        <f>SUMIFS(Rohdaten_KFA!$I:$I,Rohdaten_KFA!$B:$B,Auswertungen!B9,Rohdaten_KFA!$E:$E,Auswertungen!ag4)</f>
        <v>0</v>
      </c>
      <c r="AH9" s="8">
        <f>SUMIFS(Rohdaten_KFA!$I:$I,Rohdaten_KFA!$B:$B,Auswertungen!B9,Rohdaten_KFA!$E:$E,Auswertungen!ah4)</f>
        <v>0</v>
      </c>
      <c r="AI9" s="8">
        <f>SUMIFS(Rohdaten_KFA!$I:$I,Rohdaten_KFA!$B:$B,Auswertungen!B9,Rohdaten_KFA!$E:$E,Auswertungen!ai4)</f>
        <v>0</v>
      </c>
      <c r="AJ9" s="8">
        <f>SUMIFS(Rohdaten_KFA!$I:$I,Rohdaten_KFA!$B:$B,Auswertungen!B9,Rohdaten_KFA!$E:$E,Auswertungen!aj4)</f>
        <v>0</v>
      </c>
      <c r="AK9" s="8">
        <f>SUMIFS(Rohdaten_KFA!$I:$I,Rohdaten_KFA!$B:$B,Auswertungen!B9,Rohdaten_KFA!$E:$E,Auswertungen!ak4)</f>
        <v>0</v>
      </c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7" t="s">
        <v>37</v>
      </c>
      <c r="C10" s="8">
        <f>SUMIFS(Rohdaten_KFA!$I:$I,Rohdaten_KFA!$B:$B,Auswertungen!B10,Rohdaten_KFA!$E:$E,Auswertungen!c4)</f>
        <v>0</v>
      </c>
      <c r="D10" s="8">
        <f>SUMIFS(Rohdaten_KFA!$I:$I,Rohdaten_KFA!$B:$B,Auswertungen!B10,Rohdaten_KFA!$E:$E,Auswertungen!d4)</f>
        <v>0</v>
      </c>
      <c r="E10" s="8">
        <f>SUMIFS(Rohdaten_KFA!$I:$I,Rohdaten_KFA!$B:$B,Auswertungen!B10,Rohdaten_KFA!$E:$E,Auswertungen!e4)</f>
        <v>0</v>
      </c>
      <c r="F10" s="8">
        <f>SUMIFS(Rohdaten_KFA!$I:$I,Rohdaten_KFA!$B:$B,Auswertungen!B10,Rohdaten_KFA!$E:$E,Auswertungen!f4)</f>
        <v>0</v>
      </c>
      <c r="G10" s="8">
        <f>SUMIFS(Rohdaten_KFA!$I:$I,Rohdaten_KFA!$B:$B,Auswertungen!B10,Rohdaten_KFA!$E:$E,Auswertungen!g4)</f>
        <v>0</v>
      </c>
      <c r="H10" s="8">
        <f>SUMIFS(Rohdaten_KFA!$I:$I,Rohdaten_KFA!$B:$B,Auswertungen!B10,Rohdaten_KFA!$E:$E,Auswertungen!h4)</f>
        <v>0</v>
      </c>
      <c r="I10" s="8">
        <f>SUMIFS(Rohdaten_KFA!$I:$I,Rohdaten_KFA!$B:$B,Auswertungen!B10,Rohdaten_KFA!$E:$E,Auswertungen!i4)</f>
        <v>0</v>
      </c>
      <c r="J10" s="8">
        <f>SUMIFS(Rohdaten_KFA!$I:$I,Rohdaten_KFA!$B:$B,Auswertungen!B10,Rohdaten_KFA!$E:$E,Auswertungen!j4)</f>
        <v>0</v>
      </c>
      <c r="K10" s="8">
        <f>SUMIFS(Rohdaten_KFA!$I:$I,Rohdaten_KFA!$B:$B,Auswertungen!B10,Rohdaten_KFA!$E:$E,Auswertungen!k4)</f>
        <v>0</v>
      </c>
      <c r="L10" s="8">
        <f>SUMIFS(Rohdaten_KFA!$I:$I,Rohdaten_KFA!$B:$B,Auswertungen!B10,Rohdaten_KFA!$E:$E,Auswertungen!l4)</f>
        <v>0</v>
      </c>
      <c r="M10" s="8">
        <f>SUMIFS(Rohdaten_KFA!$I:$I,Rohdaten_KFA!$B:$B,Auswertungen!B10,Rohdaten_KFA!$E:$E,Auswertungen!m4)</f>
        <v>0</v>
      </c>
      <c r="N10" s="8">
        <f>SUMIFS(Rohdaten_KFA!$I:$I,Rohdaten_KFA!$B:$B,Auswertungen!B10,Rohdaten_KFA!$E:$E,Auswertungen!n4)</f>
        <v>0</v>
      </c>
      <c r="O10" s="8">
        <f>SUMIFS(Rohdaten_KFA!$I:$I,Rohdaten_KFA!$B:$B,Auswertungen!B10,Rohdaten_KFA!$E:$E,Auswertungen!o4)</f>
        <v>0</v>
      </c>
      <c r="P10" s="8">
        <f>SUMIFS(Rohdaten_KFA!$I:$I,Rohdaten_KFA!$B:$B,Auswertungen!B10,Rohdaten_KFA!$E:$E,Auswertungen!p4)</f>
        <v>0</v>
      </c>
      <c r="Q10" s="8">
        <f>SUMIFS(Rohdaten_KFA!$I:$I,Rohdaten_KFA!$B:$B,Auswertungen!B10,Rohdaten_KFA!$E:$E,Auswertungen!q4)</f>
        <v>0</v>
      </c>
      <c r="R10" s="8">
        <f>SUMIFS(Rohdaten_KFA!$I:$I,Rohdaten_KFA!$B:$B,Auswertungen!B10,Rohdaten_KFA!$E:$E,Auswertungen!r4)</f>
        <v>0</v>
      </c>
      <c r="S10" s="8">
        <f>SUMIFS(Rohdaten_KFA!$I:$I,Rohdaten_KFA!$B:$B,Auswertungen!B10,Rohdaten_KFA!$E:$E,Auswertungen!s4)</f>
        <v>0</v>
      </c>
      <c r="T10" s="8">
        <f>SUMIFS(Rohdaten_KFA!$I:$I,Rohdaten_KFA!$B:$B,Auswertungen!B10,Rohdaten_KFA!$E:$E,Auswertungen!t4)</f>
        <v>0</v>
      </c>
      <c r="U10" s="8">
        <f>SUMIFS(Rohdaten_KFA!$I:$I,Rohdaten_KFA!$B:$B,Auswertungen!B10,Rohdaten_KFA!$E:$E,Auswertungen!u4)</f>
        <v>0</v>
      </c>
      <c r="V10" s="8">
        <f>SUMIFS(Rohdaten_KFA!$I:$I,Rohdaten_KFA!$B:$B,Auswertungen!B10,Rohdaten_KFA!$E:$E,Auswertungen!v4)</f>
        <v>0</v>
      </c>
      <c r="W10" s="8">
        <f>SUMIFS(Rohdaten_KFA!$I:$I,Rohdaten_KFA!$B:$B,Auswertungen!B10,Rohdaten_KFA!$E:$E,Auswertungen!w4)</f>
        <v>0</v>
      </c>
      <c r="X10" s="8">
        <f>SUMIFS(Rohdaten_KFA!$I:$I,Rohdaten_KFA!$B:$B,Auswertungen!B10,Rohdaten_KFA!$E:$E,Auswertungen!x4)</f>
        <v>0</v>
      </c>
      <c r="Y10" s="8">
        <f>SUMIFS(Rohdaten_KFA!$I:$I,Rohdaten_KFA!$B:$B,Auswertungen!B10,Rohdaten_KFA!$E:$E,Auswertungen!y4)</f>
        <v>0</v>
      </c>
      <c r="Z10" s="8">
        <f>SUMIFS(Rohdaten_KFA!$I:$I,Rohdaten_KFA!$B:$B,Auswertungen!B10,Rohdaten_KFA!$E:$E,Auswertungen!z4)</f>
        <v>0</v>
      </c>
      <c r="AA10" s="8">
        <f>SUMIFS(Rohdaten_KFA!$I:$I,Rohdaten_KFA!$B:$B,Auswertungen!B10,Rohdaten_KFA!$E:$E,Auswertungen!aa4)</f>
        <v>0</v>
      </c>
      <c r="AB10" s="8">
        <f>SUMIFS(Rohdaten_KFA!$I:$I,Rohdaten_KFA!$B:$B,Auswertungen!B10,Rohdaten_KFA!$E:$E,Auswertungen!ab4)</f>
        <v>0</v>
      </c>
      <c r="AC10" s="8">
        <f>SUMIFS(Rohdaten_KFA!$I:$I,Rohdaten_KFA!$B:$B,Auswertungen!B10,Rohdaten_KFA!$E:$E,Auswertungen!ac4)</f>
        <v>0</v>
      </c>
      <c r="AD10" s="8">
        <f>SUMIFS(Rohdaten_KFA!$I:$I,Rohdaten_KFA!$B:$B,Auswertungen!B10,Rohdaten_KFA!$E:$E,Auswertungen!ad4)</f>
        <v>0</v>
      </c>
      <c r="AE10" s="8">
        <f>SUMIFS(Rohdaten_KFA!$I:$I,Rohdaten_KFA!$B:$B,Auswertungen!B10,Rohdaten_KFA!$E:$E,Auswertungen!ae4)</f>
        <v>0</v>
      </c>
      <c r="AF10" s="8">
        <f>SUMIFS(Rohdaten_KFA!$I:$I,Rohdaten_KFA!$B:$B,Auswertungen!B10,Rohdaten_KFA!$E:$E,Auswertungen!af4)</f>
        <v>0</v>
      </c>
      <c r="AG10" s="8">
        <f>SUMIFS(Rohdaten_KFA!$I:$I,Rohdaten_KFA!$B:$B,Auswertungen!B10,Rohdaten_KFA!$E:$E,Auswertungen!ag4)</f>
        <v>0</v>
      </c>
      <c r="AH10" s="8">
        <f>SUMIFS(Rohdaten_KFA!$I:$I,Rohdaten_KFA!$B:$B,Auswertungen!B10,Rohdaten_KFA!$E:$E,Auswertungen!ah4)</f>
        <v>0</v>
      </c>
      <c r="AI10" s="8">
        <f>SUMIFS(Rohdaten_KFA!$I:$I,Rohdaten_KFA!$B:$B,Auswertungen!B10,Rohdaten_KFA!$E:$E,Auswertungen!ai4)</f>
        <v>0</v>
      </c>
      <c r="AJ10" s="8">
        <f>SUMIFS(Rohdaten_KFA!$I:$I,Rohdaten_KFA!$B:$B,Auswertungen!B10,Rohdaten_KFA!$E:$E,Auswertungen!aj4)</f>
        <v>0</v>
      </c>
      <c r="AK10" s="8">
        <f>SUMIFS(Rohdaten_KFA!$I:$I,Rohdaten_KFA!$B:$B,Auswertungen!B10,Rohdaten_KFA!$E:$E,Auswertungen!ak4)</f>
        <v>0</v>
      </c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7" t="s">
        <v>39</v>
      </c>
      <c r="C11" s="8">
        <f>SUMIFS(Rohdaten_KFA!$I:$I,Rohdaten_KFA!$B:$B,Auswertungen!B11,Rohdaten_KFA!$E:$E,Auswertungen!c4)</f>
        <v>0</v>
      </c>
      <c r="D11" s="8">
        <f>SUMIFS(Rohdaten_KFA!$I:$I,Rohdaten_KFA!$B:$B,Auswertungen!B11,Rohdaten_KFA!$E:$E,Auswertungen!d4)</f>
        <v>0</v>
      </c>
      <c r="E11" s="8">
        <f>SUMIFS(Rohdaten_KFA!$I:$I,Rohdaten_KFA!$B:$B,Auswertungen!B11,Rohdaten_KFA!$E:$E,Auswertungen!e4)</f>
        <v>0</v>
      </c>
      <c r="F11" s="8">
        <f>SUMIFS(Rohdaten_KFA!$I:$I,Rohdaten_KFA!$B:$B,Auswertungen!B11,Rohdaten_KFA!$E:$E,Auswertungen!f4)</f>
        <v>0</v>
      </c>
      <c r="G11" s="8">
        <f>SUMIFS(Rohdaten_KFA!$I:$I,Rohdaten_KFA!$B:$B,Auswertungen!B11,Rohdaten_KFA!$E:$E,Auswertungen!g4)</f>
        <v>0</v>
      </c>
      <c r="H11" s="8">
        <f>SUMIFS(Rohdaten_KFA!$I:$I,Rohdaten_KFA!$B:$B,Auswertungen!B11,Rohdaten_KFA!$E:$E,Auswertungen!h4)</f>
        <v>0</v>
      </c>
      <c r="I11" s="8">
        <f>SUMIFS(Rohdaten_KFA!$I:$I,Rohdaten_KFA!$B:$B,Auswertungen!B11,Rohdaten_KFA!$E:$E,Auswertungen!i4)</f>
        <v>0</v>
      </c>
      <c r="J11" s="8">
        <f>SUMIFS(Rohdaten_KFA!$I:$I,Rohdaten_KFA!$B:$B,Auswertungen!B11,Rohdaten_KFA!$E:$E,Auswertungen!j4)</f>
        <v>0</v>
      </c>
      <c r="K11" s="8">
        <f>SUMIFS(Rohdaten_KFA!$I:$I,Rohdaten_KFA!$B:$B,Auswertungen!B11,Rohdaten_KFA!$E:$E,Auswertungen!k4)</f>
        <v>0</v>
      </c>
      <c r="L11" s="8">
        <f>SUMIFS(Rohdaten_KFA!$I:$I,Rohdaten_KFA!$B:$B,Auswertungen!B11,Rohdaten_KFA!$E:$E,Auswertungen!l4)</f>
        <v>0</v>
      </c>
      <c r="M11" s="8">
        <f>SUMIFS(Rohdaten_KFA!$I:$I,Rohdaten_KFA!$B:$B,Auswertungen!B11,Rohdaten_KFA!$E:$E,Auswertungen!m4)</f>
        <v>0</v>
      </c>
      <c r="N11" s="8">
        <f>SUMIFS(Rohdaten_KFA!$I:$I,Rohdaten_KFA!$B:$B,Auswertungen!B11,Rohdaten_KFA!$E:$E,Auswertungen!n4)</f>
        <v>0</v>
      </c>
      <c r="O11" s="8">
        <f>SUMIFS(Rohdaten_KFA!$I:$I,Rohdaten_KFA!$B:$B,Auswertungen!B11,Rohdaten_KFA!$E:$E,Auswertungen!o4)</f>
        <v>0</v>
      </c>
      <c r="P11" s="8">
        <f>SUMIFS(Rohdaten_KFA!$I:$I,Rohdaten_KFA!$B:$B,Auswertungen!B11,Rohdaten_KFA!$E:$E,Auswertungen!p4)</f>
        <v>0</v>
      </c>
      <c r="Q11" s="8">
        <f>SUMIFS(Rohdaten_KFA!$I:$I,Rohdaten_KFA!$B:$B,Auswertungen!B11,Rohdaten_KFA!$E:$E,Auswertungen!q4)</f>
        <v>0</v>
      </c>
      <c r="R11" s="8">
        <f>SUMIFS(Rohdaten_KFA!$I:$I,Rohdaten_KFA!$B:$B,Auswertungen!B11,Rohdaten_KFA!$E:$E,Auswertungen!r4)</f>
        <v>0</v>
      </c>
      <c r="S11" s="8">
        <f>SUMIFS(Rohdaten_KFA!$I:$I,Rohdaten_KFA!$B:$B,Auswertungen!B11,Rohdaten_KFA!$E:$E,Auswertungen!s4)</f>
        <v>0</v>
      </c>
      <c r="T11" s="8">
        <f>SUMIFS(Rohdaten_KFA!$I:$I,Rohdaten_KFA!$B:$B,Auswertungen!B11,Rohdaten_KFA!$E:$E,Auswertungen!t4)</f>
        <v>0</v>
      </c>
      <c r="U11" s="8">
        <f>SUMIFS(Rohdaten_KFA!$I:$I,Rohdaten_KFA!$B:$B,Auswertungen!B11,Rohdaten_KFA!$E:$E,Auswertungen!u4)</f>
        <v>0</v>
      </c>
      <c r="V11" s="8">
        <f>SUMIFS(Rohdaten_KFA!$I:$I,Rohdaten_KFA!$B:$B,Auswertungen!B11,Rohdaten_KFA!$E:$E,Auswertungen!v4)</f>
        <v>0</v>
      </c>
      <c r="W11" s="8">
        <f>SUMIFS(Rohdaten_KFA!$I:$I,Rohdaten_KFA!$B:$B,Auswertungen!B11,Rohdaten_KFA!$E:$E,Auswertungen!w4)</f>
        <v>0</v>
      </c>
      <c r="X11" s="8">
        <f>SUMIFS(Rohdaten_KFA!$I:$I,Rohdaten_KFA!$B:$B,Auswertungen!B11,Rohdaten_KFA!$E:$E,Auswertungen!x4)</f>
        <v>0</v>
      </c>
      <c r="Y11" s="8">
        <f>SUMIFS(Rohdaten_KFA!$I:$I,Rohdaten_KFA!$B:$B,Auswertungen!B11,Rohdaten_KFA!$E:$E,Auswertungen!y4)</f>
        <v>0</v>
      </c>
      <c r="Z11" s="8">
        <f>SUMIFS(Rohdaten_KFA!$I:$I,Rohdaten_KFA!$B:$B,Auswertungen!B11,Rohdaten_KFA!$E:$E,Auswertungen!z4)</f>
        <v>0</v>
      </c>
      <c r="AA11" s="8">
        <f>SUMIFS(Rohdaten_KFA!$I:$I,Rohdaten_KFA!$B:$B,Auswertungen!B11,Rohdaten_KFA!$E:$E,Auswertungen!aa4)</f>
        <v>0</v>
      </c>
      <c r="AB11" s="8">
        <f>SUMIFS(Rohdaten_KFA!$I:$I,Rohdaten_KFA!$B:$B,Auswertungen!B11,Rohdaten_KFA!$E:$E,Auswertungen!ab4)</f>
        <v>0</v>
      </c>
      <c r="AC11" s="8">
        <f>SUMIFS(Rohdaten_KFA!$I:$I,Rohdaten_KFA!$B:$B,Auswertungen!B11,Rohdaten_KFA!$E:$E,Auswertungen!ac4)</f>
        <v>0</v>
      </c>
      <c r="AD11" s="8">
        <f>SUMIFS(Rohdaten_KFA!$I:$I,Rohdaten_KFA!$B:$B,Auswertungen!B11,Rohdaten_KFA!$E:$E,Auswertungen!ad4)</f>
        <v>0</v>
      </c>
      <c r="AE11" s="8">
        <f>SUMIFS(Rohdaten_KFA!$I:$I,Rohdaten_KFA!$B:$B,Auswertungen!B11,Rohdaten_KFA!$E:$E,Auswertungen!ae4)</f>
        <v>0</v>
      </c>
      <c r="AF11" s="8">
        <f>SUMIFS(Rohdaten_KFA!$I:$I,Rohdaten_KFA!$B:$B,Auswertungen!B11,Rohdaten_KFA!$E:$E,Auswertungen!af4)</f>
        <v>0</v>
      </c>
      <c r="AG11" s="8">
        <f>SUMIFS(Rohdaten_KFA!$I:$I,Rohdaten_KFA!$B:$B,Auswertungen!B11,Rohdaten_KFA!$E:$E,Auswertungen!ag4)</f>
        <v>0</v>
      </c>
      <c r="AH11" s="8">
        <f>SUMIFS(Rohdaten_KFA!$I:$I,Rohdaten_KFA!$B:$B,Auswertungen!B11,Rohdaten_KFA!$E:$E,Auswertungen!ah4)</f>
        <v>0</v>
      </c>
      <c r="AI11" s="8">
        <f>SUMIFS(Rohdaten_KFA!$I:$I,Rohdaten_KFA!$B:$B,Auswertungen!B11,Rohdaten_KFA!$E:$E,Auswertungen!ai4)</f>
        <v>0</v>
      </c>
      <c r="AJ11" s="8">
        <f>SUMIFS(Rohdaten_KFA!$I:$I,Rohdaten_KFA!$B:$B,Auswertungen!B11,Rohdaten_KFA!$E:$E,Auswertungen!aj4)</f>
        <v>0</v>
      </c>
      <c r="AK11" s="8">
        <f>SUMIFS(Rohdaten_KFA!$I:$I,Rohdaten_KFA!$B:$B,Auswertungen!B11,Rohdaten_KFA!$E:$E,Auswertungen!ak4)</f>
        <v>0</v>
      </c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7" t="s">
        <v>40</v>
      </c>
      <c r="C12" s="8">
        <f>SUMIFS(Rohdaten_KFA!$I:$I,Rohdaten_KFA!$B:$B,Auswertungen!B12,Rohdaten_KFA!$E:$E,Auswertungen!c4)</f>
        <v>0</v>
      </c>
      <c r="D12" s="8">
        <f>SUMIFS(Rohdaten_KFA!$I:$I,Rohdaten_KFA!$B:$B,Auswertungen!B12,Rohdaten_KFA!$E:$E,Auswertungen!d4)</f>
        <v>0</v>
      </c>
      <c r="E12" s="8">
        <f>SUMIFS(Rohdaten_KFA!$I:$I,Rohdaten_KFA!$B:$B,Auswertungen!B12,Rohdaten_KFA!$E:$E,Auswertungen!e4)</f>
        <v>0</v>
      </c>
      <c r="F12" s="8">
        <f>SUMIFS(Rohdaten_KFA!$I:$I,Rohdaten_KFA!$B:$B,Auswertungen!B12,Rohdaten_KFA!$E:$E,Auswertungen!f4)</f>
        <v>0</v>
      </c>
      <c r="G12" s="8">
        <f>SUMIFS(Rohdaten_KFA!$I:$I,Rohdaten_KFA!$B:$B,Auswertungen!B12,Rohdaten_KFA!$E:$E,Auswertungen!g4)</f>
        <v>0</v>
      </c>
      <c r="H12" s="8">
        <f>SUMIFS(Rohdaten_KFA!$I:$I,Rohdaten_KFA!$B:$B,Auswertungen!B12,Rohdaten_KFA!$E:$E,Auswertungen!h4)</f>
        <v>0</v>
      </c>
      <c r="I12" s="8">
        <f>SUMIFS(Rohdaten_KFA!$I:$I,Rohdaten_KFA!$B:$B,Auswertungen!B12,Rohdaten_KFA!$E:$E,Auswertungen!i4)</f>
        <v>0</v>
      </c>
      <c r="J12" s="8">
        <f>SUMIFS(Rohdaten_KFA!$I:$I,Rohdaten_KFA!$B:$B,Auswertungen!B12,Rohdaten_KFA!$E:$E,Auswertungen!j4)</f>
        <v>0</v>
      </c>
      <c r="K12" s="8">
        <f>SUMIFS(Rohdaten_KFA!$I:$I,Rohdaten_KFA!$B:$B,Auswertungen!B12,Rohdaten_KFA!$E:$E,Auswertungen!k4)</f>
        <v>0</v>
      </c>
      <c r="L12" s="8">
        <f>SUMIFS(Rohdaten_KFA!$I:$I,Rohdaten_KFA!$B:$B,Auswertungen!B12,Rohdaten_KFA!$E:$E,Auswertungen!l4)</f>
        <v>0</v>
      </c>
      <c r="M12" s="8">
        <f>SUMIFS(Rohdaten_KFA!$I:$I,Rohdaten_KFA!$B:$B,Auswertungen!B12,Rohdaten_KFA!$E:$E,Auswertungen!m4)</f>
        <v>0</v>
      </c>
      <c r="N12" s="8">
        <f>SUMIFS(Rohdaten_KFA!$I:$I,Rohdaten_KFA!$B:$B,Auswertungen!B12,Rohdaten_KFA!$E:$E,Auswertungen!n4)</f>
        <v>0</v>
      </c>
      <c r="O12" s="8">
        <f>SUMIFS(Rohdaten_KFA!$I:$I,Rohdaten_KFA!$B:$B,Auswertungen!B12,Rohdaten_KFA!$E:$E,Auswertungen!o4)</f>
        <v>0</v>
      </c>
      <c r="P12" s="8">
        <f>SUMIFS(Rohdaten_KFA!$I:$I,Rohdaten_KFA!$B:$B,Auswertungen!B12,Rohdaten_KFA!$E:$E,Auswertungen!p4)</f>
        <v>0</v>
      </c>
      <c r="Q12" s="8">
        <f>SUMIFS(Rohdaten_KFA!$I:$I,Rohdaten_KFA!$B:$B,Auswertungen!B12,Rohdaten_KFA!$E:$E,Auswertungen!q4)</f>
        <v>0</v>
      </c>
      <c r="R12" s="8">
        <f>SUMIFS(Rohdaten_KFA!$I:$I,Rohdaten_KFA!$B:$B,Auswertungen!B12,Rohdaten_KFA!$E:$E,Auswertungen!r4)</f>
        <v>0</v>
      </c>
      <c r="S12" s="8">
        <f>SUMIFS(Rohdaten_KFA!$I:$I,Rohdaten_KFA!$B:$B,Auswertungen!B12,Rohdaten_KFA!$E:$E,Auswertungen!s4)</f>
        <v>0</v>
      </c>
      <c r="T12" s="8">
        <f>SUMIFS(Rohdaten_KFA!$I:$I,Rohdaten_KFA!$B:$B,Auswertungen!B12,Rohdaten_KFA!$E:$E,Auswertungen!t4)</f>
        <v>0</v>
      </c>
      <c r="U12" s="8">
        <f>SUMIFS(Rohdaten_KFA!$I:$I,Rohdaten_KFA!$B:$B,Auswertungen!B12,Rohdaten_KFA!$E:$E,Auswertungen!u4)</f>
        <v>0</v>
      </c>
      <c r="V12" s="8">
        <f>SUMIFS(Rohdaten_KFA!$I:$I,Rohdaten_KFA!$B:$B,Auswertungen!B12,Rohdaten_KFA!$E:$E,Auswertungen!v4)</f>
        <v>0</v>
      </c>
      <c r="W12" s="8">
        <f>SUMIFS(Rohdaten_KFA!$I:$I,Rohdaten_KFA!$B:$B,Auswertungen!B12,Rohdaten_KFA!$E:$E,Auswertungen!w4)</f>
        <v>0</v>
      </c>
      <c r="X12" s="8">
        <f>SUMIFS(Rohdaten_KFA!$I:$I,Rohdaten_KFA!$B:$B,Auswertungen!B12,Rohdaten_KFA!$E:$E,Auswertungen!x4)</f>
        <v>0</v>
      </c>
      <c r="Y12" s="8">
        <f>SUMIFS(Rohdaten_KFA!$I:$I,Rohdaten_KFA!$B:$B,Auswertungen!B12,Rohdaten_KFA!$E:$E,Auswertungen!y4)</f>
        <v>0</v>
      </c>
      <c r="Z12" s="8">
        <f>SUMIFS(Rohdaten_KFA!$I:$I,Rohdaten_KFA!$B:$B,Auswertungen!B12,Rohdaten_KFA!$E:$E,Auswertungen!z4)</f>
        <v>0</v>
      </c>
      <c r="AA12" s="8">
        <f>SUMIFS(Rohdaten_KFA!$I:$I,Rohdaten_KFA!$B:$B,Auswertungen!B12,Rohdaten_KFA!$E:$E,Auswertungen!aa4)</f>
        <v>0</v>
      </c>
      <c r="AB12" s="8">
        <f>SUMIFS(Rohdaten_KFA!$I:$I,Rohdaten_KFA!$B:$B,Auswertungen!B12,Rohdaten_KFA!$E:$E,Auswertungen!ab4)</f>
        <v>0</v>
      </c>
      <c r="AC12" s="8">
        <f>SUMIFS(Rohdaten_KFA!$I:$I,Rohdaten_KFA!$B:$B,Auswertungen!B12,Rohdaten_KFA!$E:$E,Auswertungen!ac4)</f>
        <v>0</v>
      </c>
      <c r="AD12" s="8">
        <f>SUMIFS(Rohdaten_KFA!$I:$I,Rohdaten_KFA!$B:$B,Auswertungen!B12,Rohdaten_KFA!$E:$E,Auswertungen!ad4)</f>
        <v>0</v>
      </c>
      <c r="AE12" s="8">
        <f>SUMIFS(Rohdaten_KFA!$I:$I,Rohdaten_KFA!$B:$B,Auswertungen!B12,Rohdaten_KFA!$E:$E,Auswertungen!ae4)</f>
        <v>0</v>
      </c>
      <c r="AF12" s="8">
        <f>SUMIFS(Rohdaten_KFA!$I:$I,Rohdaten_KFA!$B:$B,Auswertungen!B12,Rohdaten_KFA!$E:$E,Auswertungen!af4)</f>
        <v>0</v>
      </c>
      <c r="AG12" s="8">
        <f>SUMIFS(Rohdaten_KFA!$I:$I,Rohdaten_KFA!$B:$B,Auswertungen!B12,Rohdaten_KFA!$E:$E,Auswertungen!ag4)</f>
        <v>0</v>
      </c>
      <c r="AH12" s="8">
        <f>SUMIFS(Rohdaten_KFA!$I:$I,Rohdaten_KFA!$B:$B,Auswertungen!B12,Rohdaten_KFA!$E:$E,Auswertungen!ah4)</f>
        <v>0</v>
      </c>
      <c r="AI12" s="8">
        <f>SUMIFS(Rohdaten_KFA!$I:$I,Rohdaten_KFA!$B:$B,Auswertungen!B12,Rohdaten_KFA!$E:$E,Auswertungen!ai4)</f>
        <v>0</v>
      </c>
      <c r="AJ12" s="8">
        <f>SUMIFS(Rohdaten_KFA!$I:$I,Rohdaten_KFA!$B:$B,Auswertungen!B12,Rohdaten_KFA!$E:$E,Auswertungen!aj4)</f>
        <v>0</v>
      </c>
      <c r="AK12" s="8">
        <f>SUMIFS(Rohdaten_KFA!$I:$I,Rohdaten_KFA!$B:$B,Auswertungen!B12,Rohdaten_KFA!$E:$E,Auswertungen!ak4)</f>
        <v>0</v>
      </c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cols>
    <col min="1" max="1" width="9.7109375" style="1" customWidth="1"/>
    <col min="2" max="2" width="9.7109375" style="1" customWidth="1"/>
    <col min="3" max="3" width="16.7109375" style="1" customWidth="1"/>
    <col min="4" max="4" width="12.7109375" style="8" customWidth="1"/>
    <col min="5" max="5" width="12.7109375" style="8" customWidth="1"/>
    <col min="6" max="6" width="35.7109375" style="8" customWidth="1"/>
    <col min="7" max="7" width="25.7109375" style="8" customWidth="1"/>
    <col min="8" max="8" width="16.7109375" style="1" customWidth="1"/>
    <col min="9" max="9" width="13.7109375" customWidth="1"/>
    <col min="10" max="10" width="23.7109375" customWidth="1"/>
  </cols>
  <sheetData>
    <row r="1" spans="1:400">
      <c r="A1" s="7" t="s">
        <v>41</v>
      </c>
      <c r="B1" s="7" t="s">
        <v>42</v>
      </c>
      <c r="C1" s="7" t="s">
        <v>43</v>
      </c>
      <c r="D1" s="7" t="s">
        <v>44</v>
      </c>
      <c r="E1" s="7" t="s">
        <v>45</v>
      </c>
      <c r="F1" s="7" t="s">
        <v>46</v>
      </c>
      <c r="G1" s="7" t="s">
        <v>47</v>
      </c>
      <c r="H1" s="7" t="s">
        <v>48</v>
      </c>
      <c r="I1" s="7" t="s">
        <v>49</v>
      </c>
      <c r="J1" s="7" t="s">
        <v>50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>
        <v>1</v>
      </c>
      <c r="B2" s="1" t="s">
        <v>31</v>
      </c>
      <c r="C2" s="1" t="s">
        <v>32</v>
      </c>
      <c r="D2" s="8" t="s">
        <v>32</v>
      </c>
      <c r="E2" s="8">
        <v>2016</v>
      </c>
      <c r="F2" s="8">
        <v>-15283.06460632226</v>
      </c>
      <c r="G2" s="8">
        <v>0</v>
      </c>
      <c r="H2" s="1">
        <v>-15283.06460632226</v>
      </c>
      <c r="I2">
        <v>-11462.2984547417</v>
      </c>
      <c r="J2">
        <v>1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>
        <v>2</v>
      </c>
      <c r="B3" s="1" t="s">
        <v>31</v>
      </c>
      <c r="C3" s="1" t="s">
        <v>32</v>
      </c>
      <c r="D3" s="8" t="s">
        <v>32</v>
      </c>
      <c r="E3" s="8">
        <v>2017</v>
      </c>
      <c r="F3" s="8">
        <v>-30566.12921264453</v>
      </c>
      <c r="G3" s="8">
        <v>0</v>
      </c>
      <c r="H3" s="1">
        <v>-30566.12921264453</v>
      </c>
      <c r="I3">
        <v>-22924.5969094834</v>
      </c>
      <c r="J3">
        <v>1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>
        <v>3</v>
      </c>
      <c r="B4" s="1" t="s">
        <v>31</v>
      </c>
      <c r="C4" s="1" t="s">
        <v>32</v>
      </c>
      <c r="D4" s="8" t="s">
        <v>32</v>
      </c>
      <c r="E4" s="8">
        <v>2018</v>
      </c>
      <c r="F4" s="8">
        <v>-45849.19381896679</v>
      </c>
      <c r="G4" s="8">
        <v>0</v>
      </c>
      <c r="H4" s="1">
        <v>-45849.19381896679</v>
      </c>
      <c r="I4">
        <v>-34386.89536422509</v>
      </c>
      <c r="J4">
        <v>1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>
        <v>4</v>
      </c>
      <c r="B5" s="1" t="s">
        <v>31</v>
      </c>
      <c r="C5" s="1" t="s">
        <v>32</v>
      </c>
      <c r="D5" s="8" t="s">
        <v>32</v>
      </c>
      <c r="E5" s="8">
        <v>2019</v>
      </c>
      <c r="F5" s="8">
        <v>-61132.25842528906</v>
      </c>
      <c r="G5" s="8">
        <v>0</v>
      </c>
      <c r="H5" s="1">
        <v>-61132.25842528906</v>
      </c>
      <c r="I5">
        <v>-45849.19381896679</v>
      </c>
      <c r="J5">
        <v>1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>
        <v>5</v>
      </c>
      <c r="B6" s="1" t="s">
        <v>31</v>
      </c>
      <c r="C6" s="1" t="s">
        <v>32</v>
      </c>
      <c r="D6" s="8" t="s">
        <v>32</v>
      </c>
      <c r="E6" s="8">
        <v>2020</v>
      </c>
      <c r="F6" s="8">
        <v>-76415.3230316113</v>
      </c>
      <c r="G6" s="8">
        <v>0</v>
      </c>
      <c r="H6" s="1">
        <v>-76415.3230316113</v>
      </c>
      <c r="I6">
        <v>-57311.49227370848</v>
      </c>
      <c r="J6">
        <v>1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>
        <v>6</v>
      </c>
      <c r="B7" s="1" t="s">
        <v>31</v>
      </c>
      <c r="C7" s="1" t="s">
        <v>32</v>
      </c>
      <c r="D7" s="8" t="s">
        <v>32</v>
      </c>
      <c r="E7" s="8">
        <v>2021</v>
      </c>
      <c r="F7" s="8">
        <v>-76415.3230316113</v>
      </c>
      <c r="G7" s="8">
        <v>0</v>
      </c>
      <c r="H7" s="1">
        <v>-76415.3230316113</v>
      </c>
      <c r="I7">
        <v>-57311.49227370848</v>
      </c>
      <c r="J7">
        <v>1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>
        <v>7</v>
      </c>
      <c r="B8" s="1" t="s">
        <v>31</v>
      </c>
      <c r="C8" s="1" t="s">
        <v>32</v>
      </c>
      <c r="D8" s="8" t="s">
        <v>32</v>
      </c>
      <c r="E8" s="8">
        <v>2022</v>
      </c>
      <c r="F8" s="8">
        <v>-76415.3230316113</v>
      </c>
      <c r="G8" s="8">
        <v>0</v>
      </c>
      <c r="H8" s="1">
        <v>-76415.3230316113</v>
      </c>
      <c r="I8">
        <v>-57311.49227370848</v>
      </c>
      <c r="J8">
        <v>1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>
        <v>8</v>
      </c>
      <c r="B9" s="1" t="s">
        <v>31</v>
      </c>
      <c r="C9" s="1" t="s">
        <v>32</v>
      </c>
      <c r="D9" s="8" t="s">
        <v>32</v>
      </c>
      <c r="E9" s="8">
        <v>2023</v>
      </c>
      <c r="F9" s="8">
        <v>-76415.3230316113</v>
      </c>
      <c r="G9" s="8">
        <v>-4578.599835313174</v>
      </c>
      <c r="H9" s="1">
        <v>-71836.72319629813</v>
      </c>
      <c r="I9">
        <v>-53877.5423972236</v>
      </c>
      <c r="J9">
        <v>1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>
        <v>9</v>
      </c>
      <c r="B10" s="1" t="s">
        <v>31</v>
      </c>
      <c r="C10" s="1" t="s">
        <v>32</v>
      </c>
      <c r="D10" s="8" t="s">
        <v>32</v>
      </c>
      <c r="E10" s="8">
        <v>2024</v>
      </c>
      <c r="F10" s="8">
        <v>-76415.3230316113</v>
      </c>
      <c r="G10" s="8">
        <v>-9157.199670626349</v>
      </c>
      <c r="H10" s="1">
        <v>-67258.12336098496</v>
      </c>
      <c r="I10">
        <v>-50443.59252073872</v>
      </c>
      <c r="J10">
        <v>1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>
        <v>10</v>
      </c>
      <c r="B11" s="1" t="s">
        <v>31</v>
      </c>
      <c r="C11" s="1" t="s">
        <v>32</v>
      </c>
      <c r="D11" s="8" t="s">
        <v>32</v>
      </c>
      <c r="E11" s="8">
        <v>2025</v>
      </c>
      <c r="F11" s="8">
        <v>-76415.3230316113</v>
      </c>
      <c r="G11" s="8">
        <v>-13735.79950593952</v>
      </c>
      <c r="H11" s="1">
        <v>-62679.52352567178</v>
      </c>
      <c r="I11">
        <v>-47009.64264425384</v>
      </c>
      <c r="J11">
        <v>1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>
        <v>11</v>
      </c>
      <c r="B12" s="1" t="s">
        <v>31</v>
      </c>
      <c r="C12" s="1" t="s">
        <v>32</v>
      </c>
      <c r="D12" s="8" t="s">
        <v>32</v>
      </c>
      <c r="E12" s="8">
        <v>2026</v>
      </c>
      <c r="F12" s="8">
        <v>-76415.3230316113</v>
      </c>
      <c r="G12" s="8">
        <v>-18314.3993412527</v>
      </c>
      <c r="H12" s="1">
        <v>-58100.92369035861</v>
      </c>
      <c r="I12">
        <v>-43575.69276776895</v>
      </c>
      <c r="J12">
        <v>1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>
        <v>12</v>
      </c>
      <c r="B13" s="1" t="s">
        <v>31</v>
      </c>
      <c r="C13" s="1" t="s">
        <v>32</v>
      </c>
      <c r="D13" s="8" t="s">
        <v>32</v>
      </c>
      <c r="E13" s="8">
        <v>2027</v>
      </c>
      <c r="F13" s="8">
        <v>-76415.3230316113</v>
      </c>
      <c r="G13" s="8">
        <v>-22892.99917656587</v>
      </c>
      <c r="H13" s="1">
        <v>-53522.32385504543</v>
      </c>
      <c r="I13">
        <v>-40141.74289128408</v>
      </c>
      <c r="J13">
        <v>1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>
        <v>13</v>
      </c>
      <c r="B14" s="1" t="s">
        <v>31</v>
      </c>
      <c r="C14" s="1" t="s">
        <v>32</v>
      </c>
      <c r="D14" s="8" t="s">
        <v>32</v>
      </c>
      <c r="E14" s="8">
        <v>2028</v>
      </c>
      <c r="F14" s="8">
        <v>-76415.3230316113</v>
      </c>
      <c r="G14" s="8">
        <v>-22892.99917656587</v>
      </c>
      <c r="H14" s="1">
        <v>-53522.32385504543</v>
      </c>
      <c r="I14">
        <v>-40141.74289128408</v>
      </c>
      <c r="J14">
        <v>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>
        <v>14</v>
      </c>
      <c r="B15" s="1" t="s">
        <v>31</v>
      </c>
      <c r="C15" s="1" t="s">
        <v>32</v>
      </c>
      <c r="D15" s="8" t="s">
        <v>32</v>
      </c>
      <c r="E15" s="8">
        <v>2029</v>
      </c>
      <c r="F15" s="8">
        <v>-76415.3230316113</v>
      </c>
      <c r="G15" s="8">
        <v>-22892.99917656587</v>
      </c>
      <c r="H15" s="1">
        <v>-53522.32385504543</v>
      </c>
      <c r="I15">
        <v>-40141.74289128408</v>
      </c>
      <c r="J15">
        <v>1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>
        <v>15</v>
      </c>
      <c r="B16" s="1" t="s">
        <v>31</v>
      </c>
      <c r="C16" s="1" t="s">
        <v>32</v>
      </c>
      <c r="D16" s="8" t="s">
        <v>32</v>
      </c>
      <c r="E16" s="8">
        <v>2030</v>
      </c>
      <c r="F16" s="8">
        <v>-76415.3230316113</v>
      </c>
      <c r="G16" s="8">
        <v>-22892.99917656587</v>
      </c>
      <c r="H16" s="1">
        <v>-53522.32385504543</v>
      </c>
      <c r="I16">
        <v>-40141.74289128408</v>
      </c>
      <c r="J16">
        <v>1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>
        <v>16</v>
      </c>
      <c r="B17" s="1" t="s">
        <v>31</v>
      </c>
      <c r="C17" s="1" t="s">
        <v>32</v>
      </c>
      <c r="D17" s="8" t="s">
        <v>32</v>
      </c>
      <c r="E17" s="8">
        <v>2031</v>
      </c>
      <c r="F17" s="8">
        <v>-76415.3230316113</v>
      </c>
      <c r="G17" s="8">
        <v>-22892.99917656587</v>
      </c>
      <c r="H17" s="1">
        <v>-53522.32385504543</v>
      </c>
      <c r="I17">
        <v>-40141.74289128408</v>
      </c>
      <c r="J17">
        <v>1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>
        <v>17</v>
      </c>
      <c r="B18" s="1" t="s">
        <v>31</v>
      </c>
      <c r="C18" s="1" t="s">
        <v>32</v>
      </c>
      <c r="D18" s="8" t="s">
        <v>32</v>
      </c>
      <c r="E18" s="8">
        <v>2032</v>
      </c>
      <c r="F18" s="8">
        <v>-76415.3230316113</v>
      </c>
      <c r="G18" s="8">
        <v>-22892.99917656587</v>
      </c>
      <c r="H18" s="1">
        <v>-53522.32385504543</v>
      </c>
      <c r="I18">
        <v>-40141.74289128408</v>
      </c>
      <c r="J18">
        <v>1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>
        <v>18</v>
      </c>
      <c r="B19" s="1" t="s">
        <v>31</v>
      </c>
      <c r="C19" s="1" t="s">
        <v>32</v>
      </c>
      <c r="D19" s="8" t="s">
        <v>32</v>
      </c>
      <c r="E19" s="8">
        <v>2033</v>
      </c>
      <c r="F19" s="8">
        <v>-76415.3230316113</v>
      </c>
      <c r="G19" s="8">
        <v>-22892.99917656587</v>
      </c>
      <c r="H19" s="1">
        <v>-53522.32385504543</v>
      </c>
      <c r="I19">
        <v>-40141.74289128408</v>
      </c>
      <c r="J19">
        <v>1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>
        <v>19</v>
      </c>
      <c r="B20" s="1" t="s">
        <v>31</v>
      </c>
      <c r="C20" s="1" t="s">
        <v>32</v>
      </c>
      <c r="D20" s="8" t="s">
        <v>32</v>
      </c>
      <c r="E20" s="8">
        <v>2034</v>
      </c>
      <c r="F20" s="8">
        <v>-76415.3230316113</v>
      </c>
      <c r="G20" s="8">
        <v>-22892.99917656587</v>
      </c>
      <c r="H20" s="1">
        <v>-53522.32385504543</v>
      </c>
      <c r="I20">
        <v>-40141.74289128408</v>
      </c>
      <c r="J20">
        <v>1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>
        <v>20</v>
      </c>
      <c r="B21" s="1" t="s">
        <v>31</v>
      </c>
      <c r="C21" s="1" t="s">
        <v>32</v>
      </c>
      <c r="D21" s="8" t="s">
        <v>32</v>
      </c>
      <c r="E21" s="8">
        <v>2035</v>
      </c>
      <c r="F21" s="8">
        <v>-76415.3230316113</v>
      </c>
      <c r="G21" s="8">
        <v>-22892.99917656587</v>
      </c>
      <c r="H21" s="1">
        <v>-53522.32385504543</v>
      </c>
      <c r="I21">
        <v>-40141.74289128408</v>
      </c>
      <c r="J21">
        <v>1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>
        <v>21</v>
      </c>
      <c r="B22" s="1" t="s">
        <v>31</v>
      </c>
      <c r="C22" s="1" t="s">
        <v>32</v>
      </c>
      <c r="D22" s="8" t="s">
        <v>32</v>
      </c>
      <c r="E22" s="8">
        <v>2036</v>
      </c>
      <c r="F22" s="8">
        <v>-76415.3230316113</v>
      </c>
      <c r="G22" s="8">
        <v>-22892.99917656587</v>
      </c>
      <c r="H22" s="1">
        <v>-53522.32385504543</v>
      </c>
      <c r="I22">
        <v>-40141.74289128408</v>
      </c>
      <c r="J22">
        <v>1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>
        <v>22</v>
      </c>
      <c r="B23" s="1" t="s">
        <v>31</v>
      </c>
      <c r="C23" s="1" t="s">
        <v>32</v>
      </c>
      <c r="D23" s="8" t="s">
        <v>32</v>
      </c>
      <c r="E23" s="8">
        <v>2037</v>
      </c>
      <c r="F23" s="8">
        <v>-76415.3230316113</v>
      </c>
      <c r="G23" s="8">
        <v>-22892.99917656587</v>
      </c>
      <c r="H23" s="1">
        <v>-53522.32385504543</v>
      </c>
      <c r="I23">
        <v>-40141.74289128408</v>
      </c>
      <c r="J23">
        <v>1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>
        <v>23</v>
      </c>
      <c r="B24" s="1" t="s">
        <v>31</v>
      </c>
      <c r="C24" s="1" t="s">
        <v>32</v>
      </c>
      <c r="D24" s="8" t="s">
        <v>32</v>
      </c>
      <c r="E24" s="8">
        <v>2038</v>
      </c>
      <c r="F24" s="8">
        <v>-76415.3230316113</v>
      </c>
      <c r="G24" s="8">
        <v>-22892.99917656587</v>
      </c>
      <c r="H24" s="1">
        <v>-53522.32385504543</v>
      </c>
      <c r="I24">
        <v>-40141.74289128408</v>
      </c>
      <c r="J24">
        <v>1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>
        <v>24</v>
      </c>
      <c r="B25" s="1" t="s">
        <v>31</v>
      </c>
      <c r="C25" s="1" t="s">
        <v>32</v>
      </c>
      <c r="D25" s="8" t="s">
        <v>32</v>
      </c>
      <c r="E25" s="8">
        <v>2039</v>
      </c>
      <c r="F25" s="8">
        <v>-76415.3230316113</v>
      </c>
      <c r="G25" s="8">
        <v>-22892.99917656587</v>
      </c>
      <c r="H25" s="1">
        <v>-53522.32385504543</v>
      </c>
      <c r="I25">
        <v>-40141.74289128408</v>
      </c>
      <c r="J25">
        <v>1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>
        <v>25</v>
      </c>
      <c r="B26" s="1" t="s">
        <v>31</v>
      </c>
      <c r="C26" s="1" t="s">
        <v>32</v>
      </c>
      <c r="D26" s="8" t="s">
        <v>32</v>
      </c>
      <c r="E26" s="8">
        <v>2040</v>
      </c>
      <c r="F26" s="8">
        <v>-76415.3230316113</v>
      </c>
      <c r="G26" s="8">
        <v>-22892.99917656587</v>
      </c>
      <c r="H26" s="1">
        <v>-53522.32385504543</v>
      </c>
      <c r="I26">
        <v>-40141.74289128408</v>
      </c>
      <c r="J26">
        <v>1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>
        <v>26</v>
      </c>
      <c r="B27" s="1" t="s">
        <v>31</v>
      </c>
      <c r="C27" s="1" t="s">
        <v>32</v>
      </c>
      <c r="D27" s="8" t="s">
        <v>32</v>
      </c>
      <c r="E27" s="8">
        <v>2041</v>
      </c>
      <c r="F27" s="8">
        <v>-76415.3230316113</v>
      </c>
      <c r="G27" s="8">
        <v>-22892.99917656587</v>
      </c>
      <c r="H27" s="1">
        <v>-53522.32385504543</v>
      </c>
      <c r="I27">
        <v>-40141.74289128408</v>
      </c>
      <c r="J27">
        <v>1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>
        <v>27</v>
      </c>
      <c r="B28" s="1" t="s">
        <v>31</v>
      </c>
      <c r="C28" s="1" t="s">
        <v>32</v>
      </c>
      <c r="D28" s="8" t="s">
        <v>32</v>
      </c>
      <c r="E28" s="8">
        <v>2042</v>
      </c>
      <c r="F28" s="8">
        <v>-76415.3230316113</v>
      </c>
      <c r="G28" s="8">
        <v>-22892.99917656587</v>
      </c>
      <c r="H28" s="1">
        <v>-53522.32385504543</v>
      </c>
      <c r="I28">
        <v>-40141.74289128408</v>
      </c>
      <c r="J28">
        <v>1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>
        <v>28</v>
      </c>
      <c r="B29" s="1" t="s">
        <v>31</v>
      </c>
      <c r="C29" s="1" t="s">
        <v>32</v>
      </c>
      <c r="D29" s="8" t="s">
        <v>32</v>
      </c>
      <c r="E29" s="8">
        <v>2043</v>
      </c>
      <c r="F29" s="8">
        <v>-76415.3230316113</v>
      </c>
      <c r="G29" s="8">
        <v>-22892.99917656587</v>
      </c>
      <c r="H29" s="1">
        <v>-53522.32385504543</v>
      </c>
      <c r="I29">
        <v>-40141.74289128408</v>
      </c>
      <c r="J29">
        <v>1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>
        <v>29</v>
      </c>
      <c r="B30" s="1" t="s">
        <v>31</v>
      </c>
      <c r="C30" s="1" t="s">
        <v>32</v>
      </c>
      <c r="D30" s="8" t="s">
        <v>32</v>
      </c>
      <c r="E30" s="8">
        <v>2044</v>
      </c>
      <c r="F30" s="8">
        <v>-76415.3230316113</v>
      </c>
      <c r="G30" s="8">
        <v>-22892.99917656587</v>
      </c>
      <c r="H30" s="1">
        <v>-53522.32385504543</v>
      </c>
      <c r="I30">
        <v>-40141.74289128408</v>
      </c>
      <c r="J30">
        <v>1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>
        <v>30</v>
      </c>
      <c r="B31" s="1" t="s">
        <v>31</v>
      </c>
      <c r="C31" s="1" t="s">
        <v>32</v>
      </c>
      <c r="D31" s="8" t="s">
        <v>32</v>
      </c>
      <c r="E31" s="8">
        <v>2045</v>
      </c>
      <c r="F31" s="8">
        <v>-76415.3230316113</v>
      </c>
      <c r="G31" s="8">
        <v>-22892.99917656587</v>
      </c>
      <c r="H31" s="1">
        <v>-53522.32385504543</v>
      </c>
      <c r="I31">
        <v>-40141.74289128408</v>
      </c>
      <c r="J31">
        <v>1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>
        <v>31</v>
      </c>
      <c r="B32" s="1" t="s">
        <v>31</v>
      </c>
      <c r="C32" s="1" t="s">
        <v>32</v>
      </c>
      <c r="D32" s="8" t="s">
        <v>32</v>
      </c>
      <c r="E32" s="8">
        <v>2046</v>
      </c>
      <c r="F32" s="8">
        <v>-76415.3230316113</v>
      </c>
      <c r="G32" s="8">
        <v>-22892.99917656587</v>
      </c>
      <c r="H32" s="1">
        <v>-53522.32385504543</v>
      </c>
      <c r="I32">
        <v>-40141.74289128408</v>
      </c>
      <c r="J32">
        <v>1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>
        <v>32</v>
      </c>
      <c r="B33" s="1" t="s">
        <v>31</v>
      </c>
      <c r="C33" s="1" t="s">
        <v>32</v>
      </c>
      <c r="D33" s="8" t="s">
        <v>32</v>
      </c>
      <c r="E33" s="8">
        <v>2047</v>
      </c>
      <c r="F33" s="8">
        <v>-76415.3230316113</v>
      </c>
      <c r="G33" s="8">
        <v>-22892.99917656587</v>
      </c>
      <c r="H33" s="1">
        <v>-53522.32385504543</v>
      </c>
      <c r="I33">
        <v>-40141.74289128408</v>
      </c>
      <c r="J33">
        <v>1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>
        <v>33</v>
      </c>
      <c r="B34" s="1" t="s">
        <v>31</v>
      </c>
      <c r="C34" s="1" t="s">
        <v>32</v>
      </c>
      <c r="D34" s="8" t="s">
        <v>32</v>
      </c>
      <c r="E34" s="8">
        <v>2048</v>
      </c>
      <c r="F34" s="8">
        <v>-76415.3230316113</v>
      </c>
      <c r="G34" s="8">
        <v>-22892.99917656587</v>
      </c>
      <c r="H34" s="1">
        <v>-53522.32385504543</v>
      </c>
      <c r="I34">
        <v>-40141.74289128408</v>
      </c>
      <c r="J34">
        <v>1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>
        <v>34</v>
      </c>
      <c r="B35" s="1" t="s">
        <v>31</v>
      </c>
      <c r="C35" s="1" t="s">
        <v>32</v>
      </c>
      <c r="D35" s="8" t="s">
        <v>32</v>
      </c>
      <c r="E35" s="8">
        <v>2049</v>
      </c>
      <c r="F35" s="8">
        <v>-76415.3230316113</v>
      </c>
      <c r="G35" s="8">
        <v>-22892.99917656587</v>
      </c>
      <c r="H35" s="1">
        <v>-53522.32385504543</v>
      </c>
      <c r="I35">
        <v>-40141.74289128408</v>
      </c>
      <c r="J35">
        <v>1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>
        <v>35</v>
      </c>
      <c r="B36" s="1" t="s">
        <v>31</v>
      </c>
      <c r="C36" s="1" t="s">
        <v>32</v>
      </c>
      <c r="D36" s="8" t="s">
        <v>32</v>
      </c>
      <c r="E36" s="8">
        <v>2050</v>
      </c>
      <c r="F36" s="8">
        <v>-76415.3230316113</v>
      </c>
      <c r="G36" s="8">
        <v>-22892.99917656587</v>
      </c>
      <c r="H36" s="1">
        <v>-53522.32385504543</v>
      </c>
      <c r="I36">
        <v>-40141.74289128408</v>
      </c>
      <c r="J36">
        <v>1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>
        <v>36</v>
      </c>
      <c r="B37" s="1" t="s">
        <v>33</v>
      </c>
      <c r="C37" s="1" t="s">
        <v>32</v>
      </c>
      <c r="D37" s="8" t="s">
        <v>32</v>
      </c>
      <c r="E37" s="8">
        <v>2016</v>
      </c>
      <c r="F37" s="8">
        <v>-4.013644729259498e-08</v>
      </c>
      <c r="G37" s="8">
        <v>0</v>
      </c>
      <c r="H37" s="1">
        <v>-4.013644729259498e-08</v>
      </c>
      <c r="I37">
        <v>-3.010233546944624e-08</v>
      </c>
      <c r="J37">
        <v>1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>
        <v>37</v>
      </c>
      <c r="B38" s="1" t="s">
        <v>33</v>
      </c>
      <c r="C38" s="1" t="s">
        <v>32</v>
      </c>
      <c r="D38" s="8" t="s">
        <v>32</v>
      </c>
      <c r="E38" s="8">
        <v>2017</v>
      </c>
      <c r="F38" s="8">
        <v>-8.027289458518996e-08</v>
      </c>
      <c r="G38" s="8">
        <v>0</v>
      </c>
      <c r="H38" s="1">
        <v>-8.027289458518996e-08</v>
      </c>
      <c r="I38">
        <v>-6.020467093889248e-08</v>
      </c>
      <c r="J38">
        <v>1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>
        <v>38</v>
      </c>
      <c r="B39" s="1" t="s">
        <v>33</v>
      </c>
      <c r="C39" s="1" t="s">
        <v>32</v>
      </c>
      <c r="D39" s="8" t="s">
        <v>32</v>
      </c>
      <c r="E39" s="8">
        <v>2018</v>
      </c>
      <c r="F39" s="8">
        <v>-1.20409341877785e-07</v>
      </c>
      <c r="G39" s="8">
        <v>0</v>
      </c>
      <c r="H39" s="1">
        <v>-1.20409341877785e-07</v>
      </c>
      <c r="I39">
        <v>-9.030700640833871e-08</v>
      </c>
      <c r="J39">
        <v>1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>
        <v>39</v>
      </c>
      <c r="B40" s="1" t="s">
        <v>33</v>
      </c>
      <c r="C40" s="1" t="s">
        <v>32</v>
      </c>
      <c r="D40" s="8" t="s">
        <v>32</v>
      </c>
      <c r="E40" s="8">
        <v>2019</v>
      </c>
      <c r="F40" s="8">
        <v>-1.605457891703799e-07</v>
      </c>
      <c r="G40" s="8">
        <v>0</v>
      </c>
      <c r="H40" s="1">
        <v>-1.605457891703799e-07</v>
      </c>
      <c r="I40">
        <v>-1.20409341877785e-07</v>
      </c>
      <c r="J40">
        <v>1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>
        <v>40</v>
      </c>
      <c r="B41" s="1" t="s">
        <v>33</v>
      </c>
      <c r="C41" s="1" t="s">
        <v>32</v>
      </c>
      <c r="D41" s="8" t="s">
        <v>32</v>
      </c>
      <c r="E41" s="8">
        <v>2020</v>
      </c>
      <c r="F41" s="8">
        <v>-2.006822364629749e-07</v>
      </c>
      <c r="G41" s="8">
        <v>0</v>
      </c>
      <c r="H41" s="1">
        <v>-2.006822364629749e-07</v>
      </c>
      <c r="I41">
        <v>-1.505116773472312e-07</v>
      </c>
      <c r="J41">
        <v>1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>
        <v>41</v>
      </c>
      <c r="B42" s="1" t="s">
        <v>33</v>
      </c>
      <c r="C42" s="1" t="s">
        <v>32</v>
      </c>
      <c r="D42" s="8" t="s">
        <v>32</v>
      </c>
      <c r="E42" s="8">
        <v>2021</v>
      </c>
      <c r="F42" s="8">
        <v>-2.006822364629749e-07</v>
      </c>
      <c r="G42" s="8">
        <v>0</v>
      </c>
      <c r="H42" s="1">
        <v>-2.006822364629749e-07</v>
      </c>
      <c r="I42">
        <v>-1.505116773472312e-07</v>
      </c>
      <c r="J42">
        <v>1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>
        <v>42</v>
      </c>
      <c r="B43" s="1" t="s">
        <v>33</v>
      </c>
      <c r="C43" s="1" t="s">
        <v>32</v>
      </c>
      <c r="D43" s="8" t="s">
        <v>32</v>
      </c>
      <c r="E43" s="8">
        <v>2022</v>
      </c>
      <c r="F43" s="8">
        <v>-2.006822364629749e-07</v>
      </c>
      <c r="G43" s="8">
        <v>0</v>
      </c>
      <c r="H43" s="1">
        <v>-2.006822364629749e-07</v>
      </c>
      <c r="I43">
        <v>-1.505116773472312e-07</v>
      </c>
      <c r="J43">
        <v>1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>
        <v>43</v>
      </c>
      <c r="B44" s="1" t="s">
        <v>33</v>
      </c>
      <c r="C44" s="1" t="s">
        <v>32</v>
      </c>
      <c r="D44" s="8" t="s">
        <v>32</v>
      </c>
      <c r="E44" s="8">
        <v>2023</v>
      </c>
      <c r="F44" s="8">
        <v>-2.006822364629749e-07</v>
      </c>
      <c r="G44" s="8">
        <v>-1.202433776848069e-08</v>
      </c>
      <c r="H44" s="1">
        <v>-1.886578986944942e-07</v>
      </c>
      <c r="I44">
        <v>-1.414934240208707e-07</v>
      </c>
      <c r="J44">
        <v>1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>
        <v>44</v>
      </c>
      <c r="B45" s="1" t="s">
        <v>33</v>
      </c>
      <c r="C45" s="1" t="s">
        <v>32</v>
      </c>
      <c r="D45" s="8" t="s">
        <v>32</v>
      </c>
      <c r="E45" s="8">
        <v>2024</v>
      </c>
      <c r="F45" s="8">
        <v>-2.006822364629749e-07</v>
      </c>
      <c r="G45" s="8">
        <v>-2.404867553696138e-08</v>
      </c>
      <c r="H45" s="1">
        <v>-1.766335609260135e-07</v>
      </c>
      <c r="I45">
        <v>-1.324751706945101e-07</v>
      </c>
      <c r="J45">
        <v>1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>
        <v>45</v>
      </c>
      <c r="B46" s="1" t="s">
        <v>33</v>
      </c>
      <c r="C46" s="1" t="s">
        <v>32</v>
      </c>
      <c r="D46" s="8" t="s">
        <v>32</v>
      </c>
      <c r="E46" s="8">
        <v>2025</v>
      </c>
      <c r="F46" s="8">
        <v>-2.006822364629749e-07</v>
      </c>
      <c r="G46" s="8">
        <v>-3.607301330544207e-08</v>
      </c>
      <c r="H46" s="1">
        <v>-1.646092231575328e-07</v>
      </c>
      <c r="I46">
        <v>-1.234569173681496e-07</v>
      </c>
      <c r="J46">
        <v>1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>
        <v>46</v>
      </c>
      <c r="B47" s="1" t="s">
        <v>33</v>
      </c>
      <c r="C47" s="1" t="s">
        <v>32</v>
      </c>
      <c r="D47" s="8" t="s">
        <v>32</v>
      </c>
      <c r="E47" s="8">
        <v>2026</v>
      </c>
      <c r="F47" s="8">
        <v>-2.006822364629749e-07</v>
      </c>
      <c r="G47" s="8">
        <v>-4.809735107392277e-08</v>
      </c>
      <c r="H47" s="1">
        <v>-1.525848853890521e-07</v>
      </c>
      <c r="I47">
        <v>-1.144386640417891e-07</v>
      </c>
      <c r="J47">
        <v>1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>
        <v>47</v>
      </c>
      <c r="B48" s="1" t="s">
        <v>33</v>
      </c>
      <c r="C48" s="1" t="s">
        <v>32</v>
      </c>
      <c r="D48" s="8" t="s">
        <v>32</v>
      </c>
      <c r="E48" s="8">
        <v>2027</v>
      </c>
      <c r="F48" s="8">
        <v>-2.006822364629749e-07</v>
      </c>
      <c r="G48" s="8">
        <v>-6.012168884240346e-08</v>
      </c>
      <c r="H48" s="1">
        <v>-1.405605476205714e-07</v>
      </c>
      <c r="I48">
        <v>-1.054204107154286e-07</v>
      </c>
      <c r="J48">
        <v>1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>
        <v>48</v>
      </c>
      <c r="B49" s="1" t="s">
        <v>33</v>
      </c>
      <c r="C49" s="1" t="s">
        <v>32</v>
      </c>
      <c r="D49" s="8" t="s">
        <v>32</v>
      </c>
      <c r="E49" s="8">
        <v>2028</v>
      </c>
      <c r="F49" s="8">
        <v>-2.006822364629749e-07</v>
      </c>
      <c r="G49" s="8">
        <v>-6.012168884240346e-08</v>
      </c>
      <c r="H49" s="1">
        <v>-1.405605476205714e-07</v>
      </c>
      <c r="I49">
        <v>-1.054204107154286e-07</v>
      </c>
      <c r="J49">
        <v>1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>
        <v>49</v>
      </c>
      <c r="B50" s="1" t="s">
        <v>33</v>
      </c>
      <c r="C50" s="1" t="s">
        <v>32</v>
      </c>
      <c r="D50" s="8" t="s">
        <v>32</v>
      </c>
      <c r="E50" s="8">
        <v>2029</v>
      </c>
      <c r="F50" s="8">
        <v>-2.006822364629749e-07</v>
      </c>
      <c r="G50" s="8">
        <v>-6.012168884240346e-08</v>
      </c>
      <c r="H50" s="1">
        <v>-1.405605476205714e-07</v>
      </c>
      <c r="I50">
        <v>-1.054204107154286e-07</v>
      </c>
      <c r="J50">
        <v>1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>
        <v>50</v>
      </c>
      <c r="B51" s="1" t="s">
        <v>33</v>
      </c>
      <c r="C51" s="1" t="s">
        <v>32</v>
      </c>
      <c r="D51" s="8" t="s">
        <v>32</v>
      </c>
      <c r="E51" s="8">
        <v>2030</v>
      </c>
      <c r="F51" s="8">
        <v>-2.006822364629749e-07</v>
      </c>
      <c r="G51" s="8">
        <v>-6.012168884240346e-08</v>
      </c>
      <c r="H51" s="1">
        <v>-1.405605476205714e-07</v>
      </c>
      <c r="I51">
        <v>-1.054204107154286e-07</v>
      </c>
      <c r="J51">
        <v>1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>
        <v>51</v>
      </c>
      <c r="B52" s="1" t="s">
        <v>33</v>
      </c>
      <c r="C52" s="1" t="s">
        <v>32</v>
      </c>
      <c r="D52" s="8" t="s">
        <v>32</v>
      </c>
      <c r="E52" s="8">
        <v>2031</v>
      </c>
      <c r="F52" s="8">
        <v>-2.006822364629749e-07</v>
      </c>
      <c r="G52" s="8">
        <v>-6.012168884240346e-08</v>
      </c>
      <c r="H52" s="1">
        <v>-1.405605476205714e-07</v>
      </c>
      <c r="I52">
        <v>-1.054204107154286e-07</v>
      </c>
      <c r="J52">
        <v>1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>
        <v>52</v>
      </c>
      <c r="B53" s="1" t="s">
        <v>33</v>
      </c>
      <c r="C53" s="1" t="s">
        <v>32</v>
      </c>
      <c r="D53" s="8" t="s">
        <v>32</v>
      </c>
      <c r="E53" s="8">
        <v>2032</v>
      </c>
      <c r="F53" s="8">
        <v>-2.006822364629749e-07</v>
      </c>
      <c r="G53" s="8">
        <v>-6.012168884240346e-08</v>
      </c>
      <c r="H53" s="1">
        <v>-1.405605476205714e-07</v>
      </c>
      <c r="I53">
        <v>-1.054204107154286e-07</v>
      </c>
      <c r="J53">
        <v>1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>
        <v>53</v>
      </c>
      <c r="B54" s="1" t="s">
        <v>33</v>
      </c>
      <c r="C54" s="1" t="s">
        <v>32</v>
      </c>
      <c r="D54" s="8" t="s">
        <v>32</v>
      </c>
      <c r="E54" s="8">
        <v>2033</v>
      </c>
      <c r="F54" s="8">
        <v>-2.006822364629749e-07</v>
      </c>
      <c r="G54" s="8">
        <v>-6.012168884240346e-08</v>
      </c>
      <c r="H54" s="1">
        <v>-1.405605476205714e-07</v>
      </c>
      <c r="I54">
        <v>-1.054204107154286e-07</v>
      </c>
      <c r="J54">
        <v>1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>
        <v>54</v>
      </c>
      <c r="B55" s="1" t="s">
        <v>33</v>
      </c>
      <c r="C55" s="1" t="s">
        <v>32</v>
      </c>
      <c r="D55" s="8" t="s">
        <v>32</v>
      </c>
      <c r="E55" s="8">
        <v>2034</v>
      </c>
      <c r="F55" s="8">
        <v>-2.006822364629749e-07</v>
      </c>
      <c r="G55" s="8">
        <v>-6.012168884240346e-08</v>
      </c>
      <c r="H55" s="1">
        <v>-1.405605476205714e-07</v>
      </c>
      <c r="I55">
        <v>-1.054204107154286e-07</v>
      </c>
      <c r="J55">
        <v>1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>
        <v>55</v>
      </c>
      <c r="B56" s="1" t="s">
        <v>33</v>
      </c>
      <c r="C56" s="1" t="s">
        <v>32</v>
      </c>
      <c r="D56" s="8" t="s">
        <v>32</v>
      </c>
      <c r="E56" s="8">
        <v>2035</v>
      </c>
      <c r="F56" s="8">
        <v>-2.006822364629749e-07</v>
      </c>
      <c r="G56" s="8">
        <v>-6.012168884240346e-08</v>
      </c>
      <c r="H56" s="1">
        <v>-1.405605476205714e-07</v>
      </c>
      <c r="I56">
        <v>-1.054204107154286e-07</v>
      </c>
      <c r="J56">
        <v>1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>
        <v>56</v>
      </c>
      <c r="B57" s="1" t="s">
        <v>33</v>
      </c>
      <c r="C57" s="1" t="s">
        <v>32</v>
      </c>
      <c r="D57" s="8" t="s">
        <v>32</v>
      </c>
      <c r="E57" s="8">
        <v>2036</v>
      </c>
      <c r="F57" s="8">
        <v>-2.006822364629749e-07</v>
      </c>
      <c r="G57" s="8">
        <v>-6.012168884240346e-08</v>
      </c>
      <c r="H57" s="1">
        <v>-1.405605476205714e-07</v>
      </c>
      <c r="I57">
        <v>-1.054204107154286e-07</v>
      </c>
      <c r="J57">
        <v>1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>
        <v>57</v>
      </c>
      <c r="B58" s="1" t="s">
        <v>33</v>
      </c>
      <c r="C58" s="1" t="s">
        <v>32</v>
      </c>
      <c r="D58" s="8" t="s">
        <v>32</v>
      </c>
      <c r="E58" s="8">
        <v>2037</v>
      </c>
      <c r="F58" s="8">
        <v>-2.006822364629749e-07</v>
      </c>
      <c r="G58" s="8">
        <v>-6.012168884240346e-08</v>
      </c>
      <c r="H58" s="1">
        <v>-1.405605476205714e-07</v>
      </c>
      <c r="I58">
        <v>-1.054204107154286e-07</v>
      </c>
      <c r="J58">
        <v>1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>
        <v>58</v>
      </c>
      <c r="B59" s="1" t="s">
        <v>33</v>
      </c>
      <c r="C59" s="1" t="s">
        <v>32</v>
      </c>
      <c r="D59" s="8" t="s">
        <v>32</v>
      </c>
      <c r="E59" s="8">
        <v>2038</v>
      </c>
      <c r="F59" s="8">
        <v>-2.006822364629749e-07</v>
      </c>
      <c r="G59" s="8">
        <v>-6.012168884240346e-08</v>
      </c>
      <c r="H59" s="1">
        <v>-1.405605476205714e-07</v>
      </c>
      <c r="I59">
        <v>-1.054204107154286e-07</v>
      </c>
      <c r="J59">
        <v>1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>
        <v>59</v>
      </c>
      <c r="B60" s="1" t="s">
        <v>33</v>
      </c>
      <c r="C60" s="1" t="s">
        <v>32</v>
      </c>
      <c r="D60" s="8" t="s">
        <v>32</v>
      </c>
      <c r="E60" s="8">
        <v>2039</v>
      </c>
      <c r="F60" s="8">
        <v>-2.006822364629749e-07</v>
      </c>
      <c r="G60" s="8">
        <v>-6.012168884240346e-08</v>
      </c>
      <c r="H60" s="1">
        <v>-1.405605476205714e-07</v>
      </c>
      <c r="I60">
        <v>-1.054204107154286e-07</v>
      </c>
      <c r="J60">
        <v>1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>
        <v>60</v>
      </c>
      <c r="B61" s="1" t="s">
        <v>33</v>
      </c>
      <c r="C61" s="1" t="s">
        <v>32</v>
      </c>
      <c r="D61" s="8" t="s">
        <v>32</v>
      </c>
      <c r="E61" s="8">
        <v>2040</v>
      </c>
      <c r="F61" s="8">
        <v>-2.006822364629749e-07</v>
      </c>
      <c r="G61" s="8">
        <v>-6.012168884240346e-08</v>
      </c>
      <c r="H61" s="1">
        <v>-1.405605476205714e-07</v>
      </c>
      <c r="I61">
        <v>-1.054204107154286e-07</v>
      </c>
      <c r="J61">
        <v>1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>
        <v>61</v>
      </c>
      <c r="B62" s="1" t="s">
        <v>33</v>
      </c>
      <c r="C62" s="1" t="s">
        <v>32</v>
      </c>
      <c r="D62" s="8" t="s">
        <v>32</v>
      </c>
      <c r="E62" s="8">
        <v>2041</v>
      </c>
      <c r="F62" s="8">
        <v>-2.006822364629749e-07</v>
      </c>
      <c r="G62" s="8">
        <v>-6.012168884240346e-08</v>
      </c>
      <c r="H62" s="1">
        <v>-1.405605476205714e-07</v>
      </c>
      <c r="I62">
        <v>-1.054204107154286e-07</v>
      </c>
      <c r="J62">
        <v>1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>
        <v>62</v>
      </c>
      <c r="B63" s="1" t="s">
        <v>33</v>
      </c>
      <c r="C63" s="1" t="s">
        <v>32</v>
      </c>
      <c r="D63" s="8" t="s">
        <v>32</v>
      </c>
      <c r="E63" s="8">
        <v>2042</v>
      </c>
      <c r="F63" s="8">
        <v>-2.006822364629749e-07</v>
      </c>
      <c r="G63" s="8">
        <v>-6.012168884240346e-08</v>
      </c>
      <c r="H63" s="1">
        <v>-1.405605476205714e-07</v>
      </c>
      <c r="I63">
        <v>-1.054204107154286e-07</v>
      </c>
      <c r="J63">
        <v>1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>
        <v>63</v>
      </c>
      <c r="B64" s="1" t="s">
        <v>33</v>
      </c>
      <c r="C64" s="1" t="s">
        <v>32</v>
      </c>
      <c r="D64" s="8" t="s">
        <v>32</v>
      </c>
      <c r="E64" s="8">
        <v>2043</v>
      </c>
      <c r="F64" s="8">
        <v>-2.006822364629749e-07</v>
      </c>
      <c r="G64" s="8">
        <v>-6.012168884240346e-08</v>
      </c>
      <c r="H64" s="1">
        <v>-1.405605476205714e-07</v>
      </c>
      <c r="I64">
        <v>-1.054204107154286e-07</v>
      </c>
      <c r="J64">
        <v>1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>
        <v>64</v>
      </c>
      <c r="B65" s="1" t="s">
        <v>33</v>
      </c>
      <c r="C65" s="1" t="s">
        <v>32</v>
      </c>
      <c r="D65" s="8" t="s">
        <v>32</v>
      </c>
      <c r="E65" s="8">
        <v>2044</v>
      </c>
      <c r="F65" s="8">
        <v>-2.006822364629749e-07</v>
      </c>
      <c r="G65" s="8">
        <v>-6.012168884240346e-08</v>
      </c>
      <c r="H65" s="1">
        <v>-1.405605476205714e-07</v>
      </c>
      <c r="I65">
        <v>-1.054204107154286e-07</v>
      </c>
      <c r="J65">
        <v>1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>
        <v>65</v>
      </c>
      <c r="B66" s="1" t="s">
        <v>33</v>
      </c>
      <c r="C66" s="1" t="s">
        <v>32</v>
      </c>
      <c r="D66" s="8" t="s">
        <v>32</v>
      </c>
      <c r="E66" s="8">
        <v>2045</v>
      </c>
      <c r="F66" s="8">
        <v>-2.006822364629749e-07</v>
      </c>
      <c r="G66" s="8">
        <v>-6.012168884240346e-08</v>
      </c>
      <c r="H66" s="1">
        <v>-1.405605476205714e-07</v>
      </c>
      <c r="I66">
        <v>-1.054204107154286e-07</v>
      </c>
      <c r="J66">
        <v>1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>
        <v>66</v>
      </c>
      <c r="B67" s="1" t="s">
        <v>33</v>
      </c>
      <c r="C67" s="1" t="s">
        <v>32</v>
      </c>
      <c r="D67" s="8" t="s">
        <v>32</v>
      </c>
      <c r="E67" s="8">
        <v>2046</v>
      </c>
      <c r="F67" s="8">
        <v>-2.006822364629749e-07</v>
      </c>
      <c r="G67" s="8">
        <v>-6.012168884240346e-08</v>
      </c>
      <c r="H67" s="1">
        <v>-1.405605476205714e-07</v>
      </c>
      <c r="I67">
        <v>-1.054204107154286e-07</v>
      </c>
      <c r="J67">
        <v>1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>
        <v>67</v>
      </c>
      <c r="B68" s="1" t="s">
        <v>33</v>
      </c>
      <c r="C68" s="1" t="s">
        <v>32</v>
      </c>
      <c r="D68" s="8" t="s">
        <v>32</v>
      </c>
      <c r="E68" s="8">
        <v>2047</v>
      </c>
      <c r="F68" s="8">
        <v>-2.006822364629749e-07</v>
      </c>
      <c r="G68" s="8">
        <v>-6.012168884240346e-08</v>
      </c>
      <c r="H68" s="1">
        <v>-1.405605476205714e-07</v>
      </c>
      <c r="I68">
        <v>-1.054204107154286e-07</v>
      </c>
      <c r="J68">
        <v>1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>
        <v>68</v>
      </c>
      <c r="B69" s="1" t="s">
        <v>33</v>
      </c>
      <c r="C69" s="1" t="s">
        <v>32</v>
      </c>
      <c r="D69" s="8" t="s">
        <v>32</v>
      </c>
      <c r="E69" s="8">
        <v>2048</v>
      </c>
      <c r="F69" s="8">
        <v>-2.006822364629749e-07</v>
      </c>
      <c r="G69" s="8">
        <v>-6.012168884240346e-08</v>
      </c>
      <c r="H69" s="1">
        <v>-1.405605476205714e-07</v>
      </c>
      <c r="I69">
        <v>-1.054204107154286e-07</v>
      </c>
      <c r="J69">
        <v>1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>
        <v>69</v>
      </c>
      <c r="B70" s="1" t="s">
        <v>33</v>
      </c>
      <c r="C70" s="1" t="s">
        <v>32</v>
      </c>
      <c r="D70" s="8" t="s">
        <v>32</v>
      </c>
      <c r="E70" s="8">
        <v>2049</v>
      </c>
      <c r="F70" s="8">
        <v>-2.006822364629749e-07</v>
      </c>
      <c r="G70" s="8">
        <v>-6.012168884240346e-08</v>
      </c>
      <c r="H70" s="1">
        <v>-1.405605476205714e-07</v>
      </c>
      <c r="I70">
        <v>-1.054204107154286e-07</v>
      </c>
      <c r="J70">
        <v>1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>
        <v>70</v>
      </c>
      <c r="B71" s="1" t="s">
        <v>33</v>
      </c>
      <c r="C71" s="1" t="s">
        <v>32</v>
      </c>
      <c r="D71" s="8" t="s">
        <v>32</v>
      </c>
      <c r="E71" s="8">
        <v>2050</v>
      </c>
      <c r="F71" s="8">
        <v>-2.006822364629749e-07</v>
      </c>
      <c r="G71" s="8">
        <v>-6.012168884240346e-08</v>
      </c>
      <c r="H71" s="1">
        <v>-1.405605476205714e-07</v>
      </c>
      <c r="I71">
        <v>-1.054204107154286e-07</v>
      </c>
      <c r="J71">
        <v>1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>
        <v>71</v>
      </c>
      <c r="B72" s="1" t="s">
        <v>34</v>
      </c>
      <c r="C72" s="1" t="s">
        <v>32</v>
      </c>
      <c r="D72" s="8" t="s">
        <v>32</v>
      </c>
      <c r="E72" s="8">
        <v>2016</v>
      </c>
      <c r="F72" s="8">
        <v>-34823.84599482833</v>
      </c>
      <c r="G72" s="8">
        <v>0</v>
      </c>
      <c r="H72" s="1">
        <v>-34823.84599482833</v>
      </c>
      <c r="I72">
        <v>-26117.88449612125</v>
      </c>
      <c r="J72">
        <v>1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>
        <v>72</v>
      </c>
      <c r="B73" s="1" t="s">
        <v>34</v>
      </c>
      <c r="C73" s="1" t="s">
        <v>32</v>
      </c>
      <c r="D73" s="8" t="s">
        <v>32</v>
      </c>
      <c r="E73" s="8">
        <v>2017</v>
      </c>
      <c r="F73" s="8">
        <v>-69647.69198965665</v>
      </c>
      <c r="G73" s="8">
        <v>0</v>
      </c>
      <c r="H73" s="1">
        <v>-69647.69198965665</v>
      </c>
      <c r="I73">
        <v>-52235.76899224249</v>
      </c>
      <c r="J73">
        <v>1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>
        <v>73</v>
      </c>
      <c r="B74" s="1" t="s">
        <v>34</v>
      </c>
      <c r="C74" s="1" t="s">
        <v>32</v>
      </c>
      <c r="D74" s="8" t="s">
        <v>32</v>
      </c>
      <c r="E74" s="8">
        <v>2018</v>
      </c>
      <c r="F74" s="8">
        <v>-104471.537984485</v>
      </c>
      <c r="G74" s="8">
        <v>0</v>
      </c>
      <c r="H74" s="1">
        <v>-104471.537984485</v>
      </c>
      <c r="I74">
        <v>-78353.65348836372</v>
      </c>
      <c r="J74">
        <v>1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>
        <v>74</v>
      </c>
      <c r="B75" s="1" t="s">
        <v>34</v>
      </c>
      <c r="C75" s="1" t="s">
        <v>32</v>
      </c>
      <c r="D75" s="8" t="s">
        <v>32</v>
      </c>
      <c r="E75" s="8">
        <v>2019</v>
      </c>
      <c r="F75" s="8">
        <v>-139295.3839793133</v>
      </c>
      <c r="G75" s="8">
        <v>0</v>
      </c>
      <c r="H75" s="1">
        <v>-139295.3839793133</v>
      </c>
      <c r="I75">
        <v>-104471.537984485</v>
      </c>
      <c r="J75">
        <v>1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>
        <v>75</v>
      </c>
      <c r="B76" s="1" t="s">
        <v>34</v>
      </c>
      <c r="C76" s="1" t="s">
        <v>32</v>
      </c>
      <c r="D76" s="8" t="s">
        <v>32</v>
      </c>
      <c r="E76" s="8">
        <v>2020</v>
      </c>
      <c r="F76" s="8">
        <v>-174119.2299741416</v>
      </c>
      <c r="G76" s="8">
        <v>0</v>
      </c>
      <c r="H76" s="1">
        <v>-174119.2299741416</v>
      </c>
      <c r="I76">
        <v>-130589.4224806062</v>
      </c>
      <c r="J76">
        <v>1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>
        <v>76</v>
      </c>
      <c r="B77" s="1" t="s">
        <v>34</v>
      </c>
      <c r="C77" s="1" t="s">
        <v>32</v>
      </c>
      <c r="D77" s="8" t="s">
        <v>32</v>
      </c>
      <c r="E77" s="8">
        <v>2021</v>
      </c>
      <c r="F77" s="8">
        <v>-174119.2299741416</v>
      </c>
      <c r="G77" s="8">
        <v>0</v>
      </c>
      <c r="H77" s="1">
        <v>-174119.2299741416</v>
      </c>
      <c r="I77">
        <v>-130589.4224806062</v>
      </c>
      <c r="J77">
        <v>1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>
        <v>77</v>
      </c>
      <c r="B78" s="1" t="s">
        <v>34</v>
      </c>
      <c r="C78" s="1" t="s">
        <v>32</v>
      </c>
      <c r="D78" s="8" t="s">
        <v>32</v>
      </c>
      <c r="E78" s="8">
        <v>2022</v>
      </c>
      <c r="F78" s="8">
        <v>-174119.2299741416</v>
      </c>
      <c r="G78" s="8">
        <v>0</v>
      </c>
      <c r="H78" s="1">
        <v>-174119.2299741416</v>
      </c>
      <c r="I78">
        <v>-130589.4224806062</v>
      </c>
      <c r="J78">
        <v>1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>
        <v>78</v>
      </c>
      <c r="B79" s="1" t="s">
        <v>34</v>
      </c>
      <c r="C79" s="1" t="s">
        <v>32</v>
      </c>
      <c r="D79" s="8" t="s">
        <v>32</v>
      </c>
      <c r="E79" s="8">
        <v>2023</v>
      </c>
      <c r="F79" s="8">
        <v>-174119.2299741416</v>
      </c>
      <c r="G79" s="8">
        <v>-10432.7541395679</v>
      </c>
      <c r="H79" s="1">
        <v>-163686.4758345737</v>
      </c>
      <c r="I79">
        <v>-122764.8568759303</v>
      </c>
      <c r="J79">
        <v>1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>
        <v>79</v>
      </c>
      <c r="B80" s="1" t="s">
        <v>34</v>
      </c>
      <c r="C80" s="1" t="s">
        <v>32</v>
      </c>
      <c r="D80" s="8" t="s">
        <v>32</v>
      </c>
      <c r="E80" s="8">
        <v>2024</v>
      </c>
      <c r="F80" s="8">
        <v>-174119.2299741416</v>
      </c>
      <c r="G80" s="8">
        <v>-20865.50827913581</v>
      </c>
      <c r="H80" s="1">
        <v>-153253.7216950058</v>
      </c>
      <c r="I80">
        <v>-114940.2912712544</v>
      </c>
      <c r="J80">
        <v>1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>
        <v>80</v>
      </c>
      <c r="B81" s="1" t="s">
        <v>34</v>
      </c>
      <c r="C81" s="1" t="s">
        <v>32</v>
      </c>
      <c r="D81" s="8" t="s">
        <v>32</v>
      </c>
      <c r="E81" s="8">
        <v>2025</v>
      </c>
      <c r="F81" s="8">
        <v>-174119.2299741416</v>
      </c>
      <c r="G81" s="8">
        <v>-31298.26241870371</v>
      </c>
      <c r="H81" s="1">
        <v>-142820.9675554379</v>
      </c>
      <c r="I81">
        <v>-107115.7256665784</v>
      </c>
      <c r="J81">
        <v>1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>
        <v>81</v>
      </c>
      <c r="B82" s="1" t="s">
        <v>34</v>
      </c>
      <c r="C82" s="1" t="s">
        <v>32</v>
      </c>
      <c r="D82" s="8" t="s">
        <v>32</v>
      </c>
      <c r="E82" s="8">
        <v>2026</v>
      </c>
      <c r="F82" s="8">
        <v>-174119.2299741416</v>
      </c>
      <c r="G82" s="8">
        <v>-41731.01655827161</v>
      </c>
      <c r="H82" s="1">
        <v>-132388.21341587</v>
      </c>
      <c r="I82">
        <v>-99291.16006190248</v>
      </c>
      <c r="J82">
        <v>1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>
        <v>82</v>
      </c>
      <c r="B83" s="1" t="s">
        <v>34</v>
      </c>
      <c r="C83" s="1" t="s">
        <v>32</v>
      </c>
      <c r="D83" s="8" t="s">
        <v>32</v>
      </c>
      <c r="E83" s="8">
        <v>2027</v>
      </c>
      <c r="F83" s="8">
        <v>-174119.2299741416</v>
      </c>
      <c r="G83" s="8">
        <v>-52163.77069783952</v>
      </c>
      <c r="H83" s="1">
        <v>-121955.4592763021</v>
      </c>
      <c r="I83">
        <v>-91466.59445722656</v>
      </c>
      <c r="J83">
        <v>1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>
        <v>83</v>
      </c>
      <c r="B84" s="1" t="s">
        <v>34</v>
      </c>
      <c r="C84" s="1" t="s">
        <v>32</v>
      </c>
      <c r="D84" s="8" t="s">
        <v>32</v>
      </c>
      <c r="E84" s="8">
        <v>2028</v>
      </c>
      <c r="F84" s="8">
        <v>-174119.2299741416</v>
      </c>
      <c r="G84" s="8">
        <v>-52163.77069783952</v>
      </c>
      <c r="H84" s="1">
        <v>-121955.4592763021</v>
      </c>
      <c r="I84">
        <v>-91466.59445722656</v>
      </c>
      <c r="J84">
        <v>1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>
        <v>84</v>
      </c>
      <c r="B85" s="1" t="s">
        <v>34</v>
      </c>
      <c r="C85" s="1" t="s">
        <v>32</v>
      </c>
      <c r="D85" s="8" t="s">
        <v>32</v>
      </c>
      <c r="E85" s="8">
        <v>2029</v>
      </c>
      <c r="F85" s="8">
        <v>-174119.2299741416</v>
      </c>
      <c r="G85" s="8">
        <v>-52163.77069783952</v>
      </c>
      <c r="H85" s="1">
        <v>-121955.4592763021</v>
      </c>
      <c r="I85">
        <v>-91466.59445722656</v>
      </c>
      <c r="J85">
        <v>1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>
        <v>85</v>
      </c>
      <c r="B86" s="1" t="s">
        <v>34</v>
      </c>
      <c r="C86" s="1" t="s">
        <v>32</v>
      </c>
      <c r="D86" s="8" t="s">
        <v>32</v>
      </c>
      <c r="E86" s="8">
        <v>2030</v>
      </c>
      <c r="F86" s="8">
        <v>-174119.2299741416</v>
      </c>
      <c r="G86" s="8">
        <v>-52163.77069783952</v>
      </c>
      <c r="H86" s="1">
        <v>-121955.4592763021</v>
      </c>
      <c r="I86">
        <v>-91466.59445722656</v>
      </c>
      <c r="J86">
        <v>1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>
        <v>86</v>
      </c>
      <c r="B87" s="1" t="s">
        <v>34</v>
      </c>
      <c r="C87" s="1" t="s">
        <v>32</v>
      </c>
      <c r="D87" s="8" t="s">
        <v>32</v>
      </c>
      <c r="E87" s="8">
        <v>2031</v>
      </c>
      <c r="F87" s="8">
        <v>-174119.2299741416</v>
      </c>
      <c r="G87" s="8">
        <v>-52163.77069783952</v>
      </c>
      <c r="H87" s="1">
        <v>-121955.4592763021</v>
      </c>
      <c r="I87">
        <v>-91466.59445722656</v>
      </c>
      <c r="J87">
        <v>1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>
        <v>87</v>
      </c>
      <c r="B88" s="1" t="s">
        <v>34</v>
      </c>
      <c r="C88" s="1" t="s">
        <v>32</v>
      </c>
      <c r="D88" s="8" t="s">
        <v>32</v>
      </c>
      <c r="E88" s="8">
        <v>2032</v>
      </c>
      <c r="F88" s="8">
        <v>-174119.2299741416</v>
      </c>
      <c r="G88" s="8">
        <v>-52163.77069783952</v>
      </c>
      <c r="H88" s="1">
        <v>-121955.4592763021</v>
      </c>
      <c r="I88">
        <v>-91466.59445722656</v>
      </c>
      <c r="J88">
        <v>1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>
        <v>88</v>
      </c>
      <c r="B89" s="1" t="s">
        <v>34</v>
      </c>
      <c r="C89" s="1" t="s">
        <v>32</v>
      </c>
      <c r="D89" s="8" t="s">
        <v>32</v>
      </c>
      <c r="E89" s="8">
        <v>2033</v>
      </c>
      <c r="F89" s="8">
        <v>-174119.2299741416</v>
      </c>
      <c r="G89" s="8">
        <v>-52163.77069783952</v>
      </c>
      <c r="H89" s="1">
        <v>-121955.4592763021</v>
      </c>
      <c r="I89">
        <v>-91466.59445722656</v>
      </c>
      <c r="J89">
        <v>1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>
        <v>89</v>
      </c>
      <c r="B90" s="1" t="s">
        <v>34</v>
      </c>
      <c r="C90" s="1" t="s">
        <v>32</v>
      </c>
      <c r="D90" s="8" t="s">
        <v>32</v>
      </c>
      <c r="E90" s="8">
        <v>2034</v>
      </c>
      <c r="F90" s="8">
        <v>-174119.2299741416</v>
      </c>
      <c r="G90" s="8">
        <v>-52163.77069783952</v>
      </c>
      <c r="H90" s="1">
        <v>-121955.4592763021</v>
      </c>
      <c r="I90">
        <v>-91466.59445722656</v>
      </c>
      <c r="J90">
        <v>1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>
        <v>90</v>
      </c>
      <c r="B91" s="1" t="s">
        <v>34</v>
      </c>
      <c r="C91" s="1" t="s">
        <v>32</v>
      </c>
      <c r="D91" s="8" t="s">
        <v>32</v>
      </c>
      <c r="E91" s="8">
        <v>2035</v>
      </c>
      <c r="F91" s="8">
        <v>-174119.2299741416</v>
      </c>
      <c r="G91" s="8">
        <v>-52163.77069783952</v>
      </c>
      <c r="H91" s="1">
        <v>-121955.4592763021</v>
      </c>
      <c r="I91">
        <v>-91466.59445722656</v>
      </c>
      <c r="J91">
        <v>1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>
        <v>91</v>
      </c>
      <c r="B92" s="1" t="s">
        <v>34</v>
      </c>
      <c r="C92" s="1" t="s">
        <v>32</v>
      </c>
      <c r="D92" s="8" t="s">
        <v>32</v>
      </c>
      <c r="E92" s="8">
        <v>2036</v>
      </c>
      <c r="F92" s="8">
        <v>-174119.2299741416</v>
      </c>
      <c r="G92" s="8">
        <v>-52163.77069783952</v>
      </c>
      <c r="H92" s="1">
        <v>-121955.4592763021</v>
      </c>
      <c r="I92">
        <v>-91466.59445722656</v>
      </c>
      <c r="J92">
        <v>1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>
        <v>92</v>
      </c>
      <c r="B93" s="1" t="s">
        <v>34</v>
      </c>
      <c r="C93" s="1" t="s">
        <v>32</v>
      </c>
      <c r="D93" s="8" t="s">
        <v>32</v>
      </c>
      <c r="E93" s="8">
        <v>2037</v>
      </c>
      <c r="F93" s="8">
        <v>-174119.2299741416</v>
      </c>
      <c r="G93" s="8">
        <v>-52163.77069783952</v>
      </c>
      <c r="H93" s="1">
        <v>-121955.4592763021</v>
      </c>
      <c r="I93">
        <v>-91466.59445722656</v>
      </c>
      <c r="J93">
        <v>1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>
        <v>93</v>
      </c>
      <c r="B94" s="1" t="s">
        <v>34</v>
      </c>
      <c r="C94" s="1" t="s">
        <v>32</v>
      </c>
      <c r="D94" s="8" t="s">
        <v>32</v>
      </c>
      <c r="E94" s="8">
        <v>2038</v>
      </c>
      <c r="F94" s="8">
        <v>-174119.2299741416</v>
      </c>
      <c r="G94" s="8">
        <v>-52163.77069783952</v>
      </c>
      <c r="H94" s="1">
        <v>-121955.4592763021</v>
      </c>
      <c r="I94">
        <v>-91466.59445722656</v>
      </c>
      <c r="J94">
        <v>1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>
        <v>94</v>
      </c>
      <c r="B95" s="1" t="s">
        <v>34</v>
      </c>
      <c r="C95" s="1" t="s">
        <v>32</v>
      </c>
      <c r="D95" s="8" t="s">
        <v>32</v>
      </c>
      <c r="E95" s="8">
        <v>2039</v>
      </c>
      <c r="F95" s="8">
        <v>-174119.2299741416</v>
      </c>
      <c r="G95" s="8">
        <v>-52163.77069783952</v>
      </c>
      <c r="H95" s="1">
        <v>-121955.4592763021</v>
      </c>
      <c r="I95">
        <v>-91466.59445722656</v>
      </c>
      <c r="J95">
        <v>1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>
        <v>95</v>
      </c>
      <c r="B96" s="1" t="s">
        <v>34</v>
      </c>
      <c r="C96" s="1" t="s">
        <v>32</v>
      </c>
      <c r="D96" s="8" t="s">
        <v>32</v>
      </c>
      <c r="E96" s="8">
        <v>2040</v>
      </c>
      <c r="F96" s="8">
        <v>-174119.2299741416</v>
      </c>
      <c r="G96" s="8">
        <v>-52163.77069783952</v>
      </c>
      <c r="H96" s="1">
        <v>-121955.4592763021</v>
      </c>
      <c r="I96">
        <v>-91466.59445722656</v>
      </c>
      <c r="J96">
        <v>1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>
        <v>96</v>
      </c>
      <c r="B97" s="1" t="s">
        <v>34</v>
      </c>
      <c r="C97" s="1" t="s">
        <v>32</v>
      </c>
      <c r="D97" s="8" t="s">
        <v>32</v>
      </c>
      <c r="E97" s="8">
        <v>2041</v>
      </c>
      <c r="F97" s="8">
        <v>-174119.2299741416</v>
      </c>
      <c r="G97" s="8">
        <v>-52163.77069783952</v>
      </c>
      <c r="H97" s="1">
        <v>-121955.4592763021</v>
      </c>
      <c r="I97">
        <v>-91466.59445722656</v>
      </c>
      <c r="J97">
        <v>1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>
        <v>97</v>
      </c>
      <c r="B98" s="1" t="s">
        <v>34</v>
      </c>
      <c r="C98" s="1" t="s">
        <v>32</v>
      </c>
      <c r="D98" s="8" t="s">
        <v>32</v>
      </c>
      <c r="E98" s="8">
        <v>2042</v>
      </c>
      <c r="F98" s="8">
        <v>-174119.2299741416</v>
      </c>
      <c r="G98" s="8">
        <v>-52163.77069783952</v>
      </c>
      <c r="H98" s="1">
        <v>-121955.4592763021</v>
      </c>
      <c r="I98">
        <v>-91466.59445722656</v>
      </c>
      <c r="J98">
        <v>1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>
        <v>98</v>
      </c>
      <c r="B99" s="1" t="s">
        <v>34</v>
      </c>
      <c r="C99" s="1" t="s">
        <v>32</v>
      </c>
      <c r="D99" s="8" t="s">
        <v>32</v>
      </c>
      <c r="E99" s="8">
        <v>2043</v>
      </c>
      <c r="F99" s="8">
        <v>-174119.2299741416</v>
      </c>
      <c r="G99" s="8">
        <v>-52163.77069783952</v>
      </c>
      <c r="H99" s="1">
        <v>-121955.4592763021</v>
      </c>
      <c r="I99">
        <v>-91466.59445722656</v>
      </c>
      <c r="J99">
        <v>1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>
        <v>99</v>
      </c>
      <c r="B100" s="1" t="s">
        <v>34</v>
      </c>
      <c r="C100" s="1" t="s">
        <v>32</v>
      </c>
      <c r="D100" s="8" t="s">
        <v>32</v>
      </c>
      <c r="E100" s="8">
        <v>2044</v>
      </c>
      <c r="F100" s="8">
        <v>-174119.2299741416</v>
      </c>
      <c r="G100" s="8">
        <v>-52163.77069783952</v>
      </c>
      <c r="H100" s="1">
        <v>-121955.4592763021</v>
      </c>
      <c r="I100">
        <v>-91466.59445722656</v>
      </c>
      <c r="J100">
        <v>1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>
        <v>100</v>
      </c>
      <c r="B101" s="1" t="s">
        <v>34</v>
      </c>
      <c r="C101" s="1" t="s">
        <v>32</v>
      </c>
      <c r="D101" s="8" t="s">
        <v>32</v>
      </c>
      <c r="E101" s="8">
        <v>2045</v>
      </c>
      <c r="F101" s="8">
        <v>-174119.2299741416</v>
      </c>
      <c r="G101" s="8">
        <v>-52163.77069783952</v>
      </c>
      <c r="H101" s="1">
        <v>-121955.4592763021</v>
      </c>
      <c r="I101">
        <v>-91466.59445722656</v>
      </c>
      <c r="J101">
        <v>1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>
        <v>101</v>
      </c>
      <c r="B102" s="1" t="s">
        <v>34</v>
      </c>
      <c r="C102" s="1" t="s">
        <v>32</v>
      </c>
      <c r="D102" s="8" t="s">
        <v>32</v>
      </c>
      <c r="E102" s="8">
        <v>2046</v>
      </c>
      <c r="F102" s="8">
        <v>-174119.2299741416</v>
      </c>
      <c r="G102" s="8">
        <v>-52163.77069783952</v>
      </c>
      <c r="H102" s="1">
        <v>-121955.4592763021</v>
      </c>
      <c r="I102">
        <v>-91466.59445722656</v>
      </c>
      <c r="J102">
        <v>1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>
        <v>102</v>
      </c>
      <c r="B103" s="1" t="s">
        <v>34</v>
      </c>
      <c r="C103" s="1" t="s">
        <v>32</v>
      </c>
      <c r="D103" s="8" t="s">
        <v>32</v>
      </c>
      <c r="E103" s="8">
        <v>2047</v>
      </c>
      <c r="F103" s="8">
        <v>-174119.2299741416</v>
      </c>
      <c r="G103" s="8">
        <v>-52163.77069783952</v>
      </c>
      <c r="H103" s="1">
        <v>-121955.4592763021</v>
      </c>
      <c r="I103">
        <v>-91466.59445722656</v>
      </c>
      <c r="J103">
        <v>1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>
        <v>103</v>
      </c>
      <c r="B104" s="1" t="s">
        <v>34</v>
      </c>
      <c r="C104" s="1" t="s">
        <v>32</v>
      </c>
      <c r="D104" s="8" t="s">
        <v>32</v>
      </c>
      <c r="E104" s="8">
        <v>2048</v>
      </c>
      <c r="F104" s="8">
        <v>-174119.2299741416</v>
      </c>
      <c r="G104" s="8">
        <v>-52163.77069783952</v>
      </c>
      <c r="H104" s="1">
        <v>-121955.4592763021</v>
      </c>
      <c r="I104">
        <v>-91466.59445722656</v>
      </c>
      <c r="J104">
        <v>1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>
        <v>104</v>
      </c>
      <c r="B105" s="1" t="s">
        <v>34</v>
      </c>
      <c r="C105" s="1" t="s">
        <v>32</v>
      </c>
      <c r="D105" s="8" t="s">
        <v>32</v>
      </c>
      <c r="E105" s="8">
        <v>2049</v>
      </c>
      <c r="F105" s="8">
        <v>-174119.2299741416</v>
      </c>
      <c r="G105" s="8">
        <v>-52163.77069783952</v>
      </c>
      <c r="H105" s="1">
        <v>-121955.4592763021</v>
      </c>
      <c r="I105">
        <v>-91466.59445722656</v>
      </c>
      <c r="J105">
        <v>1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>
        <v>105</v>
      </c>
      <c r="B106" s="1" t="s">
        <v>34</v>
      </c>
      <c r="C106" s="1" t="s">
        <v>32</v>
      </c>
      <c r="D106" s="8" t="s">
        <v>32</v>
      </c>
      <c r="E106" s="8">
        <v>2050</v>
      </c>
      <c r="F106" s="8">
        <v>-174119.2299741416</v>
      </c>
      <c r="G106" s="8">
        <v>-52163.77069783952</v>
      </c>
      <c r="H106" s="1">
        <v>-121955.4592763021</v>
      </c>
      <c r="I106">
        <v>-91466.59445722656</v>
      </c>
      <c r="J106">
        <v>1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>
        <v>106</v>
      </c>
      <c r="B107" s="1" t="s">
        <v>35</v>
      </c>
      <c r="C107" s="1"/>
      <c r="D107" s="8" t="s">
        <v>35</v>
      </c>
      <c r="E107" s="8">
        <v>2016</v>
      </c>
      <c r="F107" s="8">
        <v>-89703.7981241344</v>
      </c>
      <c r="G107" s="8">
        <v>0</v>
      </c>
      <c r="H107" s="1">
        <v>-89703.7981241344</v>
      </c>
      <c r="I107">
        <v>-67277.84859310079</v>
      </c>
      <c r="J107">
        <v>1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>
        <v>107</v>
      </c>
      <c r="B108" s="1" t="s">
        <v>35</v>
      </c>
      <c r="C108" s="1"/>
      <c r="D108" s="8" t="s">
        <v>35</v>
      </c>
      <c r="E108" s="8">
        <v>2017</v>
      </c>
      <c r="F108" s="8">
        <v>-179407.5962482688</v>
      </c>
      <c r="G108" s="8">
        <v>0</v>
      </c>
      <c r="H108" s="1">
        <v>-179407.5962482688</v>
      </c>
      <c r="I108">
        <v>-134555.6971862016</v>
      </c>
      <c r="J108">
        <v>1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>
        <v>108</v>
      </c>
      <c r="B109" s="1" t="s">
        <v>35</v>
      </c>
      <c r="C109" s="1"/>
      <c r="D109" s="8" t="s">
        <v>35</v>
      </c>
      <c r="E109" s="8">
        <v>2018</v>
      </c>
      <c r="F109" s="8">
        <v>-269111.3943724032</v>
      </c>
      <c r="G109" s="8">
        <v>0</v>
      </c>
      <c r="H109" s="1">
        <v>-269111.3943724032</v>
      </c>
      <c r="I109">
        <v>-201833.5457793024</v>
      </c>
      <c r="J109">
        <v>1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>
        <v>109</v>
      </c>
      <c r="B110" s="1" t="s">
        <v>35</v>
      </c>
      <c r="C110" s="1"/>
      <c r="D110" s="8" t="s">
        <v>35</v>
      </c>
      <c r="E110" s="8">
        <v>2019</v>
      </c>
      <c r="F110" s="8">
        <v>-358815.1924965376</v>
      </c>
      <c r="G110" s="8">
        <v>0</v>
      </c>
      <c r="H110" s="1">
        <v>-358815.1924965376</v>
      </c>
      <c r="I110">
        <v>-269111.3943724032</v>
      </c>
      <c r="J110">
        <v>1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>
        <v>110</v>
      </c>
      <c r="B111" s="1" t="s">
        <v>35</v>
      </c>
      <c r="C111" s="1"/>
      <c r="D111" s="8" t="s">
        <v>35</v>
      </c>
      <c r="E111" s="8">
        <v>2020</v>
      </c>
      <c r="F111" s="8">
        <v>-448518.9906206719</v>
      </c>
      <c r="G111" s="8">
        <v>0</v>
      </c>
      <c r="H111" s="1">
        <v>-448518.9906206719</v>
      </c>
      <c r="I111">
        <v>-336389.2429655039</v>
      </c>
      <c r="J111">
        <v>1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>
        <v>111</v>
      </c>
      <c r="B112" s="1" t="s">
        <v>35</v>
      </c>
      <c r="C112" s="1"/>
      <c r="D112" s="8" t="s">
        <v>35</v>
      </c>
      <c r="E112" s="8">
        <v>2021</v>
      </c>
      <c r="F112" s="8">
        <v>-448518.9906206719</v>
      </c>
      <c r="G112" s="8">
        <v>0</v>
      </c>
      <c r="H112" s="1">
        <v>-448518.9906206719</v>
      </c>
      <c r="I112">
        <v>-336389.2429655039</v>
      </c>
      <c r="J112">
        <v>1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>
        <v>112</v>
      </c>
      <c r="B113" s="1" t="s">
        <v>35</v>
      </c>
      <c r="C113" s="1"/>
      <c r="D113" s="8" t="s">
        <v>35</v>
      </c>
      <c r="E113" s="8">
        <v>2022</v>
      </c>
      <c r="F113" s="8">
        <v>-448518.9906206719</v>
      </c>
      <c r="G113" s="8">
        <v>0</v>
      </c>
      <c r="H113" s="1">
        <v>-448518.9906206719</v>
      </c>
      <c r="I113">
        <v>-336389.2429655039</v>
      </c>
      <c r="J113">
        <v>1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>
        <v>113</v>
      </c>
      <c r="B114" s="1" t="s">
        <v>35</v>
      </c>
      <c r="C114" s="1"/>
      <c r="D114" s="8" t="s">
        <v>35</v>
      </c>
      <c r="E114" s="8">
        <v>2023</v>
      </c>
      <c r="F114" s="8">
        <v>-448518.9906206719</v>
      </c>
      <c r="G114" s="8">
        <v>-26599.80358704735</v>
      </c>
      <c r="H114" s="1">
        <v>-421919.1870336245</v>
      </c>
      <c r="I114">
        <v>-316439.3902752184</v>
      </c>
      <c r="J114">
        <v>1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>
        <v>114</v>
      </c>
      <c r="B115" s="1" t="s">
        <v>35</v>
      </c>
      <c r="C115" s="1"/>
      <c r="D115" s="8" t="s">
        <v>35</v>
      </c>
      <c r="E115" s="8">
        <v>2024</v>
      </c>
      <c r="F115" s="8">
        <v>-448518.9906206719</v>
      </c>
      <c r="G115" s="8">
        <v>-53199.60717409471</v>
      </c>
      <c r="H115" s="1">
        <v>-395319.3834465772</v>
      </c>
      <c r="I115">
        <v>-296489.5375849329</v>
      </c>
      <c r="J115">
        <v>1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>
        <v>115</v>
      </c>
      <c r="B116" s="1" t="s">
        <v>35</v>
      </c>
      <c r="C116" s="1"/>
      <c r="D116" s="8" t="s">
        <v>35</v>
      </c>
      <c r="E116" s="8">
        <v>2025</v>
      </c>
      <c r="F116" s="8">
        <v>-448518.9906206719</v>
      </c>
      <c r="G116" s="8">
        <v>-79799.41076114205</v>
      </c>
      <c r="H116" s="1">
        <v>-368719.5798595299</v>
      </c>
      <c r="I116">
        <v>-276539.6848946474</v>
      </c>
      <c r="J116">
        <v>1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>
        <v>116</v>
      </c>
      <c r="B117" s="1" t="s">
        <v>35</v>
      </c>
      <c r="C117" s="1"/>
      <c r="D117" s="8" t="s">
        <v>35</v>
      </c>
      <c r="E117" s="8">
        <v>2026</v>
      </c>
      <c r="F117" s="8">
        <v>-448518.9906206719</v>
      </c>
      <c r="G117" s="8">
        <v>-106399.2143481894</v>
      </c>
      <c r="H117" s="1">
        <v>-342119.7762724825</v>
      </c>
      <c r="I117">
        <v>-256589.8322043619</v>
      </c>
      <c r="J117">
        <v>1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>
        <v>117</v>
      </c>
      <c r="B118" s="1" t="s">
        <v>35</v>
      </c>
      <c r="C118" s="1"/>
      <c r="D118" s="8" t="s">
        <v>35</v>
      </c>
      <c r="E118" s="8">
        <v>2027</v>
      </c>
      <c r="F118" s="8">
        <v>-448518.9906206719</v>
      </c>
      <c r="G118" s="8">
        <v>-132999.0179352368</v>
      </c>
      <c r="H118" s="1">
        <v>-315519.9726854351</v>
      </c>
      <c r="I118">
        <v>-236639.9795140763</v>
      </c>
      <c r="J118">
        <v>1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>
        <v>118</v>
      </c>
      <c r="B119" s="1" t="s">
        <v>35</v>
      </c>
      <c r="C119" s="1"/>
      <c r="D119" s="8" t="s">
        <v>35</v>
      </c>
      <c r="E119" s="8">
        <v>2028</v>
      </c>
      <c r="F119" s="8">
        <v>-448518.9906206719</v>
      </c>
      <c r="G119" s="8">
        <v>-132999.0179352368</v>
      </c>
      <c r="H119" s="1">
        <v>-315519.9726854351</v>
      </c>
      <c r="I119">
        <v>-236639.9795140763</v>
      </c>
      <c r="J119">
        <v>1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>
        <v>119</v>
      </c>
      <c r="B120" s="1" t="s">
        <v>35</v>
      </c>
      <c r="C120" s="1"/>
      <c r="D120" s="8" t="s">
        <v>35</v>
      </c>
      <c r="E120" s="8">
        <v>2029</v>
      </c>
      <c r="F120" s="8">
        <v>-448518.9906206719</v>
      </c>
      <c r="G120" s="8">
        <v>-132999.0179352368</v>
      </c>
      <c r="H120" s="1">
        <v>-315519.9726854351</v>
      </c>
      <c r="I120">
        <v>-236639.9795140763</v>
      </c>
      <c r="J120">
        <v>1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>
        <v>120</v>
      </c>
      <c r="B121" s="1" t="s">
        <v>35</v>
      </c>
      <c r="C121" s="1"/>
      <c r="D121" s="8" t="s">
        <v>35</v>
      </c>
      <c r="E121" s="8">
        <v>2030</v>
      </c>
      <c r="F121" s="8">
        <v>-448518.9906206719</v>
      </c>
      <c r="G121" s="8">
        <v>-132999.0179352368</v>
      </c>
      <c r="H121" s="1">
        <v>-315519.9726854351</v>
      </c>
      <c r="I121">
        <v>-236639.9795140763</v>
      </c>
      <c r="J121">
        <v>1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>
        <v>121</v>
      </c>
      <c r="B122" s="1" t="s">
        <v>35</v>
      </c>
      <c r="C122" s="1"/>
      <c r="D122" s="8" t="s">
        <v>35</v>
      </c>
      <c r="E122" s="8">
        <v>2031</v>
      </c>
      <c r="F122" s="8">
        <v>-448518.9906206719</v>
      </c>
      <c r="G122" s="8">
        <v>-132999.0179352368</v>
      </c>
      <c r="H122" s="1">
        <v>-315519.9726854351</v>
      </c>
      <c r="I122">
        <v>-236639.9795140763</v>
      </c>
      <c r="J122">
        <v>1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>
        <v>122</v>
      </c>
      <c r="B123" s="1" t="s">
        <v>35</v>
      </c>
      <c r="C123" s="1"/>
      <c r="D123" s="8" t="s">
        <v>35</v>
      </c>
      <c r="E123" s="8">
        <v>2032</v>
      </c>
      <c r="F123" s="8">
        <v>-448518.9906206719</v>
      </c>
      <c r="G123" s="8">
        <v>-132999.0179352368</v>
      </c>
      <c r="H123" s="1">
        <v>-315519.9726854351</v>
      </c>
      <c r="I123">
        <v>-236639.9795140763</v>
      </c>
      <c r="J123">
        <v>1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>
        <v>123</v>
      </c>
      <c r="B124" s="1" t="s">
        <v>35</v>
      </c>
      <c r="C124" s="1"/>
      <c r="D124" s="8" t="s">
        <v>35</v>
      </c>
      <c r="E124" s="8">
        <v>2033</v>
      </c>
      <c r="F124" s="8">
        <v>-448518.9906206719</v>
      </c>
      <c r="G124" s="8">
        <v>-132999.0179352368</v>
      </c>
      <c r="H124" s="1">
        <v>-315519.9726854351</v>
      </c>
      <c r="I124">
        <v>-236639.9795140763</v>
      </c>
      <c r="J124">
        <v>1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>
        <v>124</v>
      </c>
      <c r="B125" s="1" t="s">
        <v>35</v>
      </c>
      <c r="C125" s="1"/>
      <c r="D125" s="8" t="s">
        <v>35</v>
      </c>
      <c r="E125" s="8">
        <v>2034</v>
      </c>
      <c r="F125" s="8">
        <v>-448518.9906206719</v>
      </c>
      <c r="G125" s="8">
        <v>-132999.0179352368</v>
      </c>
      <c r="H125" s="1">
        <v>-315519.9726854351</v>
      </c>
      <c r="I125">
        <v>-236639.9795140763</v>
      </c>
      <c r="J125">
        <v>1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>
        <v>125</v>
      </c>
      <c r="B126" s="1" t="s">
        <v>35</v>
      </c>
      <c r="C126" s="1"/>
      <c r="D126" s="8" t="s">
        <v>35</v>
      </c>
      <c r="E126" s="8">
        <v>2035</v>
      </c>
      <c r="F126" s="8">
        <v>-448518.9906206719</v>
      </c>
      <c r="G126" s="8">
        <v>-132999.0179352368</v>
      </c>
      <c r="H126" s="1">
        <v>-315519.9726854351</v>
      </c>
      <c r="I126">
        <v>-236639.9795140763</v>
      </c>
      <c r="J126">
        <v>1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>
        <v>126</v>
      </c>
      <c r="B127" s="1" t="s">
        <v>35</v>
      </c>
      <c r="C127" s="1"/>
      <c r="D127" s="8" t="s">
        <v>35</v>
      </c>
      <c r="E127" s="8">
        <v>2036</v>
      </c>
      <c r="F127" s="8">
        <v>-448518.9906206719</v>
      </c>
      <c r="G127" s="8">
        <v>-132999.0179352368</v>
      </c>
      <c r="H127" s="1">
        <v>-315519.9726854351</v>
      </c>
      <c r="I127">
        <v>-236639.9795140763</v>
      </c>
      <c r="J127">
        <v>1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>
        <v>127</v>
      </c>
      <c r="B128" s="1" t="s">
        <v>35</v>
      </c>
      <c r="C128" s="1"/>
      <c r="D128" s="8" t="s">
        <v>35</v>
      </c>
      <c r="E128" s="8">
        <v>2037</v>
      </c>
      <c r="F128" s="8">
        <v>-448518.9906206719</v>
      </c>
      <c r="G128" s="8">
        <v>-132999.0179352368</v>
      </c>
      <c r="H128" s="1">
        <v>-315519.9726854351</v>
      </c>
      <c r="I128">
        <v>-236639.9795140763</v>
      </c>
      <c r="J128">
        <v>1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>
        <v>128</v>
      </c>
      <c r="B129" s="1" t="s">
        <v>35</v>
      </c>
      <c r="C129" s="1"/>
      <c r="D129" s="8" t="s">
        <v>35</v>
      </c>
      <c r="E129" s="8">
        <v>2038</v>
      </c>
      <c r="F129" s="8">
        <v>-448518.9906206719</v>
      </c>
      <c r="G129" s="8">
        <v>-132999.0179352368</v>
      </c>
      <c r="H129" s="1">
        <v>-315519.9726854351</v>
      </c>
      <c r="I129">
        <v>-236639.9795140763</v>
      </c>
      <c r="J129">
        <v>1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>
        <v>129</v>
      </c>
      <c r="B130" s="1" t="s">
        <v>35</v>
      </c>
      <c r="C130" s="1"/>
      <c r="D130" s="8" t="s">
        <v>35</v>
      </c>
      <c r="E130" s="8">
        <v>2039</v>
      </c>
      <c r="F130" s="8">
        <v>-448518.9906206719</v>
      </c>
      <c r="G130" s="8">
        <v>-132999.0179352368</v>
      </c>
      <c r="H130" s="1">
        <v>-315519.9726854351</v>
      </c>
      <c r="I130">
        <v>-236639.9795140763</v>
      </c>
      <c r="J130">
        <v>1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>
        <v>130</v>
      </c>
      <c r="B131" s="1" t="s">
        <v>35</v>
      </c>
      <c r="C131" s="1"/>
      <c r="D131" s="8" t="s">
        <v>35</v>
      </c>
      <c r="E131" s="8">
        <v>2040</v>
      </c>
      <c r="F131" s="8">
        <v>-448518.9906206719</v>
      </c>
      <c r="G131" s="8">
        <v>-132999.0179352368</v>
      </c>
      <c r="H131" s="1">
        <v>-315519.9726854351</v>
      </c>
      <c r="I131">
        <v>-236639.9795140763</v>
      </c>
      <c r="J131">
        <v>1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>
        <v>131</v>
      </c>
      <c r="B132" s="1" t="s">
        <v>35</v>
      </c>
      <c r="C132" s="1"/>
      <c r="D132" s="8" t="s">
        <v>35</v>
      </c>
      <c r="E132" s="8">
        <v>2041</v>
      </c>
      <c r="F132" s="8">
        <v>-448518.9906206719</v>
      </c>
      <c r="G132" s="8">
        <v>-132999.0179352368</v>
      </c>
      <c r="H132" s="1">
        <v>-315519.9726854351</v>
      </c>
      <c r="I132">
        <v>-236639.9795140763</v>
      </c>
      <c r="J132">
        <v>1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>
        <v>132</v>
      </c>
      <c r="B133" s="1" t="s">
        <v>35</v>
      </c>
      <c r="C133" s="1"/>
      <c r="D133" s="8" t="s">
        <v>35</v>
      </c>
      <c r="E133" s="8">
        <v>2042</v>
      </c>
      <c r="F133" s="8">
        <v>-448518.9906206719</v>
      </c>
      <c r="G133" s="8">
        <v>-132999.0179352368</v>
      </c>
      <c r="H133" s="1">
        <v>-315519.9726854351</v>
      </c>
      <c r="I133">
        <v>-236639.9795140763</v>
      </c>
      <c r="J133">
        <v>1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>
        <v>133</v>
      </c>
      <c r="B134" s="1" t="s">
        <v>35</v>
      </c>
      <c r="C134" s="1"/>
      <c r="D134" s="8" t="s">
        <v>35</v>
      </c>
      <c r="E134" s="8">
        <v>2043</v>
      </c>
      <c r="F134" s="8">
        <v>-448518.9906206719</v>
      </c>
      <c r="G134" s="8">
        <v>-132999.0179352368</v>
      </c>
      <c r="H134" s="1">
        <v>-315519.9726854351</v>
      </c>
      <c r="I134">
        <v>-236639.9795140763</v>
      </c>
      <c r="J134">
        <v>1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>
        <v>134</v>
      </c>
      <c r="B135" s="1" t="s">
        <v>35</v>
      </c>
      <c r="C135" s="1"/>
      <c r="D135" s="8" t="s">
        <v>35</v>
      </c>
      <c r="E135" s="8">
        <v>2044</v>
      </c>
      <c r="F135" s="8">
        <v>-448518.9906206719</v>
      </c>
      <c r="G135" s="8">
        <v>-132999.0179352368</v>
      </c>
      <c r="H135" s="1">
        <v>-315519.9726854351</v>
      </c>
      <c r="I135">
        <v>-236639.9795140763</v>
      </c>
      <c r="J135">
        <v>1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>
        <v>135</v>
      </c>
      <c r="B136" s="1" t="s">
        <v>35</v>
      </c>
      <c r="C136" s="1"/>
      <c r="D136" s="8" t="s">
        <v>35</v>
      </c>
      <c r="E136" s="8">
        <v>2045</v>
      </c>
      <c r="F136" s="8">
        <v>-448518.9906206719</v>
      </c>
      <c r="G136" s="8">
        <v>-132999.0179352368</v>
      </c>
      <c r="H136" s="1">
        <v>-315519.9726854351</v>
      </c>
      <c r="I136">
        <v>-236639.9795140763</v>
      </c>
      <c r="J136">
        <v>1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>
        <v>136</v>
      </c>
      <c r="B137" s="1" t="s">
        <v>35</v>
      </c>
      <c r="C137" s="1"/>
      <c r="D137" s="8" t="s">
        <v>35</v>
      </c>
      <c r="E137" s="8">
        <v>2046</v>
      </c>
      <c r="F137" s="8">
        <v>-448518.9906206719</v>
      </c>
      <c r="G137" s="8">
        <v>-132999.0179352368</v>
      </c>
      <c r="H137" s="1">
        <v>-315519.9726854351</v>
      </c>
      <c r="I137">
        <v>-236639.9795140763</v>
      </c>
      <c r="J137">
        <v>1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>
        <v>137</v>
      </c>
      <c r="B138" s="1" t="s">
        <v>35</v>
      </c>
      <c r="C138" s="1"/>
      <c r="D138" s="8" t="s">
        <v>35</v>
      </c>
      <c r="E138" s="8">
        <v>2047</v>
      </c>
      <c r="F138" s="8">
        <v>-448518.9906206719</v>
      </c>
      <c r="G138" s="8">
        <v>-132999.0179352368</v>
      </c>
      <c r="H138" s="1">
        <v>-315519.9726854351</v>
      </c>
      <c r="I138">
        <v>-236639.9795140763</v>
      </c>
      <c r="J138">
        <v>1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>
        <v>138</v>
      </c>
      <c r="B139" s="1" t="s">
        <v>35</v>
      </c>
      <c r="C139" s="1"/>
      <c r="D139" s="8" t="s">
        <v>35</v>
      </c>
      <c r="E139" s="8">
        <v>2048</v>
      </c>
      <c r="F139" s="8">
        <v>-448518.9906206719</v>
      </c>
      <c r="G139" s="8">
        <v>-132999.0179352368</v>
      </c>
      <c r="H139" s="1">
        <v>-315519.9726854351</v>
      </c>
      <c r="I139">
        <v>-236639.9795140763</v>
      </c>
      <c r="J139">
        <v>1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>
        <v>139</v>
      </c>
      <c r="B140" s="1" t="s">
        <v>35</v>
      </c>
      <c r="C140" s="1"/>
      <c r="D140" s="8" t="s">
        <v>35</v>
      </c>
      <c r="E140" s="8">
        <v>2049</v>
      </c>
      <c r="F140" s="8">
        <v>-448518.9906206719</v>
      </c>
      <c r="G140" s="8">
        <v>-132999.0179352368</v>
      </c>
      <c r="H140" s="1">
        <v>-315519.9726854351</v>
      </c>
      <c r="I140">
        <v>-236639.9795140763</v>
      </c>
      <c r="J140">
        <v>1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>
        <v>140</v>
      </c>
      <c r="B141" s="1" t="s">
        <v>35</v>
      </c>
      <c r="C141" s="1"/>
      <c r="D141" s="8" t="s">
        <v>35</v>
      </c>
      <c r="E141" s="8">
        <v>2050</v>
      </c>
      <c r="F141" s="8">
        <v>-448518.9906206719</v>
      </c>
      <c r="G141" s="8">
        <v>-132999.0179352368</v>
      </c>
      <c r="H141" s="1">
        <v>-315519.9726854351</v>
      </c>
      <c r="I141">
        <v>-236639.9795140763</v>
      </c>
      <c r="J141">
        <v>1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>
        <v>141</v>
      </c>
      <c r="B142" s="1" t="s">
        <v>36</v>
      </c>
      <c r="C142" s="1" t="s">
        <v>32</v>
      </c>
      <c r="D142" s="8" t="s">
        <v>32</v>
      </c>
      <c r="E142" s="8">
        <v>2016</v>
      </c>
      <c r="F142" s="8">
        <v>-4179.152437856891</v>
      </c>
      <c r="G142" s="8">
        <v>0</v>
      </c>
      <c r="H142" s="1">
        <v>-4179.152437856891</v>
      </c>
      <c r="I142">
        <v>-3134.364328392669</v>
      </c>
      <c r="J142">
        <v>1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>
        <v>142</v>
      </c>
      <c r="B143" s="1" t="s">
        <v>36</v>
      </c>
      <c r="C143" s="1" t="s">
        <v>32</v>
      </c>
      <c r="D143" s="8" t="s">
        <v>32</v>
      </c>
      <c r="E143" s="8">
        <v>2017</v>
      </c>
      <c r="F143" s="8">
        <v>-8358.304875713782</v>
      </c>
      <c r="G143" s="8">
        <v>0</v>
      </c>
      <c r="H143" s="1">
        <v>-8358.304875713782</v>
      </c>
      <c r="I143">
        <v>-6268.728656785337</v>
      </c>
      <c r="J143">
        <v>1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>
        <v>143</v>
      </c>
      <c r="B144" s="1" t="s">
        <v>36</v>
      </c>
      <c r="C144" s="1" t="s">
        <v>32</v>
      </c>
      <c r="D144" s="8" t="s">
        <v>32</v>
      </c>
      <c r="E144" s="8">
        <v>2018</v>
      </c>
      <c r="F144" s="8">
        <v>-12537.45731357068</v>
      </c>
      <c r="G144" s="8">
        <v>0</v>
      </c>
      <c r="H144" s="1">
        <v>-12537.45731357068</v>
      </c>
      <c r="I144">
        <v>-9403.092985178007</v>
      </c>
      <c r="J144">
        <v>1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>
        <v>144</v>
      </c>
      <c r="B145" s="1" t="s">
        <v>36</v>
      </c>
      <c r="C145" s="1" t="s">
        <v>32</v>
      </c>
      <c r="D145" s="8" t="s">
        <v>32</v>
      </c>
      <c r="E145" s="8">
        <v>2019</v>
      </c>
      <c r="F145" s="8">
        <v>-16716.60975142756</v>
      </c>
      <c r="G145" s="8">
        <v>0</v>
      </c>
      <c r="H145" s="1">
        <v>-16716.60975142756</v>
      </c>
      <c r="I145">
        <v>-12537.45731357067</v>
      </c>
      <c r="J145">
        <v>1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>
        <v>145</v>
      </c>
      <c r="B146" s="1" t="s">
        <v>36</v>
      </c>
      <c r="C146" s="1" t="s">
        <v>32</v>
      </c>
      <c r="D146" s="8" t="s">
        <v>32</v>
      </c>
      <c r="E146" s="8">
        <v>2020</v>
      </c>
      <c r="F146" s="8">
        <v>-20895.76218928445</v>
      </c>
      <c r="G146" s="8">
        <v>0</v>
      </c>
      <c r="H146" s="1">
        <v>-20895.76218928445</v>
      </c>
      <c r="I146">
        <v>-15671.82164196334</v>
      </c>
      <c r="J146">
        <v>1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>
        <v>146</v>
      </c>
      <c r="B147" s="1" t="s">
        <v>36</v>
      </c>
      <c r="C147" s="1" t="s">
        <v>32</v>
      </c>
      <c r="D147" s="8" t="s">
        <v>32</v>
      </c>
      <c r="E147" s="8">
        <v>2021</v>
      </c>
      <c r="F147" s="8">
        <v>-20895.76218928445</v>
      </c>
      <c r="G147" s="8">
        <v>0</v>
      </c>
      <c r="H147" s="1">
        <v>-20895.76218928445</v>
      </c>
      <c r="I147">
        <v>-15671.82164196334</v>
      </c>
      <c r="J147">
        <v>1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>
        <v>147</v>
      </c>
      <c r="B148" s="1" t="s">
        <v>36</v>
      </c>
      <c r="C148" s="1" t="s">
        <v>32</v>
      </c>
      <c r="D148" s="8" t="s">
        <v>32</v>
      </c>
      <c r="E148" s="8">
        <v>2022</v>
      </c>
      <c r="F148" s="8">
        <v>-20895.76218928445</v>
      </c>
      <c r="G148" s="8">
        <v>0</v>
      </c>
      <c r="H148" s="1">
        <v>-20895.76218928445</v>
      </c>
      <c r="I148">
        <v>-15671.82164196334</v>
      </c>
      <c r="J148">
        <v>1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>
        <v>148</v>
      </c>
      <c r="B149" s="1" t="s">
        <v>36</v>
      </c>
      <c r="C149" s="1" t="s">
        <v>32</v>
      </c>
      <c r="D149" s="8" t="s">
        <v>32</v>
      </c>
      <c r="E149" s="8">
        <v>2023</v>
      </c>
      <c r="F149" s="8">
        <v>-20895.76218928445</v>
      </c>
      <c r="G149" s="8">
        <v>-1252.017651996618</v>
      </c>
      <c r="H149" s="1">
        <v>-19643.74453728784</v>
      </c>
      <c r="I149">
        <v>-14732.80840296588</v>
      </c>
      <c r="J149">
        <v>1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>
        <v>149</v>
      </c>
      <c r="B150" s="1" t="s">
        <v>36</v>
      </c>
      <c r="C150" s="1" t="s">
        <v>32</v>
      </c>
      <c r="D150" s="8" t="s">
        <v>32</v>
      </c>
      <c r="E150" s="8">
        <v>2024</v>
      </c>
      <c r="F150" s="8">
        <v>-20895.76218928445</v>
      </c>
      <c r="G150" s="8">
        <v>-2504.035303993236</v>
      </c>
      <c r="H150" s="1">
        <v>-18391.72688529122</v>
      </c>
      <c r="I150">
        <v>-13793.79516396841</v>
      </c>
      <c r="J150">
        <v>1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>
        <v>150</v>
      </c>
      <c r="B151" s="1" t="s">
        <v>36</v>
      </c>
      <c r="C151" s="1" t="s">
        <v>32</v>
      </c>
      <c r="D151" s="8" t="s">
        <v>32</v>
      </c>
      <c r="E151" s="8">
        <v>2025</v>
      </c>
      <c r="F151" s="8">
        <v>-20895.76218928445</v>
      </c>
      <c r="G151" s="8">
        <v>-3756.052955989854</v>
      </c>
      <c r="H151" s="1">
        <v>-17139.7092332946</v>
      </c>
      <c r="I151">
        <v>-12854.78192497095</v>
      </c>
      <c r="J151">
        <v>1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>
        <v>151</v>
      </c>
      <c r="B152" s="1" t="s">
        <v>36</v>
      </c>
      <c r="C152" s="1" t="s">
        <v>32</v>
      </c>
      <c r="D152" s="8" t="s">
        <v>32</v>
      </c>
      <c r="E152" s="8">
        <v>2026</v>
      </c>
      <c r="F152" s="8">
        <v>-20895.76218928445</v>
      </c>
      <c r="G152" s="8">
        <v>-5008.070607986471</v>
      </c>
      <c r="H152" s="1">
        <v>-15887.69158129798</v>
      </c>
      <c r="I152">
        <v>-11915.76868597349</v>
      </c>
      <c r="J152">
        <v>1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>
        <v>152</v>
      </c>
      <c r="B153" s="1" t="s">
        <v>36</v>
      </c>
      <c r="C153" s="1" t="s">
        <v>32</v>
      </c>
      <c r="D153" s="8" t="s">
        <v>32</v>
      </c>
      <c r="E153" s="8">
        <v>2027</v>
      </c>
      <c r="F153" s="8">
        <v>-20895.76218928445</v>
      </c>
      <c r="G153" s="8">
        <v>-6260.088259983089</v>
      </c>
      <c r="H153" s="1">
        <v>-14635.67392930137</v>
      </c>
      <c r="I153">
        <v>-10976.75544697602</v>
      </c>
      <c r="J153">
        <v>1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>
        <v>153</v>
      </c>
      <c r="B154" s="1" t="s">
        <v>36</v>
      </c>
      <c r="C154" s="1" t="s">
        <v>32</v>
      </c>
      <c r="D154" s="8" t="s">
        <v>32</v>
      </c>
      <c r="E154" s="8">
        <v>2028</v>
      </c>
      <c r="F154" s="8">
        <v>-20895.76218928445</v>
      </c>
      <c r="G154" s="8">
        <v>-6260.088259983089</v>
      </c>
      <c r="H154" s="1">
        <v>-14635.67392930137</v>
      </c>
      <c r="I154">
        <v>-10976.75544697602</v>
      </c>
      <c r="J154">
        <v>1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>
        <v>154</v>
      </c>
      <c r="B155" s="1" t="s">
        <v>36</v>
      </c>
      <c r="C155" s="1" t="s">
        <v>32</v>
      </c>
      <c r="D155" s="8" t="s">
        <v>32</v>
      </c>
      <c r="E155" s="8">
        <v>2029</v>
      </c>
      <c r="F155" s="8">
        <v>-20895.76218928445</v>
      </c>
      <c r="G155" s="8">
        <v>-6260.088259983089</v>
      </c>
      <c r="H155" s="1">
        <v>-14635.67392930137</v>
      </c>
      <c r="I155">
        <v>-10976.75544697602</v>
      </c>
      <c r="J155">
        <v>1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>
        <v>155</v>
      </c>
      <c r="B156" s="1" t="s">
        <v>36</v>
      </c>
      <c r="C156" s="1" t="s">
        <v>32</v>
      </c>
      <c r="D156" s="8" t="s">
        <v>32</v>
      </c>
      <c r="E156" s="8">
        <v>2030</v>
      </c>
      <c r="F156" s="8">
        <v>-20895.76218928445</v>
      </c>
      <c r="G156" s="8">
        <v>-6260.088259983089</v>
      </c>
      <c r="H156" s="1">
        <v>-14635.67392930137</v>
      </c>
      <c r="I156">
        <v>-10976.75544697602</v>
      </c>
      <c r="J156">
        <v>1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>
        <v>156</v>
      </c>
      <c r="B157" s="1" t="s">
        <v>36</v>
      </c>
      <c r="C157" s="1" t="s">
        <v>32</v>
      </c>
      <c r="D157" s="8" t="s">
        <v>32</v>
      </c>
      <c r="E157" s="8">
        <v>2031</v>
      </c>
      <c r="F157" s="8">
        <v>-20895.76218928445</v>
      </c>
      <c r="G157" s="8">
        <v>-6260.088259983089</v>
      </c>
      <c r="H157" s="1">
        <v>-14635.67392930137</v>
      </c>
      <c r="I157">
        <v>-10976.75544697602</v>
      </c>
      <c r="J157">
        <v>1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>
        <v>157</v>
      </c>
      <c r="B158" s="1" t="s">
        <v>36</v>
      </c>
      <c r="C158" s="1" t="s">
        <v>32</v>
      </c>
      <c r="D158" s="8" t="s">
        <v>32</v>
      </c>
      <c r="E158" s="8">
        <v>2032</v>
      </c>
      <c r="F158" s="8">
        <v>-20895.76218928445</v>
      </c>
      <c r="G158" s="8">
        <v>-6260.088259983089</v>
      </c>
      <c r="H158" s="1">
        <v>-14635.67392930137</v>
      </c>
      <c r="I158">
        <v>-10976.75544697602</v>
      </c>
      <c r="J158">
        <v>1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>
        <v>158</v>
      </c>
      <c r="B159" s="1" t="s">
        <v>36</v>
      </c>
      <c r="C159" s="1" t="s">
        <v>32</v>
      </c>
      <c r="D159" s="8" t="s">
        <v>32</v>
      </c>
      <c r="E159" s="8">
        <v>2033</v>
      </c>
      <c r="F159" s="8">
        <v>-20895.76218928445</v>
      </c>
      <c r="G159" s="8">
        <v>-6260.088259983089</v>
      </c>
      <c r="H159" s="1">
        <v>-14635.67392930137</v>
      </c>
      <c r="I159">
        <v>-10976.75544697602</v>
      </c>
      <c r="J159">
        <v>1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>
        <v>159</v>
      </c>
      <c r="B160" s="1" t="s">
        <v>36</v>
      </c>
      <c r="C160" s="1" t="s">
        <v>32</v>
      </c>
      <c r="D160" s="8" t="s">
        <v>32</v>
      </c>
      <c r="E160" s="8">
        <v>2034</v>
      </c>
      <c r="F160" s="8">
        <v>-20895.76218928445</v>
      </c>
      <c r="G160" s="8">
        <v>-6260.088259983089</v>
      </c>
      <c r="H160" s="1">
        <v>-14635.67392930137</v>
      </c>
      <c r="I160">
        <v>-10976.75544697602</v>
      </c>
      <c r="J160">
        <v>1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>
        <v>160</v>
      </c>
      <c r="B161" s="1" t="s">
        <v>36</v>
      </c>
      <c r="C161" s="1" t="s">
        <v>32</v>
      </c>
      <c r="D161" s="8" t="s">
        <v>32</v>
      </c>
      <c r="E161" s="8">
        <v>2035</v>
      </c>
      <c r="F161" s="8">
        <v>-20895.76218928445</v>
      </c>
      <c r="G161" s="8">
        <v>-6260.088259983089</v>
      </c>
      <c r="H161" s="1">
        <v>-14635.67392930137</v>
      </c>
      <c r="I161">
        <v>-10976.75544697602</v>
      </c>
      <c r="J161">
        <v>1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>
        <v>161</v>
      </c>
      <c r="B162" s="1" t="s">
        <v>36</v>
      </c>
      <c r="C162" s="1" t="s">
        <v>32</v>
      </c>
      <c r="D162" s="8" t="s">
        <v>32</v>
      </c>
      <c r="E162" s="8">
        <v>2036</v>
      </c>
      <c r="F162" s="8">
        <v>-20895.76218928445</v>
      </c>
      <c r="G162" s="8">
        <v>-6260.088259983089</v>
      </c>
      <c r="H162" s="1">
        <v>-14635.67392930137</v>
      </c>
      <c r="I162">
        <v>-10976.75544697602</v>
      </c>
      <c r="J162">
        <v>1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>
        <v>162</v>
      </c>
      <c r="B163" s="1" t="s">
        <v>36</v>
      </c>
      <c r="C163" s="1" t="s">
        <v>32</v>
      </c>
      <c r="D163" s="8" t="s">
        <v>32</v>
      </c>
      <c r="E163" s="8">
        <v>2037</v>
      </c>
      <c r="F163" s="8">
        <v>-20895.76218928445</v>
      </c>
      <c r="G163" s="8">
        <v>-6260.088259983089</v>
      </c>
      <c r="H163" s="1">
        <v>-14635.67392930137</v>
      </c>
      <c r="I163">
        <v>-10976.75544697602</v>
      </c>
      <c r="J163">
        <v>1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>
        <v>163</v>
      </c>
      <c r="B164" s="1" t="s">
        <v>36</v>
      </c>
      <c r="C164" s="1" t="s">
        <v>32</v>
      </c>
      <c r="D164" s="8" t="s">
        <v>32</v>
      </c>
      <c r="E164" s="8">
        <v>2038</v>
      </c>
      <c r="F164" s="8">
        <v>-20895.76218928445</v>
      </c>
      <c r="G164" s="8">
        <v>-6260.088259983089</v>
      </c>
      <c r="H164" s="1">
        <v>-14635.67392930137</v>
      </c>
      <c r="I164">
        <v>-10976.75544697602</v>
      </c>
      <c r="J164">
        <v>1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>
        <v>164</v>
      </c>
      <c r="B165" s="1" t="s">
        <v>36</v>
      </c>
      <c r="C165" s="1" t="s">
        <v>32</v>
      </c>
      <c r="D165" s="8" t="s">
        <v>32</v>
      </c>
      <c r="E165" s="8">
        <v>2039</v>
      </c>
      <c r="F165" s="8">
        <v>-20895.76218928445</v>
      </c>
      <c r="G165" s="8">
        <v>-6260.088259983089</v>
      </c>
      <c r="H165" s="1">
        <v>-14635.67392930137</v>
      </c>
      <c r="I165">
        <v>-10976.75544697602</v>
      </c>
      <c r="J165">
        <v>1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>
        <v>165</v>
      </c>
      <c r="B166" s="1" t="s">
        <v>36</v>
      </c>
      <c r="C166" s="1" t="s">
        <v>32</v>
      </c>
      <c r="D166" s="8" t="s">
        <v>32</v>
      </c>
      <c r="E166" s="8">
        <v>2040</v>
      </c>
      <c r="F166" s="8">
        <v>-20895.76218928445</v>
      </c>
      <c r="G166" s="8">
        <v>-6260.088259983089</v>
      </c>
      <c r="H166" s="1">
        <v>-14635.67392930137</v>
      </c>
      <c r="I166">
        <v>-10976.75544697602</v>
      </c>
      <c r="J166">
        <v>1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>
        <v>166</v>
      </c>
      <c r="B167" s="1" t="s">
        <v>36</v>
      </c>
      <c r="C167" s="1" t="s">
        <v>32</v>
      </c>
      <c r="D167" s="8" t="s">
        <v>32</v>
      </c>
      <c r="E167" s="8">
        <v>2041</v>
      </c>
      <c r="F167" s="8">
        <v>-20895.76218928445</v>
      </c>
      <c r="G167" s="8">
        <v>-6260.088259983089</v>
      </c>
      <c r="H167" s="1">
        <v>-14635.67392930137</v>
      </c>
      <c r="I167">
        <v>-10976.75544697602</v>
      </c>
      <c r="J167">
        <v>1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>
        <v>167</v>
      </c>
      <c r="B168" s="1" t="s">
        <v>36</v>
      </c>
      <c r="C168" s="1" t="s">
        <v>32</v>
      </c>
      <c r="D168" s="8" t="s">
        <v>32</v>
      </c>
      <c r="E168" s="8">
        <v>2042</v>
      </c>
      <c r="F168" s="8">
        <v>-20895.76218928445</v>
      </c>
      <c r="G168" s="8">
        <v>-6260.088259983089</v>
      </c>
      <c r="H168" s="1">
        <v>-14635.67392930137</v>
      </c>
      <c r="I168">
        <v>-10976.75544697602</v>
      </c>
      <c r="J168">
        <v>1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>
        <v>168</v>
      </c>
      <c r="B169" s="1" t="s">
        <v>36</v>
      </c>
      <c r="C169" s="1" t="s">
        <v>32</v>
      </c>
      <c r="D169" s="8" t="s">
        <v>32</v>
      </c>
      <c r="E169" s="8">
        <v>2043</v>
      </c>
      <c r="F169" s="8">
        <v>-20895.76218928445</v>
      </c>
      <c r="G169" s="8">
        <v>-6260.088259983089</v>
      </c>
      <c r="H169" s="1">
        <v>-14635.67392930137</v>
      </c>
      <c r="I169">
        <v>-10976.75544697602</v>
      </c>
      <c r="J169">
        <v>1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>
        <v>169</v>
      </c>
      <c r="B170" s="1" t="s">
        <v>36</v>
      </c>
      <c r="C170" s="1" t="s">
        <v>32</v>
      </c>
      <c r="D170" s="8" t="s">
        <v>32</v>
      </c>
      <c r="E170" s="8">
        <v>2044</v>
      </c>
      <c r="F170" s="8">
        <v>-20895.76218928445</v>
      </c>
      <c r="G170" s="8">
        <v>-6260.088259983089</v>
      </c>
      <c r="H170" s="1">
        <v>-14635.67392930137</v>
      </c>
      <c r="I170">
        <v>-10976.75544697602</v>
      </c>
      <c r="J170">
        <v>1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>
        <v>170</v>
      </c>
      <c r="B171" s="1" t="s">
        <v>36</v>
      </c>
      <c r="C171" s="1" t="s">
        <v>32</v>
      </c>
      <c r="D171" s="8" t="s">
        <v>32</v>
      </c>
      <c r="E171" s="8">
        <v>2045</v>
      </c>
      <c r="F171" s="8">
        <v>-20895.76218928445</v>
      </c>
      <c r="G171" s="8">
        <v>-6260.088259983089</v>
      </c>
      <c r="H171" s="1">
        <v>-14635.67392930137</v>
      </c>
      <c r="I171">
        <v>-10976.75544697602</v>
      </c>
      <c r="J171">
        <v>1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>
        <v>171</v>
      </c>
      <c r="B172" s="1" t="s">
        <v>36</v>
      </c>
      <c r="C172" s="1" t="s">
        <v>32</v>
      </c>
      <c r="D172" s="8" t="s">
        <v>32</v>
      </c>
      <c r="E172" s="8">
        <v>2046</v>
      </c>
      <c r="F172" s="8">
        <v>-20895.76218928445</v>
      </c>
      <c r="G172" s="8">
        <v>-6260.088259983089</v>
      </c>
      <c r="H172" s="1">
        <v>-14635.67392930137</v>
      </c>
      <c r="I172">
        <v>-10976.75544697602</v>
      </c>
      <c r="J172">
        <v>1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>
        <v>172</v>
      </c>
      <c r="B173" s="1" t="s">
        <v>36</v>
      </c>
      <c r="C173" s="1" t="s">
        <v>32</v>
      </c>
      <c r="D173" s="8" t="s">
        <v>32</v>
      </c>
      <c r="E173" s="8">
        <v>2047</v>
      </c>
      <c r="F173" s="8">
        <v>-20895.76218928445</v>
      </c>
      <c r="G173" s="8">
        <v>-6260.088259983089</v>
      </c>
      <c r="H173" s="1">
        <v>-14635.67392930137</v>
      </c>
      <c r="I173">
        <v>-10976.75544697602</v>
      </c>
      <c r="J173">
        <v>1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>
        <v>173</v>
      </c>
      <c r="B174" s="1" t="s">
        <v>36</v>
      </c>
      <c r="C174" s="1" t="s">
        <v>32</v>
      </c>
      <c r="D174" s="8" t="s">
        <v>32</v>
      </c>
      <c r="E174" s="8">
        <v>2048</v>
      </c>
      <c r="F174" s="8">
        <v>-20895.76218928445</v>
      </c>
      <c r="G174" s="8">
        <v>-6260.088259983089</v>
      </c>
      <c r="H174" s="1">
        <v>-14635.67392930137</v>
      </c>
      <c r="I174">
        <v>-10976.75544697602</v>
      </c>
      <c r="J174">
        <v>1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>
        <v>174</v>
      </c>
      <c r="B175" s="1" t="s">
        <v>36</v>
      </c>
      <c r="C175" s="1" t="s">
        <v>32</v>
      </c>
      <c r="D175" s="8" t="s">
        <v>32</v>
      </c>
      <c r="E175" s="8">
        <v>2049</v>
      </c>
      <c r="F175" s="8">
        <v>-20895.76218928445</v>
      </c>
      <c r="G175" s="8">
        <v>-6260.088259983089</v>
      </c>
      <c r="H175" s="1">
        <v>-14635.67392930137</v>
      </c>
      <c r="I175">
        <v>-10976.75544697602</v>
      </c>
      <c r="J175">
        <v>1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>
        <v>175</v>
      </c>
      <c r="B176" s="1" t="s">
        <v>36</v>
      </c>
      <c r="C176" s="1" t="s">
        <v>32</v>
      </c>
      <c r="D176" s="8" t="s">
        <v>32</v>
      </c>
      <c r="E176" s="8">
        <v>2050</v>
      </c>
      <c r="F176" s="8">
        <v>-20895.76218928445</v>
      </c>
      <c r="G176" s="8">
        <v>-6260.088259983089</v>
      </c>
      <c r="H176" s="1">
        <v>-14635.67392930137</v>
      </c>
      <c r="I176">
        <v>-10976.75544697602</v>
      </c>
      <c r="J176">
        <v>1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>
        <v>176</v>
      </c>
      <c r="B177" s="1" t="s">
        <v>37</v>
      </c>
      <c r="C177" s="1" t="s">
        <v>38</v>
      </c>
      <c r="D177" s="8" t="s">
        <v>38</v>
      </c>
      <c r="E177" s="8">
        <v>2016</v>
      </c>
      <c r="F177" s="8">
        <v>-11482.3469523834</v>
      </c>
      <c r="G177" s="8">
        <v>0</v>
      </c>
      <c r="H177" s="1">
        <v>-11482.3469523834</v>
      </c>
      <c r="I177">
        <v>-8611.760214287549</v>
      </c>
      <c r="J177">
        <v>1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>
        <v>177</v>
      </c>
      <c r="B178" s="1" t="s">
        <v>37</v>
      </c>
      <c r="C178" s="1" t="s">
        <v>38</v>
      </c>
      <c r="D178" s="8" t="s">
        <v>38</v>
      </c>
      <c r="E178" s="8">
        <v>2017</v>
      </c>
      <c r="F178" s="8">
        <v>-22964.6939047668</v>
      </c>
      <c r="G178" s="8">
        <v>0</v>
      </c>
      <c r="H178" s="1">
        <v>-22964.6939047668</v>
      </c>
      <c r="I178">
        <v>-17223.5204285751</v>
      </c>
      <c r="J178">
        <v>1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>
        <v>178</v>
      </c>
      <c r="B179" s="1" t="s">
        <v>37</v>
      </c>
      <c r="C179" s="1" t="s">
        <v>38</v>
      </c>
      <c r="D179" s="8" t="s">
        <v>38</v>
      </c>
      <c r="E179" s="8">
        <v>2018</v>
      </c>
      <c r="F179" s="8">
        <v>-34447.0408571502</v>
      </c>
      <c r="G179" s="8">
        <v>0</v>
      </c>
      <c r="H179" s="1">
        <v>-34447.0408571502</v>
      </c>
      <c r="I179">
        <v>-25835.28064286265</v>
      </c>
      <c r="J179">
        <v>1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>
        <v>179</v>
      </c>
      <c r="B180" s="1" t="s">
        <v>37</v>
      </c>
      <c r="C180" s="1" t="s">
        <v>38</v>
      </c>
      <c r="D180" s="8" t="s">
        <v>38</v>
      </c>
      <c r="E180" s="8">
        <v>2019</v>
      </c>
      <c r="F180" s="8">
        <v>-45929.3878095336</v>
      </c>
      <c r="G180" s="8">
        <v>0</v>
      </c>
      <c r="H180" s="1">
        <v>-45929.3878095336</v>
      </c>
      <c r="I180">
        <v>-34447.0408571502</v>
      </c>
      <c r="J180">
        <v>1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>
        <v>180</v>
      </c>
      <c r="B181" s="1" t="s">
        <v>37</v>
      </c>
      <c r="C181" s="1" t="s">
        <v>38</v>
      </c>
      <c r="D181" s="8" t="s">
        <v>38</v>
      </c>
      <c r="E181" s="8">
        <v>2020</v>
      </c>
      <c r="F181" s="8">
        <v>-57411.734761917</v>
      </c>
      <c r="G181" s="8">
        <v>0</v>
      </c>
      <c r="H181" s="1">
        <v>-57411.734761917</v>
      </c>
      <c r="I181">
        <v>-43058.80107143775</v>
      </c>
      <c r="J181">
        <v>1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>
        <v>181</v>
      </c>
      <c r="B182" s="1" t="s">
        <v>37</v>
      </c>
      <c r="C182" s="1" t="s">
        <v>38</v>
      </c>
      <c r="D182" s="8" t="s">
        <v>38</v>
      </c>
      <c r="E182" s="8">
        <v>2021</v>
      </c>
      <c r="F182" s="8">
        <v>-57411.734761917</v>
      </c>
      <c r="G182" s="8">
        <v>0</v>
      </c>
      <c r="H182" s="1">
        <v>-57411.734761917</v>
      </c>
      <c r="I182">
        <v>-43058.80107143775</v>
      </c>
      <c r="J182">
        <v>1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>
        <v>182</v>
      </c>
      <c r="B183" s="1" t="s">
        <v>37</v>
      </c>
      <c r="C183" s="1" t="s">
        <v>38</v>
      </c>
      <c r="D183" s="8" t="s">
        <v>38</v>
      </c>
      <c r="E183" s="8">
        <v>2022</v>
      </c>
      <c r="F183" s="8">
        <v>-57411.734761917</v>
      </c>
      <c r="G183" s="8">
        <v>0</v>
      </c>
      <c r="H183" s="1">
        <v>-57411.734761917</v>
      </c>
      <c r="I183">
        <v>-43058.80107143775</v>
      </c>
      <c r="J183">
        <v>1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>
        <v>183</v>
      </c>
      <c r="B184" s="1" t="s">
        <v>37</v>
      </c>
      <c r="C184" s="1" t="s">
        <v>38</v>
      </c>
      <c r="D184" s="8" t="s">
        <v>38</v>
      </c>
      <c r="E184" s="8">
        <v>2023</v>
      </c>
      <c r="F184" s="8">
        <v>-57411.734761917</v>
      </c>
      <c r="G184" s="8">
        <v>-3539.804078117244</v>
      </c>
      <c r="H184" s="1">
        <v>-53871.93068379975</v>
      </c>
      <c r="I184">
        <v>-40403.94801284981</v>
      </c>
      <c r="J184">
        <v>1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>
        <v>184</v>
      </c>
      <c r="B185" s="1" t="s">
        <v>37</v>
      </c>
      <c r="C185" s="1" t="s">
        <v>38</v>
      </c>
      <c r="D185" s="8" t="s">
        <v>38</v>
      </c>
      <c r="E185" s="8">
        <v>2024</v>
      </c>
      <c r="F185" s="8">
        <v>-57411.734761917</v>
      </c>
      <c r="G185" s="8">
        <v>-7079.608156234487</v>
      </c>
      <c r="H185" s="1">
        <v>-50332.12660568251</v>
      </c>
      <c r="I185">
        <v>-37749.09495426188</v>
      </c>
      <c r="J185">
        <v>1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>
        <v>185</v>
      </c>
      <c r="B186" s="1" t="s">
        <v>37</v>
      </c>
      <c r="C186" s="1" t="s">
        <v>38</v>
      </c>
      <c r="D186" s="8" t="s">
        <v>38</v>
      </c>
      <c r="E186" s="8">
        <v>2025</v>
      </c>
      <c r="F186" s="8">
        <v>-57411.734761917</v>
      </c>
      <c r="G186" s="8">
        <v>-10619.41223435173</v>
      </c>
      <c r="H186" s="1">
        <v>-46792.32252756527</v>
      </c>
      <c r="I186">
        <v>-35094.24189567395</v>
      </c>
      <c r="J186">
        <v>1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>
        <v>186</v>
      </c>
      <c r="B187" s="1" t="s">
        <v>37</v>
      </c>
      <c r="C187" s="1" t="s">
        <v>38</v>
      </c>
      <c r="D187" s="8" t="s">
        <v>38</v>
      </c>
      <c r="E187" s="8">
        <v>2026</v>
      </c>
      <c r="F187" s="8">
        <v>-57411.734761917</v>
      </c>
      <c r="G187" s="8">
        <v>-14159.21631246897</v>
      </c>
      <c r="H187" s="1">
        <v>-43252.51844944802</v>
      </c>
      <c r="I187">
        <v>-32439.38883708601</v>
      </c>
      <c r="J187">
        <v>1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>
        <v>187</v>
      </c>
      <c r="B188" s="1" t="s">
        <v>37</v>
      </c>
      <c r="C188" s="1" t="s">
        <v>38</v>
      </c>
      <c r="D188" s="8" t="s">
        <v>38</v>
      </c>
      <c r="E188" s="8">
        <v>2027</v>
      </c>
      <c r="F188" s="8">
        <v>-57411.734761917</v>
      </c>
      <c r="G188" s="8">
        <v>-17699.02039058622</v>
      </c>
      <c r="H188" s="1">
        <v>-39712.71437133077</v>
      </c>
      <c r="I188">
        <v>-29784.53577849808</v>
      </c>
      <c r="J188">
        <v>1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>
        <v>188</v>
      </c>
      <c r="B189" s="1" t="s">
        <v>37</v>
      </c>
      <c r="C189" s="1" t="s">
        <v>38</v>
      </c>
      <c r="D189" s="8" t="s">
        <v>38</v>
      </c>
      <c r="E189" s="8">
        <v>2028</v>
      </c>
      <c r="F189" s="8">
        <v>-57411.734761917</v>
      </c>
      <c r="G189" s="8">
        <v>-17699.02039058622</v>
      </c>
      <c r="H189" s="1">
        <v>-39712.71437133077</v>
      </c>
      <c r="I189">
        <v>-29784.53577849808</v>
      </c>
      <c r="J189">
        <v>1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>
        <v>189</v>
      </c>
      <c r="B190" s="1" t="s">
        <v>37</v>
      </c>
      <c r="C190" s="1" t="s">
        <v>38</v>
      </c>
      <c r="D190" s="8" t="s">
        <v>38</v>
      </c>
      <c r="E190" s="8">
        <v>2029</v>
      </c>
      <c r="F190" s="8">
        <v>-57411.734761917</v>
      </c>
      <c r="G190" s="8">
        <v>-17699.02039058622</v>
      </c>
      <c r="H190" s="1">
        <v>-39712.71437133077</v>
      </c>
      <c r="I190">
        <v>-29784.53577849808</v>
      </c>
      <c r="J190">
        <v>1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>
        <v>190</v>
      </c>
      <c r="B191" s="1" t="s">
        <v>37</v>
      </c>
      <c r="C191" s="1" t="s">
        <v>38</v>
      </c>
      <c r="D191" s="8" t="s">
        <v>38</v>
      </c>
      <c r="E191" s="8">
        <v>2030</v>
      </c>
      <c r="F191" s="8">
        <v>-57411.734761917</v>
      </c>
      <c r="G191" s="8">
        <v>-17699.02039058622</v>
      </c>
      <c r="H191" s="1">
        <v>-39712.71437133077</v>
      </c>
      <c r="I191">
        <v>-29784.53577849808</v>
      </c>
      <c r="J191">
        <v>1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>
        <v>191</v>
      </c>
      <c r="B192" s="1" t="s">
        <v>37</v>
      </c>
      <c r="C192" s="1" t="s">
        <v>38</v>
      </c>
      <c r="D192" s="8" t="s">
        <v>38</v>
      </c>
      <c r="E192" s="8">
        <v>2031</v>
      </c>
      <c r="F192" s="8">
        <v>-57411.734761917</v>
      </c>
      <c r="G192" s="8">
        <v>-17699.02039058622</v>
      </c>
      <c r="H192" s="1">
        <v>-39712.71437133077</v>
      </c>
      <c r="I192">
        <v>-29784.53577849808</v>
      </c>
      <c r="J192">
        <v>1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>
        <v>192</v>
      </c>
      <c r="B193" s="1" t="s">
        <v>37</v>
      </c>
      <c r="C193" s="1" t="s">
        <v>38</v>
      </c>
      <c r="D193" s="8" t="s">
        <v>38</v>
      </c>
      <c r="E193" s="8">
        <v>2032</v>
      </c>
      <c r="F193" s="8">
        <v>-57411.734761917</v>
      </c>
      <c r="G193" s="8">
        <v>-17699.02039058622</v>
      </c>
      <c r="H193" s="1">
        <v>-39712.71437133077</v>
      </c>
      <c r="I193">
        <v>-29784.53577849808</v>
      </c>
      <c r="J193">
        <v>1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>
        <v>193</v>
      </c>
      <c r="B194" s="1" t="s">
        <v>37</v>
      </c>
      <c r="C194" s="1" t="s">
        <v>38</v>
      </c>
      <c r="D194" s="8" t="s">
        <v>38</v>
      </c>
      <c r="E194" s="8">
        <v>2033</v>
      </c>
      <c r="F194" s="8">
        <v>-57411.734761917</v>
      </c>
      <c r="G194" s="8">
        <v>-17699.02039058622</v>
      </c>
      <c r="H194" s="1">
        <v>-39712.71437133077</v>
      </c>
      <c r="I194">
        <v>-29784.53577849808</v>
      </c>
      <c r="J194">
        <v>1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>
        <v>194</v>
      </c>
      <c r="B195" s="1" t="s">
        <v>37</v>
      </c>
      <c r="C195" s="1" t="s">
        <v>38</v>
      </c>
      <c r="D195" s="8" t="s">
        <v>38</v>
      </c>
      <c r="E195" s="8">
        <v>2034</v>
      </c>
      <c r="F195" s="8">
        <v>-57411.734761917</v>
      </c>
      <c r="G195" s="8">
        <v>-17699.02039058622</v>
      </c>
      <c r="H195" s="1">
        <v>-39712.71437133077</v>
      </c>
      <c r="I195">
        <v>-29784.53577849808</v>
      </c>
      <c r="J195">
        <v>1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>
        <v>195</v>
      </c>
      <c r="B196" s="1" t="s">
        <v>37</v>
      </c>
      <c r="C196" s="1" t="s">
        <v>38</v>
      </c>
      <c r="D196" s="8" t="s">
        <v>38</v>
      </c>
      <c r="E196" s="8">
        <v>2035</v>
      </c>
      <c r="F196" s="8">
        <v>-57411.734761917</v>
      </c>
      <c r="G196" s="8">
        <v>-17699.02039058622</v>
      </c>
      <c r="H196" s="1">
        <v>-39712.71437133077</v>
      </c>
      <c r="I196">
        <v>-29784.53577849808</v>
      </c>
      <c r="J196">
        <v>1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>
        <v>196</v>
      </c>
      <c r="B197" s="1" t="s">
        <v>37</v>
      </c>
      <c r="C197" s="1" t="s">
        <v>38</v>
      </c>
      <c r="D197" s="8" t="s">
        <v>38</v>
      </c>
      <c r="E197" s="8">
        <v>2036</v>
      </c>
      <c r="F197" s="8">
        <v>-57411.734761917</v>
      </c>
      <c r="G197" s="8">
        <v>-17699.02039058622</v>
      </c>
      <c r="H197" s="1">
        <v>-39712.71437133077</v>
      </c>
      <c r="I197">
        <v>-29784.53577849808</v>
      </c>
      <c r="J197">
        <v>1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>
        <v>197</v>
      </c>
      <c r="B198" s="1" t="s">
        <v>37</v>
      </c>
      <c r="C198" s="1" t="s">
        <v>38</v>
      </c>
      <c r="D198" s="8" t="s">
        <v>38</v>
      </c>
      <c r="E198" s="8">
        <v>2037</v>
      </c>
      <c r="F198" s="8">
        <v>-57411.734761917</v>
      </c>
      <c r="G198" s="8">
        <v>-17699.02039058622</v>
      </c>
      <c r="H198" s="1">
        <v>-39712.71437133077</v>
      </c>
      <c r="I198">
        <v>-29784.53577849808</v>
      </c>
      <c r="J198">
        <v>1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>
        <v>198</v>
      </c>
      <c r="B199" s="1" t="s">
        <v>37</v>
      </c>
      <c r="C199" s="1" t="s">
        <v>38</v>
      </c>
      <c r="D199" s="8" t="s">
        <v>38</v>
      </c>
      <c r="E199" s="8">
        <v>2038</v>
      </c>
      <c r="F199" s="8">
        <v>-57411.734761917</v>
      </c>
      <c r="G199" s="8">
        <v>-17699.02039058622</v>
      </c>
      <c r="H199" s="1">
        <v>-39712.71437133077</v>
      </c>
      <c r="I199">
        <v>-29784.53577849808</v>
      </c>
      <c r="J199">
        <v>1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>
        <v>199</v>
      </c>
      <c r="B200" s="1" t="s">
        <v>37</v>
      </c>
      <c r="C200" s="1" t="s">
        <v>38</v>
      </c>
      <c r="D200" s="8" t="s">
        <v>38</v>
      </c>
      <c r="E200" s="8">
        <v>2039</v>
      </c>
      <c r="F200" s="8">
        <v>-57411.734761917</v>
      </c>
      <c r="G200" s="8">
        <v>-17699.02039058622</v>
      </c>
      <c r="H200" s="1">
        <v>-39712.71437133077</v>
      </c>
      <c r="I200">
        <v>-29784.53577849808</v>
      </c>
      <c r="J200">
        <v>1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>
        <v>200</v>
      </c>
      <c r="B201" s="1" t="s">
        <v>37</v>
      </c>
      <c r="C201" s="1" t="s">
        <v>38</v>
      </c>
      <c r="D201" s="8" t="s">
        <v>38</v>
      </c>
      <c r="E201" s="8">
        <v>2040</v>
      </c>
      <c r="F201" s="8">
        <v>-57411.734761917</v>
      </c>
      <c r="G201" s="8">
        <v>-17699.02039058622</v>
      </c>
      <c r="H201" s="1">
        <v>-39712.71437133077</v>
      </c>
      <c r="I201">
        <v>-29784.53577849808</v>
      </c>
      <c r="J201">
        <v>1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>
        <v>201</v>
      </c>
      <c r="B202" s="1" t="s">
        <v>37</v>
      </c>
      <c r="C202" s="1" t="s">
        <v>38</v>
      </c>
      <c r="D202" s="8" t="s">
        <v>38</v>
      </c>
      <c r="E202" s="8">
        <v>2041</v>
      </c>
      <c r="F202" s="8">
        <v>-57411.734761917</v>
      </c>
      <c r="G202" s="8">
        <v>-17699.02039058622</v>
      </c>
      <c r="H202" s="1">
        <v>-39712.71437133077</v>
      </c>
      <c r="I202">
        <v>-29784.53577849808</v>
      </c>
      <c r="J202">
        <v>1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>
        <v>202</v>
      </c>
      <c r="B203" s="1" t="s">
        <v>37</v>
      </c>
      <c r="C203" s="1" t="s">
        <v>38</v>
      </c>
      <c r="D203" s="8" t="s">
        <v>38</v>
      </c>
      <c r="E203" s="8">
        <v>2042</v>
      </c>
      <c r="F203" s="8">
        <v>-57411.734761917</v>
      </c>
      <c r="G203" s="8">
        <v>-17699.02039058622</v>
      </c>
      <c r="H203" s="1">
        <v>-39712.71437133077</v>
      </c>
      <c r="I203">
        <v>-29784.53577849808</v>
      </c>
      <c r="J203">
        <v>1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>
        <v>203</v>
      </c>
      <c r="B204" s="1" t="s">
        <v>37</v>
      </c>
      <c r="C204" s="1" t="s">
        <v>38</v>
      </c>
      <c r="D204" s="8" t="s">
        <v>38</v>
      </c>
      <c r="E204" s="8">
        <v>2043</v>
      </c>
      <c r="F204" s="8">
        <v>-57411.734761917</v>
      </c>
      <c r="G204" s="8">
        <v>-17699.02039058622</v>
      </c>
      <c r="H204" s="1">
        <v>-39712.71437133077</v>
      </c>
      <c r="I204">
        <v>-29784.53577849808</v>
      </c>
      <c r="J204">
        <v>1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>
        <v>204</v>
      </c>
      <c r="B205" s="1" t="s">
        <v>37</v>
      </c>
      <c r="C205" s="1" t="s">
        <v>38</v>
      </c>
      <c r="D205" s="8" t="s">
        <v>38</v>
      </c>
      <c r="E205" s="8">
        <v>2044</v>
      </c>
      <c r="F205" s="8">
        <v>-57411.734761917</v>
      </c>
      <c r="G205" s="8">
        <v>-17699.02039058622</v>
      </c>
      <c r="H205" s="1">
        <v>-39712.71437133077</v>
      </c>
      <c r="I205">
        <v>-29784.53577849808</v>
      </c>
      <c r="J205">
        <v>1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>
        <v>205</v>
      </c>
      <c r="B206" s="1" t="s">
        <v>37</v>
      </c>
      <c r="C206" s="1" t="s">
        <v>38</v>
      </c>
      <c r="D206" s="8" t="s">
        <v>38</v>
      </c>
      <c r="E206" s="8">
        <v>2045</v>
      </c>
      <c r="F206" s="8">
        <v>-57411.734761917</v>
      </c>
      <c r="G206" s="8">
        <v>-17699.02039058622</v>
      </c>
      <c r="H206" s="1">
        <v>-39712.71437133077</v>
      </c>
      <c r="I206">
        <v>-29784.53577849808</v>
      </c>
      <c r="J206">
        <v>1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>
        <v>206</v>
      </c>
      <c r="B207" s="1" t="s">
        <v>37</v>
      </c>
      <c r="C207" s="1" t="s">
        <v>38</v>
      </c>
      <c r="D207" s="8" t="s">
        <v>38</v>
      </c>
      <c r="E207" s="8">
        <v>2046</v>
      </c>
      <c r="F207" s="8">
        <v>-57411.734761917</v>
      </c>
      <c r="G207" s="8">
        <v>-17699.02039058622</v>
      </c>
      <c r="H207" s="1">
        <v>-39712.71437133077</v>
      </c>
      <c r="I207">
        <v>-29784.53577849808</v>
      </c>
      <c r="J207">
        <v>1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>
        <v>207</v>
      </c>
      <c r="B208" s="1" t="s">
        <v>37</v>
      </c>
      <c r="C208" s="1" t="s">
        <v>38</v>
      </c>
      <c r="D208" s="8" t="s">
        <v>38</v>
      </c>
      <c r="E208" s="8">
        <v>2047</v>
      </c>
      <c r="F208" s="8">
        <v>-57411.734761917</v>
      </c>
      <c r="G208" s="8">
        <v>-17699.02039058622</v>
      </c>
      <c r="H208" s="1">
        <v>-39712.71437133077</v>
      </c>
      <c r="I208">
        <v>-29784.53577849808</v>
      </c>
      <c r="J208">
        <v>1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>
        <v>208</v>
      </c>
      <c r="B209" s="1" t="s">
        <v>37</v>
      </c>
      <c r="C209" s="1" t="s">
        <v>38</v>
      </c>
      <c r="D209" s="8" t="s">
        <v>38</v>
      </c>
      <c r="E209" s="8">
        <v>2048</v>
      </c>
      <c r="F209" s="8">
        <v>-57411.734761917</v>
      </c>
      <c r="G209" s="8">
        <v>-17699.02039058622</v>
      </c>
      <c r="H209" s="1">
        <v>-39712.71437133077</v>
      </c>
      <c r="I209">
        <v>-29784.53577849808</v>
      </c>
      <c r="J209">
        <v>1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>
        <v>209</v>
      </c>
      <c r="B210" s="1" t="s">
        <v>37</v>
      </c>
      <c r="C210" s="1" t="s">
        <v>38</v>
      </c>
      <c r="D210" s="8" t="s">
        <v>38</v>
      </c>
      <c r="E210" s="8">
        <v>2049</v>
      </c>
      <c r="F210" s="8">
        <v>-57411.734761917</v>
      </c>
      <c r="G210" s="8">
        <v>-17699.02039058622</v>
      </c>
      <c r="H210" s="1">
        <v>-39712.71437133077</v>
      </c>
      <c r="I210">
        <v>-29784.53577849808</v>
      </c>
      <c r="J210">
        <v>1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>
        <v>210</v>
      </c>
      <c r="B211" s="1" t="s">
        <v>37</v>
      </c>
      <c r="C211" s="1" t="s">
        <v>38</v>
      </c>
      <c r="D211" s="8" t="s">
        <v>38</v>
      </c>
      <c r="E211" s="8">
        <v>2050</v>
      </c>
      <c r="F211" s="8">
        <v>-57411.734761917</v>
      </c>
      <c r="G211" s="8">
        <v>-17699.02039058622</v>
      </c>
      <c r="H211" s="1">
        <v>-39712.71437133077</v>
      </c>
      <c r="I211">
        <v>-29784.53577849808</v>
      </c>
      <c r="J211">
        <v>1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>
        <v>211</v>
      </c>
      <c r="B212" s="1" t="s">
        <v>39</v>
      </c>
      <c r="C212" s="1" t="s">
        <v>38</v>
      </c>
      <c r="D212" s="8" t="s">
        <v>38</v>
      </c>
      <c r="E212" s="8">
        <v>2016</v>
      </c>
      <c r="F212" s="8">
        <v>-19568.78268174925</v>
      </c>
      <c r="G212" s="8">
        <v>0</v>
      </c>
      <c r="H212" s="1">
        <v>-19568.78268174925</v>
      </c>
      <c r="I212">
        <v>-14676.58701131194</v>
      </c>
      <c r="J212">
        <v>1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>
        <v>212</v>
      </c>
      <c r="B213" s="1" t="s">
        <v>39</v>
      </c>
      <c r="C213" s="1" t="s">
        <v>38</v>
      </c>
      <c r="D213" s="8" t="s">
        <v>38</v>
      </c>
      <c r="E213" s="8">
        <v>2017</v>
      </c>
      <c r="F213" s="8">
        <v>-39137.56536349851</v>
      </c>
      <c r="G213" s="8">
        <v>0</v>
      </c>
      <c r="H213" s="1">
        <v>-39137.56536349851</v>
      </c>
      <c r="I213">
        <v>-29353.17402262388</v>
      </c>
      <c r="J213">
        <v>1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>
        <v>213</v>
      </c>
      <c r="B214" s="1" t="s">
        <v>39</v>
      </c>
      <c r="C214" s="1" t="s">
        <v>38</v>
      </c>
      <c r="D214" s="8" t="s">
        <v>38</v>
      </c>
      <c r="E214" s="8">
        <v>2018</v>
      </c>
      <c r="F214" s="8">
        <v>-58706.34804524776</v>
      </c>
      <c r="G214" s="8">
        <v>0</v>
      </c>
      <c r="H214" s="1">
        <v>-58706.34804524776</v>
      </c>
      <c r="I214">
        <v>-44029.76103393582</v>
      </c>
      <c r="J214">
        <v>1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>
        <v>214</v>
      </c>
      <c r="B215" s="1" t="s">
        <v>39</v>
      </c>
      <c r="C215" s="1" t="s">
        <v>38</v>
      </c>
      <c r="D215" s="8" t="s">
        <v>38</v>
      </c>
      <c r="E215" s="8">
        <v>2019</v>
      </c>
      <c r="F215" s="8">
        <v>-78275.13072699701</v>
      </c>
      <c r="G215" s="8">
        <v>0</v>
      </c>
      <c r="H215" s="1">
        <v>-78275.13072699701</v>
      </c>
      <c r="I215">
        <v>-58706.34804524776</v>
      </c>
      <c r="J215">
        <v>1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>
        <v>215</v>
      </c>
      <c r="B216" s="1" t="s">
        <v>39</v>
      </c>
      <c r="C216" s="1" t="s">
        <v>38</v>
      </c>
      <c r="D216" s="8" t="s">
        <v>38</v>
      </c>
      <c r="E216" s="8">
        <v>2020</v>
      </c>
      <c r="F216" s="8">
        <v>-97843.91340874624</v>
      </c>
      <c r="G216" s="8">
        <v>0</v>
      </c>
      <c r="H216" s="1">
        <v>-97843.91340874624</v>
      </c>
      <c r="I216">
        <v>-73382.93505655968</v>
      </c>
      <c r="J216">
        <v>1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>
        <v>216</v>
      </c>
      <c r="B217" s="1" t="s">
        <v>39</v>
      </c>
      <c r="C217" s="1" t="s">
        <v>38</v>
      </c>
      <c r="D217" s="8" t="s">
        <v>38</v>
      </c>
      <c r="E217" s="8">
        <v>2021</v>
      </c>
      <c r="F217" s="8">
        <v>-97843.91340874624</v>
      </c>
      <c r="G217" s="8">
        <v>0</v>
      </c>
      <c r="H217" s="1">
        <v>-97843.91340874624</v>
      </c>
      <c r="I217">
        <v>-73382.93505655968</v>
      </c>
      <c r="J217">
        <v>1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>
        <v>217</v>
      </c>
      <c r="B218" s="1" t="s">
        <v>39</v>
      </c>
      <c r="C218" s="1" t="s">
        <v>38</v>
      </c>
      <c r="D218" s="8" t="s">
        <v>38</v>
      </c>
      <c r="E218" s="8">
        <v>2022</v>
      </c>
      <c r="F218" s="8">
        <v>-97843.91340874624</v>
      </c>
      <c r="G218" s="8">
        <v>0</v>
      </c>
      <c r="H218" s="1">
        <v>-97843.91340874624</v>
      </c>
      <c r="I218">
        <v>-73382.93505655968</v>
      </c>
      <c r="J218">
        <v>1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>
        <v>218</v>
      </c>
      <c r="B219" s="1" t="s">
        <v>39</v>
      </c>
      <c r="C219" s="1" t="s">
        <v>38</v>
      </c>
      <c r="D219" s="8" t="s">
        <v>38</v>
      </c>
      <c r="E219" s="8">
        <v>2023</v>
      </c>
      <c r="F219" s="8">
        <v>-97843.91340874624</v>
      </c>
      <c r="G219" s="8">
        <v>-6032.708907673943</v>
      </c>
      <c r="H219" s="1">
        <v>-91811.20450107229</v>
      </c>
      <c r="I219">
        <v>-68858.40337580422</v>
      </c>
      <c r="J219">
        <v>1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>
        <v>219</v>
      </c>
      <c r="B220" s="1" t="s">
        <v>39</v>
      </c>
      <c r="C220" s="1" t="s">
        <v>38</v>
      </c>
      <c r="D220" s="8" t="s">
        <v>38</v>
      </c>
      <c r="E220" s="8">
        <v>2024</v>
      </c>
      <c r="F220" s="8">
        <v>-97843.91340874624</v>
      </c>
      <c r="G220" s="8">
        <v>-12065.41781534789</v>
      </c>
      <c r="H220" s="1">
        <v>-85778.49559339836</v>
      </c>
      <c r="I220">
        <v>-64333.87169504877</v>
      </c>
      <c r="J220">
        <v>1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>
        <v>220</v>
      </c>
      <c r="B221" s="1" t="s">
        <v>39</v>
      </c>
      <c r="C221" s="1" t="s">
        <v>38</v>
      </c>
      <c r="D221" s="8" t="s">
        <v>38</v>
      </c>
      <c r="E221" s="8">
        <v>2025</v>
      </c>
      <c r="F221" s="8">
        <v>-97843.91340874624</v>
      </c>
      <c r="G221" s="8">
        <v>-18098.12672302183</v>
      </c>
      <c r="H221" s="1">
        <v>-79745.78668572442</v>
      </c>
      <c r="I221">
        <v>-59809.34001429332</v>
      </c>
      <c r="J221">
        <v>1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>
        <v>221</v>
      </c>
      <c r="B222" s="1" t="s">
        <v>39</v>
      </c>
      <c r="C222" s="1" t="s">
        <v>38</v>
      </c>
      <c r="D222" s="8" t="s">
        <v>38</v>
      </c>
      <c r="E222" s="8">
        <v>2026</v>
      </c>
      <c r="F222" s="8">
        <v>-97843.91340874624</v>
      </c>
      <c r="G222" s="8">
        <v>-24130.83563069577</v>
      </c>
      <c r="H222" s="1">
        <v>-73713.07777805047</v>
      </c>
      <c r="I222">
        <v>-55284.80833353785</v>
      </c>
      <c r="J222">
        <v>1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>
        <v>222</v>
      </c>
      <c r="B223" s="1" t="s">
        <v>39</v>
      </c>
      <c r="C223" s="1" t="s">
        <v>38</v>
      </c>
      <c r="D223" s="8" t="s">
        <v>38</v>
      </c>
      <c r="E223" s="8">
        <v>2027</v>
      </c>
      <c r="F223" s="8">
        <v>-97843.91340874624</v>
      </c>
      <c r="G223" s="8">
        <v>-30163.54453836972</v>
      </c>
      <c r="H223" s="1">
        <v>-67680.36887037652</v>
      </c>
      <c r="I223">
        <v>-50760.27665278239</v>
      </c>
      <c r="J223">
        <v>1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>
        <v>223</v>
      </c>
      <c r="B224" s="1" t="s">
        <v>39</v>
      </c>
      <c r="C224" s="1" t="s">
        <v>38</v>
      </c>
      <c r="D224" s="8" t="s">
        <v>38</v>
      </c>
      <c r="E224" s="8">
        <v>2028</v>
      </c>
      <c r="F224" s="8">
        <v>-97843.91340874624</v>
      </c>
      <c r="G224" s="8">
        <v>-30163.54453836972</v>
      </c>
      <c r="H224" s="1">
        <v>-67680.36887037652</v>
      </c>
      <c r="I224">
        <v>-50760.27665278239</v>
      </c>
      <c r="J224">
        <v>1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>
        <v>224</v>
      </c>
      <c r="B225" s="1" t="s">
        <v>39</v>
      </c>
      <c r="C225" s="1" t="s">
        <v>38</v>
      </c>
      <c r="D225" s="8" t="s">
        <v>38</v>
      </c>
      <c r="E225" s="8">
        <v>2029</v>
      </c>
      <c r="F225" s="8">
        <v>-97843.91340874624</v>
      </c>
      <c r="G225" s="8">
        <v>-30163.54453836972</v>
      </c>
      <c r="H225" s="1">
        <v>-67680.36887037652</v>
      </c>
      <c r="I225">
        <v>-50760.27665278239</v>
      </c>
      <c r="J225">
        <v>1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>
        <v>225</v>
      </c>
      <c r="B226" s="1" t="s">
        <v>39</v>
      </c>
      <c r="C226" s="1" t="s">
        <v>38</v>
      </c>
      <c r="D226" s="8" t="s">
        <v>38</v>
      </c>
      <c r="E226" s="8">
        <v>2030</v>
      </c>
      <c r="F226" s="8">
        <v>-97843.91340874624</v>
      </c>
      <c r="G226" s="8">
        <v>-30163.54453836972</v>
      </c>
      <c r="H226" s="1">
        <v>-67680.36887037652</v>
      </c>
      <c r="I226">
        <v>-50760.27665278239</v>
      </c>
      <c r="J226">
        <v>1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>
        <v>226</v>
      </c>
      <c r="B227" s="1" t="s">
        <v>39</v>
      </c>
      <c r="C227" s="1" t="s">
        <v>38</v>
      </c>
      <c r="D227" s="8" t="s">
        <v>38</v>
      </c>
      <c r="E227" s="8">
        <v>2031</v>
      </c>
      <c r="F227" s="8">
        <v>-97843.91340874624</v>
      </c>
      <c r="G227" s="8">
        <v>-30163.54453836972</v>
      </c>
      <c r="H227" s="1">
        <v>-67680.36887037652</v>
      </c>
      <c r="I227">
        <v>-50760.27665278239</v>
      </c>
      <c r="J227">
        <v>1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>
        <v>227</v>
      </c>
      <c r="B228" s="1" t="s">
        <v>39</v>
      </c>
      <c r="C228" s="1" t="s">
        <v>38</v>
      </c>
      <c r="D228" s="8" t="s">
        <v>38</v>
      </c>
      <c r="E228" s="8">
        <v>2032</v>
      </c>
      <c r="F228" s="8">
        <v>-97843.91340874624</v>
      </c>
      <c r="G228" s="8">
        <v>-30163.54453836972</v>
      </c>
      <c r="H228" s="1">
        <v>-67680.36887037652</v>
      </c>
      <c r="I228">
        <v>-50760.27665278239</v>
      </c>
      <c r="J228">
        <v>1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>
        <v>228</v>
      </c>
      <c r="B229" s="1" t="s">
        <v>39</v>
      </c>
      <c r="C229" s="1" t="s">
        <v>38</v>
      </c>
      <c r="D229" s="8" t="s">
        <v>38</v>
      </c>
      <c r="E229" s="8">
        <v>2033</v>
      </c>
      <c r="F229" s="8">
        <v>-97843.91340874624</v>
      </c>
      <c r="G229" s="8">
        <v>-30163.54453836972</v>
      </c>
      <c r="H229" s="1">
        <v>-67680.36887037652</v>
      </c>
      <c r="I229">
        <v>-50760.27665278239</v>
      </c>
      <c r="J229">
        <v>1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>
        <v>229</v>
      </c>
      <c r="B230" s="1" t="s">
        <v>39</v>
      </c>
      <c r="C230" s="1" t="s">
        <v>38</v>
      </c>
      <c r="D230" s="8" t="s">
        <v>38</v>
      </c>
      <c r="E230" s="8">
        <v>2034</v>
      </c>
      <c r="F230" s="8">
        <v>-97843.91340874624</v>
      </c>
      <c r="G230" s="8">
        <v>-30163.54453836972</v>
      </c>
      <c r="H230" s="1">
        <v>-67680.36887037652</v>
      </c>
      <c r="I230">
        <v>-50760.27665278239</v>
      </c>
      <c r="J230">
        <v>1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>
        <v>230</v>
      </c>
      <c r="B231" s="1" t="s">
        <v>39</v>
      </c>
      <c r="C231" s="1" t="s">
        <v>38</v>
      </c>
      <c r="D231" s="8" t="s">
        <v>38</v>
      </c>
      <c r="E231" s="8">
        <v>2035</v>
      </c>
      <c r="F231" s="8">
        <v>-97843.91340874624</v>
      </c>
      <c r="G231" s="8">
        <v>-30163.54453836972</v>
      </c>
      <c r="H231" s="1">
        <v>-67680.36887037652</v>
      </c>
      <c r="I231">
        <v>-50760.27665278239</v>
      </c>
      <c r="J231">
        <v>1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>
        <v>231</v>
      </c>
      <c r="B232" s="1" t="s">
        <v>39</v>
      </c>
      <c r="C232" s="1" t="s">
        <v>38</v>
      </c>
      <c r="D232" s="8" t="s">
        <v>38</v>
      </c>
      <c r="E232" s="8">
        <v>2036</v>
      </c>
      <c r="F232" s="8">
        <v>-97843.91340874624</v>
      </c>
      <c r="G232" s="8">
        <v>-30163.54453836972</v>
      </c>
      <c r="H232" s="1">
        <v>-67680.36887037652</v>
      </c>
      <c r="I232">
        <v>-50760.27665278239</v>
      </c>
      <c r="J232">
        <v>1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>
        <v>232</v>
      </c>
      <c r="B233" s="1" t="s">
        <v>39</v>
      </c>
      <c r="C233" s="1" t="s">
        <v>38</v>
      </c>
      <c r="D233" s="8" t="s">
        <v>38</v>
      </c>
      <c r="E233" s="8">
        <v>2037</v>
      </c>
      <c r="F233" s="8">
        <v>-97843.91340874624</v>
      </c>
      <c r="G233" s="8">
        <v>-30163.54453836972</v>
      </c>
      <c r="H233" s="1">
        <v>-67680.36887037652</v>
      </c>
      <c r="I233">
        <v>-50760.27665278239</v>
      </c>
      <c r="J233">
        <v>1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>
        <v>233</v>
      </c>
      <c r="B234" s="1" t="s">
        <v>39</v>
      </c>
      <c r="C234" s="1" t="s">
        <v>38</v>
      </c>
      <c r="D234" s="8" t="s">
        <v>38</v>
      </c>
      <c r="E234" s="8">
        <v>2038</v>
      </c>
      <c r="F234" s="8">
        <v>-97843.91340874624</v>
      </c>
      <c r="G234" s="8">
        <v>-30163.54453836972</v>
      </c>
      <c r="H234" s="1">
        <v>-67680.36887037652</v>
      </c>
      <c r="I234">
        <v>-50760.27665278239</v>
      </c>
      <c r="J234">
        <v>1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>
        <v>234</v>
      </c>
      <c r="B235" s="1" t="s">
        <v>39</v>
      </c>
      <c r="C235" s="1" t="s">
        <v>38</v>
      </c>
      <c r="D235" s="8" t="s">
        <v>38</v>
      </c>
      <c r="E235" s="8">
        <v>2039</v>
      </c>
      <c r="F235" s="8">
        <v>-97843.91340874624</v>
      </c>
      <c r="G235" s="8">
        <v>-30163.54453836972</v>
      </c>
      <c r="H235" s="1">
        <v>-67680.36887037652</v>
      </c>
      <c r="I235">
        <v>-50760.27665278239</v>
      </c>
      <c r="J235">
        <v>1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>
        <v>235</v>
      </c>
      <c r="B236" s="1" t="s">
        <v>39</v>
      </c>
      <c r="C236" s="1" t="s">
        <v>38</v>
      </c>
      <c r="D236" s="8" t="s">
        <v>38</v>
      </c>
      <c r="E236" s="8">
        <v>2040</v>
      </c>
      <c r="F236" s="8">
        <v>-97843.91340874624</v>
      </c>
      <c r="G236" s="8">
        <v>-30163.54453836972</v>
      </c>
      <c r="H236" s="1">
        <v>-67680.36887037652</v>
      </c>
      <c r="I236">
        <v>-50760.27665278239</v>
      </c>
      <c r="J236">
        <v>1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>
        <v>236</v>
      </c>
      <c r="B237" s="1" t="s">
        <v>39</v>
      </c>
      <c r="C237" s="1" t="s">
        <v>38</v>
      </c>
      <c r="D237" s="8" t="s">
        <v>38</v>
      </c>
      <c r="E237" s="8">
        <v>2041</v>
      </c>
      <c r="F237" s="8">
        <v>-97843.91340874624</v>
      </c>
      <c r="G237" s="8">
        <v>-30163.54453836972</v>
      </c>
      <c r="H237" s="1">
        <v>-67680.36887037652</v>
      </c>
      <c r="I237">
        <v>-50760.27665278239</v>
      </c>
      <c r="J237">
        <v>1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>
        <v>237</v>
      </c>
      <c r="B238" s="1" t="s">
        <v>39</v>
      </c>
      <c r="C238" s="1" t="s">
        <v>38</v>
      </c>
      <c r="D238" s="8" t="s">
        <v>38</v>
      </c>
      <c r="E238" s="8">
        <v>2042</v>
      </c>
      <c r="F238" s="8">
        <v>-97843.91340874624</v>
      </c>
      <c r="G238" s="8">
        <v>-30163.54453836972</v>
      </c>
      <c r="H238" s="1">
        <v>-67680.36887037652</v>
      </c>
      <c r="I238">
        <v>-50760.27665278239</v>
      </c>
      <c r="J238">
        <v>1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>
        <v>238</v>
      </c>
      <c r="B239" s="1" t="s">
        <v>39</v>
      </c>
      <c r="C239" s="1" t="s">
        <v>38</v>
      </c>
      <c r="D239" s="8" t="s">
        <v>38</v>
      </c>
      <c r="E239" s="8">
        <v>2043</v>
      </c>
      <c r="F239" s="8">
        <v>-97843.91340874624</v>
      </c>
      <c r="G239" s="8">
        <v>-30163.54453836972</v>
      </c>
      <c r="H239" s="1">
        <v>-67680.36887037652</v>
      </c>
      <c r="I239">
        <v>-50760.27665278239</v>
      </c>
      <c r="J239">
        <v>1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>
        <v>239</v>
      </c>
      <c r="B240" s="1" t="s">
        <v>39</v>
      </c>
      <c r="C240" s="1" t="s">
        <v>38</v>
      </c>
      <c r="D240" s="8" t="s">
        <v>38</v>
      </c>
      <c r="E240" s="8">
        <v>2044</v>
      </c>
      <c r="F240" s="8">
        <v>-97843.91340874624</v>
      </c>
      <c r="G240" s="8">
        <v>-30163.54453836972</v>
      </c>
      <c r="H240" s="1">
        <v>-67680.36887037652</v>
      </c>
      <c r="I240">
        <v>-50760.27665278239</v>
      </c>
      <c r="J240">
        <v>1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>
        <v>240</v>
      </c>
      <c r="B241" s="1" t="s">
        <v>39</v>
      </c>
      <c r="C241" s="1" t="s">
        <v>38</v>
      </c>
      <c r="D241" s="8" t="s">
        <v>38</v>
      </c>
      <c r="E241" s="8">
        <v>2045</v>
      </c>
      <c r="F241" s="8">
        <v>-97843.91340874624</v>
      </c>
      <c r="G241" s="8">
        <v>-30163.54453836972</v>
      </c>
      <c r="H241" s="1">
        <v>-67680.36887037652</v>
      </c>
      <c r="I241">
        <v>-50760.27665278239</v>
      </c>
      <c r="J241">
        <v>1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>
        <v>241</v>
      </c>
      <c r="B242" s="1" t="s">
        <v>39</v>
      </c>
      <c r="C242" s="1" t="s">
        <v>38</v>
      </c>
      <c r="D242" s="8" t="s">
        <v>38</v>
      </c>
      <c r="E242" s="8">
        <v>2046</v>
      </c>
      <c r="F242" s="8">
        <v>-97843.91340874624</v>
      </c>
      <c r="G242" s="8">
        <v>-30163.54453836972</v>
      </c>
      <c r="H242" s="1">
        <v>-67680.36887037652</v>
      </c>
      <c r="I242">
        <v>-50760.27665278239</v>
      </c>
      <c r="J242">
        <v>1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>
        <v>242</v>
      </c>
      <c r="B243" s="1" t="s">
        <v>39</v>
      </c>
      <c r="C243" s="1" t="s">
        <v>38</v>
      </c>
      <c r="D243" s="8" t="s">
        <v>38</v>
      </c>
      <c r="E243" s="8">
        <v>2047</v>
      </c>
      <c r="F243" s="8">
        <v>-97843.91340874624</v>
      </c>
      <c r="G243" s="8">
        <v>-30163.54453836972</v>
      </c>
      <c r="H243" s="1">
        <v>-67680.36887037652</v>
      </c>
      <c r="I243">
        <v>-50760.27665278239</v>
      </c>
      <c r="J243">
        <v>1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>
        <v>243</v>
      </c>
      <c r="B244" s="1" t="s">
        <v>39</v>
      </c>
      <c r="C244" s="1" t="s">
        <v>38</v>
      </c>
      <c r="D244" s="8" t="s">
        <v>38</v>
      </c>
      <c r="E244" s="8">
        <v>2048</v>
      </c>
      <c r="F244" s="8">
        <v>-97843.91340874624</v>
      </c>
      <c r="G244" s="8">
        <v>-30163.54453836972</v>
      </c>
      <c r="H244" s="1">
        <v>-67680.36887037652</v>
      </c>
      <c r="I244">
        <v>-50760.27665278239</v>
      </c>
      <c r="J244">
        <v>1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>
        <v>244</v>
      </c>
      <c r="B245" s="1" t="s">
        <v>39</v>
      </c>
      <c r="C245" s="1" t="s">
        <v>38</v>
      </c>
      <c r="D245" s="8" t="s">
        <v>38</v>
      </c>
      <c r="E245" s="8">
        <v>2049</v>
      </c>
      <c r="F245" s="8">
        <v>-97843.91340874624</v>
      </c>
      <c r="G245" s="8">
        <v>-30163.54453836972</v>
      </c>
      <c r="H245" s="1">
        <v>-67680.36887037652</v>
      </c>
      <c r="I245">
        <v>-50760.27665278239</v>
      </c>
      <c r="J245">
        <v>1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>
        <v>245</v>
      </c>
      <c r="B246" s="1" t="s">
        <v>39</v>
      </c>
      <c r="C246" s="1" t="s">
        <v>38</v>
      </c>
      <c r="D246" s="8" t="s">
        <v>38</v>
      </c>
      <c r="E246" s="8">
        <v>2050</v>
      </c>
      <c r="F246" s="8">
        <v>-97843.91340874624</v>
      </c>
      <c r="G246" s="8">
        <v>-30163.54453836972</v>
      </c>
      <c r="H246" s="1">
        <v>-67680.36887037652</v>
      </c>
      <c r="I246">
        <v>-50760.27665278239</v>
      </c>
      <c r="J246">
        <v>1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>
        <v>246</v>
      </c>
      <c r="B247" s="1" t="s">
        <v>40</v>
      </c>
      <c r="C247" s="1"/>
      <c r="D247" s="8" t="s">
        <v>40</v>
      </c>
      <c r="E247" s="8">
        <v>2016</v>
      </c>
      <c r="F247" s="8">
        <v>708422.4242135042</v>
      </c>
      <c r="G247" s="8">
        <v>224574.3427136364</v>
      </c>
      <c r="H247" s="1">
        <v>483848.0814998678</v>
      </c>
      <c r="I247">
        <v>362886.0611249009</v>
      </c>
      <c r="J247">
        <v>1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>
        <v>247</v>
      </c>
      <c r="B248" s="1" t="s">
        <v>40</v>
      </c>
      <c r="C248" s="1"/>
      <c r="D248" s="8" t="s">
        <v>40</v>
      </c>
      <c r="E248" s="8">
        <v>2017</v>
      </c>
      <c r="F248" s="8">
        <v>1416844.848427008</v>
      </c>
      <c r="G248" s="8">
        <v>449148.6854272728</v>
      </c>
      <c r="H248" s="1">
        <v>967696.1629997357</v>
      </c>
      <c r="I248">
        <v>725772.1222498018</v>
      </c>
      <c r="J248">
        <v>1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>
        <v>248</v>
      </c>
      <c r="B249" s="1" t="s">
        <v>40</v>
      </c>
      <c r="C249" s="1"/>
      <c r="D249" s="8" t="s">
        <v>40</v>
      </c>
      <c r="E249" s="8">
        <v>2018</v>
      </c>
      <c r="F249" s="8">
        <v>2125267.272640512</v>
      </c>
      <c r="G249" s="8">
        <v>673723.028140909</v>
      </c>
      <c r="H249" s="1">
        <v>1451544.244499603</v>
      </c>
      <c r="I249">
        <v>1088658.183374702</v>
      </c>
      <c r="J249">
        <v>1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>
        <v>249</v>
      </c>
      <c r="B250" s="1" t="s">
        <v>40</v>
      </c>
      <c r="C250" s="1"/>
      <c r="D250" s="8" t="s">
        <v>40</v>
      </c>
      <c r="E250" s="8">
        <v>2019</v>
      </c>
      <c r="F250" s="8">
        <v>2833689.696854017</v>
      </c>
      <c r="G250" s="8">
        <v>898297.3708545455</v>
      </c>
      <c r="H250" s="1">
        <v>1935392.325999471</v>
      </c>
      <c r="I250">
        <v>1451544.244499604</v>
      </c>
      <c r="J250">
        <v>1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>
        <v>250</v>
      </c>
      <c r="B251" s="1" t="s">
        <v>40</v>
      </c>
      <c r="C251" s="1"/>
      <c r="D251" s="8" t="s">
        <v>40</v>
      </c>
      <c r="E251" s="8">
        <v>2020</v>
      </c>
      <c r="F251" s="8">
        <v>3542112.12106752</v>
      </c>
      <c r="G251" s="8">
        <v>1122871.713568182</v>
      </c>
      <c r="H251" s="1">
        <v>2419240.407499338</v>
      </c>
      <c r="I251">
        <v>1814430.305624504</v>
      </c>
      <c r="J251">
        <v>1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>
        <v>251</v>
      </c>
      <c r="B252" s="1" t="s">
        <v>40</v>
      </c>
      <c r="C252" s="1"/>
      <c r="D252" s="8" t="s">
        <v>40</v>
      </c>
      <c r="E252" s="8">
        <v>2021</v>
      </c>
      <c r="F252" s="8">
        <v>3542112.12106752</v>
      </c>
      <c r="G252" s="8">
        <v>1122871.713568182</v>
      </c>
      <c r="H252" s="1">
        <v>2419240.407499338</v>
      </c>
      <c r="I252">
        <v>1814430.305624504</v>
      </c>
      <c r="J252">
        <v>1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>
        <v>252</v>
      </c>
      <c r="B253" s="1" t="s">
        <v>40</v>
      </c>
      <c r="C253" s="1"/>
      <c r="D253" s="8" t="s">
        <v>40</v>
      </c>
      <c r="E253" s="8">
        <v>2022</v>
      </c>
      <c r="F253" s="8">
        <v>3542112.12106752</v>
      </c>
      <c r="G253" s="8">
        <v>1122871.713568182</v>
      </c>
      <c r="H253" s="1">
        <v>2419240.407499338</v>
      </c>
      <c r="I253">
        <v>1814430.305624504</v>
      </c>
      <c r="J253">
        <v>1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>
        <v>253</v>
      </c>
      <c r="B254" s="1" t="s">
        <v>40</v>
      </c>
      <c r="C254" s="1"/>
      <c r="D254" s="8" t="s">
        <v>40</v>
      </c>
      <c r="E254" s="8">
        <v>2023</v>
      </c>
      <c r="F254" s="8">
        <v>3542112.12106752</v>
      </c>
      <c r="G254" s="8">
        <v>1175307.401767812</v>
      </c>
      <c r="H254" s="1">
        <v>2366804.719299708</v>
      </c>
      <c r="I254">
        <v>1775103.539474781</v>
      </c>
      <c r="J254">
        <v>1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>
        <v>254</v>
      </c>
      <c r="B255" s="1" t="s">
        <v>40</v>
      </c>
      <c r="C255" s="1"/>
      <c r="D255" s="8" t="s">
        <v>40</v>
      </c>
      <c r="E255" s="8">
        <v>2024</v>
      </c>
      <c r="F255" s="8">
        <v>3542112.12106752</v>
      </c>
      <c r="G255" s="8">
        <v>1227743.089967442</v>
      </c>
      <c r="H255" s="1">
        <v>2314369.031100078</v>
      </c>
      <c r="I255">
        <v>1735776.773325058</v>
      </c>
      <c r="J255">
        <v>1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>
        <v>255</v>
      </c>
      <c r="B256" s="1" t="s">
        <v>40</v>
      </c>
      <c r="C256" s="1"/>
      <c r="D256" s="8" t="s">
        <v>40</v>
      </c>
      <c r="E256" s="8">
        <v>2025</v>
      </c>
      <c r="F256" s="8">
        <v>3542112.12106752</v>
      </c>
      <c r="G256" s="8">
        <v>1280178.778167073</v>
      </c>
      <c r="H256" s="1">
        <v>2261933.342900447</v>
      </c>
      <c r="I256">
        <v>1696450.007175335</v>
      </c>
      <c r="J256">
        <v>1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>
        <v>256</v>
      </c>
      <c r="B257" s="1" t="s">
        <v>40</v>
      </c>
      <c r="C257" s="1"/>
      <c r="D257" s="8" t="s">
        <v>40</v>
      </c>
      <c r="E257" s="8">
        <v>2026</v>
      </c>
      <c r="F257" s="8">
        <v>3542112.12106752</v>
      </c>
      <c r="G257" s="8">
        <v>1332614.466366703</v>
      </c>
      <c r="H257" s="1">
        <v>2209497.654700817</v>
      </c>
      <c r="I257">
        <v>1657123.241025612</v>
      </c>
      <c r="J257">
        <v>1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>
        <v>257</v>
      </c>
      <c r="B258" s="1" t="s">
        <v>40</v>
      </c>
      <c r="C258" s="1"/>
      <c r="D258" s="8" t="s">
        <v>40</v>
      </c>
      <c r="E258" s="8">
        <v>2027</v>
      </c>
      <c r="F258" s="8">
        <v>3542112.12106752</v>
      </c>
      <c r="G258" s="8">
        <v>1385050.154566334</v>
      </c>
      <c r="H258" s="1">
        <v>2157061.966501186</v>
      </c>
      <c r="I258">
        <v>1617796.47487589</v>
      </c>
      <c r="J258">
        <v>1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>
        <v>258</v>
      </c>
      <c r="B259" s="1" t="s">
        <v>40</v>
      </c>
      <c r="C259" s="1"/>
      <c r="D259" s="8" t="s">
        <v>40</v>
      </c>
      <c r="E259" s="8">
        <v>2028</v>
      </c>
      <c r="F259" s="8">
        <v>3542112.12106752</v>
      </c>
      <c r="G259" s="8">
        <v>1385050.154566334</v>
      </c>
      <c r="H259" s="1">
        <v>2157061.966501186</v>
      </c>
      <c r="I259">
        <v>1617796.47487589</v>
      </c>
      <c r="J259">
        <v>1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>
        <v>259</v>
      </c>
      <c r="B260" s="1" t="s">
        <v>40</v>
      </c>
      <c r="C260" s="1"/>
      <c r="D260" s="8" t="s">
        <v>40</v>
      </c>
      <c r="E260" s="8">
        <v>2029</v>
      </c>
      <c r="F260" s="8">
        <v>3542112.12106752</v>
      </c>
      <c r="G260" s="8">
        <v>1385050.154566334</v>
      </c>
      <c r="H260" s="1">
        <v>2157061.966501186</v>
      </c>
      <c r="I260">
        <v>1617796.47487589</v>
      </c>
      <c r="J260">
        <v>1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>
        <v>260</v>
      </c>
      <c r="B261" s="1" t="s">
        <v>40</v>
      </c>
      <c r="C261" s="1"/>
      <c r="D261" s="8" t="s">
        <v>40</v>
      </c>
      <c r="E261" s="8">
        <v>2030</v>
      </c>
      <c r="F261" s="8">
        <v>3542112.12106752</v>
      </c>
      <c r="G261" s="8">
        <v>1385050.154566334</v>
      </c>
      <c r="H261" s="1">
        <v>2157061.966501186</v>
      </c>
      <c r="I261">
        <v>1617796.47487589</v>
      </c>
      <c r="J261">
        <v>1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>
        <v>261</v>
      </c>
      <c r="B262" s="1" t="s">
        <v>40</v>
      </c>
      <c r="C262" s="1"/>
      <c r="D262" s="8" t="s">
        <v>40</v>
      </c>
      <c r="E262" s="8">
        <v>2031</v>
      </c>
      <c r="F262" s="8">
        <v>3542112.12106752</v>
      </c>
      <c r="G262" s="8">
        <v>1385050.154566334</v>
      </c>
      <c r="H262" s="1">
        <v>2157061.966501186</v>
      </c>
      <c r="I262">
        <v>1617796.47487589</v>
      </c>
      <c r="J262">
        <v>1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>
        <v>262</v>
      </c>
      <c r="B263" s="1" t="s">
        <v>40</v>
      </c>
      <c r="C263" s="1"/>
      <c r="D263" s="8" t="s">
        <v>40</v>
      </c>
      <c r="E263" s="8">
        <v>2032</v>
      </c>
      <c r="F263" s="8">
        <v>3542112.12106752</v>
      </c>
      <c r="G263" s="8">
        <v>1385050.154566334</v>
      </c>
      <c r="H263" s="1">
        <v>2157061.966501186</v>
      </c>
      <c r="I263">
        <v>1617796.47487589</v>
      </c>
      <c r="J263">
        <v>1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>
        <v>263</v>
      </c>
      <c r="B264" s="1" t="s">
        <v>40</v>
      </c>
      <c r="C264" s="1"/>
      <c r="D264" s="8" t="s">
        <v>40</v>
      </c>
      <c r="E264" s="8">
        <v>2033</v>
      </c>
      <c r="F264" s="8">
        <v>3542112.12106752</v>
      </c>
      <c r="G264" s="8">
        <v>1385050.154566334</v>
      </c>
      <c r="H264" s="1">
        <v>2157061.966501186</v>
      </c>
      <c r="I264">
        <v>1617796.47487589</v>
      </c>
      <c r="J264">
        <v>1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>
        <v>264</v>
      </c>
      <c r="B265" s="1" t="s">
        <v>40</v>
      </c>
      <c r="C265" s="1"/>
      <c r="D265" s="8" t="s">
        <v>40</v>
      </c>
      <c r="E265" s="8">
        <v>2034</v>
      </c>
      <c r="F265" s="8">
        <v>3542112.12106752</v>
      </c>
      <c r="G265" s="8">
        <v>1385050.154566334</v>
      </c>
      <c r="H265" s="1">
        <v>2157061.966501186</v>
      </c>
      <c r="I265">
        <v>1617796.47487589</v>
      </c>
      <c r="J265">
        <v>1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>
        <v>265</v>
      </c>
      <c r="B266" s="1" t="s">
        <v>40</v>
      </c>
      <c r="C266" s="1"/>
      <c r="D266" s="8" t="s">
        <v>40</v>
      </c>
      <c r="E266" s="8">
        <v>2035</v>
      </c>
      <c r="F266" s="8">
        <v>3542112.12106752</v>
      </c>
      <c r="G266" s="8">
        <v>1385050.154566334</v>
      </c>
      <c r="H266" s="1">
        <v>2157061.966501186</v>
      </c>
      <c r="I266">
        <v>1617796.47487589</v>
      </c>
      <c r="J266">
        <v>1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>
        <v>266</v>
      </c>
      <c r="B267" s="1" t="s">
        <v>40</v>
      </c>
      <c r="C267" s="1"/>
      <c r="D267" s="8" t="s">
        <v>40</v>
      </c>
      <c r="E267" s="8">
        <v>2036</v>
      </c>
      <c r="F267" s="8">
        <v>3542112.12106752</v>
      </c>
      <c r="G267" s="8">
        <v>1385050.154566334</v>
      </c>
      <c r="H267" s="1">
        <v>2157061.966501186</v>
      </c>
      <c r="I267">
        <v>1617796.47487589</v>
      </c>
      <c r="J267">
        <v>1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>
        <v>267</v>
      </c>
      <c r="B268" s="1" t="s">
        <v>40</v>
      </c>
      <c r="C268" s="1"/>
      <c r="D268" s="8" t="s">
        <v>40</v>
      </c>
      <c r="E268" s="8">
        <v>2037</v>
      </c>
      <c r="F268" s="8">
        <v>3542112.12106752</v>
      </c>
      <c r="G268" s="8">
        <v>1385050.154566334</v>
      </c>
      <c r="H268" s="1">
        <v>2157061.966501186</v>
      </c>
      <c r="I268">
        <v>1617796.47487589</v>
      </c>
      <c r="J268">
        <v>1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>
        <v>268</v>
      </c>
      <c r="B269" s="1" t="s">
        <v>40</v>
      </c>
      <c r="C269" s="1"/>
      <c r="D269" s="8" t="s">
        <v>40</v>
      </c>
      <c r="E269" s="8">
        <v>2038</v>
      </c>
      <c r="F269" s="8">
        <v>3542112.12106752</v>
      </c>
      <c r="G269" s="8">
        <v>1385050.154566334</v>
      </c>
      <c r="H269" s="1">
        <v>2157061.966501186</v>
      </c>
      <c r="I269">
        <v>1617796.47487589</v>
      </c>
      <c r="J269">
        <v>1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>
        <v>269</v>
      </c>
      <c r="B270" s="1" t="s">
        <v>40</v>
      </c>
      <c r="C270" s="1"/>
      <c r="D270" s="8" t="s">
        <v>40</v>
      </c>
      <c r="E270" s="8">
        <v>2039</v>
      </c>
      <c r="F270" s="8">
        <v>3542112.12106752</v>
      </c>
      <c r="G270" s="8">
        <v>1385050.154566334</v>
      </c>
      <c r="H270" s="1">
        <v>2157061.966501186</v>
      </c>
      <c r="I270">
        <v>1617796.47487589</v>
      </c>
      <c r="J270">
        <v>1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>
        <v>270</v>
      </c>
      <c r="B271" s="1" t="s">
        <v>40</v>
      </c>
      <c r="C271" s="1"/>
      <c r="D271" s="8" t="s">
        <v>40</v>
      </c>
      <c r="E271" s="8">
        <v>2040</v>
      </c>
      <c r="F271" s="8">
        <v>3542112.12106752</v>
      </c>
      <c r="G271" s="8">
        <v>1385050.154566334</v>
      </c>
      <c r="H271" s="1">
        <v>2157061.966501186</v>
      </c>
      <c r="I271">
        <v>1617796.47487589</v>
      </c>
      <c r="J271">
        <v>1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>
        <v>271</v>
      </c>
      <c r="B272" s="1" t="s">
        <v>40</v>
      </c>
      <c r="C272" s="1"/>
      <c r="D272" s="8" t="s">
        <v>40</v>
      </c>
      <c r="E272" s="8">
        <v>2041</v>
      </c>
      <c r="F272" s="8">
        <v>3542112.12106752</v>
      </c>
      <c r="G272" s="8">
        <v>1385050.154566334</v>
      </c>
      <c r="H272" s="1">
        <v>2157061.966501186</v>
      </c>
      <c r="I272">
        <v>1617796.47487589</v>
      </c>
      <c r="J272">
        <v>1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>
        <v>272</v>
      </c>
      <c r="B273" s="1" t="s">
        <v>40</v>
      </c>
      <c r="C273" s="1"/>
      <c r="D273" s="8" t="s">
        <v>40</v>
      </c>
      <c r="E273" s="8">
        <v>2042</v>
      </c>
      <c r="F273" s="8">
        <v>3542112.12106752</v>
      </c>
      <c r="G273" s="8">
        <v>1385050.154566334</v>
      </c>
      <c r="H273" s="1">
        <v>2157061.966501186</v>
      </c>
      <c r="I273">
        <v>1617796.47487589</v>
      </c>
      <c r="J273">
        <v>1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>
        <v>273</v>
      </c>
      <c r="B274" s="1" t="s">
        <v>40</v>
      </c>
      <c r="C274" s="1"/>
      <c r="D274" s="8" t="s">
        <v>40</v>
      </c>
      <c r="E274" s="8">
        <v>2043</v>
      </c>
      <c r="F274" s="8">
        <v>3542112.12106752</v>
      </c>
      <c r="G274" s="8">
        <v>1385050.154566334</v>
      </c>
      <c r="H274" s="1">
        <v>2157061.966501186</v>
      </c>
      <c r="I274">
        <v>1617796.47487589</v>
      </c>
      <c r="J274">
        <v>1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>
        <v>274</v>
      </c>
      <c r="B275" s="1" t="s">
        <v>40</v>
      </c>
      <c r="C275" s="1"/>
      <c r="D275" s="8" t="s">
        <v>40</v>
      </c>
      <c r="E275" s="8">
        <v>2044</v>
      </c>
      <c r="F275" s="8">
        <v>3542112.12106752</v>
      </c>
      <c r="G275" s="8">
        <v>1385050.154566334</v>
      </c>
      <c r="H275" s="1">
        <v>2157061.966501186</v>
      </c>
      <c r="I275">
        <v>1617796.47487589</v>
      </c>
      <c r="J275">
        <v>1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>
        <v>275</v>
      </c>
      <c r="B276" s="1" t="s">
        <v>40</v>
      </c>
      <c r="C276" s="1"/>
      <c r="D276" s="8" t="s">
        <v>40</v>
      </c>
      <c r="E276" s="8">
        <v>2045</v>
      </c>
      <c r="F276" s="8">
        <v>3542112.12106752</v>
      </c>
      <c r="G276" s="8">
        <v>1385050.154566334</v>
      </c>
      <c r="H276" s="1">
        <v>2157061.966501186</v>
      </c>
      <c r="I276">
        <v>1617796.47487589</v>
      </c>
      <c r="J276">
        <v>1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>
        <v>276</v>
      </c>
      <c r="B277" s="1" t="s">
        <v>40</v>
      </c>
      <c r="C277" s="1"/>
      <c r="D277" s="8" t="s">
        <v>40</v>
      </c>
      <c r="E277" s="8">
        <v>2046</v>
      </c>
      <c r="F277" s="8">
        <v>3542112.12106752</v>
      </c>
      <c r="G277" s="8">
        <v>1385050.154566334</v>
      </c>
      <c r="H277" s="1">
        <v>2157061.966501186</v>
      </c>
      <c r="I277">
        <v>1617796.47487589</v>
      </c>
      <c r="J277">
        <v>1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>
        <v>277</v>
      </c>
      <c r="B278" s="1" t="s">
        <v>40</v>
      </c>
      <c r="C278" s="1"/>
      <c r="D278" s="8" t="s">
        <v>40</v>
      </c>
      <c r="E278" s="8">
        <v>2047</v>
      </c>
      <c r="F278" s="8">
        <v>3542112.12106752</v>
      </c>
      <c r="G278" s="8">
        <v>1385050.154566334</v>
      </c>
      <c r="H278" s="1">
        <v>2157061.966501186</v>
      </c>
      <c r="I278">
        <v>1617796.47487589</v>
      </c>
      <c r="J278">
        <v>1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>
        <v>278</v>
      </c>
      <c r="B279" s="1" t="s">
        <v>40</v>
      </c>
      <c r="C279" s="1"/>
      <c r="D279" s="8" t="s">
        <v>40</v>
      </c>
      <c r="E279" s="8">
        <v>2048</v>
      </c>
      <c r="F279" s="8">
        <v>3542112.12106752</v>
      </c>
      <c r="G279" s="8">
        <v>1385050.154566334</v>
      </c>
      <c r="H279" s="1">
        <v>2157061.966501186</v>
      </c>
      <c r="I279">
        <v>1617796.47487589</v>
      </c>
      <c r="J279">
        <v>1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>
        <v>279</v>
      </c>
      <c r="B280" s="1" t="s">
        <v>40</v>
      </c>
      <c r="C280" s="1"/>
      <c r="D280" s="8" t="s">
        <v>40</v>
      </c>
      <c r="E280" s="8">
        <v>2049</v>
      </c>
      <c r="F280" s="8">
        <v>3542112.12106752</v>
      </c>
      <c r="G280" s="8">
        <v>1385050.154566334</v>
      </c>
      <c r="H280" s="1">
        <v>2157061.966501186</v>
      </c>
      <c r="I280">
        <v>1617796.47487589</v>
      </c>
      <c r="J280">
        <v>1</v>
      </c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>
        <v>280</v>
      </c>
      <c r="B281" s="1" t="s">
        <v>40</v>
      </c>
      <c r="C281" s="1"/>
      <c r="D281" s="8" t="s">
        <v>40</v>
      </c>
      <c r="E281" s="8">
        <v>2050</v>
      </c>
      <c r="F281" s="8">
        <v>3542112.12106752</v>
      </c>
      <c r="G281" s="8">
        <v>1385050.154566334</v>
      </c>
      <c r="H281" s="1">
        <v>2157061.966501186</v>
      </c>
      <c r="I281">
        <v>1617796.47487589</v>
      </c>
      <c r="J281">
        <v>1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Projektrahmendaten</vt:lpstr>
      <vt:lpstr>raw_data</vt:lpstr>
      <vt:lpstr>Methodik</vt:lpstr>
      <vt:lpstr>Auswertungen</vt:lpstr>
      <vt:lpstr>Grafiken</vt:lpstr>
      <vt:lpstr>Rohdaten_KFA</vt:lpstr>
      <vt:lpstr>Haftungsausschluss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2016-10-06T11:23:09Z</dcterms:created>
  <dcterms:modified xsi:type="dcterms:W3CDTF">2016-10-06T11:23:09Z</dcterms:modified>
</cp:coreProperties>
</file>