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7.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8.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9.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10.xml" ContentType="application/vnd.openxmlformats-officedocument.drawing+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1.xml" ContentType="application/vnd.openxmlformats-officedocument.drawing+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2.xml" ContentType="application/vnd.openxmlformats-officedocument.drawing+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3.xml" ContentType="application/vnd.openxmlformats-officedocument.drawing+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4.xml" ContentType="application/vnd.openxmlformats-officedocument.drawing+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5.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xml" ContentType="application/vnd.openxmlformats-officedocument.drawing+xml"/>
  <Override PartName="/xl/comments2.xml" ContentType="application/vnd.openxmlformats-officedocument.spreadsheetml.comments+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xml" ContentType="application/vnd.openxmlformats-officedocument.drawing+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8.xml" ContentType="application/vnd.openxmlformats-officedocument.drawing+xml"/>
  <Override PartName="/xl/comments3.xml" ContentType="application/vnd.openxmlformats-officedocument.spreadsheetml.comment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9.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20.xml" ContentType="application/vnd.openxmlformats-officedocument.drawing+xml"/>
  <Override PartName="/xl/comments4.xml" ContentType="application/vnd.openxmlformats-officedocument.spreadsheetml.comments+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drawings/drawing21.xml" ContentType="application/vnd.openxmlformats-officedocument.drawing+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drawings/drawing22.xml" ContentType="application/vnd.openxmlformats-officedocument.drawing+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drawings/drawing23.xml" ContentType="application/vnd.openxmlformats-officedocument.drawing+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24.xml" ContentType="application/vnd.openxmlformats-officedocument.drawing+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drawings/drawing25.xml" ContentType="application/vnd.openxmlformats-officedocument.drawing+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Uppföljning och Utvärdering\Analys\RUS-Indikatorer\Data\jordbruksverket\"/>
    </mc:Choice>
  </mc:AlternateContent>
  <bookViews>
    <workbookView xWindow="0" yWindow="0" windowWidth="28800" windowHeight="12300" firstSheet="22" activeTab="27"/>
  </bookViews>
  <sheets>
    <sheet name="FEK" sheetId="27" r:id="rId1"/>
    <sheet name="Näringsliv, LMK" sheetId="20" r:id="rId2"/>
    <sheet name="Utbildning, LMK" sheetId="21" r:id="rId3"/>
    <sheet name="Befolkning" sheetId="1" r:id="rId4"/>
    <sheet name="Könsfördelning" sheetId="14" r:id="rId5"/>
    <sheet name="Utrikes födda" sheetId="15" r:id="rId6"/>
    <sheet name="Mark" sheetId="2" r:id="rId7"/>
    <sheet name="Mark kommun" sheetId="17" r:id="rId8"/>
    <sheet name="Jordbruksmark" sheetId="35" r:id="rId9"/>
    <sheet name="Åkerareal" sheetId="24" r:id="rId10"/>
    <sheet name="Betesmark" sheetId="6" r:id="rId11"/>
    <sheet name="Jordbruksföretag" sheetId="7" r:id="rId12"/>
    <sheet name="Brukningsform" sheetId="25" r:id="rId13"/>
    <sheet name="Jordbruksföretagare" sheetId="8" r:id="rId14"/>
    <sheet name="Sysselsättning" sheetId="9" r:id="rId15"/>
    <sheet name="Driftsinriktning" sheetId="4" r:id="rId16"/>
    <sheet name="Företag med lantbruksdjur" sheetId="11" r:id="rId17"/>
    <sheet name="Antal lantbruksdjur" sheetId="12" r:id="rId18"/>
    <sheet name="Slakt" sheetId="26" r:id="rId19"/>
    <sheet name="Prod.volym mjölk" sheetId="28" r:id="rId20"/>
    <sheet name="Skörd" sheetId="13" r:id="rId21"/>
    <sheet name="Produktionsvärde" sheetId="29" r:id="rId22"/>
    <sheet name="Totalkonsumtion" sheetId="30" r:id="rId23"/>
    <sheet name="Marknadsandel" sheetId="31" r:id="rId24"/>
    <sheet name="Eko jordbruksmark" sheetId="10" r:id="rId25"/>
    <sheet name="Eko djur" sheetId="19" r:id="rId26"/>
    <sheet name="Eko skörd" sheetId="34" r:id="rId27"/>
    <sheet name="FrilandVäxthusodling" sheetId="22" r:id="rId28"/>
    <sheet name="Syssels. Trädgård" sheetId="32" r:id="rId29"/>
    <sheet name="Vattenbruk" sheetId="33" r:id="rId3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31" l="1"/>
  <c r="E10" i="31"/>
  <c r="E9" i="31"/>
  <c r="E8" i="31"/>
  <c r="E7" i="31"/>
  <c r="E6" i="31"/>
  <c r="D11" i="31"/>
  <c r="D10" i="31"/>
  <c r="D9" i="31"/>
  <c r="D8" i="31"/>
  <c r="D7" i="31"/>
  <c r="D6" i="31"/>
  <c r="C11" i="31"/>
  <c r="C10" i="31"/>
  <c r="C9" i="31"/>
  <c r="C8" i="31"/>
  <c r="C7" i="31"/>
  <c r="C6" i="31"/>
  <c r="AP15" i="19" l="1"/>
  <c r="AO15" i="19"/>
  <c r="AN15" i="19"/>
  <c r="AM15" i="19"/>
  <c r="AL15" i="19"/>
  <c r="AK15" i="19"/>
  <c r="AJ15" i="19"/>
  <c r="AJ13" i="19" s="1"/>
  <c r="AI15" i="19"/>
  <c r="AH15" i="19"/>
  <c r="AG15" i="19"/>
  <c r="AP14" i="19"/>
  <c r="AO14" i="19"/>
  <c r="AN14" i="19"/>
  <c r="AM14" i="19"/>
  <c r="AL14" i="19"/>
  <c r="AL13" i="19" s="1"/>
  <c r="AK14" i="19"/>
  <c r="AJ14" i="19"/>
  <c r="AI14" i="19"/>
  <c r="AH14" i="19"/>
  <c r="AG14" i="19"/>
  <c r="AP13" i="19"/>
  <c r="AO13" i="19"/>
  <c r="AN13" i="19"/>
  <c r="AM13" i="19"/>
  <c r="AK13" i="19"/>
  <c r="AI13" i="19"/>
  <c r="AH13" i="19"/>
  <c r="AG13" i="19"/>
  <c r="AP12" i="19"/>
  <c r="AP10" i="19" s="1"/>
  <c r="AO12" i="19"/>
  <c r="AN12" i="19"/>
  <c r="AM12" i="19"/>
  <c r="AL12" i="19"/>
  <c r="AK12" i="19"/>
  <c r="AJ12" i="19"/>
  <c r="AI12" i="19"/>
  <c r="AH12" i="19"/>
  <c r="AH10" i="19" s="1"/>
  <c r="AG12" i="19"/>
  <c r="AP11" i="19"/>
  <c r="AO11" i="19"/>
  <c r="AN11" i="19"/>
  <c r="AM11" i="19"/>
  <c r="AL11" i="19"/>
  <c r="AK11" i="19"/>
  <c r="AJ11" i="19"/>
  <c r="AJ10" i="19" s="1"/>
  <c r="AI11" i="19"/>
  <c r="AH11" i="19"/>
  <c r="AG11" i="19"/>
  <c r="AO10" i="19"/>
  <c r="AN10" i="19"/>
  <c r="AM10" i="19"/>
  <c r="AL10" i="19"/>
  <c r="AK10" i="19"/>
  <c r="AI10" i="19"/>
  <c r="AG10" i="19"/>
  <c r="AP9" i="19"/>
  <c r="AO9" i="19"/>
  <c r="AN9" i="19"/>
  <c r="AN7" i="19" s="1"/>
  <c r="AM9" i="19"/>
  <c r="AL9" i="19"/>
  <c r="AL7" i="19" s="1"/>
  <c r="AK9" i="19"/>
  <c r="AK7" i="19" s="1"/>
  <c r="AJ9" i="19"/>
  <c r="AI9" i="19"/>
  <c r="AI7" i="19" s="1"/>
  <c r="AH9" i="19"/>
  <c r="AG9" i="19"/>
  <c r="AP8" i="19"/>
  <c r="AO8" i="19"/>
  <c r="AO7" i="19" s="1"/>
  <c r="AN8" i="19"/>
  <c r="AM8" i="19"/>
  <c r="AL8" i="19"/>
  <c r="AK8" i="19"/>
  <c r="AJ8" i="19"/>
  <c r="AI8" i="19"/>
  <c r="AH8" i="19"/>
  <c r="AG8" i="19"/>
  <c r="AP7" i="19"/>
  <c r="AM7" i="19"/>
  <c r="AJ7" i="19"/>
  <c r="AH7" i="19"/>
  <c r="AG7" i="19"/>
  <c r="AP6" i="19"/>
  <c r="AO6" i="19"/>
  <c r="AO4" i="19" s="1"/>
  <c r="AN6" i="19"/>
  <c r="AM6" i="19"/>
  <c r="AL6" i="19"/>
  <c r="AL4" i="19" s="1"/>
  <c r="AK6" i="19"/>
  <c r="AJ6" i="19"/>
  <c r="AJ4" i="19" s="1"/>
  <c r="AI6" i="19"/>
  <c r="AI4" i="19" s="1"/>
  <c r="AH6" i="19"/>
  <c r="AG6" i="19"/>
  <c r="AG4" i="19" s="1"/>
  <c r="AP5" i="19"/>
  <c r="AO5" i="19"/>
  <c r="AN5" i="19"/>
  <c r="AM5" i="19"/>
  <c r="AL5" i="19"/>
  <c r="AK5" i="19"/>
  <c r="AJ5" i="19"/>
  <c r="AI5" i="19"/>
  <c r="AH5" i="19"/>
  <c r="AG5" i="19"/>
  <c r="AP4" i="19"/>
  <c r="AN4" i="19"/>
  <c r="AM4" i="19"/>
  <c r="AK4" i="19"/>
  <c r="AH4" i="19"/>
  <c r="D8" i="19"/>
  <c r="E8" i="19"/>
  <c r="F8" i="19"/>
  <c r="G8" i="19"/>
  <c r="H8" i="19"/>
  <c r="I8" i="19"/>
  <c r="J8" i="19"/>
  <c r="K8" i="19"/>
  <c r="L8" i="19"/>
  <c r="C8" i="19"/>
  <c r="R7" i="10"/>
  <c r="S7" i="10"/>
  <c r="T7" i="10"/>
  <c r="T4" i="10" s="1"/>
  <c r="U7" i="10"/>
  <c r="V7" i="10"/>
  <c r="W7" i="10"/>
  <c r="X7" i="10"/>
  <c r="Y7" i="10"/>
  <c r="Z7" i="10"/>
  <c r="Q7" i="10"/>
  <c r="Z6" i="10"/>
  <c r="Y6" i="10"/>
  <c r="X6" i="10"/>
  <c r="W6" i="10"/>
  <c r="V6" i="10"/>
  <c r="U6" i="10"/>
  <c r="T6" i="10"/>
  <c r="S6" i="10"/>
  <c r="R6" i="10"/>
  <c r="Q6" i="10"/>
  <c r="Z5" i="10"/>
  <c r="Y5" i="10"/>
  <c r="X5" i="10"/>
  <c r="W5" i="10"/>
  <c r="V5" i="10"/>
  <c r="U5" i="10"/>
  <c r="U4" i="10" s="1"/>
  <c r="T5" i="10"/>
  <c r="S5" i="10"/>
  <c r="R5" i="10"/>
  <c r="Q5" i="10"/>
  <c r="W4" i="10" l="1"/>
  <c r="Q4" i="10"/>
  <c r="Z4" i="10"/>
  <c r="R4" i="10"/>
  <c r="Y4" i="10"/>
  <c r="X4" i="10"/>
  <c r="V4" i="10"/>
  <c r="S4" i="10"/>
  <c r="T34" i="35"/>
  <c r="S34" i="35"/>
  <c r="R34" i="35"/>
  <c r="Q34" i="35"/>
  <c r="P34" i="35"/>
  <c r="O34" i="35"/>
  <c r="N34" i="35"/>
  <c r="M34" i="35"/>
  <c r="L34" i="35"/>
  <c r="K34" i="35"/>
  <c r="J34" i="35"/>
  <c r="I34" i="35"/>
  <c r="H34" i="35"/>
  <c r="G34" i="35"/>
  <c r="F34" i="35"/>
  <c r="E34" i="35"/>
  <c r="D34" i="35"/>
  <c r="C34" i="35"/>
  <c r="T33" i="35"/>
  <c r="S33" i="35"/>
  <c r="R33" i="35"/>
  <c r="Q33" i="35"/>
  <c r="P33" i="35"/>
  <c r="O33" i="35"/>
  <c r="N33" i="35"/>
  <c r="M33" i="35"/>
  <c r="L33" i="35"/>
  <c r="K33" i="35"/>
  <c r="J33" i="35"/>
  <c r="I33" i="35"/>
  <c r="H33" i="35"/>
  <c r="G33" i="35"/>
  <c r="F33" i="35"/>
  <c r="E33" i="35"/>
  <c r="D33" i="35"/>
  <c r="C33" i="35"/>
  <c r="T29" i="35"/>
  <c r="T35" i="35" s="1"/>
  <c r="S29" i="35"/>
  <c r="S35" i="35" s="1"/>
  <c r="R29" i="35"/>
  <c r="R35" i="35" s="1"/>
  <c r="Q29" i="35"/>
  <c r="Q35" i="35" s="1"/>
  <c r="P29" i="35"/>
  <c r="P35" i="35" s="1"/>
  <c r="O29" i="35"/>
  <c r="O35" i="35" s="1"/>
  <c r="N29" i="35"/>
  <c r="N35" i="35" s="1"/>
  <c r="M29" i="35"/>
  <c r="M35" i="35" s="1"/>
  <c r="L29" i="35"/>
  <c r="L35" i="35" s="1"/>
  <c r="K29" i="35"/>
  <c r="K35" i="35" s="1"/>
  <c r="J29" i="35"/>
  <c r="J35" i="35" s="1"/>
  <c r="I29" i="35"/>
  <c r="I35" i="35" s="1"/>
  <c r="H29" i="35"/>
  <c r="H35" i="35" s="1"/>
  <c r="G29" i="35"/>
  <c r="G35" i="35" s="1"/>
  <c r="F29" i="35"/>
  <c r="F35" i="35" s="1"/>
  <c r="E29" i="35"/>
  <c r="E35" i="35" s="1"/>
  <c r="D29" i="35"/>
  <c r="D35" i="35" s="1"/>
  <c r="C29" i="35"/>
  <c r="C35" i="35" s="1"/>
  <c r="D6" i="35"/>
  <c r="E6" i="35"/>
  <c r="F6" i="35"/>
  <c r="G6" i="35"/>
  <c r="H6" i="35"/>
  <c r="I6" i="35"/>
  <c r="J6" i="35"/>
  <c r="K6" i="35"/>
  <c r="L6" i="35"/>
  <c r="M6" i="35"/>
  <c r="N6" i="35"/>
  <c r="O6" i="35"/>
  <c r="P6" i="35"/>
  <c r="Q6" i="35"/>
  <c r="R6" i="35"/>
  <c r="S6" i="35"/>
  <c r="T6" i="35"/>
  <c r="C6" i="35"/>
  <c r="D18" i="12" l="1"/>
  <c r="E18" i="12"/>
  <c r="F18" i="12"/>
  <c r="G18" i="12"/>
  <c r="H18" i="12"/>
  <c r="I18" i="12"/>
  <c r="J18" i="12"/>
  <c r="K18" i="12"/>
  <c r="L18" i="12"/>
  <c r="M18" i="12"/>
  <c r="N18" i="12"/>
  <c r="O18" i="12"/>
  <c r="P18" i="12"/>
  <c r="Q18" i="12"/>
  <c r="R18" i="12"/>
  <c r="S18" i="12"/>
  <c r="T18" i="12"/>
  <c r="U18" i="12"/>
  <c r="V18" i="12"/>
  <c r="W18" i="12"/>
  <c r="C18" i="12"/>
  <c r="D12" i="12"/>
  <c r="E12" i="12"/>
  <c r="F12" i="12"/>
  <c r="G12" i="12"/>
  <c r="H12" i="12"/>
  <c r="I12" i="12"/>
  <c r="J12" i="12"/>
  <c r="K12" i="12"/>
  <c r="L12" i="12"/>
  <c r="M12" i="12"/>
  <c r="N12" i="12"/>
  <c r="O12" i="12"/>
  <c r="P12" i="12"/>
  <c r="Q12" i="12"/>
  <c r="R12" i="12"/>
  <c r="S12" i="12"/>
  <c r="T12" i="12"/>
  <c r="U12" i="12"/>
  <c r="V12" i="12"/>
  <c r="W12" i="12"/>
  <c r="C12" i="12"/>
  <c r="D8" i="12"/>
  <c r="E8" i="12"/>
  <c r="F8" i="12"/>
  <c r="G8" i="12"/>
  <c r="H8" i="12"/>
  <c r="I8" i="12"/>
  <c r="J8" i="12"/>
  <c r="K8" i="12"/>
  <c r="L8" i="12"/>
  <c r="M8" i="12"/>
  <c r="N8" i="12"/>
  <c r="O8" i="12"/>
  <c r="P8" i="12"/>
  <c r="Q8" i="12"/>
  <c r="R8" i="12"/>
  <c r="S8" i="12"/>
  <c r="T8" i="12"/>
  <c r="U8" i="12"/>
  <c r="V8" i="12"/>
  <c r="W8" i="12"/>
  <c r="C8" i="12"/>
  <c r="AD7" i="4"/>
  <c r="AC7" i="4"/>
  <c r="AB7" i="4"/>
  <c r="AA7" i="4"/>
  <c r="Z7" i="4"/>
  <c r="Y7" i="4"/>
  <c r="X7" i="4"/>
  <c r="W7" i="4"/>
  <c r="V7" i="4"/>
  <c r="U7" i="4"/>
  <c r="T7" i="4"/>
  <c r="S7" i="4"/>
  <c r="AD6" i="4"/>
  <c r="AC6" i="4"/>
  <c r="AB6" i="4"/>
  <c r="AA6" i="4"/>
  <c r="Z6" i="4"/>
  <c r="Y6" i="4"/>
  <c r="X6" i="4"/>
  <c r="W6" i="4"/>
  <c r="V6" i="4"/>
  <c r="U6" i="4"/>
  <c r="T6" i="4"/>
  <c r="S6" i="4"/>
  <c r="AD5" i="4"/>
  <c r="AC5" i="4"/>
  <c r="AB5" i="4"/>
  <c r="AA5" i="4"/>
  <c r="Z5" i="4"/>
  <c r="Y5" i="4"/>
  <c r="X5" i="4"/>
  <c r="W5" i="4"/>
  <c r="V5" i="4"/>
  <c r="U5" i="4"/>
  <c r="T5" i="4"/>
  <c r="S5" i="4"/>
  <c r="AD4" i="4"/>
  <c r="AD8" i="4" s="1"/>
  <c r="AC4" i="4"/>
  <c r="AC8" i="4" s="1"/>
  <c r="AB4" i="4"/>
  <c r="AB8" i="4" s="1"/>
  <c r="AA4" i="4"/>
  <c r="AA8" i="4" s="1"/>
  <c r="Z4" i="4"/>
  <c r="Z8" i="4" s="1"/>
  <c r="Y4" i="4"/>
  <c r="Y8" i="4" s="1"/>
  <c r="X4" i="4"/>
  <c r="X8" i="4" s="1"/>
  <c r="W4" i="4"/>
  <c r="W8" i="4" s="1"/>
  <c r="V4" i="4"/>
  <c r="V8" i="4" s="1"/>
  <c r="U4" i="4"/>
  <c r="U8" i="4" s="1"/>
  <c r="T4" i="4"/>
  <c r="T8" i="4" s="1"/>
  <c r="S4" i="4"/>
  <c r="S8" i="4" s="1"/>
  <c r="AK9" i="9"/>
  <c r="AJ9" i="9"/>
  <c r="AI9" i="9"/>
  <c r="AH9" i="9"/>
  <c r="AG9" i="9"/>
  <c r="AF9" i="9"/>
  <c r="AE9" i="9"/>
  <c r="AF8" i="9"/>
  <c r="AE8" i="9"/>
  <c r="AK7" i="9"/>
  <c r="AJ7" i="9"/>
  <c r="AI7" i="9"/>
  <c r="AH7" i="9"/>
  <c r="AG7" i="9"/>
  <c r="AK6" i="9"/>
  <c r="AJ6" i="9"/>
  <c r="AI6" i="9"/>
  <c r="AH6" i="9"/>
  <c r="AG6" i="9"/>
  <c r="AR5" i="9"/>
  <c r="AQ5" i="9"/>
  <c r="AP5" i="9"/>
  <c r="AK5" i="9"/>
  <c r="AK10" i="9" s="1"/>
  <c r="AJ5" i="9"/>
  <c r="AJ10" i="9" s="1"/>
  <c r="AI5" i="9"/>
  <c r="AI10" i="9" s="1"/>
  <c r="AH5" i="9"/>
  <c r="AH10" i="9" s="1"/>
  <c r="AG5" i="9"/>
  <c r="AG10" i="9" s="1"/>
  <c r="AF5" i="9"/>
  <c r="AF10" i="9" s="1"/>
  <c r="AE5" i="9"/>
  <c r="AE10" i="9" s="1"/>
  <c r="AU4" i="9"/>
  <c r="AT4" i="9"/>
  <c r="AS4" i="9"/>
  <c r="AR4" i="9"/>
  <c r="AQ4" i="9"/>
  <c r="AP4" i="9"/>
  <c r="AO4" i="9"/>
  <c r="AK4" i="9"/>
  <c r="AJ4" i="9"/>
  <c r="AI4" i="9"/>
  <c r="AH4" i="9"/>
  <c r="AG4" i="9"/>
  <c r="AF4" i="9"/>
  <c r="AE4" i="9"/>
  <c r="AU3" i="9"/>
  <c r="AU5" i="9" s="1"/>
  <c r="AT3" i="9"/>
  <c r="AT5" i="9" s="1"/>
  <c r="AS3" i="9"/>
  <c r="AS5" i="9" s="1"/>
  <c r="AR3" i="9"/>
  <c r="AQ3" i="9"/>
  <c r="AP3" i="9"/>
  <c r="AO3" i="9"/>
  <c r="AO5" i="9" s="1"/>
  <c r="AK3" i="9"/>
  <c r="AJ3" i="9"/>
  <c r="AI3" i="9"/>
  <c r="AH3" i="9"/>
  <c r="AG3" i="9"/>
  <c r="AF3" i="9"/>
  <c r="AE3" i="9"/>
  <c r="H80" i="25"/>
  <c r="G80" i="25"/>
  <c r="F80" i="25"/>
  <c r="E80" i="25"/>
  <c r="D80" i="25"/>
  <c r="C80" i="25"/>
  <c r="H79" i="25"/>
  <c r="G79" i="25"/>
  <c r="F79" i="25"/>
  <c r="E79" i="25"/>
  <c r="D79" i="25"/>
  <c r="C79" i="25"/>
  <c r="H78" i="25"/>
  <c r="G78" i="25"/>
  <c r="F78" i="25"/>
  <c r="E78" i="25"/>
  <c r="D78" i="25"/>
  <c r="C78" i="25"/>
  <c r="H77" i="25"/>
  <c r="G77" i="25"/>
  <c r="F77" i="25"/>
  <c r="E77" i="25"/>
  <c r="D77" i="25"/>
  <c r="C77" i="25"/>
  <c r="O53" i="25"/>
  <c r="H53" i="25"/>
  <c r="G53" i="25"/>
  <c r="F53" i="25"/>
  <c r="E53" i="25"/>
  <c r="D53" i="25"/>
  <c r="C53" i="25"/>
  <c r="T52" i="25"/>
  <c r="S52" i="25"/>
  <c r="R52" i="25"/>
  <c r="Q52" i="25"/>
  <c r="P52" i="25"/>
  <c r="O52" i="25"/>
  <c r="H52" i="25"/>
  <c r="G52" i="25"/>
  <c r="F52" i="25"/>
  <c r="E52" i="25"/>
  <c r="D52" i="25"/>
  <c r="C52" i="25"/>
  <c r="T51" i="25"/>
  <c r="S51" i="25"/>
  <c r="R51" i="25"/>
  <c r="Q51" i="25"/>
  <c r="P51" i="25"/>
  <c r="P53" i="25" s="1"/>
  <c r="O51" i="25"/>
  <c r="H51" i="25"/>
  <c r="G51" i="25"/>
  <c r="F51" i="25"/>
  <c r="E51" i="25"/>
  <c r="D51" i="25"/>
  <c r="C51" i="25"/>
  <c r="T50" i="25"/>
  <c r="T53" i="25" s="1"/>
  <c r="S50" i="25"/>
  <c r="S53" i="25" s="1"/>
  <c r="R50" i="25"/>
  <c r="R53" i="25" s="1"/>
  <c r="Q50" i="25"/>
  <c r="Q53" i="25" s="1"/>
  <c r="P50" i="25"/>
  <c r="O50" i="25"/>
  <c r="H50" i="25"/>
  <c r="H54" i="25" s="1"/>
  <c r="G50" i="25"/>
  <c r="G54" i="25" s="1"/>
  <c r="F50" i="25"/>
  <c r="F54" i="25" s="1"/>
  <c r="E50" i="25"/>
  <c r="E54" i="25" s="1"/>
  <c r="D50" i="25"/>
  <c r="D54" i="25" s="1"/>
  <c r="C50" i="25"/>
  <c r="C54" i="25" s="1"/>
  <c r="Q14" i="25"/>
  <c r="R14" i="25"/>
  <c r="S14" i="25"/>
  <c r="T14" i="25"/>
  <c r="U14" i="25"/>
  <c r="P14" i="25"/>
  <c r="E14" i="25"/>
  <c r="F14" i="25"/>
  <c r="G14" i="25"/>
  <c r="H14" i="25"/>
  <c r="I14" i="25"/>
  <c r="D14" i="25"/>
  <c r="BC10" i="24"/>
  <c r="AG13" i="29" l="1"/>
  <c r="AC15" i="29"/>
  <c r="AC14" i="29"/>
  <c r="AG9" i="29"/>
  <c r="AC13" i="29"/>
  <c r="AG14" i="29" s="1"/>
  <c r="AG10" i="29"/>
  <c r="AC12" i="29"/>
  <c r="AG8" i="29" s="1"/>
  <c r="AG6" i="29"/>
  <c r="AC11" i="29"/>
  <c r="AC10" i="29"/>
  <c r="AC9" i="29"/>
  <c r="AG11" i="29"/>
  <c r="AC8" i="29"/>
  <c r="AG15" i="29" s="1"/>
  <c r="AG5" i="29"/>
  <c r="AC7" i="29"/>
  <c r="AG7" i="29"/>
  <c r="AC6" i="29"/>
  <c r="AG12" i="29"/>
  <c r="AC5" i="29"/>
  <c r="AX65" i="24" l="1"/>
  <c r="AW65" i="24"/>
  <c r="AP65" i="24"/>
  <c r="AO65" i="24"/>
  <c r="BC64" i="24"/>
  <c r="BC65" i="24" s="1"/>
  <c r="BB64" i="24"/>
  <c r="BA64" i="24"/>
  <c r="AZ64" i="24"/>
  <c r="AY64" i="24"/>
  <c r="AX64" i="24"/>
  <c r="AW64" i="24"/>
  <c r="AV64" i="24"/>
  <c r="AU64" i="24"/>
  <c r="AU65" i="24" s="1"/>
  <c r="AT64" i="24"/>
  <c r="AS64" i="24"/>
  <c r="AR64" i="24"/>
  <c r="AQ64" i="24"/>
  <c r="AP64" i="24"/>
  <c r="AO64" i="24"/>
  <c r="AN64" i="24"/>
  <c r="AM64" i="24"/>
  <c r="AM65" i="24" s="1"/>
  <c r="AL64" i="24"/>
  <c r="AK64" i="24"/>
  <c r="AJ64" i="24"/>
  <c r="AI64" i="24"/>
  <c r="BC63" i="24"/>
  <c r="BB63" i="24"/>
  <c r="BB65" i="24" s="1"/>
  <c r="BA63" i="24"/>
  <c r="BA65" i="24" s="1"/>
  <c r="AZ63" i="24"/>
  <c r="AZ65" i="24" s="1"/>
  <c r="AY63" i="24"/>
  <c r="AY65" i="24" s="1"/>
  <c r="AX63" i="24"/>
  <c r="AW63" i="24"/>
  <c r="AV63" i="24"/>
  <c r="AV65" i="24" s="1"/>
  <c r="AU63" i="24"/>
  <c r="AT63" i="24"/>
  <c r="AT65" i="24" s="1"/>
  <c r="AS63" i="24"/>
  <c r="AS65" i="24" s="1"/>
  <c r="AR63" i="24"/>
  <c r="AR65" i="24" s="1"/>
  <c r="AQ63" i="24"/>
  <c r="AQ65" i="24" s="1"/>
  <c r="AP63" i="24"/>
  <c r="AO63" i="24"/>
  <c r="AN63" i="24"/>
  <c r="AN65" i="24" s="1"/>
  <c r="AM63" i="24"/>
  <c r="AL63" i="24"/>
  <c r="AL65" i="24" s="1"/>
  <c r="AK63" i="24"/>
  <c r="AK65" i="24" s="1"/>
  <c r="AJ63" i="24"/>
  <c r="AJ65" i="24" s="1"/>
  <c r="AI63" i="24"/>
  <c r="AI65" i="24" s="1"/>
  <c r="BC43" i="24"/>
  <c r="BB43" i="24"/>
  <c r="BA43" i="24"/>
  <c r="AZ43" i="24"/>
  <c r="AY43" i="24"/>
  <c r="AX43" i="24"/>
  <c r="AW43" i="24"/>
  <c r="AV43" i="24"/>
  <c r="AU43" i="24"/>
  <c r="AT43" i="24"/>
  <c r="AS43" i="24"/>
  <c r="AR43" i="24"/>
  <c r="AQ43" i="24"/>
  <c r="AP43" i="24"/>
  <c r="AO43" i="24"/>
  <c r="AN43" i="24"/>
  <c r="AM43" i="24"/>
  <c r="AL43" i="24"/>
  <c r="AK43" i="24"/>
  <c r="AJ43" i="24"/>
  <c r="AI43" i="24"/>
  <c r="AX42" i="24"/>
  <c r="AX44" i="24" s="1"/>
  <c r="AP42" i="24"/>
  <c r="AP44" i="24" s="1"/>
  <c r="BC41" i="24"/>
  <c r="BB41" i="24"/>
  <c r="BA41" i="24"/>
  <c r="AZ41" i="24"/>
  <c r="AY41" i="24"/>
  <c r="AX41" i="24"/>
  <c r="AW41" i="24"/>
  <c r="AV41" i="24"/>
  <c r="AU41" i="24"/>
  <c r="AT41" i="24"/>
  <c r="AS41" i="24"/>
  <c r="AR41" i="24"/>
  <c r="AQ41" i="24"/>
  <c r="AP41" i="24"/>
  <c r="AO41" i="24"/>
  <c r="AN41" i="24"/>
  <c r="AM41" i="24"/>
  <c r="AL41" i="24"/>
  <c r="AK41" i="24"/>
  <c r="AJ41" i="24"/>
  <c r="AI41" i="24"/>
  <c r="BC40" i="24"/>
  <c r="AZ40" i="24"/>
  <c r="AV40" i="24"/>
  <c r="AU40" i="24"/>
  <c r="AR40" i="24"/>
  <c r="AN40" i="24"/>
  <c r="AM40" i="24"/>
  <c r="AJ40" i="24"/>
  <c r="BC39" i="24"/>
  <c r="BB39" i="24"/>
  <c r="BA39" i="24"/>
  <c r="BA40" i="24" s="1"/>
  <c r="AZ39" i="24"/>
  <c r="AY39" i="24"/>
  <c r="AX39" i="24"/>
  <c r="AW39" i="24"/>
  <c r="AV39" i="24"/>
  <c r="AU39" i="24"/>
  <c r="AT39" i="24"/>
  <c r="AS39" i="24"/>
  <c r="AS40" i="24" s="1"/>
  <c r="AR39" i="24"/>
  <c r="AQ39" i="24"/>
  <c r="AP39" i="24"/>
  <c r="AO39" i="24"/>
  <c r="AN39" i="24"/>
  <c r="AM39" i="24"/>
  <c r="AL39" i="24"/>
  <c r="AK39" i="24"/>
  <c r="AK40" i="24" s="1"/>
  <c r="AJ39" i="24"/>
  <c r="AI39" i="24"/>
  <c r="BC38" i="24"/>
  <c r="BB38" i="24"/>
  <c r="BB40" i="24" s="1"/>
  <c r="BA38" i="24"/>
  <c r="AZ38" i="24"/>
  <c r="AY38" i="24"/>
  <c r="AY40" i="24" s="1"/>
  <c r="AX38" i="24"/>
  <c r="AX40" i="24" s="1"/>
  <c r="AW38" i="24"/>
  <c r="AW40" i="24" s="1"/>
  <c r="AV38" i="24"/>
  <c r="AU38" i="24"/>
  <c r="AT38" i="24"/>
  <c r="AT40" i="24" s="1"/>
  <c r="AS38" i="24"/>
  <c r="AR38" i="24"/>
  <c r="AQ38" i="24"/>
  <c r="AQ40" i="24" s="1"/>
  <c r="AP38" i="24"/>
  <c r="AP40" i="24" s="1"/>
  <c r="AO38" i="24"/>
  <c r="AO40" i="24" s="1"/>
  <c r="AN38" i="24"/>
  <c r="AM38" i="24"/>
  <c r="AL38" i="24"/>
  <c r="AL40" i="24" s="1"/>
  <c r="AK38" i="24"/>
  <c r="AJ38" i="24"/>
  <c r="AI38" i="24"/>
  <c r="AI40" i="24" s="1"/>
  <c r="BC37" i="24"/>
  <c r="BB37" i="24"/>
  <c r="AY37" i="24"/>
  <c r="AU37" i="24"/>
  <c r="AT37" i="24"/>
  <c r="AR37" i="24"/>
  <c r="AQ37" i="24"/>
  <c r="AM37" i="24"/>
  <c r="AL37" i="24"/>
  <c r="AJ37" i="24"/>
  <c r="AI37" i="24"/>
  <c r="BC36" i="24"/>
  <c r="BB36" i="24"/>
  <c r="BA36" i="24"/>
  <c r="AZ36" i="24"/>
  <c r="AZ37" i="24" s="1"/>
  <c r="AY36" i="24"/>
  <c r="AY42" i="24" s="1"/>
  <c r="AY44" i="24" s="1"/>
  <c r="AX36" i="24"/>
  <c r="AW36" i="24"/>
  <c r="AV36" i="24"/>
  <c r="AU36" i="24"/>
  <c r="AT36" i="24"/>
  <c r="AS36" i="24"/>
  <c r="AR36" i="24"/>
  <c r="AQ36" i="24"/>
  <c r="AQ42" i="24" s="1"/>
  <c r="AQ44" i="24" s="1"/>
  <c r="AP36" i="24"/>
  <c r="AO36" i="24"/>
  <c r="AN36" i="24"/>
  <c r="AM36" i="24"/>
  <c r="AL36" i="24"/>
  <c r="AK36" i="24"/>
  <c r="AJ36" i="24"/>
  <c r="AI36" i="24"/>
  <c r="AI42" i="24" s="1"/>
  <c r="AI44" i="24" s="1"/>
  <c r="BC35" i="24"/>
  <c r="BC42" i="24" s="1"/>
  <c r="BC44" i="24" s="1"/>
  <c r="BB35" i="24"/>
  <c r="BB42" i="24" s="1"/>
  <c r="BB44" i="24" s="1"/>
  <c r="BA35" i="24"/>
  <c r="BA42" i="24" s="1"/>
  <c r="BA44" i="24" s="1"/>
  <c r="AZ35" i="24"/>
  <c r="AZ42" i="24" s="1"/>
  <c r="AZ44" i="24" s="1"/>
  <c r="AY35" i="24"/>
  <c r="AX35" i="24"/>
  <c r="AX37" i="24" s="1"/>
  <c r="AW35" i="24"/>
  <c r="AW42" i="24" s="1"/>
  <c r="AW44" i="24" s="1"/>
  <c r="AV35" i="24"/>
  <c r="AV42" i="24" s="1"/>
  <c r="AV44" i="24" s="1"/>
  <c r="AU35" i="24"/>
  <c r="AU42" i="24" s="1"/>
  <c r="AU44" i="24" s="1"/>
  <c r="AT35" i="24"/>
  <c r="AT42" i="24" s="1"/>
  <c r="AT44" i="24" s="1"/>
  <c r="AS35" i="24"/>
  <c r="AS42" i="24" s="1"/>
  <c r="AS44" i="24" s="1"/>
  <c r="AR35" i="24"/>
  <c r="AR42" i="24" s="1"/>
  <c r="AR44" i="24" s="1"/>
  <c r="AQ35" i="24"/>
  <c r="AP35" i="24"/>
  <c r="AP37" i="24" s="1"/>
  <c r="AO35" i="24"/>
  <c r="AO42" i="24" s="1"/>
  <c r="AO44" i="24" s="1"/>
  <c r="AN35" i="24"/>
  <c r="AN42" i="24" s="1"/>
  <c r="AN44" i="24" s="1"/>
  <c r="AM35" i="24"/>
  <c r="AM42" i="24" s="1"/>
  <c r="AM44" i="24" s="1"/>
  <c r="AL35" i="24"/>
  <c r="AL42" i="24" s="1"/>
  <c r="AL44" i="24" s="1"/>
  <c r="AK35" i="24"/>
  <c r="AK42" i="24" s="1"/>
  <c r="AK44" i="24" s="1"/>
  <c r="AJ35" i="24"/>
  <c r="AJ42" i="24" s="1"/>
  <c r="AJ44" i="24" s="1"/>
  <c r="AI35" i="24"/>
  <c r="BC13" i="24"/>
  <c r="BB13" i="24"/>
  <c r="BA13" i="24"/>
  <c r="AZ13" i="24"/>
  <c r="AY13" i="24"/>
  <c r="AX13" i="24"/>
  <c r="AW13" i="24"/>
  <c r="AV13" i="24"/>
  <c r="AU13" i="24"/>
  <c r="AT13" i="24"/>
  <c r="AS13" i="24"/>
  <c r="AR13" i="24"/>
  <c r="AQ13" i="24"/>
  <c r="AP13" i="24"/>
  <c r="AO13" i="24"/>
  <c r="AN13" i="24"/>
  <c r="AM13" i="24"/>
  <c r="AL13" i="24"/>
  <c r="AK13" i="24"/>
  <c r="AJ13" i="24"/>
  <c r="AI13" i="24"/>
  <c r="BC11" i="24"/>
  <c r="BB11" i="24"/>
  <c r="BA11" i="24"/>
  <c r="AZ11" i="24"/>
  <c r="AY11" i="24"/>
  <c r="AX11" i="24"/>
  <c r="AW11" i="24"/>
  <c r="AV11" i="24"/>
  <c r="AU11" i="24"/>
  <c r="AT11" i="24"/>
  <c r="AS11" i="24"/>
  <c r="AR11" i="24"/>
  <c r="AQ11" i="24"/>
  <c r="AP11" i="24"/>
  <c r="AO11" i="24"/>
  <c r="AN11" i="24"/>
  <c r="AM11" i="24"/>
  <c r="AL11" i="24"/>
  <c r="AK11" i="24"/>
  <c r="AJ11" i="24"/>
  <c r="AI11" i="24"/>
  <c r="BB10" i="24"/>
  <c r="BA10" i="24"/>
  <c r="AZ10" i="24"/>
  <c r="AY10" i="24"/>
  <c r="AX10" i="24"/>
  <c r="AW10" i="24"/>
  <c r="AV10" i="24"/>
  <c r="AU10" i="24"/>
  <c r="AT10" i="24"/>
  <c r="AS10" i="24"/>
  <c r="AR10" i="24"/>
  <c r="AQ10" i="24"/>
  <c r="AP10" i="24"/>
  <c r="AO10" i="24"/>
  <c r="AN10" i="24"/>
  <c r="AM10" i="24"/>
  <c r="AL10" i="24"/>
  <c r="AK10" i="24"/>
  <c r="AJ10" i="24"/>
  <c r="AI10" i="24"/>
  <c r="BC9" i="24"/>
  <c r="BB9" i="24"/>
  <c r="BA9" i="24"/>
  <c r="AZ9" i="24"/>
  <c r="AY9" i="24"/>
  <c r="AX9" i="24"/>
  <c r="AW9" i="24"/>
  <c r="AV9" i="24"/>
  <c r="AU9" i="24"/>
  <c r="AT9" i="24"/>
  <c r="AS9" i="24"/>
  <c r="AR9" i="24"/>
  <c r="AQ9" i="24"/>
  <c r="AP9" i="24"/>
  <c r="AO9" i="24"/>
  <c r="AN9" i="24"/>
  <c r="AM9" i="24"/>
  <c r="AL9" i="24"/>
  <c r="AK9" i="24"/>
  <c r="AJ9" i="24"/>
  <c r="AI9" i="24"/>
  <c r="BC8" i="24"/>
  <c r="BB8" i="24"/>
  <c r="BA8" i="24"/>
  <c r="AZ8" i="24"/>
  <c r="AY8" i="24"/>
  <c r="AX8" i="24"/>
  <c r="AW8" i="24"/>
  <c r="AV8" i="24"/>
  <c r="AU8" i="24"/>
  <c r="AT8" i="24"/>
  <c r="AS8" i="24"/>
  <c r="AR8" i="24"/>
  <c r="AQ8" i="24"/>
  <c r="AP8" i="24"/>
  <c r="AO8" i="24"/>
  <c r="AN8" i="24"/>
  <c r="AM8" i="24"/>
  <c r="AL8" i="24"/>
  <c r="AK8" i="24"/>
  <c r="AJ8" i="24"/>
  <c r="AI8" i="24"/>
  <c r="BC7" i="24"/>
  <c r="BB7" i="24"/>
  <c r="BA7" i="24"/>
  <c r="AZ7" i="24"/>
  <c r="AY7" i="24"/>
  <c r="AX7" i="24"/>
  <c r="AW7" i="24"/>
  <c r="AV7" i="24"/>
  <c r="AU7" i="24"/>
  <c r="AT7" i="24"/>
  <c r="AS7" i="24"/>
  <c r="AR7" i="24"/>
  <c r="AQ7" i="24"/>
  <c r="AP7" i="24"/>
  <c r="AO7" i="24"/>
  <c r="AN7" i="24"/>
  <c r="AM7" i="24"/>
  <c r="AL7" i="24"/>
  <c r="AK7" i="24"/>
  <c r="AJ7" i="24"/>
  <c r="AI7" i="24"/>
  <c r="BC6" i="24"/>
  <c r="BB6" i="24"/>
  <c r="BA6" i="24"/>
  <c r="AZ6" i="24"/>
  <c r="AY6" i="24"/>
  <c r="AX6" i="24"/>
  <c r="AW6" i="24"/>
  <c r="AV6" i="24"/>
  <c r="AU6" i="24"/>
  <c r="AT6" i="24"/>
  <c r="AS6" i="24"/>
  <c r="AR6" i="24"/>
  <c r="AQ6" i="24"/>
  <c r="AP6" i="24"/>
  <c r="AO6" i="24"/>
  <c r="AN6" i="24"/>
  <c r="AM6" i="24"/>
  <c r="AL6" i="24"/>
  <c r="AK6" i="24"/>
  <c r="AJ6" i="24"/>
  <c r="AI6" i="24"/>
  <c r="BC5" i="24"/>
  <c r="BB5" i="24"/>
  <c r="BA5" i="24"/>
  <c r="AZ5" i="24"/>
  <c r="AY5" i="24"/>
  <c r="AX5" i="24"/>
  <c r="AW5" i="24"/>
  <c r="AV5" i="24"/>
  <c r="AU5" i="24"/>
  <c r="AT5" i="24"/>
  <c r="AS5" i="24"/>
  <c r="AR5" i="24"/>
  <c r="AQ5" i="24"/>
  <c r="AP5" i="24"/>
  <c r="AO5" i="24"/>
  <c r="AN5" i="24"/>
  <c r="AM5" i="24"/>
  <c r="AL5" i="24"/>
  <c r="AK5" i="24"/>
  <c r="AJ5" i="24"/>
  <c r="AI5" i="24"/>
  <c r="BC4" i="24"/>
  <c r="BC12" i="24" s="1"/>
  <c r="BC14" i="24" s="1"/>
  <c r="BB4" i="24"/>
  <c r="BB12" i="24" s="1"/>
  <c r="BB14" i="24" s="1"/>
  <c r="BA4" i="24"/>
  <c r="BA12" i="24" s="1"/>
  <c r="BA14" i="24" s="1"/>
  <c r="AZ4" i="24"/>
  <c r="AZ12" i="24" s="1"/>
  <c r="AZ14" i="24" s="1"/>
  <c r="AY4" i="24"/>
  <c r="AY12" i="24" s="1"/>
  <c r="AY14" i="24" s="1"/>
  <c r="AX4" i="24"/>
  <c r="AX12" i="24" s="1"/>
  <c r="AX14" i="24" s="1"/>
  <c r="AW4" i="24"/>
  <c r="AW12" i="24" s="1"/>
  <c r="AW14" i="24" s="1"/>
  <c r="AV4" i="24"/>
  <c r="AV12" i="24" s="1"/>
  <c r="AV14" i="24" s="1"/>
  <c r="AU4" i="24"/>
  <c r="AU12" i="24" s="1"/>
  <c r="AU14" i="24" s="1"/>
  <c r="AT4" i="24"/>
  <c r="AT12" i="24" s="1"/>
  <c r="AT14" i="24" s="1"/>
  <c r="AS4" i="24"/>
  <c r="AS12" i="24" s="1"/>
  <c r="AS14" i="24" s="1"/>
  <c r="AR4" i="24"/>
  <c r="AR12" i="24" s="1"/>
  <c r="AR14" i="24" s="1"/>
  <c r="AQ4" i="24"/>
  <c r="AQ12" i="24" s="1"/>
  <c r="AQ14" i="24" s="1"/>
  <c r="AP4" i="24"/>
  <c r="AP12" i="24" s="1"/>
  <c r="AP14" i="24" s="1"/>
  <c r="AO4" i="24"/>
  <c r="AO12" i="24" s="1"/>
  <c r="AO14" i="24" s="1"/>
  <c r="AN4" i="24"/>
  <c r="AN12" i="24" s="1"/>
  <c r="AN14" i="24" s="1"/>
  <c r="AM4" i="24"/>
  <c r="AM12" i="24" s="1"/>
  <c r="AM14" i="24" s="1"/>
  <c r="AL4" i="24"/>
  <c r="AL12" i="24" s="1"/>
  <c r="AL14" i="24" s="1"/>
  <c r="AK4" i="24"/>
  <c r="AK12" i="24" s="1"/>
  <c r="AK14" i="24" s="1"/>
  <c r="AJ4" i="24"/>
  <c r="AJ12" i="24" s="1"/>
  <c r="AJ14" i="24" s="1"/>
  <c r="AI4" i="24"/>
  <c r="AI12" i="24" s="1"/>
  <c r="AI14" i="24" s="1"/>
  <c r="D55" i="24"/>
  <c r="E55" i="24"/>
  <c r="F55" i="24"/>
  <c r="G55" i="24"/>
  <c r="H55" i="24"/>
  <c r="I55" i="24"/>
  <c r="J55" i="24"/>
  <c r="K55" i="24"/>
  <c r="L55" i="24"/>
  <c r="M55" i="24"/>
  <c r="N55" i="24"/>
  <c r="O55" i="24"/>
  <c r="P55" i="24"/>
  <c r="Q55" i="24"/>
  <c r="R55" i="24"/>
  <c r="S55" i="24"/>
  <c r="T55" i="24"/>
  <c r="U55" i="24"/>
  <c r="V55" i="24"/>
  <c r="W55" i="24"/>
  <c r="C55" i="24"/>
  <c r="D40" i="24"/>
  <c r="E40" i="24"/>
  <c r="F40" i="24"/>
  <c r="G40" i="24"/>
  <c r="H40" i="24"/>
  <c r="I40" i="24"/>
  <c r="J40" i="24"/>
  <c r="K40" i="24"/>
  <c r="L40" i="24"/>
  <c r="M40" i="24"/>
  <c r="N40" i="24"/>
  <c r="O40" i="24"/>
  <c r="P40" i="24"/>
  <c r="Q40" i="24"/>
  <c r="R40" i="24"/>
  <c r="S40" i="24"/>
  <c r="T40" i="24"/>
  <c r="U40" i="24"/>
  <c r="V40" i="24"/>
  <c r="W40" i="24"/>
  <c r="C40" i="24"/>
  <c r="D33" i="24"/>
  <c r="E33" i="24"/>
  <c r="F33" i="24"/>
  <c r="G33" i="24"/>
  <c r="H33" i="24"/>
  <c r="I33" i="24"/>
  <c r="J33" i="24"/>
  <c r="K33" i="24"/>
  <c r="L33" i="24"/>
  <c r="M33" i="24"/>
  <c r="N33" i="24"/>
  <c r="O33" i="24"/>
  <c r="P33" i="24"/>
  <c r="Q33" i="24"/>
  <c r="R33" i="24"/>
  <c r="S33" i="24"/>
  <c r="T33" i="24"/>
  <c r="U33" i="24"/>
  <c r="V33" i="24"/>
  <c r="W33" i="24"/>
  <c r="C33" i="24"/>
  <c r="D28" i="24"/>
  <c r="E28" i="24"/>
  <c r="F28" i="24"/>
  <c r="G28" i="24"/>
  <c r="H28" i="24"/>
  <c r="I28" i="24"/>
  <c r="J28" i="24"/>
  <c r="K28" i="24"/>
  <c r="L28" i="24"/>
  <c r="M28" i="24"/>
  <c r="N28" i="24"/>
  <c r="O28" i="24"/>
  <c r="P28" i="24"/>
  <c r="Q28" i="24"/>
  <c r="R28" i="24"/>
  <c r="S28" i="24"/>
  <c r="T28" i="24"/>
  <c r="U28" i="24"/>
  <c r="V28" i="24"/>
  <c r="W28" i="24"/>
  <c r="C28" i="24"/>
  <c r="D18" i="24"/>
  <c r="E18" i="24"/>
  <c r="F18" i="24"/>
  <c r="G18" i="24"/>
  <c r="H18" i="24"/>
  <c r="I18" i="24"/>
  <c r="J18" i="24"/>
  <c r="K18" i="24"/>
  <c r="L18" i="24"/>
  <c r="M18" i="24"/>
  <c r="N18" i="24"/>
  <c r="O18" i="24"/>
  <c r="P18" i="24"/>
  <c r="Q18" i="24"/>
  <c r="R18" i="24"/>
  <c r="S18" i="24"/>
  <c r="T18" i="24"/>
  <c r="U18" i="24"/>
  <c r="V18" i="24"/>
  <c r="W18" i="24"/>
  <c r="C18" i="24"/>
  <c r="AK37" i="24" l="1"/>
  <c r="AS37" i="24"/>
  <c r="BA37" i="24"/>
  <c r="AN37" i="24"/>
  <c r="AV37" i="24"/>
  <c r="AO37" i="24"/>
  <c r="AW37" i="24"/>
  <c r="N44" i="21"/>
  <c r="M44" i="21"/>
  <c r="L44" i="21"/>
  <c r="K44" i="21"/>
  <c r="J44" i="21"/>
  <c r="I44" i="21"/>
  <c r="H44" i="21"/>
  <c r="G44" i="21"/>
  <c r="F44" i="21"/>
  <c r="E44" i="21"/>
  <c r="D44" i="21"/>
  <c r="N43" i="21"/>
  <c r="M43" i="21"/>
  <c r="L43" i="21"/>
  <c r="K43" i="21"/>
  <c r="J43" i="21"/>
  <c r="I43" i="21"/>
  <c r="H43" i="21"/>
  <c r="G43" i="21"/>
  <c r="F43" i="21"/>
  <c r="E43" i="21"/>
  <c r="D43" i="21"/>
  <c r="N42" i="21"/>
  <c r="M42" i="21"/>
  <c r="L42" i="21"/>
  <c r="K42" i="21"/>
  <c r="J42" i="21"/>
  <c r="I42" i="21"/>
  <c r="H42" i="21"/>
  <c r="G42" i="21"/>
  <c r="F42" i="21"/>
  <c r="E42" i="21"/>
  <c r="D42" i="21"/>
  <c r="N41" i="21"/>
  <c r="M41" i="21"/>
  <c r="L41" i="21"/>
  <c r="K41" i="21"/>
  <c r="J41" i="21"/>
  <c r="I41" i="21"/>
  <c r="H41" i="21"/>
  <c r="G41" i="21"/>
  <c r="F41" i="21"/>
  <c r="E41" i="21"/>
  <c r="D41" i="21"/>
  <c r="N40" i="21"/>
  <c r="M40" i="21"/>
  <c r="L40" i="21"/>
  <c r="K40" i="21"/>
  <c r="J40" i="21"/>
  <c r="I40" i="21"/>
  <c r="H40" i="21"/>
  <c r="G40" i="21"/>
  <c r="F40" i="21"/>
  <c r="E40" i="21"/>
  <c r="D40" i="21"/>
  <c r="N39" i="21"/>
  <c r="M39" i="21"/>
  <c r="L39" i="21"/>
  <c r="K39" i="21"/>
  <c r="J39" i="21"/>
  <c r="I39" i="21"/>
  <c r="H39" i="21"/>
  <c r="G39" i="21"/>
  <c r="F39" i="21"/>
  <c r="E39" i="21"/>
  <c r="D39" i="21"/>
  <c r="N38" i="21"/>
  <c r="M38" i="21"/>
  <c r="L38" i="21"/>
  <c r="K38" i="21"/>
  <c r="J38" i="21"/>
  <c r="I38" i="21"/>
  <c r="H38" i="21"/>
  <c r="G38" i="21"/>
  <c r="F38" i="21"/>
  <c r="E38" i="21"/>
  <c r="D38" i="21"/>
  <c r="L85" i="20" l="1"/>
  <c r="K85" i="20"/>
  <c r="J85" i="20"/>
  <c r="I85" i="20"/>
  <c r="H85" i="20"/>
  <c r="G85" i="20"/>
  <c r="F85" i="20"/>
  <c r="E85" i="20"/>
  <c r="D85" i="20"/>
  <c r="C85" i="20"/>
  <c r="L80" i="20"/>
  <c r="K80" i="20"/>
  <c r="J80" i="20"/>
  <c r="I80" i="20"/>
  <c r="H80" i="20"/>
  <c r="G80" i="20"/>
  <c r="F80" i="20"/>
  <c r="E80" i="20"/>
  <c r="D80" i="20"/>
  <c r="C80" i="20"/>
  <c r="L75" i="20"/>
  <c r="K75" i="20"/>
  <c r="J75" i="20"/>
  <c r="I75" i="20"/>
  <c r="H75" i="20"/>
  <c r="G75" i="20"/>
  <c r="F75" i="20"/>
  <c r="E75" i="20"/>
  <c r="D75" i="20"/>
  <c r="C75" i="20"/>
  <c r="L70" i="20"/>
  <c r="K70" i="20"/>
  <c r="J70" i="20"/>
  <c r="I70" i="20"/>
  <c r="H70" i="20"/>
  <c r="G70" i="20"/>
  <c r="F70" i="20"/>
  <c r="E70" i="20"/>
  <c r="D70" i="20"/>
  <c r="C70" i="20"/>
  <c r="L65" i="20"/>
  <c r="K65" i="20"/>
  <c r="J65" i="20"/>
  <c r="I65" i="20"/>
  <c r="H65" i="20"/>
  <c r="G65" i="20"/>
  <c r="F65" i="20"/>
  <c r="E65" i="20"/>
  <c r="D65" i="20"/>
  <c r="C65" i="20"/>
  <c r="V35" i="30" l="1"/>
  <c r="U35" i="30"/>
  <c r="T35" i="30"/>
  <c r="S35" i="30"/>
  <c r="R35" i="30"/>
  <c r="Q35" i="30"/>
  <c r="P35" i="30"/>
  <c r="O35" i="30"/>
  <c r="N35" i="30"/>
  <c r="M35" i="30"/>
  <c r="L35" i="30"/>
  <c r="K35" i="30"/>
  <c r="J35" i="30"/>
  <c r="I35" i="30"/>
  <c r="H35" i="30"/>
  <c r="G35" i="30"/>
  <c r="F35" i="30"/>
  <c r="E35" i="30"/>
  <c r="D35" i="30"/>
  <c r="C35" i="30"/>
  <c r="V32" i="30"/>
  <c r="U32" i="30"/>
  <c r="T32" i="30"/>
  <c r="S32" i="30"/>
  <c r="R32" i="30"/>
  <c r="Q32" i="30"/>
  <c r="P32" i="30"/>
  <c r="O32" i="30"/>
  <c r="N32" i="30"/>
  <c r="M32" i="30"/>
  <c r="L32" i="30"/>
  <c r="K32" i="30"/>
  <c r="J32" i="30"/>
  <c r="I32" i="30"/>
  <c r="H32" i="30"/>
  <c r="G32" i="30"/>
  <c r="F32" i="30"/>
  <c r="E32" i="30"/>
  <c r="D32" i="30"/>
  <c r="C32" i="30"/>
  <c r="AI36" i="30"/>
  <c r="AA36" i="30"/>
  <c r="AT15" i="30"/>
  <c r="AT36" i="30" s="1"/>
  <c r="AS15" i="30"/>
  <c r="AS36" i="30" s="1"/>
  <c r="AR15" i="30"/>
  <c r="AR36" i="30" s="1"/>
  <c r="AQ15" i="30"/>
  <c r="AQ36" i="30" s="1"/>
  <c r="AP15" i="30"/>
  <c r="AP36" i="30" s="1"/>
  <c r="AO15" i="30"/>
  <c r="AO36" i="30" s="1"/>
  <c r="AN15" i="30"/>
  <c r="AN36" i="30" s="1"/>
  <c r="AM15" i="30"/>
  <c r="AM36" i="30" s="1"/>
  <c r="AL15" i="30"/>
  <c r="AL36" i="30" s="1"/>
  <c r="AK15" i="30"/>
  <c r="AK36" i="30" s="1"/>
  <c r="AJ15" i="30"/>
  <c r="AJ36" i="30" s="1"/>
  <c r="AI15" i="30"/>
  <c r="AH15" i="30"/>
  <c r="AH36" i="30" s="1"/>
  <c r="AG15" i="30"/>
  <c r="AG36" i="30" s="1"/>
  <c r="AF15" i="30"/>
  <c r="AF36" i="30" s="1"/>
  <c r="AE15" i="30"/>
  <c r="AE36" i="30" s="1"/>
  <c r="AD15" i="30"/>
  <c r="AD36" i="30" s="1"/>
  <c r="AC15" i="30"/>
  <c r="AC36" i="30" s="1"/>
  <c r="AB15" i="30"/>
  <c r="AB36" i="30" s="1"/>
  <c r="AA15" i="30"/>
  <c r="AT35" i="30"/>
  <c r="AN35" i="30"/>
  <c r="AL35" i="30"/>
  <c r="AT14" i="30"/>
  <c r="AS14" i="30"/>
  <c r="AS35" i="30" s="1"/>
  <c r="AR14" i="30"/>
  <c r="AR35" i="30" s="1"/>
  <c r="AQ14" i="30"/>
  <c r="AQ35" i="30" s="1"/>
  <c r="AP14" i="30"/>
  <c r="AP35" i="30" s="1"/>
  <c r="AO14" i="30"/>
  <c r="AO35" i="30" s="1"/>
  <c r="AN14" i="30"/>
  <c r="AM14" i="30"/>
  <c r="AM35" i="30" s="1"/>
  <c r="AL14" i="30"/>
  <c r="AK14" i="30"/>
  <c r="AK35" i="30" s="1"/>
  <c r="AJ14" i="30"/>
  <c r="AJ35" i="30" s="1"/>
  <c r="AI14" i="30"/>
  <c r="AI35" i="30" s="1"/>
  <c r="AH14" i="30"/>
  <c r="AH35" i="30" s="1"/>
  <c r="AG14" i="30"/>
  <c r="AG35" i="30" s="1"/>
  <c r="AF14" i="30"/>
  <c r="AF35" i="30" s="1"/>
  <c r="AE14" i="30"/>
  <c r="AE35" i="30" s="1"/>
  <c r="AD14" i="30"/>
  <c r="AD35" i="30" s="1"/>
  <c r="AC14" i="30"/>
  <c r="AC35" i="30" s="1"/>
  <c r="AB14" i="30"/>
  <c r="AB35" i="30" s="1"/>
  <c r="AA14" i="30"/>
  <c r="AA35" i="30" s="1"/>
  <c r="AI34" i="30"/>
  <c r="AA34" i="30"/>
  <c r="AT13" i="30"/>
  <c r="AT34" i="30" s="1"/>
  <c r="AS13" i="30"/>
  <c r="AS34" i="30" s="1"/>
  <c r="AR13" i="30"/>
  <c r="AR34" i="30" s="1"/>
  <c r="AQ13" i="30"/>
  <c r="AQ34" i="30" s="1"/>
  <c r="AP13" i="30"/>
  <c r="AP34" i="30" s="1"/>
  <c r="AO13" i="30"/>
  <c r="AO34" i="30" s="1"/>
  <c r="AN13" i="30"/>
  <c r="AN34" i="30" s="1"/>
  <c r="AM13" i="30"/>
  <c r="AM34" i="30" s="1"/>
  <c r="AL13" i="30"/>
  <c r="AL34" i="30" s="1"/>
  <c r="AK13" i="30"/>
  <c r="AK34" i="30" s="1"/>
  <c r="AJ13" i="30"/>
  <c r="AJ34" i="30" s="1"/>
  <c r="AI13" i="30"/>
  <c r="AH13" i="30"/>
  <c r="AH34" i="30" s="1"/>
  <c r="AG13" i="30"/>
  <c r="AG34" i="30" s="1"/>
  <c r="AF13" i="30"/>
  <c r="AF34" i="30" s="1"/>
  <c r="AE13" i="30"/>
  <c r="AE34" i="30" s="1"/>
  <c r="AD13" i="30"/>
  <c r="AD34" i="30" s="1"/>
  <c r="AC13" i="30"/>
  <c r="AC34" i="30" s="1"/>
  <c r="AB13" i="30"/>
  <c r="AB34" i="30" s="1"/>
  <c r="AA13" i="30"/>
  <c r="AN33" i="30"/>
  <c r="AL33" i="30"/>
  <c r="AT12" i="30"/>
  <c r="AT33" i="30" s="1"/>
  <c r="AS12" i="30"/>
  <c r="AS33" i="30" s="1"/>
  <c r="AR12" i="30"/>
  <c r="AR33" i="30" s="1"/>
  <c r="AQ12" i="30"/>
  <c r="AQ33" i="30" s="1"/>
  <c r="AP12" i="30"/>
  <c r="AP33" i="30" s="1"/>
  <c r="AO12" i="30"/>
  <c r="AO33" i="30" s="1"/>
  <c r="AN12" i="30"/>
  <c r="AM12" i="30"/>
  <c r="AM33" i="30" s="1"/>
  <c r="AL12" i="30"/>
  <c r="AK12" i="30"/>
  <c r="AK33" i="30" s="1"/>
  <c r="AJ12" i="30"/>
  <c r="AJ33" i="30" s="1"/>
  <c r="AI12" i="30"/>
  <c r="AI33" i="30" s="1"/>
  <c r="AH12" i="30"/>
  <c r="AH33" i="30" s="1"/>
  <c r="AG12" i="30"/>
  <c r="AG33" i="30" s="1"/>
  <c r="AF12" i="30"/>
  <c r="AF33" i="30" s="1"/>
  <c r="AE12" i="30"/>
  <c r="AE33" i="30" s="1"/>
  <c r="AD12" i="30"/>
  <c r="AD33" i="30" s="1"/>
  <c r="AC12" i="30"/>
  <c r="AC33" i="30" s="1"/>
  <c r="AB12" i="30"/>
  <c r="AB33" i="30" s="1"/>
  <c r="AA12" i="30"/>
  <c r="AA33" i="30" s="1"/>
  <c r="AI32" i="30"/>
  <c r="AA32" i="30"/>
  <c r="AT11" i="30"/>
  <c r="AT32" i="30" s="1"/>
  <c r="AS11" i="30"/>
  <c r="AS32" i="30" s="1"/>
  <c r="AR11" i="30"/>
  <c r="AR32" i="30" s="1"/>
  <c r="AQ11" i="30"/>
  <c r="AQ32" i="30" s="1"/>
  <c r="AP11" i="30"/>
  <c r="AP32" i="30" s="1"/>
  <c r="AO11" i="30"/>
  <c r="AO32" i="30" s="1"/>
  <c r="AN11" i="30"/>
  <c r="AN32" i="30" s="1"/>
  <c r="AM11" i="30"/>
  <c r="AM32" i="30" s="1"/>
  <c r="AL11" i="30"/>
  <c r="AL32" i="30" s="1"/>
  <c r="AK11" i="30"/>
  <c r="AK32" i="30" s="1"/>
  <c r="AJ11" i="30"/>
  <c r="AJ32" i="30" s="1"/>
  <c r="AI11" i="30"/>
  <c r="AH11" i="30"/>
  <c r="AH32" i="30" s="1"/>
  <c r="AG11" i="30"/>
  <c r="AG32" i="30" s="1"/>
  <c r="AF11" i="30"/>
  <c r="AF32" i="30" s="1"/>
  <c r="AE11" i="30"/>
  <c r="AE32" i="30" s="1"/>
  <c r="AD11" i="30"/>
  <c r="AD32" i="30" s="1"/>
  <c r="AC11" i="30"/>
  <c r="AC32" i="30" s="1"/>
  <c r="AB11" i="30"/>
  <c r="AB32" i="30" s="1"/>
  <c r="AA11" i="30"/>
  <c r="AN31" i="30"/>
  <c r="AL31" i="30"/>
  <c r="AT10" i="30"/>
  <c r="AT31" i="30" s="1"/>
  <c r="AS10" i="30"/>
  <c r="AS31" i="30" s="1"/>
  <c r="AR10" i="30"/>
  <c r="AR31" i="30" s="1"/>
  <c r="AQ10" i="30"/>
  <c r="AQ31" i="30" s="1"/>
  <c r="AP10" i="30"/>
  <c r="AP31" i="30" s="1"/>
  <c r="AO10" i="30"/>
  <c r="AO31" i="30" s="1"/>
  <c r="AN10" i="30"/>
  <c r="AM10" i="30"/>
  <c r="AM31" i="30" s="1"/>
  <c r="AL10" i="30"/>
  <c r="AK10" i="30"/>
  <c r="AK31" i="30" s="1"/>
  <c r="AJ10" i="30"/>
  <c r="AJ31" i="30" s="1"/>
  <c r="AI10" i="30"/>
  <c r="AI31" i="30" s="1"/>
  <c r="AH10" i="30"/>
  <c r="AH31" i="30" s="1"/>
  <c r="AG10" i="30"/>
  <c r="AG31" i="30" s="1"/>
  <c r="AF10" i="30"/>
  <c r="AF31" i="30" s="1"/>
  <c r="AE10" i="30"/>
  <c r="AE31" i="30" s="1"/>
  <c r="AD10" i="30"/>
  <c r="AD31" i="30" s="1"/>
  <c r="AC10" i="30"/>
  <c r="AC31" i="30" s="1"/>
  <c r="AB10" i="30"/>
  <c r="AB31" i="30" s="1"/>
  <c r="AA10" i="30"/>
  <c r="AA31" i="30" s="1"/>
  <c r="AI30" i="30"/>
  <c r="AA30" i="30"/>
  <c r="AT9" i="30"/>
  <c r="AT30" i="30" s="1"/>
  <c r="AS9" i="30"/>
  <c r="AS30" i="30" s="1"/>
  <c r="AR9" i="30"/>
  <c r="AR30" i="30" s="1"/>
  <c r="AQ9" i="30"/>
  <c r="AQ30" i="30" s="1"/>
  <c r="AP9" i="30"/>
  <c r="AP30" i="30" s="1"/>
  <c r="AO9" i="30"/>
  <c r="AO30" i="30" s="1"/>
  <c r="AN9" i="30"/>
  <c r="AN30" i="30" s="1"/>
  <c r="AM9" i="30"/>
  <c r="AM30" i="30" s="1"/>
  <c r="AL9" i="30"/>
  <c r="AL30" i="30" s="1"/>
  <c r="AK9" i="30"/>
  <c r="AK30" i="30" s="1"/>
  <c r="AJ9" i="30"/>
  <c r="AJ30" i="30" s="1"/>
  <c r="AI9" i="30"/>
  <c r="AH9" i="30"/>
  <c r="AH30" i="30" s="1"/>
  <c r="AG9" i="30"/>
  <c r="AG30" i="30" s="1"/>
  <c r="AF9" i="30"/>
  <c r="AF30" i="30" s="1"/>
  <c r="AE9" i="30"/>
  <c r="AE30" i="30" s="1"/>
  <c r="AD9" i="30"/>
  <c r="AD30" i="30" s="1"/>
  <c r="AC9" i="30"/>
  <c r="AC30" i="30" s="1"/>
  <c r="AB9" i="30"/>
  <c r="AB30" i="30" s="1"/>
  <c r="AA9" i="30"/>
  <c r="AN29" i="30"/>
  <c r="AL29" i="30"/>
  <c r="AT8" i="30"/>
  <c r="AT29" i="30" s="1"/>
  <c r="AS8" i="30"/>
  <c r="AS29" i="30" s="1"/>
  <c r="AR8" i="30"/>
  <c r="AR29" i="30" s="1"/>
  <c r="AQ8" i="30"/>
  <c r="AQ29" i="30" s="1"/>
  <c r="AP8" i="30"/>
  <c r="AP29" i="30" s="1"/>
  <c r="AO8" i="30"/>
  <c r="AO29" i="30" s="1"/>
  <c r="AN8" i="30"/>
  <c r="AM8" i="30"/>
  <c r="AM29" i="30" s="1"/>
  <c r="AL8" i="30"/>
  <c r="AK8" i="30"/>
  <c r="AK29" i="30" s="1"/>
  <c r="AJ8" i="30"/>
  <c r="AJ29" i="30" s="1"/>
  <c r="AI8" i="30"/>
  <c r="AI29" i="30" s="1"/>
  <c r="AH8" i="30"/>
  <c r="AH29" i="30" s="1"/>
  <c r="AG8" i="30"/>
  <c r="AG29" i="30" s="1"/>
  <c r="AF8" i="30"/>
  <c r="AF29" i="30" s="1"/>
  <c r="AE8" i="30"/>
  <c r="AE29" i="30" s="1"/>
  <c r="AD8" i="30"/>
  <c r="AD29" i="30" s="1"/>
  <c r="AC8" i="30"/>
  <c r="AC29" i="30" s="1"/>
  <c r="AB8" i="30"/>
  <c r="AB29" i="30" s="1"/>
  <c r="AA8" i="30"/>
  <c r="AA29" i="30" s="1"/>
  <c r="AI28" i="30"/>
  <c r="AA28" i="30"/>
  <c r="AT7" i="30"/>
  <c r="AT28" i="30" s="1"/>
  <c r="AS7" i="30"/>
  <c r="AS28" i="30" s="1"/>
  <c r="AR7" i="30"/>
  <c r="AR28" i="30" s="1"/>
  <c r="AQ7" i="30"/>
  <c r="AQ28" i="30" s="1"/>
  <c r="AP7" i="30"/>
  <c r="AP28" i="30" s="1"/>
  <c r="AO7" i="30"/>
  <c r="AO28" i="30" s="1"/>
  <c r="AN7" i="30"/>
  <c r="AN28" i="30" s="1"/>
  <c r="AM7" i="30"/>
  <c r="AM28" i="30" s="1"/>
  <c r="AL7" i="30"/>
  <c r="AL28" i="30" s="1"/>
  <c r="AK7" i="30"/>
  <c r="AK28" i="30" s="1"/>
  <c r="AJ7" i="30"/>
  <c r="AJ28" i="30" s="1"/>
  <c r="AI7" i="30"/>
  <c r="AH7" i="30"/>
  <c r="AH28" i="30" s="1"/>
  <c r="AG7" i="30"/>
  <c r="AG28" i="30" s="1"/>
  <c r="AF7" i="30"/>
  <c r="AF28" i="30" s="1"/>
  <c r="AE7" i="30"/>
  <c r="AE28" i="30" s="1"/>
  <c r="AD7" i="30"/>
  <c r="AD28" i="30" s="1"/>
  <c r="AC7" i="30"/>
  <c r="AC28" i="30" s="1"/>
  <c r="AB7" i="30"/>
  <c r="AB28" i="30" s="1"/>
  <c r="AA7" i="30"/>
  <c r="AN27" i="30"/>
  <c r="AL27" i="30"/>
  <c r="AT6" i="30"/>
  <c r="AT27" i="30" s="1"/>
  <c r="AS6" i="30"/>
  <c r="AS27" i="30" s="1"/>
  <c r="AR6" i="30"/>
  <c r="AR27" i="30" s="1"/>
  <c r="AQ6" i="30"/>
  <c r="AQ27" i="30" s="1"/>
  <c r="AP6" i="30"/>
  <c r="AP27" i="30" s="1"/>
  <c r="AO6" i="30"/>
  <c r="AO27" i="30" s="1"/>
  <c r="AN6" i="30"/>
  <c r="AM6" i="30"/>
  <c r="AM27" i="30" s="1"/>
  <c r="AL6" i="30"/>
  <c r="AK6" i="30"/>
  <c r="AK27" i="30" s="1"/>
  <c r="AJ6" i="30"/>
  <c r="AJ27" i="30" s="1"/>
  <c r="AI6" i="30"/>
  <c r="AI27" i="30" s="1"/>
  <c r="AH6" i="30"/>
  <c r="AH27" i="30" s="1"/>
  <c r="AG6" i="30"/>
  <c r="AG27" i="30" s="1"/>
  <c r="AF6" i="30"/>
  <c r="AF27" i="30" s="1"/>
  <c r="AE6" i="30"/>
  <c r="AE27" i="30" s="1"/>
  <c r="AD6" i="30"/>
  <c r="AD27" i="30" s="1"/>
  <c r="AC6" i="30"/>
  <c r="AC27" i="30" s="1"/>
  <c r="AB6" i="30"/>
  <c r="AB27" i="30" s="1"/>
  <c r="AA6" i="30"/>
  <c r="AA27" i="30" s="1"/>
  <c r="AI26" i="30"/>
  <c r="AA26" i="30"/>
  <c r="AT5" i="30"/>
  <c r="AT26" i="30" s="1"/>
  <c r="AS5" i="30"/>
  <c r="AS26" i="30" s="1"/>
  <c r="AR5" i="30"/>
  <c r="AR26" i="30" s="1"/>
  <c r="AQ5" i="30"/>
  <c r="AQ26" i="30" s="1"/>
  <c r="AP5" i="30"/>
  <c r="AP26" i="30" s="1"/>
  <c r="AO5" i="30"/>
  <c r="AO26" i="30" s="1"/>
  <c r="AN5" i="30"/>
  <c r="AN26" i="30" s="1"/>
  <c r="AM5" i="30"/>
  <c r="AM26" i="30" s="1"/>
  <c r="AL5" i="30"/>
  <c r="AL26" i="30" s="1"/>
  <c r="AK5" i="30"/>
  <c r="AK26" i="30" s="1"/>
  <c r="AJ5" i="30"/>
  <c r="AJ26" i="30" s="1"/>
  <c r="AI5" i="30"/>
  <c r="AH5" i="30"/>
  <c r="AH26" i="30" s="1"/>
  <c r="AG5" i="30"/>
  <c r="AG26" i="30" s="1"/>
  <c r="AF5" i="30"/>
  <c r="AF26" i="30" s="1"/>
  <c r="AE5" i="30"/>
  <c r="AE26" i="30" s="1"/>
  <c r="AD5" i="30"/>
  <c r="AD26" i="30" s="1"/>
  <c r="AC5" i="30"/>
  <c r="AC26" i="30" s="1"/>
  <c r="AB5" i="30"/>
  <c r="AB26" i="30" s="1"/>
  <c r="AA5" i="30"/>
  <c r="AN25" i="30"/>
  <c r="AL25" i="30"/>
  <c r="AT4" i="30"/>
  <c r="AT25" i="30" s="1"/>
  <c r="AS4" i="30"/>
  <c r="AS25" i="30" s="1"/>
  <c r="AR4" i="30"/>
  <c r="AR25" i="30" s="1"/>
  <c r="AQ4" i="30"/>
  <c r="AQ25" i="30" s="1"/>
  <c r="AP4" i="30"/>
  <c r="AP25" i="30" s="1"/>
  <c r="AO4" i="30"/>
  <c r="AO25" i="30" s="1"/>
  <c r="AN4" i="30"/>
  <c r="AM4" i="30"/>
  <c r="AM25" i="30" s="1"/>
  <c r="AL4" i="30"/>
  <c r="AK4" i="30"/>
  <c r="AK25" i="30" s="1"/>
  <c r="AJ4" i="30"/>
  <c r="AJ25" i="30" s="1"/>
  <c r="AI4" i="30"/>
  <c r="AI25" i="30" s="1"/>
  <c r="AH4" i="30"/>
  <c r="AH25" i="30" s="1"/>
  <c r="AG4" i="30"/>
  <c r="AG25" i="30" s="1"/>
  <c r="AF4" i="30"/>
  <c r="AF25" i="30" s="1"/>
  <c r="AE4" i="30"/>
  <c r="AE25" i="30" s="1"/>
  <c r="AD4" i="30"/>
  <c r="AD25" i="30" s="1"/>
  <c r="AC4" i="30"/>
  <c r="AC25" i="30" s="1"/>
  <c r="AB4" i="30"/>
  <c r="AB25" i="30" s="1"/>
  <c r="AA4" i="30"/>
  <c r="AA25" i="30" s="1"/>
  <c r="E47" i="31"/>
  <c r="D47" i="31"/>
  <c r="C47" i="31"/>
  <c r="E22" i="31"/>
  <c r="K10" i="31" s="1"/>
  <c r="D22" i="31"/>
  <c r="D46" i="31" s="1"/>
  <c r="C22" i="31"/>
  <c r="C46" i="31" s="1"/>
  <c r="K13" i="31"/>
  <c r="K12" i="31"/>
  <c r="E45" i="31"/>
  <c r="D45" i="31"/>
  <c r="C45" i="31"/>
  <c r="K11" i="31"/>
  <c r="K9" i="31"/>
  <c r="E44" i="31"/>
  <c r="D44" i="31"/>
  <c r="C44" i="31"/>
  <c r="K7" i="31"/>
  <c r="K6" i="31"/>
  <c r="E43" i="31"/>
  <c r="D43" i="31"/>
  <c r="C43" i="31"/>
  <c r="K5" i="31"/>
  <c r="K8" i="31" l="1"/>
  <c r="E46" i="31"/>
  <c r="K4" i="31"/>
  <c r="AT8" i="13"/>
  <c r="AS8" i="13"/>
  <c r="AR8" i="13"/>
  <c r="AQ8" i="13"/>
  <c r="AP8" i="13"/>
  <c r="AO8" i="13"/>
  <c r="AN8" i="13"/>
  <c r="AM8" i="13"/>
  <c r="AL8" i="13"/>
  <c r="AK8" i="13"/>
  <c r="AJ8" i="13"/>
  <c r="AI8" i="13"/>
  <c r="AH8" i="13"/>
  <c r="AG8" i="13"/>
  <c r="AF8" i="13"/>
  <c r="AE8" i="13"/>
  <c r="AD8" i="13"/>
  <c r="AC8" i="13"/>
  <c r="AB8" i="13"/>
  <c r="AA8" i="13"/>
  <c r="AT7" i="13"/>
  <c r="AS7" i="13"/>
  <c r="AR7" i="13"/>
  <c r="AQ7" i="13"/>
  <c r="AP7" i="13"/>
  <c r="AO7" i="13"/>
  <c r="AN7" i="13"/>
  <c r="AM7" i="13"/>
  <c r="AL7" i="13"/>
  <c r="AK7" i="13"/>
  <c r="AJ7" i="13"/>
  <c r="AI7" i="13"/>
  <c r="AH7" i="13"/>
  <c r="AG7" i="13"/>
  <c r="AF7" i="13"/>
  <c r="AE7" i="13"/>
  <c r="AD7" i="13"/>
  <c r="AC7" i="13"/>
  <c r="AB7" i="13"/>
  <c r="AA7" i="13"/>
  <c r="AT6" i="13"/>
  <c r="AS6" i="13"/>
  <c r="AR6" i="13"/>
  <c r="AQ6" i="13"/>
  <c r="AP6" i="13"/>
  <c r="AO6" i="13"/>
  <c r="AN6" i="13"/>
  <c r="AM6" i="13"/>
  <c r="AL6" i="13"/>
  <c r="AK6" i="13"/>
  <c r="AJ6" i="13"/>
  <c r="AI6" i="13"/>
  <c r="AH6" i="13"/>
  <c r="AG6" i="13"/>
  <c r="AF6" i="13"/>
  <c r="AE6" i="13"/>
  <c r="AD6" i="13"/>
  <c r="AC6" i="13"/>
  <c r="AB6" i="13"/>
  <c r="AA6" i="13"/>
  <c r="AT5" i="13"/>
  <c r="AT9" i="13" s="1"/>
  <c r="AS5" i="13"/>
  <c r="AR5" i="13"/>
  <c r="AQ5" i="13"/>
  <c r="AP5" i="13"/>
  <c r="AO5" i="13"/>
  <c r="AN5" i="13"/>
  <c r="AM5" i="13"/>
  <c r="AM9" i="13" s="1"/>
  <c r="AL5" i="13"/>
  <c r="AL9" i="13" s="1"/>
  <c r="AK5" i="13"/>
  <c r="AJ5" i="13"/>
  <c r="AI5" i="13"/>
  <c r="AH5" i="13"/>
  <c r="AG5" i="13"/>
  <c r="AF5" i="13"/>
  <c r="AE5" i="13"/>
  <c r="AE9" i="13" s="1"/>
  <c r="AD5" i="13"/>
  <c r="AD9" i="13" s="1"/>
  <c r="AC5" i="13"/>
  <c r="AB5" i="13"/>
  <c r="AA5" i="13"/>
  <c r="AT4" i="13"/>
  <c r="AS4" i="13"/>
  <c r="AS9" i="13" s="1"/>
  <c r="AR4" i="13"/>
  <c r="AR9" i="13" s="1"/>
  <c r="AQ4" i="13"/>
  <c r="AQ9" i="13" s="1"/>
  <c r="AP4" i="13"/>
  <c r="AP9" i="13" s="1"/>
  <c r="AO4" i="13"/>
  <c r="AO9" i="13" s="1"/>
  <c r="AN4" i="13"/>
  <c r="AN9" i="13" s="1"/>
  <c r="AM4" i="13"/>
  <c r="AL4" i="13"/>
  <c r="AK4" i="13"/>
  <c r="AK9" i="13" s="1"/>
  <c r="AJ4" i="13"/>
  <c r="AJ9" i="13" s="1"/>
  <c r="AI4" i="13"/>
  <c r="AI9" i="13" s="1"/>
  <c r="AH4" i="13"/>
  <c r="AH9" i="13" s="1"/>
  <c r="AG4" i="13"/>
  <c r="AG9" i="13" s="1"/>
  <c r="AF4" i="13"/>
  <c r="AF9" i="13" s="1"/>
  <c r="AE4" i="13"/>
  <c r="AD4" i="13"/>
  <c r="AC4" i="13"/>
  <c r="AC9" i="13" s="1"/>
  <c r="AB4" i="13"/>
  <c r="AB9" i="13" s="1"/>
  <c r="AA4" i="13"/>
  <c r="AA9" i="13" s="1"/>
  <c r="U8" i="28"/>
  <c r="T8" i="28"/>
  <c r="S8" i="28"/>
  <c r="R8" i="28"/>
  <c r="M8" i="28"/>
  <c r="L8" i="28"/>
  <c r="K8" i="28"/>
  <c r="J8" i="28"/>
  <c r="E8" i="28"/>
  <c r="D8" i="28"/>
  <c r="C8" i="28"/>
  <c r="V6" i="28"/>
  <c r="V8" i="28" s="1"/>
  <c r="U6" i="28"/>
  <c r="T6" i="28"/>
  <c r="S6" i="28"/>
  <c r="R6" i="28"/>
  <c r="Q6" i="28"/>
  <c r="Q8" i="28" s="1"/>
  <c r="P6" i="28"/>
  <c r="P8" i="28" s="1"/>
  <c r="O6" i="28"/>
  <c r="O8" i="28" s="1"/>
  <c r="N6" i="28"/>
  <c r="N8" i="28" s="1"/>
  <c r="M6" i="28"/>
  <c r="L6" i="28"/>
  <c r="K6" i="28"/>
  <c r="J6" i="28"/>
  <c r="I6" i="28"/>
  <c r="I8" i="28" s="1"/>
  <c r="H6" i="28"/>
  <c r="H8" i="28" s="1"/>
  <c r="G6" i="28"/>
  <c r="G8" i="28" s="1"/>
  <c r="F6" i="28"/>
  <c r="F8" i="28" s="1"/>
  <c r="E6" i="28"/>
  <c r="D6" i="28"/>
  <c r="C6" i="28"/>
  <c r="Y5" i="9" l="1"/>
  <c r="X5" i="9"/>
  <c r="Y4" i="9"/>
  <c r="Y6" i="9" s="1"/>
  <c r="X4" i="9"/>
  <c r="X6" i="9" s="1"/>
  <c r="P5" i="9"/>
  <c r="Q5" i="9"/>
  <c r="R5" i="9"/>
  <c r="S5" i="9"/>
  <c r="T5" i="9"/>
  <c r="U5" i="9"/>
  <c r="O5" i="9"/>
  <c r="P4" i="9"/>
  <c r="Q4" i="9"/>
  <c r="Q6" i="9" s="1"/>
  <c r="R4" i="9"/>
  <c r="S4" i="9"/>
  <c r="T4" i="9"/>
  <c r="T6" i="9" s="1"/>
  <c r="U4" i="9"/>
  <c r="U6" i="9" s="1"/>
  <c r="O4" i="9"/>
  <c r="E15" i="9"/>
  <c r="D15" i="9"/>
  <c r="O6" i="9" l="1"/>
  <c r="S6" i="9"/>
  <c r="R6" i="9"/>
  <c r="P6" i="9"/>
  <c r="F18" i="17"/>
  <c r="D18" i="17"/>
  <c r="D17" i="17"/>
  <c r="F17" i="17" s="1"/>
  <c r="D16" i="17"/>
  <c r="F16" i="17" s="1"/>
  <c r="D15" i="17"/>
  <c r="F15" i="17" s="1"/>
  <c r="F14" i="17"/>
  <c r="D14" i="17"/>
  <c r="D13" i="17"/>
  <c r="F13" i="17" s="1"/>
  <c r="D12" i="17"/>
  <c r="F12" i="17" s="1"/>
  <c r="D11" i="17"/>
  <c r="F11" i="17" s="1"/>
  <c r="F10" i="17"/>
  <c r="D10" i="17"/>
  <c r="D9" i="17"/>
  <c r="F9" i="17" s="1"/>
  <c r="D8" i="17"/>
  <c r="F8" i="17" s="1"/>
  <c r="D7" i="17"/>
  <c r="F7" i="17" s="1"/>
  <c r="F6" i="17"/>
  <c r="D6" i="17"/>
  <c r="D5" i="17"/>
  <c r="F5" i="17" s="1"/>
  <c r="D4" i="17"/>
  <c r="F4" i="17" s="1"/>
  <c r="O4" i="8" l="1"/>
  <c r="P4" i="8"/>
  <c r="Q4" i="8"/>
  <c r="R4" i="8"/>
  <c r="S4" i="8"/>
  <c r="T4" i="8"/>
  <c r="T9" i="8" s="1"/>
  <c r="U4" i="8"/>
  <c r="U9" i="8" s="1"/>
  <c r="O5" i="8"/>
  <c r="P5" i="8"/>
  <c r="Q5" i="8"/>
  <c r="R5" i="8"/>
  <c r="S5" i="8"/>
  <c r="T5" i="8"/>
  <c r="U5" i="8"/>
  <c r="O6" i="8"/>
  <c r="O9" i="8" s="1"/>
  <c r="P6" i="8"/>
  <c r="Q6" i="8"/>
  <c r="R6" i="8"/>
  <c r="S6" i="8"/>
  <c r="T6" i="8"/>
  <c r="U6" i="8"/>
  <c r="O7" i="8"/>
  <c r="P7" i="8"/>
  <c r="P9" i="8" s="1"/>
  <c r="Q7" i="8"/>
  <c r="R7" i="8"/>
  <c r="S7" i="8"/>
  <c r="T7" i="8"/>
  <c r="U7" i="8"/>
  <c r="O8" i="8"/>
  <c r="P8" i="8"/>
  <c r="Q8" i="8"/>
  <c r="Q9" i="8" s="1"/>
  <c r="R8" i="8"/>
  <c r="S8" i="8"/>
  <c r="T8" i="8"/>
  <c r="U8" i="8"/>
  <c r="R9" i="8"/>
  <c r="S9" i="8"/>
  <c r="N9" i="8"/>
  <c r="D13" i="8"/>
  <c r="E13" i="8"/>
  <c r="F13" i="8"/>
  <c r="G13" i="8"/>
  <c r="H13" i="8"/>
  <c r="I13" i="8"/>
  <c r="J13" i="8"/>
  <c r="C13" i="8"/>
  <c r="N8" i="8"/>
  <c r="N7" i="8"/>
  <c r="N6" i="8"/>
  <c r="N5" i="8"/>
  <c r="N4" i="8"/>
  <c r="D18" i="2" l="1"/>
  <c r="C18" i="2"/>
  <c r="O9" i="7"/>
  <c r="P9" i="7"/>
  <c r="Q9" i="7"/>
  <c r="R9" i="7"/>
  <c r="S9" i="7"/>
  <c r="T9" i="7"/>
  <c r="U9" i="7"/>
  <c r="N9" i="7"/>
  <c r="O8" i="7"/>
  <c r="P8" i="7"/>
  <c r="Q8" i="7"/>
  <c r="R8" i="7"/>
  <c r="S8" i="7"/>
  <c r="T8" i="7"/>
  <c r="U8" i="7"/>
  <c r="O7" i="7"/>
  <c r="P7" i="7"/>
  <c r="Q7" i="7"/>
  <c r="R7" i="7"/>
  <c r="S7" i="7"/>
  <c r="T7" i="7"/>
  <c r="U7" i="7"/>
  <c r="O6" i="7"/>
  <c r="P6" i="7"/>
  <c r="Q6" i="7"/>
  <c r="R6" i="7"/>
  <c r="S6" i="7"/>
  <c r="T6" i="7"/>
  <c r="U6" i="7"/>
  <c r="G12" i="7"/>
  <c r="H12" i="7"/>
  <c r="I12" i="7"/>
  <c r="J12" i="7"/>
  <c r="F12" i="7"/>
  <c r="E12" i="7"/>
  <c r="D12" i="7"/>
  <c r="C12" i="7"/>
  <c r="N8" i="7"/>
  <c r="N7" i="7"/>
  <c r="N6" i="7"/>
  <c r="O5" i="7"/>
  <c r="P5" i="7"/>
  <c r="Q5" i="7"/>
  <c r="R5" i="7"/>
  <c r="S5" i="7"/>
  <c r="T5" i="7"/>
  <c r="U5" i="7"/>
  <c r="N5" i="7"/>
  <c r="R4" i="7"/>
  <c r="S4" i="7"/>
  <c r="T4" i="7"/>
  <c r="U4" i="7"/>
  <c r="Q4" i="7"/>
  <c r="P4" i="7"/>
  <c r="O4" i="7"/>
  <c r="N4" i="7"/>
  <c r="I9" i="2"/>
  <c r="I8" i="2"/>
  <c r="I7" i="2"/>
  <c r="I6" i="2"/>
  <c r="I5" i="2"/>
  <c r="I4" i="2"/>
  <c r="I10" i="2" s="1"/>
  <c r="H9" i="2"/>
  <c r="H8" i="2"/>
  <c r="H7" i="2"/>
  <c r="H6" i="2"/>
  <c r="H5" i="2"/>
  <c r="H4" i="2"/>
  <c r="H10" i="2" s="1"/>
  <c r="Z3" i="14"/>
  <c r="AB9" i="1"/>
  <c r="AC9" i="1"/>
  <c r="AD9" i="1"/>
  <c r="AE9" i="1"/>
  <c r="AF9" i="1"/>
  <c r="AG9" i="1"/>
  <c r="AH9" i="1"/>
  <c r="AI9" i="1"/>
  <c r="AJ9" i="1"/>
  <c r="AK9" i="1"/>
  <c r="AL9" i="1"/>
  <c r="AM9" i="1"/>
  <c r="AN9" i="1"/>
  <c r="AO9" i="1"/>
  <c r="AP9" i="1"/>
  <c r="AQ9" i="1"/>
  <c r="AR9" i="1"/>
  <c r="AS9" i="1"/>
  <c r="AT9" i="1"/>
  <c r="AB8" i="1"/>
  <c r="AC8" i="1"/>
  <c r="AD8" i="1"/>
  <c r="AE8" i="1"/>
  <c r="AF8" i="1"/>
  <c r="AG8" i="1"/>
  <c r="AH8" i="1"/>
  <c r="AI8" i="1"/>
  <c r="AJ8" i="1"/>
  <c r="AK8" i="1"/>
  <c r="AL8" i="1"/>
  <c r="AM8" i="1"/>
  <c r="AN8" i="1"/>
  <c r="AO8" i="1"/>
  <c r="AP8" i="1"/>
  <c r="AQ8" i="1"/>
  <c r="AR8" i="1"/>
  <c r="AS8" i="1"/>
  <c r="AT8" i="1"/>
  <c r="AB7" i="1"/>
  <c r="AC7" i="1"/>
  <c r="AD7" i="1"/>
  <c r="AE7" i="1"/>
  <c r="AF7" i="1"/>
  <c r="AG7" i="1"/>
  <c r="AH7" i="1"/>
  <c r="AI7" i="1"/>
  <c r="AJ7" i="1"/>
  <c r="AK7" i="1"/>
  <c r="AL7" i="1"/>
  <c r="AM7" i="1"/>
  <c r="AN7" i="1"/>
  <c r="AO7" i="1"/>
  <c r="AP7" i="1"/>
  <c r="AQ7" i="1"/>
  <c r="AR7" i="1"/>
  <c r="AS7" i="1"/>
  <c r="AT7" i="1"/>
  <c r="AB6" i="1"/>
  <c r="AC6" i="1"/>
  <c r="AD6" i="1"/>
  <c r="AE6" i="1"/>
  <c r="AF6" i="1"/>
  <c r="AG6" i="1"/>
  <c r="AH6" i="1"/>
  <c r="AI6" i="1"/>
  <c r="AJ6" i="1"/>
  <c r="AK6" i="1"/>
  <c r="AL6" i="1"/>
  <c r="AM6" i="1"/>
  <c r="AN6" i="1"/>
  <c r="AO6" i="1"/>
  <c r="AP6" i="1"/>
  <c r="AQ6" i="1"/>
  <c r="AR6" i="1"/>
  <c r="AS6" i="1"/>
  <c r="AT6" i="1"/>
  <c r="AB5" i="1"/>
  <c r="AC5" i="1"/>
  <c r="AD5" i="1"/>
  <c r="AE5" i="1"/>
  <c r="AF5" i="1"/>
  <c r="AG5" i="1"/>
  <c r="AH5" i="1"/>
  <c r="AI5" i="1"/>
  <c r="AJ5" i="1"/>
  <c r="AK5" i="1"/>
  <c r="AL5" i="1"/>
  <c r="AM5" i="1"/>
  <c r="AN5" i="1"/>
  <c r="AO5" i="1"/>
  <c r="AP5" i="1"/>
  <c r="AQ5" i="1"/>
  <c r="AR5" i="1"/>
  <c r="AS5" i="1"/>
  <c r="AT5" i="1"/>
  <c r="AB4" i="1"/>
  <c r="AC4" i="1"/>
  <c r="AD4" i="1"/>
  <c r="AE4" i="1"/>
  <c r="AF4" i="1"/>
  <c r="AG4" i="1"/>
  <c r="AH4" i="1"/>
  <c r="AI4" i="1"/>
  <c r="AJ4" i="1"/>
  <c r="AK4" i="1"/>
  <c r="AL4" i="1"/>
  <c r="AM4" i="1"/>
  <c r="AN4" i="1"/>
  <c r="AO4" i="1"/>
  <c r="AP4" i="1"/>
  <c r="AQ4" i="1"/>
  <c r="AR4" i="1"/>
  <c r="AS4" i="1"/>
  <c r="AT4" i="1"/>
  <c r="AA9" i="1"/>
  <c r="AA8" i="1"/>
  <c r="AA7" i="1"/>
  <c r="AA6" i="1"/>
  <c r="AA5" i="1"/>
  <c r="AA4" i="1"/>
  <c r="E46" i="1"/>
  <c r="F46" i="1"/>
  <c r="G46" i="1"/>
  <c r="H46" i="1"/>
  <c r="I46" i="1"/>
  <c r="J46" i="1"/>
  <c r="K46" i="1"/>
  <c r="L46" i="1"/>
  <c r="M46" i="1"/>
  <c r="N46" i="1"/>
  <c r="O46" i="1"/>
  <c r="P46" i="1"/>
  <c r="Q46" i="1"/>
  <c r="R46" i="1"/>
  <c r="S46" i="1"/>
  <c r="T46" i="1"/>
  <c r="U46" i="1"/>
  <c r="V46" i="1"/>
  <c r="W46" i="1"/>
  <c r="D46" i="1"/>
  <c r="E30" i="14" l="1"/>
  <c r="F30" i="14"/>
  <c r="G30" i="14"/>
  <c r="H30" i="14"/>
  <c r="I30" i="14"/>
  <c r="J30" i="14"/>
  <c r="K30" i="14"/>
  <c r="L30" i="14"/>
  <c r="M30" i="14"/>
  <c r="N30" i="14"/>
  <c r="O30" i="14"/>
  <c r="P30" i="14"/>
  <c r="Q30" i="14"/>
  <c r="R30" i="14"/>
  <c r="S30" i="14"/>
  <c r="T30" i="14"/>
  <c r="U30" i="14"/>
  <c r="V30" i="14"/>
  <c r="W30" i="14"/>
  <c r="D30" i="14"/>
  <c r="E15" i="14"/>
  <c r="F15" i="14"/>
  <c r="G15" i="14"/>
  <c r="H15" i="14"/>
  <c r="I15" i="14"/>
  <c r="J15" i="14"/>
  <c r="K15" i="14"/>
  <c r="L15" i="14"/>
  <c r="M15" i="14"/>
  <c r="N15" i="14"/>
  <c r="O15" i="14"/>
  <c r="P15" i="14"/>
  <c r="Q15" i="14"/>
  <c r="R15" i="14"/>
  <c r="S15" i="14"/>
  <c r="T15" i="14"/>
  <c r="U15" i="14"/>
  <c r="V15" i="14"/>
  <c r="W15" i="14"/>
  <c r="D15" i="14"/>
  <c r="F26" i="15"/>
  <c r="G26" i="15"/>
  <c r="H26" i="15"/>
  <c r="I26" i="15"/>
  <c r="J26" i="15"/>
  <c r="K26" i="15"/>
  <c r="L26" i="15"/>
  <c r="M26" i="15"/>
  <c r="N26" i="15"/>
  <c r="O26" i="15"/>
  <c r="P26" i="15"/>
  <c r="Q26" i="15"/>
  <c r="R26" i="15"/>
  <c r="S26" i="15"/>
  <c r="T26" i="15"/>
  <c r="U26" i="15"/>
  <c r="V26" i="15"/>
  <c r="W26" i="15"/>
  <c r="E26" i="15"/>
</calcChain>
</file>

<file path=xl/comments1.xml><?xml version="1.0" encoding="utf-8"?>
<comments xmlns="http://schemas.openxmlformats.org/spreadsheetml/2006/main">
  <authors>
    <author>www.statistikdatabasen.scb.se</author>
  </authors>
  <commentList>
    <comment ref="B4" authorId="0" shapeId="0">
      <text>
        <r>
          <rPr>
            <sz val="8"/>
            <color rgb="FF000000"/>
            <rFont val="Tahoma"/>
            <family val="2"/>
          </rPr>
          <t xml:space="preserve">Mark som används eller lämpligen kan användas för växtodling eller bete och som är lämplig att plöja.
</t>
        </r>
      </text>
    </comment>
    <comment ref="B6" authorId="0" shapeId="0">
      <text>
        <r>
          <rPr>
            <sz val="8"/>
            <color rgb="FF000000"/>
            <rFont val="Tahoma"/>
            <family val="2"/>
          </rPr>
          <t xml:space="preserve">Arealen skogsmark, produktiv utgörs av mark som, i enlighet med  FAO:s definition, är lämplig för skogsproduktion och inte väsentligen används för annat ändamål. Idealproduktionen är minst 1 m3sk (stamvolym på bark ovan stubbe inklusive topp) per hektar och år. Bygger på uppgifter från Riksskogstaxeringen på läns- och riksnivå.
</t>
        </r>
      </text>
    </comment>
    <comment ref="B7" authorId="0" shapeId="0">
      <text>
        <r>
          <rPr>
            <sz val="8"/>
            <color rgb="FF000000"/>
            <rFont val="Tahoma"/>
            <family val="2"/>
          </rPr>
          <t xml:space="preserve">Arealen skogsmark, improduktiv utgörs av mark mark som i enlighet med FAO:s definition utgörs av skogsmark men inte räknas som produktiv skogsmark. Bygger på uppgifter från Riksskogstaxeringen på läns- och riksnivå.
</t>
        </r>
      </text>
    </comment>
    <comment ref="B12" authorId="0" shapeId="0">
      <text>
        <r>
          <rPr>
            <sz val="8"/>
            <color rgb="FF000000"/>
            <rFont val="Tahoma"/>
            <family val="2"/>
          </rPr>
          <t xml:space="preserve">Kategorin öppen myr inkluderar inte torvtäkter.
Kategorin öppen myr på läns- och riksnivå består av summan myrimpediment exklusive underkategorin Skogsmark på våtmark enligt FAO:s definition och bygger på uppgifter från Riksskogstaxeringen.
</t>
        </r>
      </text>
    </comment>
    <comment ref="B17" authorId="0" shapeId="0">
      <text>
        <r>
          <rPr>
            <sz val="8"/>
            <color rgb="FF000000"/>
            <rFont val="Tahoma"/>
            <family val="2"/>
          </rPr>
          <t xml:space="preserve">Kategorin vatten inkluderar inte havsvatten.
</t>
        </r>
      </text>
    </comment>
  </commentList>
</comments>
</file>

<file path=xl/comments2.xml><?xml version="1.0" encoding="utf-8"?>
<comments xmlns="http://schemas.openxmlformats.org/spreadsheetml/2006/main">
  <authors>
    <author>DefaultAppPool</author>
  </authors>
  <commentList>
    <comment ref="B4" authorId="0" shapeId="0">
      <text>
        <r>
          <rPr>
            <sz val="8"/>
            <color rgb="FF000000"/>
            <rFont val="Tahoma"/>
            <family val="2"/>
          </rPr>
          <t xml:space="preserve">Redovisas från och med 2018.
</t>
        </r>
      </text>
    </comment>
    <comment ref="L4" authorId="0" shapeId="0">
      <text>
        <r>
          <rPr>
            <sz val="8"/>
            <color rgb="FF000000"/>
            <rFont val="Tahoma"/>
            <family val="2"/>
          </rPr>
          <t xml:space="preserve">Redovisas från och med 2018.
</t>
        </r>
      </text>
    </comment>
    <comment ref="B7" authorId="0" shapeId="0">
      <text>
        <r>
          <rPr>
            <sz val="8"/>
            <color rgb="FF000000"/>
            <rFont val="Tahoma"/>
            <family val="2"/>
          </rPr>
          <t xml:space="preserve">Redovisas från och med 2018.
</t>
        </r>
      </text>
    </comment>
    <comment ref="L7" authorId="0" shapeId="0">
      <text>
        <r>
          <rPr>
            <sz val="8"/>
            <color rgb="FF000000"/>
            <rFont val="Tahoma"/>
            <family val="2"/>
          </rPr>
          <t xml:space="preserve">Redovisas från och med 2018.
</t>
        </r>
      </text>
    </comment>
    <comment ref="B8" authorId="0" shapeId="0">
      <text>
        <r>
          <rPr>
            <sz val="8"/>
            <color rgb="FF000000"/>
            <rFont val="Tahoma"/>
            <family val="2"/>
          </rPr>
          <t xml:space="preserve">Redovisas från och med 2018.
</t>
        </r>
      </text>
    </comment>
    <comment ref="L8" authorId="0" shapeId="0">
      <text>
        <r>
          <rPr>
            <sz val="8"/>
            <color rgb="FF000000"/>
            <rFont val="Tahoma"/>
            <family val="2"/>
          </rPr>
          <t xml:space="preserve">Redovisas från och med 2018.
</t>
        </r>
      </text>
    </comment>
    <comment ref="B9" authorId="0" shapeId="0">
      <text>
        <r>
          <rPr>
            <sz val="8"/>
            <color rgb="FF000000"/>
            <rFont val="Tahoma"/>
            <family val="2"/>
          </rPr>
          <t xml:space="preserve">Redovisas från och med 2018.
</t>
        </r>
      </text>
    </comment>
    <comment ref="L9" authorId="0" shapeId="0">
      <text>
        <r>
          <rPr>
            <sz val="8"/>
            <color rgb="FF000000"/>
            <rFont val="Tahoma"/>
            <family val="2"/>
          </rPr>
          <t xml:space="preserve">Redovisas från och med 2018.
</t>
        </r>
      </text>
    </comment>
    <comment ref="B12" authorId="0" shapeId="0">
      <text>
        <r>
          <rPr>
            <sz val="8"/>
            <color rgb="FF000000"/>
            <rFont val="Tahoma"/>
            <family val="2"/>
          </rPr>
          <t xml:space="preserve">Redovisas från och med 2018.
</t>
        </r>
      </text>
    </comment>
    <comment ref="L12" authorId="0" shapeId="0">
      <text>
        <r>
          <rPr>
            <sz val="8"/>
            <color rgb="FF000000"/>
            <rFont val="Tahoma"/>
            <family val="2"/>
          </rPr>
          <t xml:space="preserve">Redovisas från och med 2018.
</t>
        </r>
      </text>
    </comment>
    <comment ref="B13" authorId="0" shapeId="0">
      <text>
        <r>
          <rPr>
            <sz val="8"/>
            <color rgb="FF000000"/>
            <rFont val="Tahoma"/>
            <family val="2"/>
          </rPr>
          <t xml:space="preserve">Redovisas från och med 2018.
</t>
        </r>
      </text>
    </comment>
    <comment ref="L13" authorId="0" shapeId="0">
      <text>
        <r>
          <rPr>
            <sz val="8"/>
            <color rgb="FF000000"/>
            <rFont val="Tahoma"/>
            <family val="2"/>
          </rPr>
          <t xml:space="preserve">Redovisas från och med 2018.
</t>
        </r>
      </text>
    </comment>
  </commentList>
</comments>
</file>

<file path=xl/comments3.xml><?xml version="1.0" encoding="utf-8"?>
<comments xmlns="http://schemas.openxmlformats.org/spreadsheetml/2006/main">
  <authors>
    <author>DefaultAppPool</author>
  </authors>
  <commentList>
    <comment ref="D7" authorId="0" shapeId="0">
      <text>
        <r>
          <rPr>
            <sz val="8"/>
            <color rgb="FF000000"/>
            <rFont val="Tahoma"/>
            <family val="2"/>
          </rPr>
          <t>Ingår i skördestatistiken från och med år 1995.</t>
        </r>
      </text>
    </comment>
    <comment ref="E7" authorId="0" shapeId="0">
      <text>
        <r>
          <rPr>
            <sz val="8"/>
            <color rgb="FF000000"/>
            <rFont val="Tahoma"/>
            <family val="2"/>
          </rPr>
          <t>Ingår i skördestatistiken från och med år 1995.</t>
        </r>
      </text>
    </comment>
    <comment ref="F7" authorId="0" shapeId="0">
      <text>
        <r>
          <rPr>
            <sz val="8"/>
            <color rgb="FF000000"/>
            <rFont val="Tahoma"/>
            <family val="2"/>
          </rPr>
          <t>Ingår i skördestatistiken från och med år 1995.</t>
        </r>
      </text>
    </comment>
    <comment ref="G7" authorId="0" shapeId="0">
      <text>
        <r>
          <rPr>
            <sz val="8"/>
            <color rgb="FF000000"/>
            <rFont val="Tahoma"/>
            <family val="2"/>
          </rPr>
          <t>Ingår i skördestatistiken från och med år 1995.</t>
        </r>
      </text>
    </comment>
    <comment ref="H7" authorId="0" shapeId="0">
      <text>
        <r>
          <rPr>
            <sz val="8"/>
            <color rgb="FF000000"/>
            <rFont val="Tahoma"/>
            <family val="2"/>
          </rPr>
          <t>Ingår i skördestatistiken från och med år 1995.</t>
        </r>
      </text>
    </comment>
    <comment ref="I7" authorId="0" shapeId="0">
      <text>
        <r>
          <rPr>
            <sz val="8"/>
            <color rgb="FF000000"/>
            <rFont val="Tahoma"/>
            <family val="2"/>
          </rPr>
          <t>Ingår i skördestatistiken från och med år 1995.</t>
        </r>
      </text>
    </comment>
    <comment ref="J7" authorId="0" shapeId="0">
      <text>
        <r>
          <rPr>
            <sz val="8"/>
            <color rgb="FF000000"/>
            <rFont val="Tahoma"/>
            <family val="2"/>
          </rPr>
          <t>Ingår i skördestatistiken från och med år 1995.</t>
        </r>
      </text>
    </comment>
    <comment ref="K7" authorId="0" shapeId="0">
      <text>
        <r>
          <rPr>
            <sz val="8"/>
            <color rgb="FF000000"/>
            <rFont val="Tahoma"/>
            <family val="2"/>
          </rPr>
          <t>Ingår i skördestatistiken från och med år 1995.</t>
        </r>
      </text>
    </comment>
    <comment ref="L7" authorId="0" shapeId="0">
      <text>
        <r>
          <rPr>
            <sz val="8"/>
            <color rgb="FF000000"/>
            <rFont val="Tahoma"/>
            <family val="2"/>
          </rPr>
          <t>Ingår i skördestatistiken från och med år 1995.</t>
        </r>
      </text>
    </comment>
    <comment ref="M7" authorId="0" shapeId="0">
      <text>
        <r>
          <rPr>
            <sz val="8"/>
            <color rgb="FF000000"/>
            <rFont val="Tahoma"/>
            <family val="2"/>
          </rPr>
          <t>Ingår i skördestatistiken från och med år 1995.</t>
        </r>
      </text>
    </comment>
    <comment ref="N7" authorId="0" shapeId="0">
      <text>
        <r>
          <rPr>
            <sz val="8"/>
            <color rgb="FF000000"/>
            <rFont val="Tahoma"/>
            <family val="2"/>
          </rPr>
          <t>Ingår i skördestatistiken från och med år 1995.</t>
        </r>
      </text>
    </comment>
    <comment ref="O7" authorId="0" shapeId="0">
      <text>
        <r>
          <rPr>
            <sz val="8"/>
            <color rgb="FF000000"/>
            <rFont val="Tahoma"/>
            <family val="2"/>
          </rPr>
          <t>Ingår i skördestatistiken från och med år 1995.</t>
        </r>
      </text>
    </comment>
    <comment ref="P7" authorId="0" shapeId="0">
      <text>
        <r>
          <rPr>
            <sz val="8"/>
            <color rgb="FF000000"/>
            <rFont val="Tahoma"/>
            <family val="2"/>
          </rPr>
          <t>Ingår i skördestatistiken från och med år 1995.</t>
        </r>
      </text>
    </comment>
    <comment ref="Q7" authorId="0" shapeId="0">
      <text>
        <r>
          <rPr>
            <sz val="8"/>
            <color rgb="FF000000"/>
            <rFont val="Tahoma"/>
            <family val="2"/>
          </rPr>
          <t>Ingår i skördestatistiken från och med år 1995.</t>
        </r>
      </text>
    </comment>
    <comment ref="R7" authorId="0" shapeId="0">
      <text>
        <r>
          <rPr>
            <sz val="8"/>
            <color rgb="FF000000"/>
            <rFont val="Tahoma"/>
            <family val="2"/>
          </rPr>
          <t>Ingår i skördestatistiken från och med år 1995.</t>
        </r>
      </text>
    </comment>
    <comment ref="S7" authorId="0" shapeId="0">
      <text>
        <r>
          <rPr>
            <sz val="8"/>
            <color rgb="FF000000"/>
            <rFont val="Tahoma"/>
            <family val="2"/>
          </rPr>
          <t>Ingår i skördestatistiken från och med år 1995.</t>
        </r>
      </text>
    </comment>
    <comment ref="T7" authorId="0" shapeId="0">
      <text>
        <r>
          <rPr>
            <sz val="8"/>
            <color rgb="FF000000"/>
            <rFont val="Tahoma"/>
            <family val="2"/>
          </rPr>
          <t>Ingår i skördestatistiken från och med år 1995.</t>
        </r>
      </text>
    </comment>
    <comment ref="U7" authorId="0" shapeId="0">
      <text>
        <r>
          <rPr>
            <sz val="8"/>
            <color rgb="FF000000"/>
            <rFont val="Tahoma"/>
            <family val="2"/>
          </rPr>
          <t>Ingår i skördestatistiken från och med år 1995.</t>
        </r>
      </text>
    </comment>
    <comment ref="V7" authorId="0" shapeId="0">
      <text>
        <r>
          <rPr>
            <sz val="8"/>
            <color rgb="FF000000"/>
            <rFont val="Tahoma"/>
            <family val="2"/>
          </rPr>
          <t>Ingår i skördestatistiken från och med år 1995.</t>
        </r>
      </text>
    </comment>
    <comment ref="W7" authorId="0" shapeId="0">
      <text>
        <r>
          <rPr>
            <sz val="8"/>
            <color rgb="FF000000"/>
            <rFont val="Tahoma"/>
            <family val="2"/>
          </rPr>
          <t>Ingår i skördestatistiken från och med år 1995.</t>
        </r>
      </text>
    </comment>
    <comment ref="C12" authorId="0" shapeId="0">
      <text>
        <r>
          <rPr>
            <sz val="8"/>
            <color rgb="FF000000"/>
            <rFont val="Tahoma"/>
            <family val="2"/>
          </rPr>
          <t xml:space="preserve">Skördestatistik saknas för länen åren 1979-1998 och för riket åren 1981-1994. Med blandsäd avses stråsädesblandningar och stråsäd/baljväxtblandningar.
</t>
        </r>
      </text>
    </comment>
    <comment ref="C13" authorId="0" shapeId="0">
      <text>
        <r>
          <rPr>
            <sz val="8"/>
            <color rgb="FF000000"/>
            <rFont val="Tahoma"/>
            <family val="2"/>
          </rPr>
          <t xml:space="preserve">Ingår i skördestatistiken från och med år 1996.
</t>
        </r>
      </text>
    </comment>
    <comment ref="C14" authorId="0" shapeId="0">
      <text>
        <r>
          <rPr>
            <sz val="8"/>
            <color rgb="FF000000"/>
            <rFont val="Tahoma"/>
            <family val="2"/>
          </rPr>
          <t xml:space="preserve">Ingår i skördestatistiken från och med år 2004.
</t>
        </r>
      </text>
    </comment>
    <comment ref="C16" authorId="0" shapeId="0">
      <text>
        <r>
          <rPr>
            <sz val="8"/>
            <color rgb="FF000000"/>
            <rFont val="Tahoma"/>
            <family val="2"/>
          </rPr>
          <t xml:space="preserve">Skörden är reducerad för små (&lt; 35 mm), rötskadade eller grönfärgade knölar. År 1999 ersattes de objektiva skördeuppskattningarna som baserades på provtagningar i potatisodlingarna med insamling av skördeuppgifter direkt ifrån jordbrukarna. Metodbytet ledde till en lägre skördenivå från och med 1999. Se vidare i Beskrivning av statistiken.
</t>
        </r>
      </text>
    </comment>
    <comment ref="C17" authorId="0" shapeId="0">
      <text>
        <r>
          <rPr>
            <sz val="8"/>
            <color rgb="FF000000"/>
            <rFont val="Tahoma"/>
            <family val="2"/>
          </rPr>
          <t xml:space="preserve">Skörden är reducerad för rötskadade knölar. Fram till och med år 1992 ingår även potatis för produktion av råsprit. Statistik saknas för åren 1993 och 1994. Fram till och med 1998 baserades statistiken på provtagningar i potatisodlingarna. Från och med 1999 inhämtas uppgifter om skörden istället direkt ifrån jordbrukarna.
</t>
        </r>
      </text>
    </comment>
    <comment ref="C18" authorId="0" shapeId="0">
      <text>
        <r>
          <rPr>
            <sz val="8"/>
            <color rgb="FF000000"/>
            <rFont val="Tahoma"/>
            <family val="2"/>
          </rPr>
          <t xml:space="preserve">Skörden baseras på uppgifter från Svenska Sockerfabriks Aktiebolaget för åren 1965-1994 och på uppgifter från Danisco Sugar AB för åren 1995-2007. Från och med 2008 baseras skörden på uppgifter från Nordic Sugar.
</t>
        </r>
      </text>
    </comment>
    <comment ref="D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E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F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G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H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I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J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K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L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M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N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O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P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Q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R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S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T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U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V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W19"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D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E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F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G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H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I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J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K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L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M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N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O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P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Q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R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S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T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U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V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W20"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D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E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F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G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H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I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J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K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L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M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N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O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P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Q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R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S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T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U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V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W21"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D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E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F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G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H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I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J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K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L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M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N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O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P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Q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R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S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T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U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V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W22" authorId="0" shapeId="0">
      <text>
        <r>
          <rPr>
            <sz val="8"/>
            <color rgb="FF000000"/>
            <rFont val="Tahoma"/>
            <family val="2"/>
          </rPr>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r>
      </text>
    </comment>
    <comment ref="C23" authorId="0" shapeId="0">
      <text>
        <r>
          <rPr>
            <sz val="8"/>
            <color rgb="FF000000"/>
            <rFont val="Tahoma"/>
            <family val="2"/>
          </rPr>
          <t xml:space="preserve">Ingår i skördestatistiken från och med år 1996 på riksnivå och från och med år 1999 på länsnivå.
</t>
        </r>
      </text>
    </comment>
    <comment ref="C24"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5" authorId="0" shapeId="0">
      <text>
        <r>
          <rPr>
            <sz val="8"/>
            <color rgb="FF000000"/>
            <rFont val="Tahoma"/>
            <family val="2"/>
          </rPr>
          <t xml:space="preserve">Fram till och med år 1997 baserades statistiken på provtagningar i slåttervallarna. Statistik saknas för åren 1998-2001. Från och med år 2002 inhämtas uppgifter om skörden direkt ifrån jordbrukarna.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26"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D31" authorId="0" shapeId="0">
      <text>
        <r>
          <rPr>
            <sz val="8"/>
            <color rgb="FF000000"/>
            <rFont val="Tahoma"/>
            <family val="2"/>
          </rPr>
          <t>Ingår i skördestatistiken från och med år 1995. Fram till och med 1994 ingår höstkorn i redovisningen av totalskörd för vårkorn.</t>
        </r>
      </text>
    </comment>
    <comment ref="E31" authorId="0" shapeId="0">
      <text>
        <r>
          <rPr>
            <sz val="8"/>
            <color rgb="FF000000"/>
            <rFont val="Tahoma"/>
            <family val="2"/>
          </rPr>
          <t>Ingår i skördestatistiken från och med år 1995. Fram till och med 1994 ingår höstkorn i redovisningen av totalskörd för vårkorn.</t>
        </r>
      </text>
    </comment>
    <comment ref="F31" authorId="0" shapeId="0">
      <text>
        <r>
          <rPr>
            <sz val="8"/>
            <color rgb="FF000000"/>
            <rFont val="Tahoma"/>
            <family val="2"/>
          </rPr>
          <t>Ingår i skördestatistiken från och med år 1995. Fram till och med 1994 ingår höstkorn i redovisningen av totalskörd för vårkorn.</t>
        </r>
      </text>
    </comment>
    <comment ref="G31" authorId="0" shapeId="0">
      <text>
        <r>
          <rPr>
            <sz val="8"/>
            <color rgb="FF000000"/>
            <rFont val="Tahoma"/>
            <family val="2"/>
          </rPr>
          <t>Ingår i skördestatistiken från och med år 1995. Fram till och med 1994 ingår höstkorn i redovisningen av totalskörd för vårkorn.</t>
        </r>
      </text>
    </comment>
    <comment ref="H31" authorId="0" shapeId="0">
      <text>
        <r>
          <rPr>
            <sz val="8"/>
            <color rgb="FF000000"/>
            <rFont val="Tahoma"/>
            <family val="2"/>
          </rPr>
          <t>Ingår i skördestatistiken från och med år 1995. Fram till och med 1994 ingår höstkorn i redovisningen av totalskörd för vårkorn.</t>
        </r>
      </text>
    </comment>
    <comment ref="I31" authorId="0" shapeId="0">
      <text>
        <r>
          <rPr>
            <sz val="8"/>
            <color rgb="FF000000"/>
            <rFont val="Tahoma"/>
            <family val="2"/>
          </rPr>
          <t>Ingår i skördestatistiken från och med år 1995. Fram till och med 1994 ingår höstkorn i redovisningen av totalskörd för vårkorn.</t>
        </r>
      </text>
    </comment>
    <comment ref="J31" authorId="0" shapeId="0">
      <text>
        <r>
          <rPr>
            <sz val="8"/>
            <color rgb="FF000000"/>
            <rFont val="Tahoma"/>
            <family val="2"/>
          </rPr>
          <t>Ingår i skördestatistiken från och med år 1995. Fram till och med 1994 ingår höstkorn i redovisningen av totalskörd för vårkorn.</t>
        </r>
      </text>
    </comment>
    <comment ref="K31" authorId="0" shapeId="0">
      <text>
        <r>
          <rPr>
            <sz val="8"/>
            <color rgb="FF000000"/>
            <rFont val="Tahoma"/>
            <family val="2"/>
          </rPr>
          <t>Ingår i skördestatistiken från och med år 1995. Fram till och med 1994 ingår höstkorn i redovisningen av totalskörd för vårkorn.</t>
        </r>
      </text>
    </comment>
    <comment ref="L31" authorId="0" shapeId="0">
      <text>
        <r>
          <rPr>
            <sz val="8"/>
            <color rgb="FF000000"/>
            <rFont val="Tahoma"/>
            <family val="2"/>
          </rPr>
          <t>Ingår i skördestatistiken från och med år 1995. Fram till och med 1994 ingår höstkorn i redovisningen av totalskörd för vårkorn.</t>
        </r>
      </text>
    </comment>
    <comment ref="M31" authorId="0" shapeId="0">
      <text>
        <r>
          <rPr>
            <sz val="8"/>
            <color rgb="FF000000"/>
            <rFont val="Tahoma"/>
            <family val="2"/>
          </rPr>
          <t>Ingår i skördestatistiken från och med år 1995. Fram till och med 1994 ingår höstkorn i redovisningen av totalskörd för vårkorn.</t>
        </r>
      </text>
    </comment>
    <comment ref="N31" authorId="0" shapeId="0">
      <text>
        <r>
          <rPr>
            <sz val="8"/>
            <color rgb="FF000000"/>
            <rFont val="Tahoma"/>
            <family val="2"/>
          </rPr>
          <t>Ingår i skördestatistiken från och med år 1995. Fram till och med 1994 ingår höstkorn i redovisningen av totalskörd för vårkorn.</t>
        </r>
      </text>
    </comment>
    <comment ref="O31" authorId="0" shapeId="0">
      <text>
        <r>
          <rPr>
            <sz val="8"/>
            <color rgb="FF000000"/>
            <rFont val="Tahoma"/>
            <family val="2"/>
          </rPr>
          <t>Ingår i skördestatistiken från och med år 1995. Fram till och med 1994 ingår höstkorn i redovisningen av totalskörd för vårkorn.</t>
        </r>
      </text>
    </comment>
    <comment ref="P31" authorId="0" shapeId="0">
      <text>
        <r>
          <rPr>
            <sz val="8"/>
            <color rgb="FF000000"/>
            <rFont val="Tahoma"/>
            <family val="2"/>
          </rPr>
          <t>Ingår i skördestatistiken från och med år 1995. Fram till och med 1994 ingår höstkorn i redovisningen av totalskörd för vårkorn.</t>
        </r>
      </text>
    </comment>
    <comment ref="Q31" authorId="0" shapeId="0">
      <text>
        <r>
          <rPr>
            <sz val="8"/>
            <color rgb="FF000000"/>
            <rFont val="Tahoma"/>
            <family val="2"/>
          </rPr>
          <t>Ingår i skördestatistiken från och med år 1995. Fram till och med 1994 ingår höstkorn i redovisningen av totalskörd för vårkorn.</t>
        </r>
      </text>
    </comment>
    <comment ref="R31" authorId="0" shapeId="0">
      <text>
        <r>
          <rPr>
            <sz val="8"/>
            <color rgb="FF000000"/>
            <rFont val="Tahoma"/>
            <family val="2"/>
          </rPr>
          <t>Ingår i skördestatistiken från och med år 1995. Fram till och med 1994 ingår höstkorn i redovisningen av totalskörd för vårkorn.</t>
        </r>
      </text>
    </comment>
    <comment ref="S31" authorId="0" shapeId="0">
      <text>
        <r>
          <rPr>
            <sz val="8"/>
            <color rgb="FF000000"/>
            <rFont val="Tahoma"/>
            <family val="2"/>
          </rPr>
          <t>Ingår i skördestatistiken från och med år 1995. Fram till och med 1994 ingår höstkorn i redovisningen av totalskörd för vårkorn.</t>
        </r>
      </text>
    </comment>
    <comment ref="T31" authorId="0" shapeId="0">
      <text>
        <r>
          <rPr>
            <sz val="8"/>
            <color rgb="FF000000"/>
            <rFont val="Tahoma"/>
            <family val="2"/>
          </rPr>
          <t>Ingår i skördestatistiken från och med år 1995. Fram till och med 1994 ingår höstkorn i redovisningen av totalskörd för vårkorn.</t>
        </r>
      </text>
    </comment>
    <comment ref="U31" authorId="0" shapeId="0">
      <text>
        <r>
          <rPr>
            <sz val="8"/>
            <color rgb="FF000000"/>
            <rFont val="Tahoma"/>
            <family val="2"/>
          </rPr>
          <t>Ingår i skördestatistiken från och med år 1995. Fram till och med 1994 ingår höstkorn i redovisningen av totalskörd för vårkorn.</t>
        </r>
      </text>
    </comment>
    <comment ref="V31" authorId="0" shapeId="0">
      <text>
        <r>
          <rPr>
            <sz val="8"/>
            <color rgb="FF000000"/>
            <rFont val="Tahoma"/>
            <family val="2"/>
          </rPr>
          <t>Ingår i skördestatistiken från och med år 1995. Fram till och med 1994 ingår höstkorn i redovisningen av totalskörd för vårkorn.</t>
        </r>
      </text>
    </comment>
    <comment ref="W31" authorId="0" shapeId="0">
      <text>
        <r>
          <rPr>
            <sz val="8"/>
            <color rgb="FF000000"/>
            <rFont val="Tahoma"/>
            <family val="2"/>
          </rPr>
          <t>Ingår i skördestatistiken från och med år 1995. Fram till och med 1994 ingår höstkorn i redovisningen av totalskörd för vårkorn.</t>
        </r>
      </text>
    </comment>
    <comment ref="D32" authorId="0" shapeId="0">
      <text>
        <r>
          <rPr>
            <sz val="8"/>
            <color rgb="FF000000"/>
            <rFont val="Tahoma"/>
            <family val="2"/>
          </rPr>
          <t>Fram till och med 1994 ingår höstkorn i redovisningen av totalskörd för vårkorn.</t>
        </r>
      </text>
    </comment>
    <comment ref="E32" authorId="0" shapeId="0">
      <text>
        <r>
          <rPr>
            <sz val="8"/>
            <color rgb="FF000000"/>
            <rFont val="Tahoma"/>
            <family val="2"/>
          </rPr>
          <t>Fram till och med 1994 ingår höstkorn i redovisningen av totalskörd för vårkorn.</t>
        </r>
      </text>
    </comment>
    <comment ref="F32" authorId="0" shapeId="0">
      <text>
        <r>
          <rPr>
            <sz val="8"/>
            <color rgb="FF000000"/>
            <rFont val="Tahoma"/>
            <family val="2"/>
          </rPr>
          <t>Fram till och med 1994 ingår höstkorn i redovisningen av totalskörd för vårkorn.</t>
        </r>
      </text>
    </comment>
    <comment ref="G32" authorId="0" shapeId="0">
      <text>
        <r>
          <rPr>
            <sz val="8"/>
            <color rgb="FF000000"/>
            <rFont val="Tahoma"/>
            <family val="2"/>
          </rPr>
          <t>Fram till och med 1994 ingår höstkorn i redovisningen av totalskörd för vårkorn.</t>
        </r>
      </text>
    </comment>
    <comment ref="H32" authorId="0" shapeId="0">
      <text>
        <r>
          <rPr>
            <sz val="8"/>
            <color rgb="FF000000"/>
            <rFont val="Tahoma"/>
            <family val="2"/>
          </rPr>
          <t>Fram till och med 1994 ingår höstkorn i redovisningen av totalskörd för vårkorn.</t>
        </r>
      </text>
    </comment>
    <comment ref="I32" authorId="0" shapeId="0">
      <text>
        <r>
          <rPr>
            <sz val="8"/>
            <color rgb="FF000000"/>
            <rFont val="Tahoma"/>
            <family val="2"/>
          </rPr>
          <t>Fram till och med 1994 ingår höstkorn i redovisningen av totalskörd för vårkorn.</t>
        </r>
      </text>
    </comment>
    <comment ref="J32" authorId="0" shapeId="0">
      <text>
        <r>
          <rPr>
            <sz val="8"/>
            <color rgb="FF000000"/>
            <rFont val="Tahoma"/>
            <family val="2"/>
          </rPr>
          <t>Fram till och med 1994 ingår höstkorn i redovisningen av totalskörd för vårkorn.</t>
        </r>
      </text>
    </comment>
    <comment ref="K32" authorId="0" shapeId="0">
      <text>
        <r>
          <rPr>
            <sz val="8"/>
            <color rgb="FF000000"/>
            <rFont val="Tahoma"/>
            <family val="2"/>
          </rPr>
          <t>Fram till och med 1994 ingår höstkorn i redovisningen av totalskörd för vårkorn.</t>
        </r>
      </text>
    </comment>
    <comment ref="L32" authorId="0" shapeId="0">
      <text>
        <r>
          <rPr>
            <sz val="8"/>
            <color rgb="FF000000"/>
            <rFont val="Tahoma"/>
            <family val="2"/>
          </rPr>
          <t>Fram till och med 1994 ingår höstkorn i redovisningen av totalskörd för vårkorn.</t>
        </r>
      </text>
    </comment>
    <comment ref="M32" authorId="0" shapeId="0">
      <text>
        <r>
          <rPr>
            <sz val="8"/>
            <color rgb="FF000000"/>
            <rFont val="Tahoma"/>
            <family val="2"/>
          </rPr>
          <t>Fram till och med 1994 ingår höstkorn i redovisningen av totalskörd för vårkorn.</t>
        </r>
      </text>
    </comment>
    <comment ref="N32" authorId="0" shapeId="0">
      <text>
        <r>
          <rPr>
            <sz val="8"/>
            <color rgb="FF000000"/>
            <rFont val="Tahoma"/>
            <family val="2"/>
          </rPr>
          <t>Fram till och med 1994 ingår höstkorn i redovisningen av totalskörd för vårkorn.</t>
        </r>
      </text>
    </comment>
    <comment ref="O32" authorId="0" shapeId="0">
      <text>
        <r>
          <rPr>
            <sz val="8"/>
            <color rgb="FF000000"/>
            <rFont val="Tahoma"/>
            <family val="2"/>
          </rPr>
          <t>Fram till och med 1994 ingår höstkorn i redovisningen av totalskörd för vårkorn.</t>
        </r>
      </text>
    </comment>
    <comment ref="P32" authorId="0" shapeId="0">
      <text>
        <r>
          <rPr>
            <sz val="8"/>
            <color rgb="FF000000"/>
            <rFont val="Tahoma"/>
            <family val="2"/>
          </rPr>
          <t>Fram till och med 1994 ingår höstkorn i redovisningen av totalskörd för vårkorn.</t>
        </r>
      </text>
    </comment>
    <comment ref="Q32" authorId="0" shapeId="0">
      <text>
        <r>
          <rPr>
            <sz val="8"/>
            <color rgb="FF000000"/>
            <rFont val="Tahoma"/>
            <family val="2"/>
          </rPr>
          <t>Fram till och med 1994 ingår höstkorn i redovisningen av totalskörd för vårkorn.</t>
        </r>
      </text>
    </comment>
    <comment ref="R32" authorId="0" shapeId="0">
      <text>
        <r>
          <rPr>
            <sz val="8"/>
            <color rgb="FF000000"/>
            <rFont val="Tahoma"/>
            <family val="2"/>
          </rPr>
          <t>Fram till och med 1994 ingår höstkorn i redovisningen av totalskörd för vårkorn.</t>
        </r>
      </text>
    </comment>
    <comment ref="S32" authorId="0" shapeId="0">
      <text>
        <r>
          <rPr>
            <sz val="8"/>
            <color rgb="FF000000"/>
            <rFont val="Tahoma"/>
            <family val="2"/>
          </rPr>
          <t>Fram till och med 1994 ingår höstkorn i redovisningen av totalskörd för vårkorn.</t>
        </r>
      </text>
    </comment>
    <comment ref="T32" authorId="0" shapeId="0">
      <text>
        <r>
          <rPr>
            <sz val="8"/>
            <color rgb="FF000000"/>
            <rFont val="Tahoma"/>
            <family val="2"/>
          </rPr>
          <t>Fram till och med 1994 ingår höstkorn i redovisningen av totalskörd för vårkorn.</t>
        </r>
      </text>
    </comment>
    <comment ref="U32" authorId="0" shapeId="0">
      <text>
        <r>
          <rPr>
            <sz val="8"/>
            <color rgb="FF000000"/>
            <rFont val="Tahoma"/>
            <family val="2"/>
          </rPr>
          <t>Fram till och med 1994 ingår höstkorn i redovisningen av totalskörd för vårkorn.</t>
        </r>
      </text>
    </comment>
    <comment ref="V32" authorId="0" shapeId="0">
      <text>
        <r>
          <rPr>
            <sz val="8"/>
            <color rgb="FF000000"/>
            <rFont val="Tahoma"/>
            <family val="2"/>
          </rPr>
          <t>Fram till och med 1994 ingår höstkorn i redovisningen av totalskörd för vårkorn.</t>
        </r>
      </text>
    </comment>
    <comment ref="W32" authorId="0" shapeId="0">
      <text>
        <r>
          <rPr>
            <sz val="8"/>
            <color rgb="FF000000"/>
            <rFont val="Tahoma"/>
            <family val="2"/>
          </rPr>
          <t>Fram till och med 1994 ingår höstkorn i redovisningen av totalskörd för vårkorn.</t>
        </r>
      </text>
    </comment>
    <comment ref="C36" authorId="0" shapeId="0">
      <text>
        <r>
          <rPr>
            <sz val="8"/>
            <color rgb="FF000000"/>
            <rFont val="Tahoma"/>
            <family val="2"/>
          </rPr>
          <t xml:space="preserve">Skördestatistik saknas för länen åren 1979-1998 och för riket åren 1981-1994. Med blandsäd avses stråsädesblandningar och stråsäd/baljväxtblandningar.
</t>
        </r>
      </text>
    </comment>
    <comment ref="C37" authorId="0" shapeId="0">
      <text>
        <r>
          <rPr>
            <sz val="8"/>
            <color rgb="FF000000"/>
            <rFont val="Tahoma"/>
            <family val="2"/>
          </rPr>
          <t xml:space="preserve">Ingår i skördestatistiken från och med år 1996.
</t>
        </r>
      </text>
    </comment>
    <comment ref="C38" authorId="0" shapeId="0">
      <text>
        <r>
          <rPr>
            <sz val="8"/>
            <color rgb="FF000000"/>
            <rFont val="Tahoma"/>
            <family val="2"/>
          </rPr>
          <t xml:space="preserve">Ingår i skördestatistiken från och med år 2004.
</t>
        </r>
      </text>
    </comment>
    <comment ref="C40" authorId="0" shapeId="0">
      <text>
        <r>
          <rPr>
            <sz val="8"/>
            <color rgb="FF000000"/>
            <rFont val="Tahoma"/>
            <family val="2"/>
          </rPr>
          <t xml:space="preserve">Skörden är reducerad för små (&lt; 35 mm), rötskadade eller grönfärgade knölar. År 1999 ersattes de objektiva skördeuppskattningarna som baserades på provtagningar i potatisodlingarna med insamling av skördeuppgifter direkt ifrån jordbrukarna. Metodbytet ledde till en lägre skördenivå från och med 1999. Se vidare i Beskrivning av statistiken.
</t>
        </r>
      </text>
    </comment>
    <comment ref="C41" authorId="0" shapeId="0">
      <text>
        <r>
          <rPr>
            <sz val="8"/>
            <color rgb="FF000000"/>
            <rFont val="Tahoma"/>
            <family val="2"/>
          </rPr>
          <t xml:space="preserve">Skörden är reducerad för rötskadade knölar. Fram till och med år 1992 ingår även potatis för produktion av råsprit. Statistik saknas för åren 1993 och 1994. Fram till och med 1998 baserades statistiken på provtagningar i potatisodlingarna. Från och med 1999 inhämtas uppgifter om skörden istället direkt ifrån jordbrukarna.
</t>
        </r>
      </text>
    </comment>
    <comment ref="C42" authorId="0" shapeId="0">
      <text>
        <r>
          <rPr>
            <sz val="8"/>
            <color rgb="FF000000"/>
            <rFont val="Tahoma"/>
            <family val="2"/>
          </rPr>
          <t xml:space="preserve">Skörden baseras på uppgifter från Svenska Sockerfabriks Aktiebolaget för åren 1965-1994 och på uppgifter från Danisco Sugar AB för åren 1995-2007. Från och med 2008 baseras skörden på uppgifter från Nordic Sugar.
</t>
        </r>
      </text>
    </comment>
    <comment ref="D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E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F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G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H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I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J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K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L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M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N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O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P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Q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R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S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T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U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V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W43"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D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E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F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G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H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I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J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K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L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M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N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O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P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Q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R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S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T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U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V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W44"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D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E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F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G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H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I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J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K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L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M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N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O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P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Q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R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S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T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U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V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W45"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D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E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F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G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H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I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J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K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L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M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N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O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P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Q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R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S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T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U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V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W46" authorId="0" shapeId="0">
      <text>
        <r>
          <rPr>
            <sz val="8"/>
            <color rgb="FF000000"/>
            <rFont val="Tahoma"/>
            <family val="2"/>
          </rPr>
          <t>Skörden baseras på uppgifter från Sveriges Oljeväxtintressenter Förening för åren 1965-1990 och uppgifter från Jordbruksverkets oljeväxtkontor för åren 1991-1992.  Från och med 1995 inhämtas uppgifter om skörden direkt ifrån jordbrukarna.</t>
        </r>
      </text>
    </comment>
    <comment ref="C47" authorId="0" shapeId="0">
      <text>
        <r>
          <rPr>
            <sz val="8"/>
            <color rgb="FF000000"/>
            <rFont val="Tahoma"/>
            <family val="2"/>
          </rPr>
          <t xml:space="preserve">Ingår i skördestatistiken från och med år 1996 på riksnivå och från och med år 1999 på länsnivå.
</t>
        </r>
      </text>
    </comment>
    <comment ref="C48"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C49" authorId="0" shapeId="0">
      <text>
        <r>
          <rPr>
            <sz val="8"/>
            <color rgb="FF000000"/>
            <rFont val="Tahoma"/>
            <family val="2"/>
          </rPr>
          <t xml:space="preserve">Fram till och med år 1997 baserades statistiken på provtagningar i slåttervallarna. Statistik saknas för åren 1998-2001. Från och med år 2002 inhämtas uppgifter om skörden direkt ifrån jordbrukarna. 
 Uppgifterna avser skörd vid torrsubstanshalt 100 procent, vilket motsvarar vattenhalten 0 procent. Valluppgifterna för åren 1965-2017 har räknats om från 16,5 procents vattenhalt till 0 procents vattenhalt. Omräkningen är gjord på avrundade värden.
</t>
        </r>
      </text>
    </comment>
    <comment ref="D49" authorId="0" shapeId="0">
      <text>
        <r>
          <rPr>
            <sz val="8"/>
            <color rgb="FF000000"/>
            <rFont val="Tahoma"/>
            <family val="2"/>
          </rPr>
          <t>Korrigering 2017-05-04: Data för 2002 har korrigerats.</t>
        </r>
      </text>
    </comment>
    <comment ref="E49" authorId="0" shapeId="0">
      <text>
        <r>
          <rPr>
            <sz val="8"/>
            <color rgb="FF000000"/>
            <rFont val="Tahoma"/>
            <family val="2"/>
          </rPr>
          <t>Korrigering 2017-05-04: Data för 2002 har korrigerats.</t>
        </r>
      </text>
    </comment>
    <comment ref="F49" authorId="0" shapeId="0">
      <text>
        <r>
          <rPr>
            <sz val="8"/>
            <color rgb="FF000000"/>
            <rFont val="Tahoma"/>
            <family val="2"/>
          </rPr>
          <t>Korrigering 2017-05-04: Data för 2002 har korrigerats.</t>
        </r>
      </text>
    </comment>
    <comment ref="G49" authorId="0" shapeId="0">
      <text>
        <r>
          <rPr>
            <sz val="8"/>
            <color rgb="FF000000"/>
            <rFont val="Tahoma"/>
            <family val="2"/>
          </rPr>
          <t>Korrigering 2017-05-04: Data för 2002 har korrigerats.</t>
        </r>
      </text>
    </comment>
    <comment ref="H49" authorId="0" shapeId="0">
      <text>
        <r>
          <rPr>
            <sz val="8"/>
            <color rgb="FF000000"/>
            <rFont val="Tahoma"/>
            <family val="2"/>
          </rPr>
          <t>Korrigering 2017-05-04: Data för 2002 har korrigerats.</t>
        </r>
      </text>
    </comment>
    <comment ref="I49" authorId="0" shapeId="0">
      <text>
        <r>
          <rPr>
            <sz val="8"/>
            <color rgb="FF000000"/>
            <rFont val="Tahoma"/>
            <family val="2"/>
          </rPr>
          <t>Korrigering 2017-05-04: Data för 2002 har korrigerats.</t>
        </r>
      </text>
    </comment>
    <comment ref="J49" authorId="0" shapeId="0">
      <text>
        <r>
          <rPr>
            <sz val="8"/>
            <color rgb="FF000000"/>
            <rFont val="Tahoma"/>
            <family val="2"/>
          </rPr>
          <t>Korrigering 2017-05-04: Data för 2002 har korrigerats.</t>
        </r>
      </text>
    </comment>
    <comment ref="K49" authorId="0" shapeId="0">
      <text>
        <r>
          <rPr>
            <sz val="8"/>
            <color rgb="FF000000"/>
            <rFont val="Tahoma"/>
            <family val="2"/>
          </rPr>
          <t>Korrigering 2017-05-04: Data för 2002 har korrigerats.</t>
        </r>
      </text>
    </comment>
    <comment ref="L49" authorId="0" shapeId="0">
      <text>
        <r>
          <rPr>
            <sz val="8"/>
            <color rgb="FF000000"/>
            <rFont val="Tahoma"/>
            <family val="2"/>
          </rPr>
          <t>Korrigering 2017-05-04: Data för 2002 har korrigerats.</t>
        </r>
      </text>
    </comment>
    <comment ref="M49" authorId="0" shapeId="0">
      <text>
        <r>
          <rPr>
            <sz val="8"/>
            <color rgb="FF000000"/>
            <rFont val="Tahoma"/>
            <family val="2"/>
          </rPr>
          <t>Korrigering 2017-05-04: Data för 2002 har korrigerats.</t>
        </r>
      </text>
    </comment>
    <comment ref="N49" authorId="0" shapeId="0">
      <text>
        <r>
          <rPr>
            <sz val="8"/>
            <color rgb="FF000000"/>
            <rFont val="Tahoma"/>
            <family val="2"/>
          </rPr>
          <t>Korrigering 2017-05-04: Data för 2002 har korrigerats.</t>
        </r>
      </text>
    </comment>
    <comment ref="O49" authorId="0" shapeId="0">
      <text>
        <r>
          <rPr>
            <sz val="8"/>
            <color rgb="FF000000"/>
            <rFont val="Tahoma"/>
            <family val="2"/>
          </rPr>
          <t>Korrigering 2017-05-04: Data för 2002 har korrigerats.</t>
        </r>
      </text>
    </comment>
    <comment ref="P49" authorId="0" shapeId="0">
      <text>
        <r>
          <rPr>
            <sz val="8"/>
            <color rgb="FF000000"/>
            <rFont val="Tahoma"/>
            <family val="2"/>
          </rPr>
          <t>Korrigering 2017-05-04: Data för 2002 har korrigerats.</t>
        </r>
      </text>
    </comment>
    <comment ref="Q49" authorId="0" shapeId="0">
      <text>
        <r>
          <rPr>
            <sz val="8"/>
            <color rgb="FF000000"/>
            <rFont val="Tahoma"/>
            <family val="2"/>
          </rPr>
          <t>Korrigering 2017-05-04: Data för 2002 har korrigerats.</t>
        </r>
      </text>
    </comment>
    <comment ref="R49" authorId="0" shapeId="0">
      <text>
        <r>
          <rPr>
            <sz val="8"/>
            <color rgb="FF000000"/>
            <rFont val="Tahoma"/>
            <family val="2"/>
          </rPr>
          <t>Korrigering 2017-05-04: Data för 2002 har korrigerats.</t>
        </r>
      </text>
    </comment>
    <comment ref="S49" authorId="0" shapeId="0">
      <text>
        <r>
          <rPr>
            <sz val="8"/>
            <color rgb="FF000000"/>
            <rFont val="Tahoma"/>
            <family val="2"/>
          </rPr>
          <t>Korrigering 2017-05-04: Data för 2002 har korrigerats.</t>
        </r>
      </text>
    </comment>
    <comment ref="T49" authorId="0" shapeId="0">
      <text>
        <r>
          <rPr>
            <sz val="8"/>
            <color rgb="FF000000"/>
            <rFont val="Tahoma"/>
            <family val="2"/>
          </rPr>
          <t>Korrigering 2017-05-04: Data för 2002 har korrigerats.</t>
        </r>
      </text>
    </comment>
    <comment ref="U49" authorId="0" shapeId="0">
      <text>
        <r>
          <rPr>
            <sz val="8"/>
            <color rgb="FF000000"/>
            <rFont val="Tahoma"/>
            <family val="2"/>
          </rPr>
          <t>Korrigering 2017-05-04: Data för 2002 har korrigerats.</t>
        </r>
      </text>
    </comment>
    <comment ref="V49" authorId="0" shapeId="0">
      <text>
        <r>
          <rPr>
            <sz val="8"/>
            <color rgb="FF000000"/>
            <rFont val="Tahoma"/>
            <family val="2"/>
          </rPr>
          <t>Korrigering 2017-05-04: Data för 2002 har korrigerats.</t>
        </r>
      </text>
    </comment>
    <comment ref="W49" authorId="0" shapeId="0">
      <text>
        <r>
          <rPr>
            <sz val="8"/>
            <color rgb="FF000000"/>
            <rFont val="Tahoma"/>
            <family val="2"/>
          </rPr>
          <t>Korrigering 2017-05-04: Data för 2002 har korrigerats.</t>
        </r>
      </text>
    </comment>
    <comment ref="C50" authorId="0" shapeId="0">
      <text>
        <r>
          <rPr>
            <sz val="8"/>
            <color rgb="FF000000"/>
            <rFont val="Tahoma"/>
            <family val="2"/>
          </rPr>
          <t xml:space="preserve">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
</t>
        </r>
      </text>
    </comment>
  </commentList>
</comments>
</file>

<file path=xl/comments4.xml><?xml version="1.0" encoding="utf-8"?>
<comments xmlns="http://schemas.openxmlformats.org/spreadsheetml/2006/main">
  <authors>
    <author>DefaultAppPool</author>
  </authors>
  <commentList>
    <comment ref="A4" authorId="0" shapeId="0">
      <text>
        <r>
          <rPr>
            <sz val="8"/>
            <color rgb="FF000000"/>
            <rFont val="Tahoma"/>
            <family val="2"/>
          </rPr>
          <t xml:space="preserve">Uppgifterna från och med år 1995 baseras på en ny insamlingsmetod varför de inte är helt jämförbara med tidigare år.
</t>
        </r>
      </text>
    </comment>
    <comment ref="A5" authorId="0" shapeId="0">
      <text>
        <r>
          <rPr>
            <sz val="8"/>
            <color rgb="FF000000"/>
            <rFont val="Tahoma"/>
            <family val="2"/>
          </rPr>
          <t xml:space="preserve">Uppgifterna från och med år 1995 baseras på en ny insamlingsmetod varför de inte är helt jämförbara med tidigare år.
</t>
        </r>
      </text>
    </comment>
    <comment ref="A7" authorId="0" shapeId="0">
      <text>
        <r>
          <rPr>
            <sz val="8"/>
            <color rgb="FF000000"/>
            <rFont val="Tahoma"/>
            <family val="2"/>
          </rPr>
          <t xml:space="preserve">Från och med år 1998 ingår gryn av vete och råg.
</t>
        </r>
      </text>
    </comment>
    <comment ref="A10" authorId="0" shapeId="0">
      <text>
        <r>
          <rPr>
            <sz val="8"/>
            <color rgb="FF000000"/>
            <rFont val="Tahoma"/>
            <family val="2"/>
          </rPr>
          <t xml:space="preserve">Från och med år 1995 redovisas kalvkött tillsammans med nötkött
</t>
        </r>
      </text>
    </comment>
    <comment ref="A13" authorId="0" shapeId="0">
      <text>
        <r>
          <rPr>
            <sz val="8"/>
            <color rgb="FF000000"/>
            <rFont val="Tahoma"/>
            <family val="2"/>
          </rPr>
          <t xml:space="preserve">Från och med år 2005 ingår inte kasserade slaktkycklingar, dessutom har vissa ändringar gjorts i underlaget.
</t>
        </r>
      </text>
    </comment>
    <comment ref="A16" authorId="0" shapeId="0">
      <text>
        <r>
          <rPr>
            <sz val="8"/>
            <color rgb="FF000000"/>
            <rFont val="Tahoma"/>
            <family val="2"/>
          </rPr>
          <t xml:space="preserve">Redovisas omräknat till hel färskvikt.
</t>
        </r>
      </text>
    </comment>
    <comment ref="A20" authorId="0" shapeId="0">
      <text>
        <r>
          <rPr>
            <sz val="8"/>
            <color rgb="FF000000"/>
            <rFont val="Tahoma"/>
            <family val="2"/>
          </rPr>
          <t xml:space="preserve">Inklusive jordbrukarnas hemmaförbrukning och direktförsäljning
</t>
        </r>
      </text>
    </comment>
    <comment ref="A24" authorId="0" shapeId="0">
      <text>
        <r>
          <rPr>
            <sz val="8"/>
            <color rgb="FF000000"/>
            <rFont val="Tahoma"/>
            <family val="2"/>
          </rPr>
          <t xml:space="preserve">Uppgifterna från och med år 1994 är inte helt jämförbara med tidigare år. Från och med år 1995 ingår inte ägginnehållet i importerade och exporterade livsmedelsprodukter i beräkningarna (nettoexporten har tidigare uppgått till ca 2 miljoner kg).
</t>
        </r>
      </text>
    </comment>
    <comment ref="A30" authorId="0" shapeId="0">
      <text>
        <r>
          <rPr>
            <sz val="8"/>
            <color rgb="FF000000"/>
            <rFont val="Tahoma"/>
            <family val="2"/>
          </rPr>
          <t xml:space="preserve">Från och med år 2000 redovisas saft och juice av köksväxter tillsammans med beredda frukter och bär.
</t>
        </r>
      </text>
    </comment>
    <comment ref="A33" authorId="0" shapeId="0">
      <text>
        <r>
          <rPr>
            <sz val="8"/>
            <color rgb="FF000000"/>
            <rFont val="Tahoma"/>
            <family val="2"/>
          </rPr>
          <t xml:space="preserve">Från och med år 2000 redovisas saft och juice av köksväxter tillsammans med beredda frukter och bär.
</t>
        </r>
      </text>
    </comment>
    <comment ref="A34" authorId="0" shapeId="0">
      <text>
        <r>
          <rPr>
            <sz val="8"/>
            <color rgb="FF000000"/>
            <rFont val="Tahoma"/>
            <family val="2"/>
          </rPr>
          <t xml:space="preserve">Redovisas i produktvikt.Köttsoppor ingår i beredda frukter och bär.Uppgifterna för år 2005 är inte helt jämförbara med tidigare år
</t>
        </r>
      </text>
    </comment>
  </commentList>
</comments>
</file>

<file path=xl/comments5.xml><?xml version="1.0" encoding="utf-8"?>
<comments xmlns="http://schemas.openxmlformats.org/spreadsheetml/2006/main">
  <authors>
    <author>DefaultAppPool</author>
  </authors>
  <commentList>
    <comment ref="L7" authorId="0" shapeId="0">
      <text>
        <r>
          <rPr>
            <sz val="8"/>
            <color rgb="FF000000"/>
            <rFont val="Tahoma"/>
            <family val="2"/>
          </rPr>
          <t xml:space="preserve">Saluvärden för kräftor ingår ej år 2008.
</t>
        </r>
      </text>
    </comment>
    <comment ref="Y9" authorId="0" shapeId="0">
      <text>
        <r>
          <rPr>
            <sz val="8"/>
            <color rgb="FF000000"/>
            <rFont val="Tahoma"/>
            <family val="2"/>
          </rPr>
          <t xml:space="preserve">Saluvärden för flodkräfta redovisas ej år 2008.
</t>
        </r>
      </text>
    </comment>
    <comment ref="Y10" authorId="0" shapeId="0">
      <text>
        <r>
          <rPr>
            <sz val="8"/>
            <color rgb="FF000000"/>
            <rFont val="Tahoma"/>
            <family val="2"/>
          </rPr>
          <t xml:space="preserve">Saluvärden för signalkräfta redovisas ej år 2008.
</t>
        </r>
      </text>
    </comment>
  </commentList>
</comments>
</file>

<file path=xl/sharedStrings.xml><?xml version="1.0" encoding="utf-8"?>
<sst xmlns="http://schemas.openxmlformats.org/spreadsheetml/2006/main" count="8654" uniqueCount="1087">
  <si>
    <t>Folkmängd efter region, ålder, kön och år</t>
  </si>
  <si>
    <t>1999</t>
  </si>
  <si>
    <t>2000</t>
  </si>
  <si>
    <t>2001</t>
  </si>
  <si>
    <t>2002</t>
  </si>
  <si>
    <t>2003</t>
  </si>
  <si>
    <t>2004</t>
  </si>
  <si>
    <t>2005</t>
  </si>
  <si>
    <t>2006</t>
  </si>
  <si>
    <t>2007</t>
  </si>
  <si>
    <t>2008</t>
  </si>
  <si>
    <t>2009</t>
  </si>
  <si>
    <t>2010</t>
  </si>
  <si>
    <t>2011</t>
  </si>
  <si>
    <t>2012</t>
  </si>
  <si>
    <t>2013</t>
  </si>
  <si>
    <t>2014</t>
  </si>
  <si>
    <t>2015</t>
  </si>
  <si>
    <t>2016</t>
  </si>
  <si>
    <t>2017</t>
  </si>
  <si>
    <t>2018</t>
  </si>
  <si>
    <t>20 Dalarnas län</t>
  </si>
  <si>
    <t>0-4 år</t>
  </si>
  <si>
    <t>män</t>
  </si>
  <si>
    <t>kvinnor</t>
  </si>
  <si>
    <t>5-9 år</t>
  </si>
  <si>
    <t>10-14 år</t>
  </si>
  <si>
    <t>15-19 år</t>
  </si>
  <si>
    <t>20-24 år</t>
  </si>
  <si>
    <t>25-29 år</t>
  </si>
  <si>
    <t>30-34 år</t>
  </si>
  <si>
    <t>35-39 år</t>
  </si>
  <si>
    <t>40-44 år</t>
  </si>
  <si>
    <t>45-49 år</t>
  </si>
  <si>
    <t>50-54 år</t>
  </si>
  <si>
    <t>55-59 år</t>
  </si>
  <si>
    <t>60-64 år</t>
  </si>
  <si>
    <t>65-69 år</t>
  </si>
  <si>
    <t>70-74 år</t>
  </si>
  <si>
    <t>75-79 år</t>
  </si>
  <si>
    <t>80-84 år</t>
  </si>
  <si>
    <t>85-89 år</t>
  </si>
  <si>
    <t>90-94 år</t>
  </si>
  <si>
    <t>95-99 år</t>
  </si>
  <si>
    <t>100+ år</t>
  </si>
  <si>
    <t xml:space="preserve">Fr o m 2007-01-01 överförs Heby kommun från Västmanlands län till Uppsala län. Hebys kommunkod ändras från 1917 till 0331. </t>
  </si>
  <si>
    <t>Uppgifterna avser förhållandena den 31 december för valt/valda år enligt den regionala indelning som gäller den 1 januari året efter.</t>
  </si>
  <si>
    <t>Registrerat partnerskap reglerade parförhållanden mellan personer av samma kön och fanns från 1995 till 2009. Registrerade partners räknas som Gifta, Separerade partners som Skilda och Efterlevande partners som Änka/änklingar.</t>
  </si>
  <si>
    <t>Senaste uppdatering:</t>
  </si>
  <si>
    <t>20190221 09:30</t>
  </si>
  <si>
    <t>Källa:</t>
  </si>
  <si>
    <t>SCB</t>
  </si>
  <si>
    <t>Kontaktperson:</t>
  </si>
  <si>
    <t>Tomas Johansson, SCB</t>
  </si>
  <si>
    <t xml:space="preserve"> +46 010-479 64 26</t>
  </si>
  <si>
    <t>tomas.johansson@scb.se</t>
  </si>
  <si>
    <t>(SCB) Statistikservice, SCB</t>
  </si>
  <si>
    <t xml:space="preserve"> +46 010-479 50 00</t>
  </si>
  <si>
    <t>information@scb.se</t>
  </si>
  <si>
    <t>Sort:</t>
  </si>
  <si>
    <t>antal</t>
  </si>
  <si>
    <t>Datatyp:</t>
  </si>
  <si>
    <t>Stock</t>
  </si>
  <si>
    <t>Referenstid:</t>
  </si>
  <si>
    <t>31 december respektive år</t>
  </si>
  <si>
    <t>Officiell statistik</t>
  </si>
  <si>
    <t>Databas:</t>
  </si>
  <si>
    <t xml:space="preserve">Statistikdatabasen </t>
  </si>
  <si>
    <t>Intern referenskod:</t>
  </si>
  <si>
    <t>BE0101N1</t>
  </si>
  <si>
    <t>Markanvändningen i Sverige, hektar efter region, markanvändningsklass och vart 5:e år</t>
  </si>
  <si>
    <t>åkermark</t>
  </si>
  <si>
    <t>betesmark</t>
  </si>
  <si>
    <t>skogsmark, produktiv</t>
  </si>
  <si>
    <t>skogsmark, improduktiv</t>
  </si>
  <si>
    <t>total skogsmark</t>
  </si>
  <si>
    <t>bebyggd mark och tillhörande mark</t>
  </si>
  <si>
    <t>täkter och gruvområden</t>
  </si>
  <si>
    <t>golfbanor o. skidpistar</t>
  </si>
  <si>
    <t>öppen myr</t>
  </si>
  <si>
    <t>naturligt gräsbevuxen mark</t>
  </si>
  <si>
    <t>berg i dagen o. övrig mark</t>
  </si>
  <si>
    <t>vatten</t>
  </si>
  <si>
    <t>total landareal</t>
  </si>
  <si>
    <t>region:</t>
  </si>
  <si>
    <t>Då delvis olika källor använts för beräkning av arealuppgifter på län respektive kommun kan totalsummorna i läns- respektive kommuntabellen skilja sig åt något.</t>
  </si>
  <si>
    <t>markanvändningsklass:</t>
  </si>
  <si>
    <t>åkermark:</t>
  </si>
  <si>
    <t>Mark som används eller lämpligen kan användas för växtodling eller bete och som är lämplig att plöja.</t>
  </si>
  <si>
    <t>skogsmark, produktiv:</t>
  </si>
  <si>
    <t>Arealen skogsmark, produktiv utgörs av mark som, i enlighet med  FAO:s definition, är lämplig för skogsproduktion och inte väsentligen används för annat ändamål. Idealproduktionen är minst 1 m3sk (stamvolym på bark ovan stubbe inklusive topp) per hektar och år. Bygger på uppgifter från Riksskogstaxeringen på läns- och riksnivå.</t>
  </si>
  <si>
    <t>skogsmark, improduktiv:</t>
  </si>
  <si>
    <t>Arealen skogsmark, improduktiv utgörs av mark mark som i enlighet med FAO:s definition utgörs av skogsmark men inte räknas som produktiv skogsmark. Bygger på uppgifter från Riksskogstaxeringen på läns- och riksnivå.</t>
  </si>
  <si>
    <t>öppen myr:</t>
  </si>
  <si>
    <t>Kategorin öppen myr inkluderar inte torvtäkter.</t>
  </si>
  <si>
    <t>Kategorin öppen myr på läns- och riksnivå består av summan myrimpediment exklusive underkategorin Skogsmark på våtmark enligt FAO:s definition och bygger på uppgifter från Riksskogstaxeringen.</t>
  </si>
  <si>
    <t>vatten:</t>
  </si>
  <si>
    <t>Kategorin vatten inkluderar inte havsvatten.</t>
  </si>
  <si>
    <t>20190220 09:30</t>
  </si>
  <si>
    <t>Jerker Moström, SCB</t>
  </si>
  <si>
    <t xml:space="preserve"> +46 010-479 40 31</t>
  </si>
  <si>
    <t>jerker.mostrom@scb.se</t>
  </si>
  <si>
    <t>Stefan Svanström, SCB</t>
  </si>
  <si>
    <t xml:space="preserve"> +46 010-479 45 58</t>
  </si>
  <si>
    <t>Stefan.Svanstrom@scb.se</t>
  </si>
  <si>
    <t>hektar</t>
  </si>
  <si>
    <t>Genomsnitt</t>
  </si>
  <si>
    <t>31 december respektive år. Avvikelser kan dock förekomma.</t>
  </si>
  <si>
    <t>MI0803AA</t>
  </si>
  <si>
    <t>Åkerarealens användning efter län/riket och gröda. År 1981-2019</t>
  </si>
  <si>
    <t>2019</t>
  </si>
  <si>
    <t>total åkerareal</t>
  </si>
  <si>
    <t>Fr o m 2007-01-01 överförs Heby kommun från Västmanlands län till 
Uppsala län. Hebys kommunkod ändras från 1917 till 0331.</t>
  </si>
  <si>
    <t>T.o.m. 2007 ingick majs i Grönfoder</t>
  </si>
  <si>
    <t>Jordbruksverket</t>
  </si>
  <si>
    <t>Ylva Olsson</t>
  </si>
  <si>
    <t>Tel: 036-15 64 10</t>
  </si>
  <si>
    <t>Fax: 036-34 01 96</t>
  </si>
  <si>
    <t>E-mail: statistik@jordbruksverket.se</t>
  </si>
  <si>
    <t>Juni</t>
  </si>
  <si>
    <t>JO0104B1</t>
  </si>
  <si>
    <t>Jordbruksföretagens driftsinriktning efter län/riket. År 2003, 2005, 2007-2016</t>
  </si>
  <si>
    <t>000. Totalt</t>
  </si>
  <si>
    <t>Antal företag</t>
  </si>
  <si>
    <t>111. Växtodling, Jordbruksväxter, Spannmål m.m.</t>
  </si>
  <si>
    <t>112. Växtodling, Jordbruksväxter, Vall utöver eget behov</t>
  </si>
  <si>
    <t>113. Växtodling, Jordbruksväxter, Mycket potatis</t>
  </si>
  <si>
    <t>114. Växtodling, Jordbruksväxter, Mycket sockerbetor</t>
  </si>
  <si>
    <t>..</t>
  </si>
  <si>
    <t>115. Växtodling, Jordbruksväxter, Blandat</t>
  </si>
  <si>
    <t>121. Växtodling, Köks- prydnads och plantskoleväxter, Köksväxter på friland</t>
  </si>
  <si>
    <t>122. Växtodling, Köks- prydnads och plantskoleväxter, Plantskoleväxter m.m. på friland</t>
  </si>
  <si>
    <t>123. Växtodling, Köks- prydnads och plantskoleväxter, Köksväxter i växthus</t>
  </si>
  <si>
    <t>124. Växtodling, Köks- prydnads och plantskoleväxter, Prydnadsväxter i växthus</t>
  </si>
  <si>
    <t>125. Växtodling, Köks- prydnads och plantskoleväxter, Blandat</t>
  </si>
  <si>
    <t>130. Växtodling, Frukt och bär, Frukt och bär</t>
  </si>
  <si>
    <t>141. Växtodling, Blandad växtodling, Mest jordbruksväxter</t>
  </si>
  <si>
    <t>142. Växtodling, Blandad växtodling, Mest köks-, prydnads och plantskoleväxter</t>
  </si>
  <si>
    <t>143. Växtodling, Blandad växtodling, Mest frukt och bär</t>
  </si>
  <si>
    <t>211. Husdjursskötsel, Nötkreatur, Mjölkkor</t>
  </si>
  <si>
    <t>212. Husdjursskötsel, Nötkreatur, Köttdjur</t>
  </si>
  <si>
    <t>213. Husdjursskötsel, Nötkreatur, Blandat</t>
  </si>
  <si>
    <t>221. Husdjursskötsel, Får och getter, Får</t>
  </si>
  <si>
    <t>222. Husdjursskötsel, Får och getter, Getter</t>
  </si>
  <si>
    <t>223. Husdjursskötsel, Får och getter, Blandat</t>
  </si>
  <si>
    <t>231. Husdjursskötsel, Svin, Smågrisar</t>
  </si>
  <si>
    <t>232. Husdjursskötsel, Svin, Slaktsvin</t>
  </si>
  <si>
    <t>233. Husdjursskötsel, Svin, Blandat</t>
  </si>
  <si>
    <t>241. Husdjursskötsel, Fjäderfä, Värphöns</t>
  </si>
  <si>
    <t>242. Husdjursskötsel, Fjäderfä, Slaktkycklingar</t>
  </si>
  <si>
    <t>243. Husdjursskötsel, Fjäderfä, Blandat</t>
  </si>
  <si>
    <t>251. Husdjursskötsel, Blandad husdjursskötsel, Mest nötkreatur</t>
  </si>
  <si>
    <t>252. Husdjursskötsel, Blandad husdjursskötsel, Mest får och getter</t>
  </si>
  <si>
    <t>253. Husdjursskötsel, Blandad husdjursskötsel, Mest svin</t>
  </si>
  <si>
    <t>254. Husdjursskötsel, Blandad husdjursskötsel, Mest fjäderfä</t>
  </si>
  <si>
    <t>311. Blandat jordbruk, Blandat jordbruk mest växtodling, Jordbruksväxter</t>
  </si>
  <si>
    <t>312. Blandat jordbruk, Blandat jordbruk mest växtodling, Köks-, prydnads- och planskoleväxter</t>
  </si>
  <si>
    <t>313. Blandat jordbruk, Blandat jordbruk mest växtodling, Frukt och bär</t>
  </si>
  <si>
    <t>321. Blandat jordbruk, Blandat jordbruk mest husdjur, Nötkreatur</t>
  </si>
  <si>
    <t>322. Blandat jordbruk, Blandat jordbruk mest husdjur, Får och getter</t>
  </si>
  <si>
    <t>323. Blandat jordbruk, Blandat jordbruk mest husdjur, Svin</t>
  </si>
  <si>
    <t>324. Blandat jordbruk, Blandat jordbruk mest husdjur, Fjäderfä</t>
  </si>
  <si>
    <t>900. Småbruk</t>
  </si>
  <si>
    <t>Daniel Persson</t>
  </si>
  <si>
    <t>Tfn: 036-15 50 39</t>
  </si>
  <si>
    <t>Antal företag/Standardtimmar</t>
  </si>
  <si>
    <t>JO010501</t>
  </si>
  <si>
    <t>höstvete</t>
  </si>
  <si>
    <t>vårvete</t>
  </si>
  <si>
    <t>råg</t>
  </si>
  <si>
    <t>höstkorn</t>
  </si>
  <si>
    <t>korn</t>
  </si>
  <si>
    <t>vårkorn</t>
  </si>
  <si>
    <t>havre</t>
  </si>
  <si>
    <t>blandsäd och rågvete</t>
  </si>
  <si>
    <t>slåttervall och grönfoder</t>
  </si>
  <si>
    <t>höstrågvete</t>
  </si>
  <si>
    <t>rågvete</t>
  </si>
  <si>
    <t>vårrågvete</t>
  </si>
  <si>
    <t>blandsäd (stråsäd)</t>
  </si>
  <si>
    <t>kok- och foderärter, vicker och åkerbönor</t>
  </si>
  <si>
    <t>konservärter</t>
  </si>
  <si>
    <t>bruna bönor</t>
  </si>
  <si>
    <t>majs</t>
  </si>
  <si>
    <t>grönfoderväxter</t>
  </si>
  <si>
    <t>slåttervall som utnyttjas</t>
  </si>
  <si>
    <t>betesvall som utnyttjas</t>
  </si>
  <si>
    <t>slåtter- och betesvall som utnyttjas</t>
  </si>
  <si>
    <t>ej utnyttjad slåtter- och betesvall</t>
  </si>
  <si>
    <t>vall för fröskörd</t>
  </si>
  <si>
    <t>matpotatis</t>
  </si>
  <si>
    <t>potatis för stärkelse</t>
  </si>
  <si>
    <t>sockerbetor</t>
  </si>
  <si>
    <t>höstraps</t>
  </si>
  <si>
    <t>vårraps</t>
  </si>
  <si>
    <t>höstrybs</t>
  </si>
  <si>
    <t>vårrybs</t>
  </si>
  <si>
    <t>oljelin</t>
  </si>
  <si>
    <t>trädgårdsväxter</t>
  </si>
  <si>
    <t>andra växtslag</t>
  </si>
  <si>
    <t>energiskog</t>
  </si>
  <si>
    <t>annan obrukad åkermark</t>
  </si>
  <si>
    <t>ospecificerad åkermark</t>
  </si>
  <si>
    <t>Betesarealens användning efter län/riket och gröda. År 2003-2019</t>
  </si>
  <si>
    <t>total betesmark</t>
  </si>
  <si>
    <t>JO0104B6</t>
  </si>
  <si>
    <t>Jordbruksföretag i riket och per län efter storleksklass. År 1981-2000, 2003-2016</t>
  </si>
  <si>
    <t>-2,0 ha</t>
  </si>
  <si>
    <t>2,1-5,0 ha</t>
  </si>
  <si>
    <t>5,1-10,0 ha</t>
  </si>
  <si>
    <t>10,1-20,0 ha</t>
  </si>
  <si>
    <t>20,1-30,0 ha</t>
  </si>
  <si>
    <t>30,1-50,0 ha</t>
  </si>
  <si>
    <t>50,1-100,0 ha</t>
  </si>
  <si>
    <t>100,1+ ha</t>
  </si>
  <si>
    <t>Efter år 2000 redovisas antal jordbruksföretag endast de år s.k.
strukturundersökning genomförs (hittills 2003, 2005, 2007, 2010, 2013 och 2016)
Region:
03 Uppsala län:Fr o m 2007-01-01 utökas Uppsala län med
Heby kommun. Observera att länssiffrorna inte är jämförbara med
länssiffrorna bakåt i tiden.
19 Västmanlands län:Fr o m
2007-01-01 minskar Västmanlands län med Heby kommun. Observera att
länssiffrorna inte är jämförbara med länssiffrorna bakåt i tiden.</t>
  </si>
  <si>
    <t>Anders Grönvall</t>
  </si>
  <si>
    <t>Tel: 036-15 57 91</t>
  </si>
  <si>
    <t>Antal</t>
  </si>
  <si>
    <t>JO0106E8</t>
  </si>
  <si>
    <t>Jordbruksföretagare i riket och per län efter ålder. År 1996-2016</t>
  </si>
  <si>
    <t>-24 år</t>
  </si>
  <si>
    <t>25-34 år</t>
  </si>
  <si>
    <t>35-44 år</t>
  </si>
  <si>
    <t>65+ år</t>
  </si>
  <si>
    <t>uppgift saknas</t>
  </si>
  <si>
    <t>Ålder:
Indelningen i åldersklasser har från 1996 anpassats till
internationell standard. Från detta år medtas vidare endast en
företagare per jordbruksföretag i tabellen (tidigare 1-3).</t>
  </si>
  <si>
    <t>Region:
03 Uppsala län:
Fr. o. m. 2007-01-01 utökas Uppsala län med Heby
kommun. Observera att länssiffrorna inte är jämförbara med
länssiffrorna bakåt i tiden.</t>
  </si>
  <si>
    <t>19 Västmanlands län:
Fr. o. m. 2007-01-01 minskar Västmanlands län med Heby kommun.
Observera att länssiffrorna inte är jämförbara med länssiffrorna
bakåt i tiden.</t>
  </si>
  <si>
    <t>2010 ändrades definitionen av jordbruksföretag vilket i allmänhet medförde att det blev fler företag.</t>
  </si>
  <si>
    <t>JO0106F5</t>
  </si>
  <si>
    <t>Antal sysselsatta per län 1999 - 2016</t>
  </si>
  <si>
    <t>Dalarnas län</t>
  </si>
  <si>
    <t>Företagare och familjemedlemmar</t>
  </si>
  <si>
    <t>Män</t>
  </si>
  <si>
    <t>Kvinnor</t>
  </si>
  <si>
    <t>Totalt</t>
  </si>
  <si>
    <t>Lejd arbetskraft, fast anställd</t>
  </si>
  <si>
    <t>Lejd arbetskraft, tillfälligt anställd</t>
  </si>
  <si>
    <t>Samtliga</t>
  </si>
  <si>
    <t>År 1999 och 2003 frågades inte efter kön på de tillfälligt sysselsatta.
 År 2005 ändrades stödreglerna från arealbaserat stöd till gårdsstöd, vilket fick till följd att betydligt fler mindre jordbruksföretag inkluderades i statistiken.
 År 2010 utökades definitionen för jordbruksföretag till att även inkludera de företag som inte uppfyllde något tidigare kriterium, men innehade mer än 5,0 ha jordbruksmark.
2010 års data har reviderats 2014-11-18 på grund av felaktig beräkning av saknade värden.</t>
  </si>
  <si>
    <t>Jesper Fransson</t>
  </si>
  <si>
    <t>Tfn: 036-15 50 00</t>
  </si>
  <si>
    <t>E-mail:statistik@jordbruksverket.se</t>
  </si>
  <si>
    <t>JO0401N2</t>
  </si>
  <si>
    <t>Ekologiskt odlad jordbruksmark i hektar efter län/riket. År 2009-2018</t>
  </si>
  <si>
    <t>Total jordbruksmark</t>
  </si>
  <si>
    <t>Totalt omställd/under omställning</t>
  </si>
  <si>
    <t>Omställd mark</t>
  </si>
  <si>
    <t>Mark under omställning</t>
  </si>
  <si>
    <t>Betesmark</t>
  </si>
  <si>
    <t>Åkermark</t>
  </si>
  <si>
    <t>Statistiken omfattar arealer jordbruksmark som brukas med ekologiska produktionsmetoder och som uppfyller kraven enligt Rådets förordning (EG) nr 834/2007 av den 28 juni 2007 om ekologisk produktion och märkning av ekologiska produkter. Uppgifterna har rapporterats till Jordbruksverket av de tre godkända kontrollorganen inom jordbruksområdet i Sverige (Kiwa Sverige AB, SMAK AB och HS Certifiering AB).
Uppgifterna för åren 2005 till 2008 är inte helt jämförbara med uppgifterna för år 2009 och framåt men ger ändå en indikation på utvecklingen.
Jämförelser med officiell statistik över jordbruksmarkens användning: Uppgifterna över ekologisk växtodling är inte helt jämförbara med den officiella statistiken över jordbruksmarkens användning. Orsaken till detta är
a) skillnader i den population som de båda statistikprodukterna ska täcka,
b) att insamlingsmetoderna skiljer sig åt och att
c) redovisningen av arealernas placering geografiskt skiljer sig åt.</t>
  </si>
  <si>
    <t>Ulf Svensson</t>
  </si>
  <si>
    <t>Tfn: 036-15 50 74</t>
  </si>
  <si>
    <t>Hektar</t>
  </si>
  <si>
    <t>JO0104C2</t>
  </si>
  <si>
    <t>Företag med lantbruksdjur efter län/riket och djurslag. År 2000-2019</t>
  </si>
  <si>
    <t>Företag med kor för mjölkproduktion</t>
  </si>
  <si>
    <t>Företag med kor för uppfödning av kalvar</t>
  </si>
  <si>
    <t>Företag med kor</t>
  </si>
  <si>
    <t>Företag med kvigor, tjurar och stutar</t>
  </si>
  <si>
    <t>Företag med kalvar, under 1 år</t>
  </si>
  <si>
    <t>Företag med nötkreatur</t>
  </si>
  <si>
    <t>Företag med baggar och tackor</t>
  </si>
  <si>
    <t>Företag med lamm</t>
  </si>
  <si>
    <t>Företag med får</t>
  </si>
  <si>
    <t>Företag med galtar för avel</t>
  </si>
  <si>
    <t>Företag med suggor för avel</t>
  </si>
  <si>
    <t>Företag med slaktgrisar, 20 kg och däröver</t>
  </si>
  <si>
    <t>Företag med smågrisar, under 20 kg</t>
  </si>
  <si>
    <t>Företag med grisar</t>
  </si>
  <si>
    <t>Företag med höns</t>
  </si>
  <si>
    <t>Företag med värpkycklingar</t>
  </si>
  <si>
    <t>Företag med slaktkycklingar</t>
  </si>
  <si>
    <t>Företag med kalkoner</t>
  </si>
  <si>
    <t>Företag med hästar</t>
  </si>
  <si>
    <t>För nötkreatur baseras uppgifterna på registerbearbetningar från Centrala nötkreatursregistret (CDB). 
För övriga djur är uppgifterna för 2000, 2003, 2005, 2007, 2010, 2013 och 2016 beräknade utifrån en totalundersökning via enkät. 
Övriga år är uppgifterna beräknade utifrån urvalsundersökningar vi enkät och har således en slumpmässigt osäkerhet (medelfel).</t>
  </si>
  <si>
    <t>Tfn: 036-15 57 91</t>
  </si>
  <si>
    <t>E-post: &lt;A HREF='mailto:statistik@jordbruksverket.se'&gt;statistik@jordbruksverket.se&lt;/A&gt;</t>
  </si>
  <si>
    <t>JO0103G1</t>
  </si>
  <si>
    <t>Lantbruksdjur efter län/riket och djurslag. År 1981-2019</t>
  </si>
  <si>
    <t>kor för mjölkproduktion</t>
  </si>
  <si>
    <t>kor för uppfödning av kalvar</t>
  </si>
  <si>
    <t>kvigor, tjurar och stutar</t>
  </si>
  <si>
    <t>kalvar, under 1 år</t>
  </si>
  <si>
    <t>galtar för avel</t>
  </si>
  <si>
    <t>suggor för avel</t>
  </si>
  <si>
    <t>smågrisar, under 20 kg</t>
  </si>
  <si>
    <t>höns</t>
  </si>
  <si>
    <t>värpkycklingar</t>
  </si>
  <si>
    <t>slaktkycklingar</t>
  </si>
  <si>
    <t>kalkoner</t>
  </si>
  <si>
    <t>hästar</t>
  </si>
  <si>
    <t>Mellan 1981 och 1999 baseras uppgifterna på de enkätundersökningar som gjordes för Lantbruksregistret.
Från 2000 baseras uppgifterna för nötkreatur på registerbearbetningar från Centrala nötkreatursregistret (CDB). 
För övriga djur är uppgifterna för 2000, 2003, 2005, 2007, 2010, 2013 och 2016 beräknade utifrån en totalundersökning via enkät. 
Övriga år är uppgifterna beräknade utifrån urvalsundersökningar vi enkät och har således en slumpmässigt osäkerhet (medelfel).</t>
  </si>
  <si>
    <t>JO0103G5</t>
  </si>
  <si>
    <t>Totalskörd och hektarskörd efter län/riket, gröda och år 1965-2018</t>
  </si>
  <si>
    <t>Hektarskörd, kg per hektar</t>
  </si>
  <si>
    <t>blandsäd</t>
  </si>
  <si>
    <t>ärter</t>
  </si>
  <si>
    <t>åkerbönor</t>
  </si>
  <si>
    <t>slåttervall, totalt</t>
  </si>
  <si>
    <t>slåttervall, första skörd</t>
  </si>
  <si>
    <t>slåttervall, återväxt</t>
  </si>
  <si>
    <t>Totalskörd, ton</t>
  </si>
  <si>
    <t>Totalskörd på riksnivå för spannmålsgrödorna avseende en del av åren under 1970-talet har korrigerats.</t>
  </si>
  <si>
    <t>Revidering 2019-02-05: Data avseende slåttervallen har reviderats åren 1965-2017</t>
  </si>
  <si>
    <t>Hektarskörd, kg per hektar
Skördestatistiken baseras på uppgifter från ett urval av företag. Uppgifterna är därmed
behäftade med så kallade urvalsfel. Uppgifterna för spannmål avser 14 procents vattenhalt.
Spannmålsuppgifterna för åren 1965-2004 har räknats om från 15 till 14 procents vattenhalt. Uppgifterna för trindsäd
(ärter och åkerbönor) avser 15 procents vattenhalt. Uppgifterna för oljeväxter avser 9 procents vattenhalt.
Oljeväxtuppgifterna för åren 1965-1992 har räknats om från 18 till 9 procents vattenhalt. Uppgifterna för potatis
avser bärgad reducerad skörd. Vid få observationer redovisas punkter i stället för resultat.</t>
  </si>
  <si>
    <t>gröda - höstkorn
Ingår i skördestatistiken från och med år 1995.</t>
  </si>
  <si>
    <t>gröda - rågvete
Ingår i skördestatistiken från och med år 1995.</t>
  </si>
  <si>
    <t>gröda - blandsäd
Skördestatistik saknas för länen åren 1979-1998 och för riket åren 1981-1994.
Med blandsäd avses stråsädesblandningar och stråsäd/baljväxtblandningar.</t>
  </si>
  <si>
    <t>gröda - matpotatis
Skörden är reducerad för små (&lt; 35 mm), rötskadade eller grönfärgade knölar. År 1999 ersattes de
objektiva skördeuppskattningarna som baserades på provtagningar i potatisodlingarna med insamling
av skördeuppgifter direkt ifrån jordbrukarna. Metodbytet ledde till en lägre skördenivå från och med
1999. Se vidare i Beskrivning av statistiken.</t>
  </si>
  <si>
    <t>gröda - potatis för stärkelse
Skörden är reducerad för rötskadade knölar. Fram till och med år 1992 ingår även potatis för produktion av råsprit.
Statistik saknas för åren 1993 och 1994. Fram till och med 1998 baserades statistiken på provtagningar i potatisodlingarna.
Från och med 1999 inhämtas uppgifter om skörden istället direkt ifrån jordbrukarna.</t>
  </si>
  <si>
    <t>gröda - sockerbetor
Skörden baseras på uppgifter från Svenska Sockerfabriks Aktiebolaget för åren
1965-1994 och på uppgifter från Danisco Sugar AB från och med 1995.</t>
  </si>
  <si>
    <t>gröda - höstraps
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</si>
  <si>
    <t>gröda - vårraps
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</si>
  <si>
    <t>gröda - höstrybs
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</si>
  <si>
    <t>gröda - vårrybs
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jordbrukarna.gröda - oljelinIngår i skördestatistiken
från och med år 1996 på riksnivå och från och med år 1999 på länsnivå.</t>
  </si>
  <si>
    <t>gröda - oljelin
Ingår i skördestatistiken från och med år 1996 på riksnivå och från och med år 1999 på länsnivå.</t>
  </si>
  <si>
    <t>gröda - slåttervall, totalt
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t>
  </si>
  <si>
    <t>gröda - slåttervall, återväxt
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t>
  </si>
  <si>
    <t>gröda - slåttervall, första skörd
Fram till och med år 1997 baserades statistiken på provtagningar i slåttervallarna. Statistik saknas för åren
1998-2001. Från och med år 2002 inhämtas uppgifter om skörden direkt ifrån jordbrukarna.</t>
  </si>
  <si>
    <t>gröda - ärter
Ingår i skördestatistiken från och med år 1996.</t>
  </si>
  <si>
    <t>gröda - åkerbönor
Ingår i skördestatistiken från och med år 2004.</t>
  </si>
  <si>
    <t>Totalskörd, ton
Skördestatistiken baseras på uppgifter från ett urval av företag. Uppgifterna är därmed behäftade med
så kallade urvalsfel. Uppgifterna för spannmål avser 14 procents vattenhalt. Spannmålsuppgifterna för åren
1965-2004 har räknats om från 15 till 14 procents vattenhalt. Uppgifterna för trindsäd (ärter och åkerbönor)
avser 15 procents vattenhalt. Uppgifterna för oljeväxter avser 9 procents vattenhalt. Oljeväxtuppgifterna för
åren 1965-1992 har räknats om från 18 till 9 procents vattenhalt. Uppgifterna för potatis avser bärgad
reducerad skörd. Vid få observationer redovisas punkter i stället för resultat.gröda - rågveteIngår i skördestatistiken
från och med år 1995.</t>
  </si>
  <si>
    <t>gröda - blandsäd
Skördestatistik saknas för länen åren 1979-1998 och för riket åren 1981-1994. Med blandsäd avses
stråsädesblandningar och stråsäd/baljväxtblandningar.</t>
  </si>
  <si>
    <t>gröda - potatis för stärkelse
Skörden är reducerad för rötskadade knölar. Fram till och med år 1992 ingår även potatis för produktion av råsprit.
Statistik saknas för åren 1993 och 1994. Fram till och med 1998 baserades statistiken på provtagningar i
potatisodlingarna. Från och med 1999 inhämtas uppgifter om skörden istället direkt ifrån jordbrukarna.</t>
  </si>
  <si>
    <t>gröda - sockerbetor
Skörden baseras på uppgifter från Svenska Sockerfabriks Aktiebolaget för åren 1965-1994 och på uppgifter
från Danisco Sugar AB för åren 1995-2007. Från och med 2008 baseras skörden på uppgifter från Nordic Sugar.</t>
  </si>
  <si>
    <t>gröda - slåttervall, totalt
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t>
  </si>
  <si>
    <t>gröda - slåttervall, återväxt
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t>
  </si>
  <si>
    <t>gröda - slåttervall, första skörd
Fram till och med år 1997 baserades statistiken på provtagningar i slåttervallarna. Statistik saknas för
åren 1998-2001. Från och med år 2002 inhämtas uppgifter om skörden direkt ifrån jordbrukarna.</t>
  </si>
  <si>
    <t>gröda - vårkorn
Fram till och med 1994 ingår höstkorn i redovisningen av totalskörd för vårkorn.</t>
  </si>
  <si>
    <t>gröda - höstkorn
Ingår i skördestatistiken från och med år 1995. Fram till och med 1994 ingår höstkorn i redovisningen
av totalskörd för vårkorn.</t>
  </si>
  <si>
    <t>gröda - höstraps
Skörden baseras på uppgifter från Sveriges Oljeväxtintressenter Förening för åren 1965-1990 och uppgifter
från Jordbruksverkets oljeväxtkontor för åren 1991-1992. Från och med 1995 inhämtas uppgifter om skörden
direkt ifrån jordbrukarna.</t>
  </si>
  <si>
    <t>gröda - vårraps
Skörden baseras på uppgifter från Sveriges Oljeväxtintressenter Förening för åren 1965-1990 och uppgifter från
Jordbruksverkets oljeväxtkontor för åren 1991-1992. Från och med 1995 inhämtas uppgifter om skörden direkt
ifrån jordbrukarna.</t>
  </si>
  <si>
    <t>gröda - höstrybs
Skörden baseras på uppgifter från Sveriges Oljeväxtintressenter Förening för åren 1965-1990 och uppgifter från
Jordbruksverkets oljeväxtkontor för åren 1991-1992. Från och med 1995 inhämtas uppgifter om skörden direkt
ifrån jordbrukarna.</t>
  </si>
  <si>
    <t>gröda - vårrybs
Skörden baseras på uppgifter från Sveriges Oljeväxtintressenter Förening för åren 1965-1990 och uppgifter från
Jordbruksverkets oljeväxtkontor för åren 1991-1992. Från och med 1995 inhämtas uppgifter om skörden direkt
ifrån jordbrukarna.</t>
  </si>
  <si>
    <t>Gröda:</t>
  </si>
  <si>
    <t>blandsäd:</t>
  </si>
  <si>
    <t>Skördestatistik saknas för länen åren 1979-1998 och för riket åren 1981-1994. Med blandsäd avses stråsädesblandningar och stråsäd/baljväxtblandningar.</t>
  </si>
  <si>
    <t>ärter:</t>
  </si>
  <si>
    <t>Ingår i skördestatistiken från och med år 1996.</t>
  </si>
  <si>
    <t>åkerbönor:</t>
  </si>
  <si>
    <t>Ingår i skördestatistiken från och med år 2004.</t>
  </si>
  <si>
    <t>matpotatis:</t>
  </si>
  <si>
    <t>Skörden är reducerad för små (&lt; 35 mm), rötskadade eller grönfärgade knölar. År 1999 ersattes de objektiva skördeuppskattningarna som baserades på provtagningar i potatisodlingarna med insamling av skördeuppgifter direkt ifrån jordbrukarna. Metodbytet ledde till en lägre skördenivå från och med 1999. Se vidare i Beskrivning av statistiken.</t>
  </si>
  <si>
    <t>potatis för stärkelse:</t>
  </si>
  <si>
    <t>Skörden är reducerad för rötskadade knölar. Fram till och med år 1992 ingår även potatis för produktion av råsprit. Statistik saknas för åren 1993 och 1994. Fram till och med 1998 baserades statistiken på provtagningar i potatisodlingarna. Från och med 1999 inhämtas uppgifter om skörden istället direkt ifrån jordbrukarna.</t>
  </si>
  <si>
    <t>sockerbetor:</t>
  </si>
  <si>
    <t>Skörden baseras på uppgifter från Svenska Sockerfabriks Aktiebolaget för åren 1965-1994 och på uppgifter från Danisco Sugar AB för åren 1995-2007. Från och med 2008 baseras skörden på uppgifter från Nordic Sugar.</t>
  </si>
  <si>
    <t>oljelin:</t>
  </si>
  <si>
    <t>Ingår i skördestatistiken från och med år 1996 på riksnivå och från och med år 1999 på länsnivå.</t>
  </si>
  <si>
    <t>slåttervall, totalt:</t>
  </si>
  <si>
    <t>Fram till och med år 1992 baserades statistiken på provtagningar i slåttervallarna. Skörd från betad återväxt ingår. 
 Statistik saknas för åren 1993-2001. Från och med år 2002 inhämtas uppgifter om skörden direkt ifrån jordbrukarna. Skörd från betad återväxt ingår inte från och med år 2002. 
 Uppgifterna avser skörd vid torrsubstanshalt 100 procent, vilket motsvarar vattenhalten 0 procent. Valluppgifterna för åren 1965-2017 har räknats om från 16,5 procents vattenhalt till 0 procents vattenhalt. Omräkningen är gjord på avrundade värden.</t>
  </si>
  <si>
    <t>slåttervall, första skörd:</t>
  </si>
  <si>
    <t>Fram till och med år 1997 baserades statistiken på provtagningar i slåttervallarna. Statistik saknas för åren 1998-2001. Från och med år 2002 inhämtas uppgifter om skörden direkt ifrån jordbrukarna. 
 Uppgifterna avser skörd vid torrsubstanshalt 100 procent, vilket motsvarar vattenhalten 0 procent. Valluppgifterna för åren 1965-2017 har räknats om från 16,5 procents vattenhalt till 0 procents vattenhalt. Omräkningen är gjord på avrundade värden.</t>
  </si>
  <si>
    <t>slåttervall, återväxt:</t>
  </si>
  <si>
    <t>Län:</t>
  </si>
  <si>
    <t>20 Dalarnas län:</t>
  </si>
  <si>
    <t>Tabelluppgift:</t>
  </si>
  <si>
    <t>Hektarskörd, kg per hektar:</t>
  </si>
  <si>
    <t>höstkorn:</t>
  </si>
  <si>
    <t>År:</t>
  </si>
  <si>
    <t>1999:</t>
  </si>
  <si>
    <t>Ingår i skördestatistiken från och med år 1995.</t>
  </si>
  <si>
    <t>2000:</t>
  </si>
  <si>
    <t>2001:</t>
  </si>
  <si>
    <t>2002:</t>
  </si>
  <si>
    <t>2003:</t>
  </si>
  <si>
    <t>2004:</t>
  </si>
  <si>
    <t>2005:</t>
  </si>
  <si>
    <t>2006:</t>
  </si>
  <si>
    <t>2007:</t>
  </si>
  <si>
    <t>2008:</t>
  </si>
  <si>
    <t>2009:</t>
  </si>
  <si>
    <t>2010:</t>
  </si>
  <si>
    <t>2011:</t>
  </si>
  <si>
    <t>2012:</t>
  </si>
  <si>
    <t>2013:</t>
  </si>
  <si>
    <t>2014:</t>
  </si>
  <si>
    <t>2015:</t>
  </si>
  <si>
    <t>2016:</t>
  </si>
  <si>
    <t>2017:</t>
  </si>
  <si>
    <t>2018:</t>
  </si>
  <si>
    <t>höstraps:</t>
  </si>
  <si>
    <t>Skörden baseras på uppgifter från Sveriges Oljeväxtintressenter Förening för åren 1965-1990 och uppgifter från Jordbruksverkets oljeväxtkontor för åren 1991-1992. Statistik om hektarskördar saknas för åren 1993-1994. Från och med 1995 inhämtas uppgifter om skörden direkt ifrån jordbrukarna.</t>
  </si>
  <si>
    <t>vårraps:</t>
  </si>
  <si>
    <t>höstrybs:</t>
  </si>
  <si>
    <t>vårrybs:</t>
  </si>
  <si>
    <t>Totalskörd, ton:</t>
  </si>
  <si>
    <t>Ingår i skördestatistiken från och med år 1995. Fram till och med 1994 ingår höstkorn i redovisningen av totalskörd för vårkorn.</t>
  </si>
  <si>
    <t>vårkorn:</t>
  </si>
  <si>
    <t>Fram till och med 1994 ingår höstkorn i redovisningen av totalskörd för vårkorn.</t>
  </si>
  <si>
    <t>Skörden baseras på uppgifter från Sveriges Oljeväxtintressenter Förening för åren 1965-1990 och uppgifter från Jordbruksverkets oljeväxtkontor för åren 1991-1992.  Från och med 1995 inhämtas uppgifter om skörden direkt ifrån jordbrukarna.</t>
  </si>
  <si>
    <t>Korrigering 2017-05-04: Data för 2002 har korrigerats.</t>
  </si>
  <si>
    <t>Sveriges Statistiska Databaser</t>
  </si>
  <si>
    <t>Gerda Ländell</t>
  </si>
  <si>
    <t>Tfn: 010-479 68 07</t>
  </si>
  <si>
    <t>E-post: gerda.landell@scb.se</t>
  </si>
  <si>
    <t>Ann-Marie Karlsson</t>
  </si>
  <si>
    <t>Tfn: 036-15 59 33</t>
  </si>
  <si>
    <t>Hektarskörd: Kilo per hektar. Totalskörd: ton</t>
  </si>
  <si>
    <t>JO0601M1</t>
  </si>
  <si>
    <t>Folkmängd efter region, ålder, kön, födelseregion och år</t>
  </si>
  <si>
    <t>Utrikes född</t>
  </si>
  <si>
    <t>5-14 år</t>
  </si>
  <si>
    <t>15-24 år</t>
  </si>
  <si>
    <t>45-54 år</t>
  </si>
  <si>
    <t>55-64 år</t>
  </si>
  <si>
    <t>65-74 år</t>
  </si>
  <si>
    <t>75-84 år</t>
  </si>
  <si>
    <t>85-94 år</t>
  </si>
  <si>
    <t>95+ år</t>
  </si>
  <si>
    <t>000001NS</t>
  </si>
  <si>
    <t>0-19 år</t>
  </si>
  <si>
    <t>20-34 år</t>
  </si>
  <si>
    <t>35-49 år</t>
  </si>
  <si>
    <t>50-64 år</t>
  </si>
  <si>
    <t xml:space="preserve">Total folkmängd: </t>
  </si>
  <si>
    <t>Skogsmark</t>
  </si>
  <si>
    <t>Bebyggd mark</t>
  </si>
  <si>
    <t>Myr</t>
  </si>
  <si>
    <t>Övrigt</t>
  </si>
  <si>
    <t>Jordbruksmark</t>
  </si>
  <si>
    <t>0-10,0 ha</t>
  </si>
  <si>
    <t>10,1-30,0 ha</t>
  </si>
  <si>
    <t>100,1+ha</t>
  </si>
  <si>
    <t>0-34 år</t>
  </si>
  <si>
    <t>2021 VANSBRO</t>
  </si>
  <si>
    <t>2023 MALUNG-SÄLEN</t>
  </si>
  <si>
    <t>2026 GAGNEF</t>
  </si>
  <si>
    <t>2029 LEKSAND</t>
  </si>
  <si>
    <t>2031 RÄTTVIK</t>
  </si>
  <si>
    <t>2034 ORSA</t>
  </si>
  <si>
    <t>2039 ÄLVDALEN</t>
  </si>
  <si>
    <t>2061 SMEDJEBACKEN</t>
  </si>
  <si>
    <t>2062 MORA</t>
  </si>
  <si>
    <t>2080 FALUN</t>
  </si>
  <si>
    <t>2081 BORLÄNGE</t>
  </si>
  <si>
    <t>2082 SÄTER</t>
  </si>
  <si>
    <t>2083 HEDEMORA</t>
  </si>
  <si>
    <t>2084 AVESTA</t>
  </si>
  <si>
    <t>2085 LUDVIKA</t>
  </si>
  <si>
    <t>Landareal</t>
  </si>
  <si>
    <t>Jordbruksmarkens</t>
  </si>
  <si>
    <t>del av landarealen</t>
  </si>
  <si>
    <t>Folkmängd</t>
  </si>
  <si>
    <t>Procent</t>
  </si>
  <si>
    <t>Ej könsindelad</t>
  </si>
  <si>
    <t>Lejd arbetskraft</t>
  </si>
  <si>
    <t>Växtodling</t>
  </si>
  <si>
    <t>Djurhållning</t>
  </si>
  <si>
    <t>Blandat jordbruk</t>
  </si>
  <si>
    <t>Småbruk</t>
  </si>
  <si>
    <t>Antal omställda ekologiska djur efter län. År 2009-2018</t>
  </si>
  <si>
    <t>Kor för mjölkproduktion</t>
  </si>
  <si>
    <t>Kor för uppfödning av kalvar</t>
  </si>
  <si>
    <t>Kvigor, tjurar och stutar</t>
  </si>
  <si>
    <t>Kalvar, under 1 år</t>
  </si>
  <si>
    <t>Baggar och tackor</t>
  </si>
  <si>
    <t>Lamm</t>
  </si>
  <si>
    <t>Galtar för avel</t>
  </si>
  <si>
    <t>Suggor för avel</t>
  </si>
  <si>
    <t>Slaktgrisar, 20 kg och däröver</t>
  </si>
  <si>
    <t>Smågrisar, under 20 kg</t>
  </si>
  <si>
    <t>Uppgifterna avser antal djur omställda till ekologisk produktion i juni.</t>
  </si>
  <si>
    <t>Statistiken omfattar djur som är omställda till ekologisk produktion enligt Rådets förordning (EG) nr 834/2007 av den 28 juni 2007 om ekologisk produktion och märkning av ekologiska produkter.</t>
  </si>
  <si>
    <t>Antalet ekologiska svin redovisas enbart för riket och län. Antalet företag med svin är få och kan av sekretesskäl inte redovisas per kommun.</t>
  </si>
  <si>
    <t>Antalet ekologiska höns och slaktkycklingar redovisas enbart för riket. Kvaliteten i statistiken bedöms inte vara tillräcklig för att fördelas på län och kommun.</t>
  </si>
  <si>
    <t>JO0104C5</t>
  </si>
  <si>
    <t>Tusentals kronor (om inget annat anges)</t>
  </si>
  <si>
    <t>Antal arbetsställen</t>
  </si>
  <si>
    <t>Medelantalet anställda (årspersoner)</t>
  </si>
  <si>
    <t>Hela näringslivet</t>
  </si>
  <si>
    <t>År</t>
  </si>
  <si>
    <t>Led</t>
  </si>
  <si>
    <t>RR1</t>
  </si>
  <si>
    <t>RR2</t>
  </si>
  <si>
    <t>RR4</t>
  </si>
  <si>
    <t>RR5</t>
  </si>
  <si>
    <t>RR6</t>
  </si>
  <si>
    <t>RR9</t>
  </si>
  <si>
    <t>RR16</t>
  </si>
  <si>
    <t>RR17</t>
  </si>
  <si>
    <t>OV1</t>
  </si>
  <si>
    <t>OV2</t>
  </si>
  <si>
    <t>OV4</t>
  </si>
  <si>
    <t>OV5</t>
  </si>
  <si>
    <t>OV6</t>
  </si>
  <si>
    <t>OV7</t>
  </si>
  <si>
    <t>OV8</t>
  </si>
  <si>
    <t>OV9</t>
  </si>
  <si>
    <t>OV11</t>
  </si>
  <si>
    <t>OV12</t>
  </si>
  <si>
    <t>antal anställda</t>
  </si>
  <si>
    <t>förädlingsvärde</t>
  </si>
  <si>
    <t>antal verksamheter</t>
  </si>
  <si>
    <t>Livsmedelshandel</t>
  </si>
  <si>
    <t>Livsmedelsindustrin</t>
  </si>
  <si>
    <t>LMK</t>
  </si>
  <si>
    <t>Primärproduktion</t>
  </si>
  <si>
    <t>Restaurang</t>
  </si>
  <si>
    <t>Antal anställda efter aggregat, län och högsta uppnådda utbildning</t>
  </si>
  <si>
    <t>Beställd från SCB.</t>
  </si>
  <si>
    <t>Aggregat</t>
  </si>
  <si>
    <t>Län</t>
  </si>
  <si>
    <t>Utbildningsnivå</t>
  </si>
  <si>
    <t>Förgymnasial utbildning</t>
  </si>
  <si>
    <t>Gymnasial utbildning</t>
  </si>
  <si>
    <t>Eftergymnasial utbildning kortare än två år</t>
  </si>
  <si>
    <t>Eftergymnasial utbildning två år eller längre</t>
  </si>
  <si>
    <t>Forskarutbildning</t>
  </si>
  <si>
    <t>Uppgift saknas</t>
  </si>
  <si>
    <t>Livsmedelsindustri</t>
  </si>
  <si>
    <t>-</t>
  </si>
  <si>
    <t>Antal jordbruksföretag efter brukningsform, heltid/deltid och län. År 2003-2016</t>
  </si>
  <si>
    <t>Helt ägd</t>
  </si>
  <si>
    <t>Heltid</t>
  </si>
  <si>
    <t>Deltid</t>
  </si>
  <si>
    <t>Helt arrenderad</t>
  </si>
  <si>
    <t>Delvis arrenderad</t>
  </si>
  <si>
    <t>Företag utan åkermark</t>
  </si>
  <si>
    <t>Johan Holmer</t>
  </si>
  <si>
    <t>Tfn: 036-15 60 68</t>
  </si>
  <si>
    <t>JO0109D1</t>
  </si>
  <si>
    <t>Areal åkermark på hel- och deltidstidsjordbruk efter brukningsform, heltid/deltid och län. År 2003-2016</t>
  </si>
  <si>
    <t>JO0109D4</t>
  </si>
  <si>
    <t>Företag med lantbruksdjur efter län/riket och besättningsstorlekar. År 1998-2019</t>
  </si>
  <si>
    <t>Företag med 1-9 mjölkkor</t>
  </si>
  <si>
    <t>Företag med 1-24 mjölkkor</t>
  </si>
  <si>
    <t>Företag med 10-24 mjölkkor</t>
  </si>
  <si>
    <t>Företag med 25-49 mjölkkor</t>
  </si>
  <si>
    <t>Företag med 50-74 mjölkkor</t>
  </si>
  <si>
    <t>Företag med 75-99 mjölkkor</t>
  </si>
  <si>
    <t>Företag med 100-199 mjölkkor</t>
  </si>
  <si>
    <t>Företag med över 99 mjölkkor</t>
  </si>
  <si>
    <t>Företag med över 74 mjölkkor</t>
  </si>
  <si>
    <t>Företag med över 199 mjölkkor</t>
  </si>
  <si>
    <t>Företag med kvigor, tjurar och stutar 1 år och däröver</t>
  </si>
  <si>
    <t>Företag med kalvar under 1 år</t>
  </si>
  <si>
    <t>Summa företag med nötkreatur</t>
  </si>
  <si>
    <t>Företag med 1-9 baggar och tackor</t>
  </si>
  <si>
    <t>Företag med 10-24 baggar och tackor</t>
  </si>
  <si>
    <t>Företag med 25-49 baggar och tackor</t>
  </si>
  <si>
    <t>Företag med över 49 baggar och tackor</t>
  </si>
  <si>
    <t>Summa företag med baggar och tackor</t>
  </si>
  <si>
    <t>Företag med 1-49 avelsgrisar</t>
  </si>
  <si>
    <t>Företag med 50-99 avelsgrisar</t>
  </si>
  <si>
    <t>Företag med 100-199 avelsgrisar</t>
  </si>
  <si>
    <t>Företag med 200-499 avelsgrisar</t>
  </si>
  <si>
    <t>Företag med över 199 avelsgrisar</t>
  </si>
  <si>
    <t>Företag med över 499 avelsgrisar</t>
  </si>
  <si>
    <t>Summa företag med avelsgrisar</t>
  </si>
  <si>
    <t>Företag med 1-99 slaktgrisar</t>
  </si>
  <si>
    <t>Företag med 100-249 slaktgrisar</t>
  </si>
  <si>
    <t>Företag med 250-499 slaktgrisar</t>
  </si>
  <si>
    <t>Företag med 500-749 slaktgrisar</t>
  </si>
  <si>
    <t>Företag med 750-1999 slaktgrisar</t>
  </si>
  <si>
    <t>Företag med över 749 slaktgrisar</t>
  </si>
  <si>
    <t>Företag med över 1999 slaktgrisar</t>
  </si>
  <si>
    <t>Företag med slaktgrisar, summa</t>
  </si>
  <si>
    <t>Företag med 1-49 höns</t>
  </si>
  <si>
    <t>Företag med 50-199 höns</t>
  </si>
  <si>
    <t>Företag med 200-4999 höns</t>
  </si>
  <si>
    <t>Företag med över 4999 höns</t>
  </si>
  <si>
    <t>Summa företag med höns</t>
  </si>
  <si>
    <t>För åren 1996-1998, 2000-2002, 2004-2006, 2008-2009, 2011-2012, 2014-2015 och 2017-2019 baseras statistiken på uppgifter från ett urval av företag. För de mellanliggande åren (1999, 2003, 2005, 2007, 2010, 2013 och 2016) baseras statistiken på uppgifter från samtliga jordbruksföretag i landet. De år urvalsundersökningar gjorts och då det relativa medelfelet överstiger 35 % har uppgiften bedömts så osäker att den inte redovisas, utan markeras med prickar (..). Denna markering anges även i de fall då antalet jordbruksföretag i ett län är mindre än 3. Observera att eventuella egna summeringar av tabellceller inte ger korrekta resultat om värden som ersatts med prickar ingår i summeringen.
För nötkreatur baseras uppgifterna på registerbearbetningar från Centrala nötkreatursregistret (CDB).</t>
  </si>
  <si>
    <t>E-mail: &lt;A HREF='mailto:statistik@jordbruksverket.se'&gt;statistik@jordbruksverket.se&lt;/A&gt;</t>
  </si>
  <si>
    <t>JO0103G3</t>
  </si>
  <si>
    <t>Slakt av större lantbruksdjur efter län. År 2016-2019</t>
  </si>
  <si>
    <t>Mellankalv</t>
  </si>
  <si>
    <t>Kvantitet 1 000 ton</t>
  </si>
  <si>
    <t>Summa kalv</t>
  </si>
  <si>
    <t>Stut</t>
  </si>
  <si>
    <t>Äldre tjur</t>
  </si>
  <si>
    <t>Ungtjur</t>
  </si>
  <si>
    <t>Yngre tjur</t>
  </si>
  <si>
    <t>Summa tjur</t>
  </si>
  <si>
    <t>Kviga</t>
  </si>
  <si>
    <t>Ko</t>
  </si>
  <si>
    <t>Ungko</t>
  </si>
  <si>
    <t>Summa ko</t>
  </si>
  <si>
    <t>Summa storboskap</t>
  </si>
  <si>
    <t>Summa nötkreatur</t>
  </si>
  <si>
    <t>Slaktgris</t>
  </si>
  <si>
    <t>Suggor</t>
  </si>
  <si>
    <t>Galtar</t>
  </si>
  <si>
    <t>Unggris</t>
  </si>
  <si>
    <t>Unggalt</t>
  </si>
  <si>
    <t>Summa gris</t>
  </si>
  <si>
    <t>Tackor och baggar</t>
  </si>
  <si>
    <t>Summa får</t>
  </si>
  <si>
    <t>Värdena avser slakt av lantbruksdjur för humankonsumtion vid slakterier och inkluderar ej djur som slaktas för andra syften, kasseras eller hemslaktas.</t>
  </si>
  <si>
    <t>Okänd hänvisar till slaktade djur som inte kan kopplas till ett LBR-företag.</t>
  </si>
  <si>
    <t>Djurslag:</t>
  </si>
  <si>
    <t>Mellankalv:</t>
  </si>
  <si>
    <t>Redovisas från och med 2018.</t>
  </si>
  <si>
    <t>Äldre tjur:</t>
  </si>
  <si>
    <t>Ungtjur:</t>
  </si>
  <si>
    <t>Yngre tjur:</t>
  </si>
  <si>
    <t>Ko:</t>
  </si>
  <si>
    <t>Ungko:</t>
  </si>
  <si>
    <t>Tfn: 036-15 50 42</t>
  </si>
  <si>
    <t>Slaktade hela kroppar, 1 000-tal#Kvantitet, 1 000 ton#Antal företag, antal</t>
  </si>
  <si>
    <t>JO0604B1</t>
  </si>
  <si>
    <t>Slaktade hela kroppar 1 000-tal</t>
  </si>
  <si>
    <t>Näringsliv</t>
  </si>
  <si>
    <t>Namn</t>
  </si>
  <si>
    <t>Länskod</t>
  </si>
  <si>
    <t>Variabel</t>
  </si>
  <si>
    <t>kod</t>
  </si>
  <si>
    <t>Stockholms län</t>
  </si>
  <si>
    <t>01</t>
  </si>
  <si>
    <t>Nettoomsättning exkl. punktskatter</t>
  </si>
  <si>
    <t>rr1</t>
  </si>
  <si>
    <t>Uppsala län</t>
  </si>
  <si>
    <t>03</t>
  </si>
  <si>
    <t>Öriga rörelseintäkter</t>
  </si>
  <si>
    <t>rr2</t>
  </si>
  <si>
    <t>Södermanlands län</t>
  </si>
  <si>
    <t>04</t>
  </si>
  <si>
    <t>Kostnader för handelsvaror/råvaror</t>
  </si>
  <si>
    <t>rr3, rr4</t>
  </si>
  <si>
    <t>Östergötlands län</t>
  </si>
  <si>
    <t>05</t>
  </si>
  <si>
    <t>Övriga externa kostnader</t>
  </si>
  <si>
    <t>rr5</t>
  </si>
  <si>
    <t>Jönköpings län</t>
  </si>
  <si>
    <t>06</t>
  </si>
  <si>
    <t>Personalkostnader</t>
  </si>
  <si>
    <t>rr6</t>
  </si>
  <si>
    <t>Kronobergs län</t>
  </si>
  <si>
    <t>07</t>
  </si>
  <si>
    <t>Rörelseresultat</t>
  </si>
  <si>
    <t>rr9</t>
  </si>
  <si>
    <t>Kalmar län</t>
  </si>
  <si>
    <t>08</t>
  </si>
  <si>
    <t>Löner och andra ersättningar</t>
  </si>
  <si>
    <t>rr16</t>
  </si>
  <si>
    <t>Gotlands län</t>
  </si>
  <si>
    <t>09</t>
  </si>
  <si>
    <t>Sociala kostnader och andra personalkostnader</t>
  </si>
  <si>
    <t>rr17</t>
  </si>
  <si>
    <t>Blekinge län</t>
  </si>
  <si>
    <t>10</t>
  </si>
  <si>
    <t>ov1</t>
  </si>
  <si>
    <t>Skåne län</t>
  </si>
  <si>
    <t>12</t>
  </si>
  <si>
    <t>Medelantal anställda, FTE</t>
  </si>
  <si>
    <t>ov2</t>
  </si>
  <si>
    <t>Hallands län</t>
  </si>
  <si>
    <t>13</t>
  </si>
  <si>
    <t>Bruttoinvesteringar i maskiner/inventarier</t>
  </si>
  <si>
    <t>ov4</t>
  </si>
  <si>
    <t>Västra Götalands län</t>
  </si>
  <si>
    <t>14</t>
  </si>
  <si>
    <t>Bruttoinvesteringar i byggnader/markanläggningar samt mark</t>
  </si>
  <si>
    <t>ov5</t>
  </si>
  <si>
    <t>Värmlands län</t>
  </si>
  <si>
    <t>17</t>
  </si>
  <si>
    <t>Nettoinvesteringar i maskiner/inventarier</t>
  </si>
  <si>
    <t>ov6</t>
  </si>
  <si>
    <t>Örebro län</t>
  </si>
  <si>
    <t>18</t>
  </si>
  <si>
    <t>Nettoinvesteringar i byggnader/markanläggningar samt mark</t>
  </si>
  <si>
    <t>ov7</t>
  </si>
  <si>
    <t>Västmanlands län</t>
  </si>
  <si>
    <t>19</t>
  </si>
  <si>
    <t>Produktionsvärde</t>
  </si>
  <si>
    <t>ov8</t>
  </si>
  <si>
    <t>20</t>
  </si>
  <si>
    <t>Förädlingsvärde</t>
  </si>
  <si>
    <t>ov9</t>
  </si>
  <si>
    <t>Gävleborgs län</t>
  </si>
  <si>
    <t>21</t>
  </si>
  <si>
    <t>Summa bruttoinvesteringar</t>
  </si>
  <si>
    <t>ov11</t>
  </si>
  <si>
    <t>Västernorrlands län</t>
  </si>
  <si>
    <t>22</t>
  </si>
  <si>
    <t>Summa nettoinvesteringar</t>
  </si>
  <si>
    <t>ov12</t>
  </si>
  <si>
    <t>Jämtlands län</t>
  </si>
  <si>
    <t>23</t>
  </si>
  <si>
    <t>Antal anställda</t>
  </si>
  <si>
    <t>Västerbottens län</t>
  </si>
  <si>
    <t>24</t>
  </si>
  <si>
    <t>Antal verksamheter</t>
  </si>
  <si>
    <t>Norrbottens län</t>
  </si>
  <si>
    <t>25</t>
  </si>
  <si>
    <t>Förädlingsvärde i miljoner kronor</t>
  </si>
  <si>
    <t>Företagens ekonomin som varje år beställs från SCB.</t>
  </si>
  <si>
    <t>Kontakt:</t>
  </si>
  <si>
    <t>Josefine Rossheim</t>
  </si>
  <si>
    <t>josefine.rossheim@scb.se</t>
  </si>
  <si>
    <t>Statistiker/Ekonom - Uppdragsansvarig</t>
  </si>
  <si>
    <t>Avdelningen för ekonomisk statistik – Näringslivets struktur</t>
  </si>
  <si>
    <t>SCB, statistikmyndigheten</t>
  </si>
  <si>
    <t>701 89 ÖREBRO</t>
  </si>
  <si>
    <t>010-479 63 83</t>
  </si>
  <si>
    <t>scb.se</t>
  </si>
  <si>
    <t>Mejeriproduktion. År 1995-2019</t>
  </si>
  <si>
    <t>Kvantitet invägd mjölk, 1 000 ton</t>
  </si>
  <si>
    <t>Antal mjölkkor i riket</t>
  </si>
  <si>
    <t>Produktionsvolym per mjölkko, 1 000 ton</t>
  </si>
  <si>
    <t>Kvantitet 1 000 ton, procent</t>
  </si>
  <si>
    <t>JO0604A1</t>
  </si>
  <si>
    <t>Antal mjölkkor i Dalarnas län</t>
  </si>
  <si>
    <t>Mjölkproduktion i Dalarnas län, 1 000 ton</t>
  </si>
  <si>
    <t>Spannmål</t>
  </si>
  <si>
    <t>Vall och grönfoderväxter</t>
  </si>
  <si>
    <t>Potatis och sockerbetor</t>
  </si>
  <si>
    <t>Oljeväxter</t>
  </si>
  <si>
    <t>Produktionsvärde, Skåne län</t>
  </si>
  <si>
    <t>Producentpriser (miljoner kronor)</t>
  </si>
  <si>
    <t>Code</t>
  </si>
  <si>
    <t>EAA</t>
  </si>
  <si>
    <t>NewCronos</t>
  </si>
  <si>
    <t>Cereals (including seeds)</t>
  </si>
  <si>
    <t>Wheat and spelt</t>
  </si>
  <si>
    <t>Soft wheat and spelt</t>
  </si>
  <si>
    <t>Durum wheat</t>
  </si>
  <si>
    <t>Rye and meslin</t>
  </si>
  <si>
    <t>Barley</t>
  </si>
  <si>
    <t>Oats and summer cereal mixtures</t>
  </si>
  <si>
    <t>Grain maize</t>
  </si>
  <si>
    <t>Rice</t>
  </si>
  <si>
    <t>Other cereals</t>
  </si>
  <si>
    <t>Industrial crops</t>
  </si>
  <si>
    <t>Oil seeds and oleaginous fruits (including seeds)</t>
  </si>
  <si>
    <t>Rape and turnip rape seed</t>
  </si>
  <si>
    <t>Sunflower</t>
  </si>
  <si>
    <t>Soya</t>
  </si>
  <si>
    <t>Other oleaginous products</t>
  </si>
  <si>
    <t>Protein crops (including seeds)</t>
  </si>
  <si>
    <t>Raw tobacco</t>
  </si>
  <si>
    <t>Sugar beet</t>
  </si>
  <si>
    <t>Other industrial crops</t>
  </si>
  <si>
    <t>Forage plants</t>
  </si>
  <si>
    <t>Fodder maize</t>
  </si>
  <si>
    <t>Fodder root crops (including forage beet)</t>
  </si>
  <si>
    <t>Other forage plants</t>
  </si>
  <si>
    <t>Vegetables and horticultural products</t>
  </si>
  <si>
    <t>Fresh vegetables</t>
  </si>
  <si>
    <t>Plants and flowers</t>
  </si>
  <si>
    <t>Potatoes (including seeds)</t>
  </si>
  <si>
    <t>Fruits</t>
  </si>
  <si>
    <t>Fresh fruit</t>
  </si>
  <si>
    <t>Citrus fruits</t>
  </si>
  <si>
    <t>Tropical fruit</t>
  </si>
  <si>
    <t>Grapes</t>
  </si>
  <si>
    <t>Olives</t>
  </si>
  <si>
    <t>Wine</t>
  </si>
  <si>
    <t>Olive oil</t>
  </si>
  <si>
    <t>Other crop products</t>
  </si>
  <si>
    <t>Crop output</t>
  </si>
  <si>
    <t>Animals</t>
  </si>
  <si>
    <t>Cattle</t>
  </si>
  <si>
    <t>Pigs</t>
  </si>
  <si>
    <t>Equines</t>
  </si>
  <si>
    <t>Sheep and goats</t>
  </si>
  <si>
    <t>Poultry</t>
  </si>
  <si>
    <t>Other animals</t>
  </si>
  <si>
    <t>Animal products</t>
  </si>
  <si>
    <t>Milk</t>
  </si>
  <si>
    <t>Eggs</t>
  </si>
  <si>
    <t>Other animal products</t>
  </si>
  <si>
    <t>Animal output</t>
  </si>
  <si>
    <t>Agricultural goods output</t>
  </si>
  <si>
    <t>Agricultural services output</t>
  </si>
  <si>
    <t>Agricultural output</t>
  </si>
  <si>
    <t>Secondary activities (inseparable)</t>
  </si>
  <si>
    <t>Transformation of agricultural products</t>
  </si>
  <si>
    <t>Other non-separable secondary activities (goods and services)</t>
  </si>
  <si>
    <t>Output of the agricultural 'industry'</t>
  </si>
  <si>
    <t>Sammanställning</t>
  </si>
  <si>
    <t>Nötkött</t>
  </si>
  <si>
    <t>Produktion</t>
  </si>
  <si>
    <t>Slakt, ton</t>
  </si>
  <si>
    <t>Konsumtion</t>
  </si>
  <si>
    <t>Summa Nöt</t>
  </si>
  <si>
    <t>Griskött</t>
  </si>
  <si>
    <t>Fårkött</t>
  </si>
  <si>
    <t>Summa Gris</t>
  </si>
  <si>
    <t>Får</t>
  </si>
  <si>
    <t>Mjölkprodukter</t>
  </si>
  <si>
    <t>Summa Får och lamm</t>
  </si>
  <si>
    <t>Matpotatis</t>
  </si>
  <si>
    <t>Mjölkproduktion</t>
  </si>
  <si>
    <t>Invägd mjölk, 1 000 ton</t>
  </si>
  <si>
    <t>Invägd mjölk, ton</t>
  </si>
  <si>
    <t>Totalkonsumtion, ton</t>
  </si>
  <si>
    <t>2018 prel.</t>
  </si>
  <si>
    <t>Fjäderfäkött</t>
  </si>
  <si>
    <t>Konsumtionsmjölk</t>
  </si>
  <si>
    <t>Ost</t>
  </si>
  <si>
    <t>Ägg</t>
  </si>
  <si>
    <t>Köksväxter</t>
  </si>
  <si>
    <t>Frukt och bär</t>
  </si>
  <si>
    <t>Marknadsandel</t>
  </si>
  <si>
    <t>Totalkonsumtion</t>
  </si>
  <si>
    <t>Totalkonsumtion, kilo</t>
  </si>
  <si>
    <t>Kilo eller liter per person och år</t>
  </si>
  <si>
    <t>Vetemjöl</t>
  </si>
  <si>
    <t>Rågmjöl</t>
  </si>
  <si>
    <t>Gryn och mjöl av ris</t>
  </si>
  <si>
    <t>Gryn och mjöl av havre och korn m.m.</t>
  </si>
  <si>
    <t>Mjölk</t>
  </si>
  <si>
    <t>Nötkött inkl. kalvkött</t>
  </si>
  <si>
    <t>SUMMA KÖTT</t>
  </si>
  <si>
    <t>Fisk, färsk och fryst</t>
  </si>
  <si>
    <t>Konserver och beredd fisk</t>
  </si>
  <si>
    <t>SUMMA FISK</t>
  </si>
  <si>
    <t>Syrade produkter</t>
  </si>
  <si>
    <t>Ost (inkl. margarinost)</t>
  </si>
  <si>
    <t>Smör</t>
  </si>
  <si>
    <t>Färskpotatis, inkl. skalad potatis</t>
  </si>
  <si>
    <t>Potatisinnehåll i förädlade produkter</t>
  </si>
  <si>
    <t>Köksväxter, färska och frysta</t>
  </si>
  <si>
    <t>Köksväxter  beredda</t>
  </si>
  <si>
    <t>Frukter och bär, färska och frysta</t>
  </si>
  <si>
    <t>Frukter och bär, beredda</t>
  </si>
  <si>
    <t>Frukter och bär</t>
  </si>
  <si>
    <t>Mjölkekvivalenter</t>
  </si>
  <si>
    <t>Förbrukning kg/capita</t>
  </si>
  <si>
    <t>Folkmängd efter region och år</t>
  </si>
  <si>
    <t>totalt ålder</t>
  </si>
  <si>
    <t>Med totalkonsumtion avses den totala åtgången av olika råvaror för humankonsumtion. Med direktkonsumtion avses de totala leveranserna av livsmedel från producenter till privathushåll och storkök samt producenternas hemmaförbrukning.</t>
  </si>
  <si>
    <t>Vara:</t>
  </si>
  <si>
    <t>Vetemjöl:</t>
  </si>
  <si>
    <t>Uppgifterna från och med år 1995 baseras på en ny insamlingsmetod varför de inte är helt jämförbara med tidigare år.</t>
  </si>
  <si>
    <t>Rågmjöl:</t>
  </si>
  <si>
    <t>Gryn och mjöl av havre och korn m.m.:</t>
  </si>
  <si>
    <t>Från och med år 1998 ingår gryn av vete och råg.</t>
  </si>
  <si>
    <t>Nötkött inklusive kalvkött, vara med ben:</t>
  </si>
  <si>
    <t>Från och med år 1995 redovisas kalvkött tillsammans med nötkött</t>
  </si>
  <si>
    <t>Fjäderfäkött, urtagen vara:</t>
  </si>
  <si>
    <t>Från och med år 2005 ingår inte kasserade slaktkycklingar, dessutom har vissa ändringar gjorts i underlaget.</t>
  </si>
  <si>
    <t>Fisk, färsk och fryst:</t>
  </si>
  <si>
    <t>Redovisas omräknat till hel färskvikt.</t>
  </si>
  <si>
    <t>Konsumtionsmjölk, miljoner liter:</t>
  </si>
  <si>
    <t>Inklusive jordbrukarnas hemmaförbrukning och direktförsäljning</t>
  </si>
  <si>
    <t>Konsumtionsmjölk, liter per person och år:</t>
  </si>
  <si>
    <t>Ägg:</t>
  </si>
  <si>
    <t>Uppgifterna från och med år 1994 är inte helt jämförbara med tidigare år. Från och med år 1995 ingår inte ägginnehållet i importerade och exporterade livsmedelsprodukter i beräkningarna (nettoexporten har tidigare uppgått till ca 2 miljoner kg).</t>
  </si>
  <si>
    <t>Köksväxter, färska och frysta:</t>
  </si>
  <si>
    <t>Från och med år 2000 redovisas saft och juice av köksväxter tillsammans med beredda frukter och bär.</t>
  </si>
  <si>
    <t>Frukter och bär, färska och frysta:</t>
  </si>
  <si>
    <t>Frukter och bär, beredda:</t>
  </si>
  <si>
    <t>Redovisas i produktvikt.Köttsoppor ingår i beredda frukter och bär.Uppgifterna för år 2005 är inte helt jämförbara med tidigare år</t>
  </si>
  <si>
    <t>Simon Lind</t>
  </si>
  <si>
    <t>Tfn: 036-15 63 42</t>
  </si>
  <si>
    <t>1 000 ton eller 1 miljon liter samt Kilo eller liter per person och år</t>
  </si>
  <si>
    <t>JO1301K2</t>
  </si>
  <si>
    <t>Sysselsättning i trädgårdsproduktionen. Antal sysselsatta personer. Vart tredje år 2005-2017. Län/riket</t>
  </si>
  <si>
    <t>Familjemedlem, antal personer</t>
  </si>
  <si>
    <t>Ej familjemedlem, antal personer</t>
  </si>
  <si>
    <t>Samtliga, antal personer</t>
  </si>
  <si>
    <t>Jörgen Persson</t>
  </si>
  <si>
    <t>Tfn: 036-15 59 43</t>
  </si>
  <si>
    <t>E-post: statistik@jordbruksverket.se</t>
  </si>
  <si>
    <t>Ej familjemedlem, antal personer Familjemedlem, antal personer Samtliga, antal personer</t>
  </si>
  <si>
    <t>JO0102R1</t>
  </si>
  <si>
    <t>Färre än 450 timmar per år</t>
  </si>
  <si>
    <t>450-899 timmar per år</t>
  </si>
  <si>
    <t>900-1 349 timmar per år</t>
  </si>
  <si>
    <t>1 350-1 799 timmar per år</t>
  </si>
  <si>
    <t>Minst 1 800 timmar per år</t>
  </si>
  <si>
    <t>Rörelsemarginal</t>
  </si>
  <si>
    <t>Antal anställda (medelantalet)</t>
  </si>
  <si>
    <t>Arbetsställen</t>
  </si>
  <si>
    <t>Livsmedelskedjan</t>
  </si>
  <si>
    <t>Vall- och grönfoderväxter</t>
  </si>
  <si>
    <t>Träda</t>
  </si>
  <si>
    <t>Summa</t>
  </si>
  <si>
    <t>Spannmålsodling</t>
  </si>
  <si>
    <t>Höstvete</t>
  </si>
  <si>
    <t>Vårvete</t>
  </si>
  <si>
    <t>Råg</t>
  </si>
  <si>
    <t>Höstkorn</t>
  </si>
  <si>
    <t>Vårkorn</t>
  </si>
  <si>
    <t>Havre</t>
  </si>
  <si>
    <t>Rågvete</t>
  </si>
  <si>
    <t>Blandsäd (stråsäd)</t>
  </si>
  <si>
    <t>Total åkerareal</t>
  </si>
  <si>
    <t>Andel</t>
  </si>
  <si>
    <t>Höstraps</t>
  </si>
  <si>
    <t>Vårraps</t>
  </si>
  <si>
    <t>Raps</t>
  </si>
  <si>
    <t>Höstrybs</t>
  </si>
  <si>
    <t>Vårrybs</t>
  </si>
  <si>
    <t>Rybs</t>
  </si>
  <si>
    <t>Oljelin</t>
  </si>
  <si>
    <t>Grönsaker</t>
  </si>
  <si>
    <t>Får och lamm</t>
  </si>
  <si>
    <t>Fjäderfä</t>
  </si>
  <si>
    <t>Potatis</t>
  </si>
  <si>
    <t>Frukt</t>
  </si>
  <si>
    <t>Slåtteräng</t>
  </si>
  <si>
    <t>Skogsbete</t>
  </si>
  <si>
    <t>Fäbodbete</t>
  </si>
  <si>
    <t>Alvarbete</t>
  </si>
  <si>
    <t>Mosaikbetesmarker</t>
  </si>
  <si>
    <t>Outnyttjad betesmark</t>
  </si>
  <si>
    <t>Ospecificerad betesmark</t>
  </si>
  <si>
    <t>Jordbruksföretag, Sverige</t>
  </si>
  <si>
    <t>Helt ägd, heltid</t>
  </si>
  <si>
    <t>Helt ägd, deltid</t>
  </si>
  <si>
    <t>Helt arrenderad, heltid</t>
  </si>
  <si>
    <t>Helt arrenderad, deltid</t>
  </si>
  <si>
    <t>Delvis arrenderad, heltid</t>
  </si>
  <si>
    <t>Delvis arrenderad, deltid</t>
  </si>
  <si>
    <t>Areal</t>
  </si>
  <si>
    <t>Areal per företag</t>
  </si>
  <si>
    <t>Stadigvarande anställning,</t>
  </si>
  <si>
    <t>Stadigvarande anställning</t>
  </si>
  <si>
    <t>Tillfällig anställning</t>
  </si>
  <si>
    <t>Tillfällig anställning,</t>
  </si>
  <si>
    <t>Lejd arbetskraft, Totalt</t>
  </si>
  <si>
    <t>Totalt antal grisar</t>
  </si>
  <si>
    <t>Totalt antal får</t>
  </si>
  <si>
    <t>Totalt antal nötkreatur</t>
  </si>
  <si>
    <t>jordbruksmark</t>
  </si>
  <si>
    <t>Sverige</t>
  </si>
  <si>
    <t>Åkerareal</t>
  </si>
  <si>
    <t>Andelar</t>
  </si>
  <si>
    <t>Konventionellt odlad mark</t>
  </si>
  <si>
    <t>SUMMA nötkreatur</t>
  </si>
  <si>
    <t>baggar och tackor</t>
  </si>
  <si>
    <t>lamm</t>
  </si>
  <si>
    <t>slaktgrisar, 20 kg och däröver</t>
  </si>
  <si>
    <t>Konventionellt antal djur</t>
  </si>
  <si>
    <t>Konventionella</t>
  </si>
  <si>
    <t>Ekologiska</t>
  </si>
  <si>
    <t>Summa, nötkreatur</t>
  </si>
  <si>
    <t>Total jordbruksmark:</t>
  </si>
  <si>
    <t>Åkermark:</t>
  </si>
  <si>
    <t>Betesmark:</t>
  </si>
  <si>
    <t>Åkermark: Totalt omställd/under omställning</t>
  </si>
  <si>
    <t>Betesmark: Totalt omställd/under omställning</t>
  </si>
  <si>
    <r>
      <t xml:space="preserve">Marknadsandel </t>
    </r>
    <r>
      <rPr>
        <b/>
        <sz val="12"/>
        <color theme="1"/>
        <rFont val="Calibri"/>
        <family val="2"/>
        <scheme val="minor"/>
      </rPr>
      <t>(produktion/totalkonsumtion)</t>
    </r>
  </si>
  <si>
    <t>Mjöl och gryn</t>
  </si>
  <si>
    <t>SUMMA MJÖL OCH GRYN</t>
  </si>
  <si>
    <t>Köksväxter på friland. Antal företag, areal, skördad mängd. År 1999, 2002-2019. Län/riket</t>
  </si>
  <si>
    <t>Andra betor</t>
  </si>
  <si>
    <t>Areal, hektar</t>
  </si>
  <si>
    <t>Skörd, ton</t>
  </si>
  <si>
    <t>Areal, ha</t>
  </si>
  <si>
    <t>Annan sallat</t>
  </si>
  <si>
    <t>Blomkål</t>
  </si>
  <si>
    <t>Broccoli</t>
  </si>
  <si>
    <t>Brysselkål</t>
  </si>
  <si>
    <t>Bönor &amp; ärter</t>
  </si>
  <si>
    <t>Dill</t>
  </si>
  <si>
    <t>Fänkål</t>
  </si>
  <si>
    <t>Grönkål</t>
  </si>
  <si>
    <t>Gurka</t>
  </si>
  <si>
    <t>Isbergssallat</t>
  </si>
  <si>
    <t>Jordärtskocka</t>
  </si>
  <si>
    <t>Kålrot</t>
  </si>
  <si>
    <t>Majs</t>
  </si>
  <si>
    <t>Matlök</t>
  </si>
  <si>
    <t>Morot</t>
  </si>
  <si>
    <t>Palsternacka</t>
  </si>
  <si>
    <t>Persilja</t>
  </si>
  <si>
    <t>Pumpa</t>
  </si>
  <si>
    <t>Purjolök</t>
  </si>
  <si>
    <t>Rabarber</t>
  </si>
  <si>
    <t>Rödbeta</t>
  </si>
  <si>
    <t>Rödkål</t>
  </si>
  <si>
    <t>Salladskål</t>
  </si>
  <si>
    <t>Selleri &amp; rotselleri</t>
  </si>
  <si>
    <t>Sparris</t>
  </si>
  <si>
    <t>Spenat</t>
  </si>
  <si>
    <t>Spetskål</t>
  </si>
  <si>
    <t>Squash (Zucchini)</t>
  </si>
  <si>
    <t>Vitkål</t>
  </si>
  <si>
    <t>Vitlök</t>
  </si>
  <si>
    <t>Övriga kålväxter</t>
  </si>
  <si>
    <t>Övrigt &amp; diverse</t>
  </si>
  <si>
    <t>Antal företag, #ton, #hektar</t>
  </si>
  <si>
    <t>JO0102P1</t>
  </si>
  <si>
    <t>Köksväxter i växthus. Antal företag, växthusyta, skördad mängd. År 1999, 2002-2019. Län/riket</t>
  </si>
  <si>
    <t>Skörd, 1000-tal st</t>
  </si>
  <si>
    <t>Växthusyta, kvm</t>
  </si>
  <si>
    <t>Aubergine</t>
  </si>
  <si>
    <t>Chili</t>
  </si>
  <si>
    <t>Groddar &amp; skott</t>
  </si>
  <si>
    <t>Gurka, specialsorter</t>
  </si>
  <si>
    <t>Gurka, vanlig</t>
  </si>
  <si>
    <t>Gurka, totalt</t>
  </si>
  <si>
    <t>Kruksallat</t>
  </si>
  <si>
    <t>Kryddväxter</t>
  </si>
  <si>
    <t>Melon</t>
  </si>
  <si>
    <t>Paprika</t>
  </si>
  <si>
    <t>Tomat, kvist</t>
  </si>
  <si>
    <t>Tomat, små specialsorter</t>
  </si>
  <si>
    <t>Tomat, stora specialsorter</t>
  </si>
  <si>
    <t>Tomat, vanliga</t>
  </si>
  <si>
    <t>Tomat, totalt</t>
  </si>
  <si>
    <t>Antal företag #Skörd, 1000-tal st #Skörd, ton #Yta, kvm</t>
  </si>
  <si>
    <t>JO0102P2</t>
  </si>
  <si>
    <t>Bär på friland. Antal företag, areal, skördad mängd. År 1999, 2002-2019. Län/riket</t>
  </si>
  <si>
    <t>Hallon</t>
  </si>
  <si>
    <t>Jordgubbar</t>
  </si>
  <si>
    <t>Svarta vinbär</t>
  </si>
  <si>
    <t>Vindruvor</t>
  </si>
  <si>
    <t>Övriga bär</t>
  </si>
  <si>
    <t>Antal företag #Areal, hektar #Skörd, ton</t>
  </si>
  <si>
    <t>JO0102P3</t>
  </si>
  <si>
    <t>Frukt. Antal företag, areal, skördad mängd. År 1999, 2002-2019. Län/riket</t>
  </si>
  <si>
    <t>Körsbär</t>
  </si>
  <si>
    <t>Plommon</t>
  </si>
  <si>
    <t>Päron</t>
  </si>
  <si>
    <t>Äpple</t>
  </si>
  <si>
    <t>Antal företag #Areal, hektar #Skörd, ton m</t>
  </si>
  <si>
    <t>JO0102P5</t>
  </si>
  <si>
    <t>Antal odlingar efter produktionsinriktning och NUTS 1 2018</t>
  </si>
  <si>
    <t>Matfisk-, matkräft- och blötdjursproduktionens saluvärde, miljoner kronor, löpande priser. År 2000-2018</t>
  </si>
  <si>
    <t>Sättfisk- och sättkräftproduktionens saluvärde, miljoner kronor, löpande priser. År 2000-2018</t>
  </si>
  <si>
    <t>NUTS</t>
  </si>
  <si>
    <t>Matfisk</t>
  </si>
  <si>
    <t>Sättfisk</t>
  </si>
  <si>
    <t>Matkräftor</t>
  </si>
  <si>
    <t>Sättkräftor</t>
  </si>
  <si>
    <t>Musslor</t>
  </si>
  <si>
    <t>Ostron</t>
  </si>
  <si>
    <t>Regnbåge</t>
  </si>
  <si>
    <t>SE1</t>
  </si>
  <si>
    <t>Östra Sverige</t>
  </si>
  <si>
    <t>Röding</t>
  </si>
  <si>
    <t>Lax</t>
  </si>
  <si>
    <t>SE2</t>
  </si>
  <si>
    <t>Södra Sverige</t>
  </si>
  <si>
    <t>Ål</t>
  </si>
  <si>
    <t>Öring</t>
  </si>
  <si>
    <t>SE3</t>
  </si>
  <si>
    <t>Norra Sverige</t>
  </si>
  <si>
    <t>Övriga</t>
  </si>
  <si>
    <t>Hela riktet</t>
  </si>
  <si>
    <t>Flodkräfta</t>
  </si>
  <si>
    <t>Signalkräfta</t>
  </si>
  <si>
    <t xml:space="preserve">Östra Sverige: </t>
  </si>
  <si>
    <t>Stockholm, Uppsala, Södermanland, Östergötland, Örebro, Västmanland</t>
  </si>
  <si>
    <t>Södra Sverige:</t>
  </si>
  <si>
    <t>Jönköping, Kronoberg, Kalmar, Gotland, Blekinge, Skåne, Halland, Västra Götaland</t>
  </si>
  <si>
    <t>Norra Sverige:</t>
  </si>
  <si>
    <t>Värmland, Dalarna, Gävleborg, Västernorrland, Jämtland, Västerbotten, Norrbotten</t>
  </si>
  <si>
    <t>För att inte röja uppgifter om enskilda odlare kan inte alla uppgifter redovisas.</t>
  </si>
  <si>
    <t>Variabel:</t>
  </si>
  <si>
    <t>Övriga:</t>
  </si>
  <si>
    <t>Flodkräfta:</t>
  </si>
  <si>
    <t>Saluvärden för kräftor ingår ej år 2008.</t>
  </si>
  <si>
    <t>Saluvärden för flodkräfta redovisas ej år 2008.</t>
  </si>
  <si>
    <t>Signalkräfta:</t>
  </si>
  <si>
    <t>Saluvärden för signalkräfta redovisas ej år 2008.</t>
  </si>
  <si>
    <t>Martina Kielén, SCB</t>
  </si>
  <si>
    <t>Tfn: 010-479 67 72</t>
  </si>
  <si>
    <t>E-post: martina.kielen@scb.se</t>
  </si>
  <si>
    <t>Ann-Marie Karlsson, Jordbruksverket</t>
  </si>
  <si>
    <t>Miljoner kronor</t>
  </si>
  <si>
    <t>JO1201A03</t>
  </si>
  <si>
    <t>JO1201A04</t>
  </si>
  <si>
    <t>Produktion efter inriktning per område enligt NUTS 1, hel färkvikt i ton 2018</t>
  </si>
  <si>
    <t>Hela riket</t>
  </si>
  <si>
    <t>Ekologisk skörd, 2018</t>
  </si>
  <si>
    <t>Andel av total grödareal</t>
  </si>
  <si>
    <t>Stockholm</t>
  </si>
  <si>
    <t>Uppsala</t>
  </si>
  <si>
    <t>Södermanland</t>
  </si>
  <si>
    <t>Östergötland</t>
  </si>
  <si>
    <t>Jönköping</t>
  </si>
  <si>
    <t>Kronoberg</t>
  </si>
  <si>
    <t>Kalmar</t>
  </si>
  <si>
    <t>Gotland</t>
  </si>
  <si>
    <t>Blekinge</t>
  </si>
  <si>
    <t>Skåne</t>
  </si>
  <si>
    <t>Halland</t>
  </si>
  <si>
    <t>Västra Götaland</t>
  </si>
  <si>
    <t xml:space="preserve">Värmland </t>
  </si>
  <si>
    <t>Örebro</t>
  </si>
  <si>
    <t>Västmanland</t>
  </si>
  <si>
    <t>Dalarna</t>
  </si>
  <si>
    <t>Gävleborg</t>
  </si>
  <si>
    <t>Västernorrland</t>
  </si>
  <si>
    <t>Jämtland</t>
  </si>
  <si>
    <t>Västerbotten</t>
  </si>
  <si>
    <t>Norrbotten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</si>
</sst>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b/>
      <sz val="14"/>
      <color rgb="FF000000"/>
      <name val="Calibri"/>
      <family val="2"/>
    </font>
    <font>
      <b/>
      <sz val="11"/>
      <color rgb="FF000000"/>
      <name val="Calibri"/>
      <family val="2"/>
    </font>
    <font>
      <sz val="8"/>
      <color rgb="FF000000"/>
      <name val="Tahoma"/>
      <family val="2"/>
    </font>
    <font>
      <b/>
      <sz val="11"/>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b/>
      <u/>
      <sz val="11"/>
      <name val="Calibri"/>
      <family val="2"/>
      <scheme val="minor"/>
    </font>
    <font>
      <sz val="11"/>
      <name val="Calibri"/>
      <family val="2"/>
      <scheme val="minor"/>
    </font>
    <font>
      <b/>
      <sz val="11"/>
      <name val="Calibri"/>
      <family val="2"/>
    </font>
    <font>
      <b/>
      <sz val="11"/>
      <name val="Calibri"/>
      <family val="2"/>
      <scheme val="minor"/>
    </font>
    <font>
      <u/>
      <sz val="11"/>
      <color theme="10"/>
      <name val="Calibri"/>
      <family val="2"/>
      <scheme val="minor"/>
    </font>
    <font>
      <sz val="10"/>
      <name val="Calibri"/>
      <family val="2"/>
      <scheme val="minor"/>
    </font>
    <font>
      <sz val="11"/>
      <color rgb="FF000000"/>
      <name val="Calibri"/>
      <family val="2"/>
    </font>
    <font>
      <b/>
      <sz val="11"/>
      <color theme="1"/>
      <name val="Calibri"/>
      <family val="2"/>
    </font>
    <font>
      <b/>
      <u/>
      <sz val="11"/>
      <color theme="1"/>
      <name val="Calibri"/>
      <family val="2"/>
      <scheme val="minor"/>
    </font>
    <font>
      <b/>
      <sz val="12"/>
      <color rgb="FF000000"/>
      <name val="Calibri"/>
      <family val="2"/>
    </font>
    <font>
      <b/>
      <i/>
      <sz val="11"/>
      <color theme="1"/>
      <name val="Calibri"/>
      <family val="2"/>
      <scheme val="minor"/>
    </font>
  </fonts>
  <fills count="3">
    <fill>
      <patternFill patternType="none"/>
    </fill>
    <fill>
      <patternFill patternType="gray125"/>
    </fill>
    <fill>
      <patternFill patternType="solid">
        <fgColor rgb="FFFFA07A"/>
        <bgColor rgb="FFFFA07A"/>
      </patternFill>
    </fill>
  </fills>
  <borders count="2">
    <border>
      <left/>
      <right/>
      <top/>
      <bottom/>
      <diagonal/>
    </border>
    <border>
      <left/>
      <right/>
      <top/>
      <bottom style="thin">
        <color indexed="64"/>
      </bottom>
      <diagonal/>
    </border>
  </borders>
  <cellStyleXfs count="3">
    <xf numFmtId="0" fontId="0" fillId="0" borderId="0"/>
    <xf numFmtId="0" fontId="12" fillId="0" borderId="0" applyNumberFormat="0" applyFill="0" applyBorder="0" applyAlignment="0" applyProtection="0"/>
    <xf numFmtId="0" fontId="14" fillId="0" borderId="0" applyNumberFormat="0" applyBorder="0" applyAlignment="0"/>
  </cellStyleXfs>
  <cellXfs count="72">
    <xf numFmtId="0" fontId="0" fillId="0" borderId="0" xfId="0"/>
    <xf numFmtId="0" fontId="1" fillId="0" borderId="0" xfId="0" applyFont="1" applyFill="1" applyProtection="1"/>
    <xf numFmtId="0" fontId="0" fillId="0" borderId="0" xfId="0" applyFill="1" applyProtection="1"/>
    <xf numFmtId="0" fontId="2" fillId="0" borderId="0" xfId="0" applyFont="1" applyFill="1" applyProtection="1"/>
    <xf numFmtId="1" fontId="0" fillId="0" borderId="0" xfId="0" applyNumberFormat="1" applyFill="1" applyProtection="1"/>
    <xf numFmtId="0" fontId="0" fillId="0" borderId="0" xfId="0" applyFill="1" applyAlignment="1" applyProtection="1">
      <alignment vertical="center" wrapText="1"/>
    </xf>
    <xf numFmtId="0" fontId="0" fillId="0" borderId="0" xfId="0" applyFill="1" applyAlignment="1" applyProtection="1">
      <alignment wrapText="1"/>
    </xf>
    <xf numFmtId="2" fontId="0" fillId="0" borderId="0" xfId="0" applyNumberFormat="1" applyFill="1" applyProtection="1"/>
    <xf numFmtId="0" fontId="0" fillId="2" borderId="0" xfId="0" applyFill="1" applyAlignment="1" applyProtection="1">
      <alignment horizontal="right"/>
    </xf>
    <xf numFmtId="1" fontId="4" fillId="0" borderId="0" xfId="0" applyNumberFormat="1" applyFont="1" applyFill="1" applyProtection="1"/>
    <xf numFmtId="0" fontId="4" fillId="0" borderId="0" xfId="0" applyFont="1"/>
    <xf numFmtId="1" fontId="0" fillId="0" borderId="0" xfId="0" applyNumberFormat="1"/>
    <xf numFmtId="1" fontId="4" fillId="0" borderId="0" xfId="0" applyNumberFormat="1" applyFont="1"/>
    <xf numFmtId="0" fontId="4" fillId="0" borderId="0" xfId="0" applyFont="1" applyFill="1" applyProtection="1"/>
    <xf numFmtId="3" fontId="0" fillId="0" borderId="0" xfId="0" applyNumberFormat="1" applyFill="1" applyProtection="1"/>
    <xf numFmtId="9" fontId="0" fillId="0" borderId="0" xfId="0" applyNumberFormat="1" applyFill="1" applyProtection="1"/>
    <xf numFmtId="3" fontId="0" fillId="0" borderId="0" xfId="0" applyNumberFormat="1" applyFill="1" applyBorder="1" applyAlignment="1" applyProtection="1">
      <alignment horizontal="right"/>
    </xf>
    <xf numFmtId="9" fontId="0" fillId="0" borderId="0" xfId="0" applyNumberFormat="1" applyFill="1" applyBorder="1" applyAlignment="1" applyProtection="1">
      <alignment horizontal="right"/>
    </xf>
    <xf numFmtId="0" fontId="2" fillId="0" borderId="1" xfId="0" applyFont="1" applyFill="1" applyBorder="1" applyProtection="1"/>
    <xf numFmtId="3" fontId="2" fillId="0" borderId="1" xfId="0" applyNumberFormat="1" applyFont="1" applyFill="1" applyBorder="1" applyAlignment="1" applyProtection="1">
      <alignment horizontal="right"/>
    </xf>
    <xf numFmtId="9" fontId="2" fillId="0" borderId="1" xfId="0" applyNumberFormat="1" applyFont="1" applyFill="1" applyBorder="1" applyAlignment="1" applyProtection="1">
      <alignment horizontal="right"/>
    </xf>
    <xf numFmtId="2" fontId="4" fillId="0" borderId="0" xfId="0" applyNumberFormat="1" applyFont="1" applyFill="1" applyProtection="1"/>
    <xf numFmtId="0" fontId="5" fillId="0" borderId="0" xfId="0" applyFont="1" applyFill="1" applyProtection="1"/>
    <xf numFmtId="0" fontId="6" fillId="0" borderId="0" xfId="0" applyFont="1"/>
    <xf numFmtId="3" fontId="0" fillId="0" borderId="0" xfId="0" applyNumberFormat="1"/>
    <xf numFmtId="0" fontId="6" fillId="0" borderId="0" xfId="0" applyNumberFormat="1" applyFont="1"/>
    <xf numFmtId="0" fontId="0" fillId="0" borderId="0" xfId="0" applyNumberFormat="1"/>
    <xf numFmtId="0" fontId="0" fillId="0" borderId="0" xfId="0" applyNumberFormat="1" applyFont="1" applyBorder="1"/>
    <xf numFmtId="0" fontId="4" fillId="0" borderId="0" xfId="0" applyNumberFormat="1" applyFont="1" applyBorder="1"/>
    <xf numFmtId="0" fontId="0" fillId="0" borderId="0" xfId="0" applyFill="1" applyAlignment="1" applyProtection="1">
      <alignment vertical="top" wrapText="1"/>
    </xf>
    <xf numFmtId="0" fontId="8" fillId="0" borderId="0" xfId="0" applyFont="1"/>
    <xf numFmtId="0" fontId="9" fillId="0" borderId="0" xfId="0" applyFont="1"/>
    <xf numFmtId="0" fontId="10" fillId="0" borderId="0" xfId="0" applyFont="1" applyFill="1" applyProtection="1"/>
    <xf numFmtId="0" fontId="11" fillId="0" borderId="0" xfId="0" applyFont="1"/>
    <xf numFmtId="0" fontId="9" fillId="0" borderId="0" xfId="1" applyFont="1" applyFill="1" applyProtection="1"/>
    <xf numFmtId="0" fontId="9" fillId="0" borderId="0" xfId="0" applyFont="1" applyFill="1" applyProtection="1"/>
    <xf numFmtId="0" fontId="9" fillId="0" borderId="0" xfId="1" applyFont="1"/>
    <xf numFmtId="0" fontId="9" fillId="0" borderId="0" xfId="1" applyFont="1" applyAlignment="1">
      <alignment vertical="center"/>
    </xf>
    <xf numFmtId="0" fontId="13" fillId="0" borderId="0" xfId="0" applyFont="1" applyAlignment="1">
      <alignment vertical="center"/>
    </xf>
    <xf numFmtId="0" fontId="5" fillId="0" borderId="0" xfId="0" applyFont="1"/>
    <xf numFmtId="0" fontId="6" fillId="0" borderId="0" xfId="0" applyFont="1" applyFill="1" applyProtection="1"/>
    <xf numFmtId="0" fontId="7" fillId="0" borderId="0" xfId="0" applyFont="1" applyFill="1" applyProtection="1"/>
    <xf numFmtId="0" fontId="4" fillId="0" borderId="0" xfId="0" quotePrefix="1" applyFont="1"/>
    <xf numFmtId="2" fontId="0" fillId="0" borderId="0" xfId="0" applyNumberFormat="1"/>
    <xf numFmtId="164" fontId="0" fillId="0" borderId="0" xfId="0" applyNumberFormat="1"/>
    <xf numFmtId="0" fontId="7" fillId="0" borderId="0" xfId="0" applyFont="1"/>
    <xf numFmtId="0" fontId="0" fillId="0" borderId="0" xfId="0" quotePrefix="1" applyFill="1" applyProtection="1"/>
    <xf numFmtId="0" fontId="4" fillId="0" borderId="0" xfId="0" quotePrefix="1" applyFont="1" applyFill="1" applyProtection="1"/>
    <xf numFmtId="0" fontId="0" fillId="0" borderId="0" xfId="0" applyFont="1" applyFill="1" applyProtection="1"/>
    <xf numFmtId="0" fontId="14" fillId="0" borderId="0" xfId="0" applyFont="1" applyFill="1" applyProtection="1"/>
    <xf numFmtId="2" fontId="0" fillId="0" borderId="0" xfId="0" applyNumberFormat="1" applyFont="1" applyFill="1" applyProtection="1"/>
    <xf numFmtId="0" fontId="1" fillId="0" borderId="0" xfId="2" applyFont="1" applyFill="1" applyProtection="1"/>
    <xf numFmtId="0" fontId="14" fillId="0" borderId="0" xfId="2" applyFill="1" applyProtection="1"/>
    <xf numFmtId="0" fontId="15" fillId="0" borderId="0" xfId="0" applyFont="1" applyFill="1" applyProtection="1"/>
    <xf numFmtId="0" fontId="14" fillId="0" borderId="0" xfId="2" applyFill="1" applyProtection="1"/>
    <xf numFmtId="0" fontId="2" fillId="0" borderId="0" xfId="2" applyFont="1" applyFill="1" applyProtection="1"/>
    <xf numFmtId="1" fontId="14" fillId="0" borderId="0" xfId="2" applyNumberFormat="1" applyFill="1" applyProtection="1"/>
    <xf numFmtId="0" fontId="16" fillId="0" borderId="0" xfId="0" applyFont="1"/>
    <xf numFmtId="0" fontId="4" fillId="0" borderId="0" xfId="0" applyFont="1" applyAlignment="1">
      <alignment horizontal="center"/>
    </xf>
    <xf numFmtId="0" fontId="17" fillId="0" borderId="0" xfId="0" applyFont="1" applyFill="1" applyProtection="1"/>
    <xf numFmtId="164" fontId="0" fillId="0" borderId="0" xfId="0" applyNumberFormat="1" applyAlignment="1">
      <alignment horizontal="right"/>
    </xf>
    <xf numFmtId="3" fontId="0" fillId="0" borderId="0" xfId="0" applyNumberFormat="1" applyFill="1"/>
    <xf numFmtId="1" fontId="0" fillId="2" borderId="0" xfId="0" applyNumberFormat="1" applyFill="1" applyAlignment="1" applyProtection="1">
      <alignment horizontal="right"/>
    </xf>
    <xf numFmtId="0" fontId="0" fillId="0" borderId="0" xfId="0" applyFill="1" applyAlignment="1" applyProtection="1">
      <alignment horizontal="right"/>
    </xf>
    <xf numFmtId="0" fontId="2" fillId="0" borderId="0" xfId="0" quotePrefix="1" applyFont="1" applyFill="1" applyProtection="1"/>
    <xf numFmtId="1" fontId="2" fillId="0" borderId="0" xfId="0" applyNumberFormat="1" applyFont="1" applyFill="1" applyProtection="1"/>
    <xf numFmtId="1" fontId="14" fillId="0" borderId="0" xfId="0" applyNumberFormat="1" applyFont="1" applyFill="1" applyProtection="1"/>
    <xf numFmtId="0" fontId="0" fillId="0" borderId="0" xfId="0" applyFont="1"/>
    <xf numFmtId="1" fontId="0" fillId="0" borderId="0" xfId="0" applyNumberFormat="1" applyFont="1" applyFill="1" applyProtection="1"/>
    <xf numFmtId="1" fontId="0" fillId="0" borderId="0" xfId="0" applyNumberFormat="1" applyFont="1"/>
    <xf numFmtId="0" fontId="18" fillId="0" borderId="0" xfId="0" applyFont="1"/>
    <xf numFmtId="0" fontId="4" fillId="0" borderId="0" xfId="0" applyFont="1" applyAlignment="1">
      <alignment horizontal="center"/>
    </xf>
  </cellXfs>
  <cellStyles count="3">
    <cellStyle name="Hyperlä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Förädlingsvärde</a:t>
            </a:r>
            <a:r>
              <a:rPr lang="sv-SE" baseline="0"/>
              <a:t> (tkr) av livsmedelskedjan i Dalarnas län, 2008-2017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'Näringsliv, LMK'!$A$69</c:f>
              <c:strCache>
                <c:ptCount val="1"/>
                <c:pt idx="0">
                  <c:v>Primärproduktion</c:v>
                </c:pt>
              </c:strCache>
            </c:strRef>
          </c:tx>
          <c:spPr>
            <a:ln w="28575" cap="rnd">
              <a:solidFill>
                <a:schemeClr val="accent1"/>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LMK'!$C$69:$L$69</c:f>
              <c:numCache>
                <c:formatCode>#,##0</c:formatCode>
                <c:ptCount val="10"/>
                <c:pt idx="0">
                  <c:v>322544</c:v>
                </c:pt>
                <c:pt idx="1">
                  <c:v>242469</c:v>
                </c:pt>
                <c:pt idx="2">
                  <c:v>271730</c:v>
                </c:pt>
                <c:pt idx="3">
                  <c:v>302316</c:v>
                </c:pt>
                <c:pt idx="4">
                  <c:v>293366</c:v>
                </c:pt>
                <c:pt idx="5">
                  <c:v>299451</c:v>
                </c:pt>
                <c:pt idx="6">
                  <c:v>319083</c:v>
                </c:pt>
                <c:pt idx="7">
                  <c:v>473670</c:v>
                </c:pt>
                <c:pt idx="8">
                  <c:v>534996</c:v>
                </c:pt>
                <c:pt idx="9">
                  <c:v>588758</c:v>
                </c:pt>
              </c:numCache>
            </c:numRef>
          </c:val>
          <c:smooth val="0"/>
          <c:extLst>
            <c:ext xmlns:c16="http://schemas.microsoft.com/office/drawing/2014/chart" uri="{C3380CC4-5D6E-409C-BE32-E72D297353CC}">
              <c16:uniqueId val="{00000000-46B5-4C7E-A0E8-E3FA4E874AD2}"/>
            </c:ext>
          </c:extLst>
        </c:ser>
        <c:ser>
          <c:idx val="1"/>
          <c:order val="1"/>
          <c:tx>
            <c:strRef>
              <c:f>'Näringsliv, LMK'!$A$74</c:f>
              <c:strCache>
                <c:ptCount val="1"/>
                <c:pt idx="0">
                  <c:v>Livsmedelsindustri</c:v>
                </c:pt>
              </c:strCache>
            </c:strRef>
          </c:tx>
          <c:spPr>
            <a:ln w="28575" cap="rnd">
              <a:solidFill>
                <a:schemeClr val="accent2"/>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LMK'!$C$74:$L$74</c:f>
              <c:numCache>
                <c:formatCode>#,##0</c:formatCode>
                <c:ptCount val="10"/>
                <c:pt idx="0">
                  <c:v>798863</c:v>
                </c:pt>
                <c:pt idx="1">
                  <c:v>783463</c:v>
                </c:pt>
                <c:pt idx="2">
                  <c:v>833836</c:v>
                </c:pt>
                <c:pt idx="3">
                  <c:v>814472</c:v>
                </c:pt>
                <c:pt idx="4">
                  <c:v>720662</c:v>
                </c:pt>
                <c:pt idx="5">
                  <c:v>856981</c:v>
                </c:pt>
                <c:pt idx="6">
                  <c:v>972864</c:v>
                </c:pt>
                <c:pt idx="7">
                  <c:v>1036714</c:v>
                </c:pt>
                <c:pt idx="8">
                  <c:v>1085663</c:v>
                </c:pt>
                <c:pt idx="9">
                  <c:v>1177761</c:v>
                </c:pt>
              </c:numCache>
            </c:numRef>
          </c:val>
          <c:smooth val="0"/>
          <c:extLst>
            <c:ext xmlns:c16="http://schemas.microsoft.com/office/drawing/2014/chart" uri="{C3380CC4-5D6E-409C-BE32-E72D297353CC}">
              <c16:uniqueId val="{00000001-46B5-4C7E-A0E8-E3FA4E874AD2}"/>
            </c:ext>
          </c:extLst>
        </c:ser>
        <c:ser>
          <c:idx val="2"/>
          <c:order val="2"/>
          <c:tx>
            <c:strRef>
              <c:f>'Näringsliv, LMK'!$A$79</c:f>
              <c:strCache>
                <c:ptCount val="1"/>
                <c:pt idx="0">
                  <c:v>Livsmedelshandel</c:v>
                </c:pt>
              </c:strCache>
            </c:strRef>
          </c:tx>
          <c:spPr>
            <a:ln w="28575" cap="rnd">
              <a:solidFill>
                <a:schemeClr val="accent3"/>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LMK'!$C$79:$L$79</c:f>
              <c:numCache>
                <c:formatCode>#,##0</c:formatCode>
                <c:ptCount val="10"/>
                <c:pt idx="0">
                  <c:v>1603205</c:v>
                </c:pt>
                <c:pt idx="1">
                  <c:v>1674024</c:v>
                </c:pt>
                <c:pt idx="2">
                  <c:v>1934805</c:v>
                </c:pt>
                <c:pt idx="3">
                  <c:v>1824744</c:v>
                </c:pt>
                <c:pt idx="4">
                  <c:v>1934934</c:v>
                </c:pt>
                <c:pt idx="5">
                  <c:v>2062594</c:v>
                </c:pt>
                <c:pt idx="6">
                  <c:v>2085665</c:v>
                </c:pt>
                <c:pt idx="7">
                  <c:v>2216890</c:v>
                </c:pt>
                <c:pt idx="8">
                  <c:v>2237073</c:v>
                </c:pt>
                <c:pt idx="9">
                  <c:v>2376793</c:v>
                </c:pt>
              </c:numCache>
            </c:numRef>
          </c:val>
          <c:smooth val="0"/>
          <c:extLst>
            <c:ext xmlns:c16="http://schemas.microsoft.com/office/drawing/2014/chart" uri="{C3380CC4-5D6E-409C-BE32-E72D297353CC}">
              <c16:uniqueId val="{00000002-46B5-4C7E-A0E8-E3FA4E874AD2}"/>
            </c:ext>
          </c:extLst>
        </c:ser>
        <c:ser>
          <c:idx val="3"/>
          <c:order val="3"/>
          <c:tx>
            <c:strRef>
              <c:f>'Näringsliv, LMK'!$A$84</c:f>
              <c:strCache>
                <c:ptCount val="1"/>
                <c:pt idx="0">
                  <c:v>Restaurang</c:v>
                </c:pt>
              </c:strCache>
            </c:strRef>
          </c:tx>
          <c:spPr>
            <a:ln w="28575" cap="rnd">
              <a:solidFill>
                <a:schemeClr val="accent4"/>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LMK'!$C$84:$L$84</c:f>
              <c:numCache>
                <c:formatCode>#,##0</c:formatCode>
                <c:ptCount val="10"/>
                <c:pt idx="0">
                  <c:v>631696</c:v>
                </c:pt>
                <c:pt idx="1">
                  <c:v>619523</c:v>
                </c:pt>
                <c:pt idx="2">
                  <c:v>672321</c:v>
                </c:pt>
                <c:pt idx="3">
                  <c:v>689014</c:v>
                </c:pt>
                <c:pt idx="4">
                  <c:v>804506</c:v>
                </c:pt>
                <c:pt idx="5">
                  <c:v>847395</c:v>
                </c:pt>
                <c:pt idx="6">
                  <c:v>908445</c:v>
                </c:pt>
                <c:pt idx="7">
                  <c:v>959773</c:v>
                </c:pt>
                <c:pt idx="8">
                  <c:v>1046847</c:v>
                </c:pt>
                <c:pt idx="9">
                  <c:v>1076131</c:v>
                </c:pt>
              </c:numCache>
            </c:numRef>
          </c:val>
          <c:smooth val="0"/>
          <c:extLst>
            <c:ext xmlns:c16="http://schemas.microsoft.com/office/drawing/2014/chart" uri="{C3380CC4-5D6E-409C-BE32-E72D297353CC}">
              <c16:uniqueId val="{00000003-46B5-4C7E-A0E8-E3FA4E874AD2}"/>
            </c:ext>
          </c:extLst>
        </c:ser>
        <c:dLbls>
          <c:showLegendKey val="0"/>
          <c:showVal val="0"/>
          <c:showCatName val="0"/>
          <c:showSerName val="0"/>
          <c:showPercent val="0"/>
          <c:showBubbleSize val="0"/>
        </c:dLbls>
        <c:smooth val="0"/>
        <c:axId val="852322936"/>
        <c:axId val="852324248"/>
      </c:lineChart>
      <c:catAx>
        <c:axId val="852322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52324248"/>
        <c:crosses val="autoZero"/>
        <c:auto val="1"/>
        <c:lblAlgn val="ctr"/>
        <c:lblOffset val="100"/>
        <c:noMultiLvlLbl val="0"/>
      </c:catAx>
      <c:valAx>
        <c:axId val="852324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52322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Arbetsställen inom livsmedelskedjan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LMK'!$B$67</c:f>
              <c:strCache>
                <c:ptCount val="1"/>
                <c:pt idx="0">
                  <c:v>Arbetsställen</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LMK'!$J$67:$L$67</c:f>
              <c:numCache>
                <c:formatCode>#,##0</c:formatCode>
                <c:ptCount val="3"/>
                <c:pt idx="0">
                  <c:v>3653</c:v>
                </c:pt>
                <c:pt idx="1">
                  <c:v>3612</c:v>
                </c:pt>
                <c:pt idx="2">
                  <c:v>3563</c:v>
                </c:pt>
              </c:numCache>
            </c:numRef>
          </c:val>
          <c:extLst>
            <c:ext xmlns:c16="http://schemas.microsoft.com/office/drawing/2014/chart" uri="{C3380CC4-5D6E-409C-BE32-E72D297353CC}">
              <c16:uniqueId val="{00000000-7967-4B57-9F26-46C652C5622C}"/>
            </c:ext>
          </c:extLst>
        </c:ser>
        <c:dLbls>
          <c:showLegendKey val="0"/>
          <c:showVal val="0"/>
          <c:showCatName val="0"/>
          <c:showSerName val="0"/>
          <c:showPercent val="0"/>
          <c:showBubbleSize val="0"/>
        </c:dLbls>
        <c:gapWidth val="219"/>
        <c:overlap val="-27"/>
        <c:axId val="788087744"/>
        <c:axId val="788083480"/>
      </c:barChart>
      <c:catAx>
        <c:axId val="78808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88083480"/>
        <c:crosses val="autoZero"/>
        <c:auto val="1"/>
        <c:lblAlgn val="ctr"/>
        <c:lblOffset val="100"/>
        <c:noMultiLvlLbl val="0"/>
      </c:catAx>
      <c:valAx>
        <c:axId val="788083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8808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a:t>
            </a:r>
            <a:r>
              <a:rPr lang="sv-SE" baseline="0"/>
              <a:t> med baggar och tackor, och lamm, i Dalarnas län, 2001-2019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lantbruksdjur'!$B$11</c:f>
              <c:strCache>
                <c:ptCount val="1"/>
                <c:pt idx="0">
                  <c:v>Företag med baggar och tackor</c:v>
                </c:pt>
              </c:strCache>
            </c:strRef>
          </c:tx>
          <c:spPr>
            <a:solidFill>
              <a:schemeClr val="accent1"/>
            </a:solidFill>
            <a:ln>
              <a:noFill/>
            </a:ln>
            <a:effectLst/>
          </c:spPr>
          <c:invertIfNegative val="0"/>
          <c:cat>
            <c:strRef>
              <c:f>('Företag med lantbruksdjur'!$E$3,'Företag med lantbruksdjur'!$G$3,'Företag med lantbruksdjur'!$I$3,'Företag med lantbruksdjur'!$K$3,'Företag med lantbruksdjur'!$M$3,'Företag med lantbruksdjur'!$O$3,'Företag med lantbruksdjur'!$Q$3,'Företag med lantbruksdjur'!$S$3,'Företag med lantbruksdjur'!$U$3,'Företag med lantbruksdjur'!$W$3)</c:f>
              <c:strCache>
                <c:ptCount val="10"/>
                <c:pt idx="0">
                  <c:v>2001</c:v>
                </c:pt>
                <c:pt idx="1">
                  <c:v>2003</c:v>
                </c:pt>
                <c:pt idx="2">
                  <c:v>2005</c:v>
                </c:pt>
                <c:pt idx="3">
                  <c:v>2007</c:v>
                </c:pt>
                <c:pt idx="4">
                  <c:v>2009</c:v>
                </c:pt>
                <c:pt idx="5">
                  <c:v>2011</c:v>
                </c:pt>
                <c:pt idx="6">
                  <c:v>2013</c:v>
                </c:pt>
                <c:pt idx="7">
                  <c:v>2015</c:v>
                </c:pt>
                <c:pt idx="8">
                  <c:v>2017</c:v>
                </c:pt>
                <c:pt idx="9">
                  <c:v>2019</c:v>
                </c:pt>
              </c:strCache>
            </c:strRef>
          </c:cat>
          <c:val>
            <c:numRef>
              <c:f>('Företag med lantbruksdjur'!$E$11,'Företag med lantbruksdjur'!$G$11,'Företag med lantbruksdjur'!$I$11,'Företag med lantbruksdjur'!$K$11,'Företag med lantbruksdjur'!$M$11,'Företag med lantbruksdjur'!$O$11,'Företag med lantbruksdjur'!$Q$11,'Företag med lantbruksdjur'!$S$11,'Företag med lantbruksdjur'!$U$11,'Företag med lantbruksdjur'!$W$11)</c:f>
              <c:numCache>
                <c:formatCode>0</c:formatCode>
                <c:ptCount val="10"/>
                <c:pt idx="0">
                  <c:v>311</c:v>
                </c:pt>
                <c:pt idx="1">
                  <c:v>281</c:v>
                </c:pt>
                <c:pt idx="2">
                  <c:v>262</c:v>
                </c:pt>
                <c:pt idx="3">
                  <c:v>299</c:v>
                </c:pt>
                <c:pt idx="4">
                  <c:v>249</c:v>
                </c:pt>
                <c:pt idx="5">
                  <c:v>413</c:v>
                </c:pt>
                <c:pt idx="6">
                  <c:v>315</c:v>
                </c:pt>
                <c:pt idx="7">
                  <c:v>319</c:v>
                </c:pt>
                <c:pt idx="8">
                  <c:v>313</c:v>
                </c:pt>
                <c:pt idx="9">
                  <c:v>310</c:v>
                </c:pt>
              </c:numCache>
            </c:numRef>
          </c:val>
          <c:extLst>
            <c:ext xmlns:c16="http://schemas.microsoft.com/office/drawing/2014/chart" uri="{C3380CC4-5D6E-409C-BE32-E72D297353CC}">
              <c16:uniqueId val="{00000000-1507-4184-9726-61FC4452E388}"/>
            </c:ext>
          </c:extLst>
        </c:ser>
        <c:ser>
          <c:idx val="1"/>
          <c:order val="1"/>
          <c:tx>
            <c:strRef>
              <c:f>'Företag med lantbruksdjur'!$B$12</c:f>
              <c:strCache>
                <c:ptCount val="1"/>
                <c:pt idx="0">
                  <c:v>Företag med lamm</c:v>
                </c:pt>
              </c:strCache>
            </c:strRef>
          </c:tx>
          <c:spPr>
            <a:solidFill>
              <a:schemeClr val="accent2"/>
            </a:solidFill>
            <a:ln>
              <a:noFill/>
            </a:ln>
            <a:effectLst/>
          </c:spPr>
          <c:invertIfNegative val="0"/>
          <c:cat>
            <c:strRef>
              <c:f>('Företag med lantbruksdjur'!$E$3,'Företag med lantbruksdjur'!$G$3,'Företag med lantbruksdjur'!$I$3,'Företag med lantbruksdjur'!$K$3,'Företag med lantbruksdjur'!$M$3,'Företag med lantbruksdjur'!$O$3,'Företag med lantbruksdjur'!$Q$3,'Företag med lantbruksdjur'!$S$3,'Företag med lantbruksdjur'!$U$3,'Företag med lantbruksdjur'!$W$3)</c:f>
              <c:strCache>
                <c:ptCount val="10"/>
                <c:pt idx="0">
                  <c:v>2001</c:v>
                </c:pt>
                <c:pt idx="1">
                  <c:v>2003</c:v>
                </c:pt>
                <c:pt idx="2">
                  <c:v>2005</c:v>
                </c:pt>
                <c:pt idx="3">
                  <c:v>2007</c:v>
                </c:pt>
                <c:pt idx="4">
                  <c:v>2009</c:v>
                </c:pt>
                <c:pt idx="5">
                  <c:v>2011</c:v>
                </c:pt>
                <c:pt idx="6">
                  <c:v>2013</c:v>
                </c:pt>
                <c:pt idx="7">
                  <c:v>2015</c:v>
                </c:pt>
                <c:pt idx="8">
                  <c:v>2017</c:v>
                </c:pt>
                <c:pt idx="9">
                  <c:v>2019</c:v>
                </c:pt>
              </c:strCache>
            </c:strRef>
          </c:cat>
          <c:val>
            <c:numRef>
              <c:f>('Företag med lantbruksdjur'!$E$12,'Företag med lantbruksdjur'!$G$12,'Företag med lantbruksdjur'!$I$12,'Företag med lantbruksdjur'!$K$12,'Företag med lantbruksdjur'!$M$12,'Företag med lantbruksdjur'!$O$12,'Företag med lantbruksdjur'!$Q$12,'Företag med lantbruksdjur'!$S$12,'Företag med lantbruksdjur'!$U$12,'Företag med lantbruksdjur'!$W$12)</c:f>
              <c:numCache>
                <c:formatCode>0</c:formatCode>
                <c:ptCount val="10"/>
                <c:pt idx="0">
                  <c:v>268</c:v>
                </c:pt>
                <c:pt idx="1">
                  <c:v>233</c:v>
                </c:pt>
                <c:pt idx="2">
                  <c:v>227</c:v>
                </c:pt>
                <c:pt idx="3">
                  <c:v>255</c:v>
                </c:pt>
                <c:pt idx="4">
                  <c:v>198</c:v>
                </c:pt>
                <c:pt idx="5">
                  <c:v>301</c:v>
                </c:pt>
                <c:pt idx="6">
                  <c:v>246</c:v>
                </c:pt>
                <c:pt idx="7">
                  <c:v>252</c:v>
                </c:pt>
                <c:pt idx="8">
                  <c:v>260</c:v>
                </c:pt>
                <c:pt idx="9">
                  <c:v>253</c:v>
                </c:pt>
              </c:numCache>
            </c:numRef>
          </c:val>
          <c:extLst>
            <c:ext xmlns:c16="http://schemas.microsoft.com/office/drawing/2014/chart" uri="{C3380CC4-5D6E-409C-BE32-E72D297353CC}">
              <c16:uniqueId val="{00000001-1507-4184-9726-61FC4452E388}"/>
            </c:ext>
          </c:extLst>
        </c:ser>
        <c:dLbls>
          <c:showLegendKey val="0"/>
          <c:showVal val="0"/>
          <c:showCatName val="0"/>
          <c:showSerName val="0"/>
          <c:showPercent val="0"/>
          <c:showBubbleSize val="0"/>
        </c:dLbls>
        <c:gapWidth val="219"/>
        <c:overlap val="-27"/>
        <c:axId val="953375464"/>
        <c:axId val="953381368"/>
      </c:barChart>
      <c:catAx>
        <c:axId val="95337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381368"/>
        <c:crosses val="autoZero"/>
        <c:auto val="1"/>
        <c:lblAlgn val="ctr"/>
        <c:lblOffset val="100"/>
        <c:noMultiLvlLbl val="0"/>
      </c:catAx>
      <c:valAx>
        <c:axId val="953381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375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slaktgrisar, 20 kg och däröver, i Dalarnas län, 2000-2019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lantbruksdjur'!$B$17</c:f>
              <c:strCache>
                <c:ptCount val="1"/>
                <c:pt idx="0">
                  <c:v>Företag med slaktgrisar, 20 kg och däröver</c:v>
                </c:pt>
              </c:strCache>
            </c:strRef>
          </c:tx>
          <c:spPr>
            <a:solidFill>
              <a:schemeClr val="accent1"/>
            </a:solidFill>
            <a:ln>
              <a:noFill/>
            </a:ln>
            <a:effectLst/>
          </c:spPr>
          <c:invertIfNegative val="0"/>
          <c:cat>
            <c:strRef>
              <c:f>'Företag med lantbruksdjur'!$D$3:$W$3</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'Företag med lantbruksdjur'!$D$17:$W$17</c:f>
              <c:numCache>
                <c:formatCode>General</c:formatCode>
                <c:ptCount val="20"/>
                <c:pt idx="0" formatCode="0">
                  <c:v>57</c:v>
                </c:pt>
                <c:pt idx="1">
                  <c:v>0</c:v>
                </c:pt>
                <c:pt idx="2" formatCode="0">
                  <c:v>30</c:v>
                </c:pt>
                <c:pt idx="3" formatCode="0">
                  <c:v>32</c:v>
                </c:pt>
                <c:pt idx="4" formatCode="0">
                  <c:v>20</c:v>
                </c:pt>
                <c:pt idx="5" formatCode="0">
                  <c:v>24</c:v>
                </c:pt>
                <c:pt idx="6" formatCode="0">
                  <c:v>16</c:v>
                </c:pt>
                <c:pt idx="7" formatCode="0">
                  <c:v>22</c:v>
                </c:pt>
                <c:pt idx="8" formatCode="0">
                  <c:v>22</c:v>
                </c:pt>
                <c:pt idx="9" formatCode="0">
                  <c:v>14</c:v>
                </c:pt>
                <c:pt idx="10" formatCode="0">
                  <c:v>20</c:v>
                </c:pt>
                <c:pt idx="11" formatCode="0">
                  <c:v>18</c:v>
                </c:pt>
                <c:pt idx="12">
                  <c:v>0</c:v>
                </c:pt>
                <c:pt idx="13" formatCode="0">
                  <c:v>19</c:v>
                </c:pt>
                <c:pt idx="14">
                  <c:v>0</c:v>
                </c:pt>
                <c:pt idx="15">
                  <c:v>0</c:v>
                </c:pt>
                <c:pt idx="16" formatCode="0">
                  <c:v>16</c:v>
                </c:pt>
                <c:pt idx="17">
                  <c:v>0</c:v>
                </c:pt>
                <c:pt idx="18" formatCode="0">
                  <c:v>22</c:v>
                </c:pt>
                <c:pt idx="19">
                  <c:v>0</c:v>
                </c:pt>
              </c:numCache>
            </c:numRef>
          </c:val>
          <c:extLst>
            <c:ext xmlns:c16="http://schemas.microsoft.com/office/drawing/2014/chart" uri="{C3380CC4-5D6E-409C-BE32-E72D297353CC}">
              <c16:uniqueId val="{00000000-301A-4B46-83E3-61CD36A2F78C}"/>
            </c:ext>
          </c:extLst>
        </c:ser>
        <c:dLbls>
          <c:showLegendKey val="0"/>
          <c:showVal val="0"/>
          <c:showCatName val="0"/>
          <c:showSerName val="0"/>
          <c:showPercent val="0"/>
          <c:showBubbleSize val="0"/>
        </c:dLbls>
        <c:gapWidth val="219"/>
        <c:overlap val="-27"/>
        <c:axId val="953403016"/>
        <c:axId val="953403344"/>
      </c:barChart>
      <c:catAx>
        <c:axId val="953403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403344"/>
        <c:crosses val="autoZero"/>
        <c:auto val="1"/>
        <c:lblAlgn val="ctr"/>
        <c:lblOffset val="100"/>
        <c:noMultiLvlLbl val="0"/>
      </c:catAx>
      <c:valAx>
        <c:axId val="953403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403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slaktgrisar, 20 kg och däröver, i Dalarnas län, 2000-2018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lantbruksdjur'!$B$17</c:f>
              <c:strCache>
                <c:ptCount val="1"/>
                <c:pt idx="0">
                  <c:v>Företag med slaktgrisar, 20 kg och däröver</c:v>
                </c:pt>
              </c:strCache>
            </c:strRef>
          </c:tx>
          <c:spPr>
            <a:solidFill>
              <a:schemeClr val="accent1"/>
            </a:solidFill>
            <a:ln>
              <a:noFill/>
            </a:ln>
            <a:effectLst/>
          </c:spPr>
          <c:invertIfNegative val="0"/>
          <c:cat>
            <c:strRef>
              <c:f>('Företag med lantbruksdjur'!$D$3,'Företag med lantbruksdjur'!$G$3,'Företag med lantbruksdjur'!$I$3,'Företag med lantbruksdjur'!$K$3,'Företag med lantbruksdjur'!$M$3,'Företag med lantbruksdjur'!$O$3,'Företag med lantbruksdjur'!$Q$3,'Företag med lantbruksdjur'!$T$3,'Företag med lantbruksdjur'!$V$3)</c:f>
              <c:strCache>
                <c:ptCount val="9"/>
                <c:pt idx="0">
                  <c:v>2000</c:v>
                </c:pt>
                <c:pt idx="1">
                  <c:v>2003</c:v>
                </c:pt>
                <c:pt idx="2">
                  <c:v>2005</c:v>
                </c:pt>
                <c:pt idx="3">
                  <c:v>2007</c:v>
                </c:pt>
                <c:pt idx="4">
                  <c:v>2009</c:v>
                </c:pt>
                <c:pt idx="5">
                  <c:v>2011</c:v>
                </c:pt>
                <c:pt idx="6">
                  <c:v>2013</c:v>
                </c:pt>
                <c:pt idx="7">
                  <c:v>2016</c:v>
                </c:pt>
                <c:pt idx="8">
                  <c:v>2018</c:v>
                </c:pt>
              </c:strCache>
            </c:strRef>
          </c:cat>
          <c:val>
            <c:numRef>
              <c:f>('Företag med lantbruksdjur'!$D$17,'Företag med lantbruksdjur'!$G$17,'Företag med lantbruksdjur'!$I$17,'Företag med lantbruksdjur'!$K$17,'Företag med lantbruksdjur'!$M$17,'Företag med lantbruksdjur'!$O$17,'Företag med lantbruksdjur'!$Q$17,'Företag med lantbruksdjur'!$T$17,'Företag med lantbruksdjur'!$V$17)</c:f>
              <c:numCache>
                <c:formatCode>0</c:formatCode>
                <c:ptCount val="9"/>
                <c:pt idx="0">
                  <c:v>57</c:v>
                </c:pt>
                <c:pt idx="1">
                  <c:v>32</c:v>
                </c:pt>
                <c:pt idx="2">
                  <c:v>24</c:v>
                </c:pt>
                <c:pt idx="3">
                  <c:v>22</c:v>
                </c:pt>
                <c:pt idx="4">
                  <c:v>14</c:v>
                </c:pt>
                <c:pt idx="5">
                  <c:v>18</c:v>
                </c:pt>
                <c:pt idx="6">
                  <c:v>19</c:v>
                </c:pt>
                <c:pt idx="7">
                  <c:v>16</c:v>
                </c:pt>
                <c:pt idx="8">
                  <c:v>22</c:v>
                </c:pt>
              </c:numCache>
            </c:numRef>
          </c:val>
          <c:extLst>
            <c:ext xmlns:c16="http://schemas.microsoft.com/office/drawing/2014/chart" uri="{C3380CC4-5D6E-409C-BE32-E72D297353CC}">
              <c16:uniqueId val="{00000000-C8FE-49A9-B6B5-A80CCF15F3A9}"/>
            </c:ext>
          </c:extLst>
        </c:ser>
        <c:dLbls>
          <c:showLegendKey val="0"/>
          <c:showVal val="0"/>
          <c:showCatName val="0"/>
          <c:showSerName val="0"/>
          <c:showPercent val="0"/>
          <c:showBubbleSize val="0"/>
        </c:dLbls>
        <c:gapWidth val="219"/>
        <c:overlap val="-27"/>
        <c:axId val="953424992"/>
        <c:axId val="953426304"/>
      </c:barChart>
      <c:catAx>
        <c:axId val="95342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426304"/>
        <c:crosses val="autoZero"/>
        <c:auto val="1"/>
        <c:lblAlgn val="ctr"/>
        <c:lblOffset val="100"/>
        <c:noMultiLvlLbl val="0"/>
      </c:catAx>
      <c:valAx>
        <c:axId val="953426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42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höns i Dalarnas län, 2000-2019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lantbruksdjur'!$B$21</c:f>
              <c:strCache>
                <c:ptCount val="1"/>
                <c:pt idx="0">
                  <c:v>Företag med höns</c:v>
                </c:pt>
              </c:strCache>
            </c:strRef>
          </c:tx>
          <c:spPr>
            <a:solidFill>
              <a:schemeClr val="accent1"/>
            </a:solidFill>
            <a:ln>
              <a:noFill/>
            </a:ln>
            <a:effectLst/>
          </c:spPr>
          <c:invertIfNegative val="0"/>
          <c:cat>
            <c:strRef>
              <c:f>'Företag med lantbruksdjur'!$D$3:$W$3</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'Företag med lantbruksdjur'!$D$21:$W$21</c:f>
              <c:numCache>
                <c:formatCode>0</c:formatCode>
                <c:ptCount val="20"/>
                <c:pt idx="0">
                  <c:v>194</c:v>
                </c:pt>
                <c:pt idx="1">
                  <c:v>175</c:v>
                </c:pt>
                <c:pt idx="2">
                  <c:v>88</c:v>
                </c:pt>
                <c:pt idx="3">
                  <c:v>179</c:v>
                </c:pt>
                <c:pt idx="4">
                  <c:v>148</c:v>
                </c:pt>
                <c:pt idx="5">
                  <c:v>165</c:v>
                </c:pt>
                <c:pt idx="6">
                  <c:v>163</c:v>
                </c:pt>
                <c:pt idx="7">
                  <c:v>146</c:v>
                </c:pt>
                <c:pt idx="8">
                  <c:v>140</c:v>
                </c:pt>
                <c:pt idx="9">
                  <c:v>73</c:v>
                </c:pt>
                <c:pt idx="10">
                  <c:v>134</c:v>
                </c:pt>
                <c:pt idx="11">
                  <c:v>101</c:v>
                </c:pt>
                <c:pt idx="12">
                  <c:v>108</c:v>
                </c:pt>
                <c:pt idx="13">
                  <c:v>141</c:v>
                </c:pt>
                <c:pt idx="14">
                  <c:v>91</c:v>
                </c:pt>
                <c:pt idx="15">
                  <c:v>81</c:v>
                </c:pt>
                <c:pt idx="16">
                  <c:v>102</c:v>
                </c:pt>
                <c:pt idx="17">
                  <c:v>56</c:v>
                </c:pt>
                <c:pt idx="18" formatCode="General">
                  <c:v>0</c:v>
                </c:pt>
                <c:pt idx="19">
                  <c:v>59</c:v>
                </c:pt>
              </c:numCache>
            </c:numRef>
          </c:val>
          <c:extLst>
            <c:ext xmlns:c16="http://schemas.microsoft.com/office/drawing/2014/chart" uri="{C3380CC4-5D6E-409C-BE32-E72D297353CC}">
              <c16:uniqueId val="{00000000-858E-44EB-ACAC-C005297EB866}"/>
            </c:ext>
          </c:extLst>
        </c:ser>
        <c:dLbls>
          <c:showLegendKey val="0"/>
          <c:showVal val="0"/>
          <c:showCatName val="0"/>
          <c:showSerName val="0"/>
          <c:showPercent val="0"/>
          <c:showBubbleSize val="0"/>
        </c:dLbls>
        <c:gapWidth val="219"/>
        <c:overlap val="-27"/>
        <c:axId val="861209240"/>
        <c:axId val="861202680"/>
      </c:barChart>
      <c:catAx>
        <c:axId val="861209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02680"/>
        <c:crosses val="autoZero"/>
        <c:auto val="1"/>
        <c:lblAlgn val="ctr"/>
        <c:lblOffset val="100"/>
        <c:noMultiLvlLbl val="0"/>
      </c:catAx>
      <c:valAx>
        <c:axId val="861202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09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höns i Dalarnas län, 2001-2019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lantbruksdjur'!$B$21</c:f>
              <c:strCache>
                <c:ptCount val="1"/>
                <c:pt idx="0">
                  <c:v>Företag med höns</c:v>
                </c:pt>
              </c:strCache>
            </c:strRef>
          </c:tx>
          <c:spPr>
            <a:solidFill>
              <a:schemeClr val="accent1"/>
            </a:solidFill>
            <a:ln>
              <a:noFill/>
            </a:ln>
            <a:effectLst/>
          </c:spPr>
          <c:invertIfNegative val="0"/>
          <c:cat>
            <c:strRef>
              <c:f>('Företag med lantbruksdjur'!$E$3,'Företag med lantbruksdjur'!$G$3,'Företag med lantbruksdjur'!$I$3,'Företag med lantbruksdjur'!$K$3,'Företag med lantbruksdjur'!$M$3,'Företag med lantbruksdjur'!$O$3,'Företag med lantbruksdjur'!$Q$3,'Företag med lantbruksdjur'!$S$3,'Företag med lantbruksdjur'!$U$3,'Företag med lantbruksdjur'!$W$3)</c:f>
              <c:strCache>
                <c:ptCount val="10"/>
                <c:pt idx="0">
                  <c:v>2001</c:v>
                </c:pt>
                <c:pt idx="1">
                  <c:v>2003</c:v>
                </c:pt>
                <c:pt idx="2">
                  <c:v>2005</c:v>
                </c:pt>
                <c:pt idx="3">
                  <c:v>2007</c:v>
                </c:pt>
                <c:pt idx="4">
                  <c:v>2009</c:v>
                </c:pt>
                <c:pt idx="5">
                  <c:v>2011</c:v>
                </c:pt>
                <c:pt idx="6">
                  <c:v>2013</c:v>
                </c:pt>
                <c:pt idx="7">
                  <c:v>2015</c:v>
                </c:pt>
                <c:pt idx="8">
                  <c:v>2017</c:v>
                </c:pt>
                <c:pt idx="9">
                  <c:v>2019</c:v>
                </c:pt>
              </c:strCache>
            </c:strRef>
          </c:cat>
          <c:val>
            <c:numRef>
              <c:f>('Företag med lantbruksdjur'!$E$21,'Företag med lantbruksdjur'!$G$21,'Företag med lantbruksdjur'!$I$21,'Företag med lantbruksdjur'!$K$21,'Företag med lantbruksdjur'!$M$21,'Företag med lantbruksdjur'!$O$21,'Företag med lantbruksdjur'!$Q$21,'Företag med lantbruksdjur'!$S$21,'Företag med lantbruksdjur'!$U$21,'Företag med lantbruksdjur'!$W$21)</c:f>
              <c:numCache>
                <c:formatCode>0</c:formatCode>
                <c:ptCount val="10"/>
                <c:pt idx="0">
                  <c:v>175</c:v>
                </c:pt>
                <c:pt idx="1">
                  <c:v>179</c:v>
                </c:pt>
                <c:pt idx="2">
                  <c:v>165</c:v>
                </c:pt>
                <c:pt idx="3">
                  <c:v>146</c:v>
                </c:pt>
                <c:pt idx="4">
                  <c:v>73</c:v>
                </c:pt>
                <c:pt idx="5">
                  <c:v>101</c:v>
                </c:pt>
                <c:pt idx="6">
                  <c:v>141</c:v>
                </c:pt>
                <c:pt idx="7">
                  <c:v>81</c:v>
                </c:pt>
                <c:pt idx="8">
                  <c:v>56</c:v>
                </c:pt>
                <c:pt idx="9">
                  <c:v>59</c:v>
                </c:pt>
              </c:numCache>
            </c:numRef>
          </c:val>
          <c:extLst>
            <c:ext xmlns:c16="http://schemas.microsoft.com/office/drawing/2014/chart" uri="{C3380CC4-5D6E-409C-BE32-E72D297353CC}">
              <c16:uniqueId val="{00000000-7196-4F15-9EC3-976F879156C3}"/>
            </c:ext>
          </c:extLst>
        </c:ser>
        <c:dLbls>
          <c:showLegendKey val="0"/>
          <c:showVal val="0"/>
          <c:showCatName val="0"/>
          <c:showSerName val="0"/>
          <c:showPercent val="0"/>
          <c:showBubbleSize val="0"/>
        </c:dLbls>
        <c:gapWidth val="219"/>
        <c:overlap val="-27"/>
        <c:axId val="953352504"/>
        <c:axId val="953358736"/>
      </c:barChart>
      <c:catAx>
        <c:axId val="95335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358736"/>
        <c:crosses val="autoZero"/>
        <c:auto val="1"/>
        <c:lblAlgn val="ctr"/>
        <c:lblOffset val="100"/>
        <c:noMultiLvlLbl val="0"/>
      </c:catAx>
      <c:valAx>
        <c:axId val="953358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352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värpkycklingar i Dalarnas län, 2000-2016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lantbruksdjur'!$B$22</c:f>
              <c:strCache>
                <c:ptCount val="1"/>
                <c:pt idx="0">
                  <c:v>Företag med värpkycklingar</c:v>
                </c:pt>
              </c:strCache>
            </c:strRef>
          </c:tx>
          <c:spPr>
            <a:solidFill>
              <a:schemeClr val="accent1"/>
            </a:solidFill>
            <a:ln>
              <a:noFill/>
            </a:ln>
            <a:effectLst/>
          </c:spPr>
          <c:invertIfNegative val="0"/>
          <c:cat>
            <c:strRef>
              <c:f>('Företag med lantbruksdjur'!$D$3,'Företag med lantbruksdjur'!$G$3,'Företag med lantbruksdjur'!$I$3,'Företag med lantbruksdjur'!$K$3,'Företag med lantbruksdjur'!$N$3,'Företag med lantbruksdjur'!$Q$3,'Företag med lantbruksdjur'!$T$3)</c:f>
              <c:strCache>
                <c:ptCount val="7"/>
                <c:pt idx="0">
                  <c:v>2000</c:v>
                </c:pt>
                <c:pt idx="1">
                  <c:v>2003</c:v>
                </c:pt>
                <c:pt idx="2">
                  <c:v>2005</c:v>
                </c:pt>
                <c:pt idx="3">
                  <c:v>2007</c:v>
                </c:pt>
                <c:pt idx="4">
                  <c:v>2010</c:v>
                </c:pt>
                <c:pt idx="5">
                  <c:v>2013</c:v>
                </c:pt>
                <c:pt idx="6">
                  <c:v>2016</c:v>
                </c:pt>
              </c:strCache>
            </c:strRef>
          </c:cat>
          <c:val>
            <c:numRef>
              <c:f>('Företag med lantbruksdjur'!$D$22,'Företag med lantbruksdjur'!$G$22,'Företag med lantbruksdjur'!$I$22,'Företag med lantbruksdjur'!$K$22,'Företag med lantbruksdjur'!$N$22,'Företag med lantbruksdjur'!$Q$22,'Företag med lantbruksdjur'!$T$22)</c:f>
              <c:numCache>
                <c:formatCode>0</c:formatCode>
                <c:ptCount val="7"/>
                <c:pt idx="0">
                  <c:v>20</c:v>
                </c:pt>
                <c:pt idx="1">
                  <c:v>17</c:v>
                </c:pt>
                <c:pt idx="2">
                  <c:v>12</c:v>
                </c:pt>
                <c:pt idx="3">
                  <c:v>17</c:v>
                </c:pt>
                <c:pt idx="4">
                  <c:v>19</c:v>
                </c:pt>
                <c:pt idx="5">
                  <c:v>21</c:v>
                </c:pt>
                <c:pt idx="6">
                  <c:v>21</c:v>
                </c:pt>
              </c:numCache>
            </c:numRef>
          </c:val>
          <c:extLst>
            <c:ext xmlns:c16="http://schemas.microsoft.com/office/drawing/2014/chart" uri="{C3380CC4-5D6E-409C-BE32-E72D297353CC}">
              <c16:uniqueId val="{00000000-5576-44EB-B7E9-05606C348A66}"/>
            </c:ext>
          </c:extLst>
        </c:ser>
        <c:dLbls>
          <c:showLegendKey val="0"/>
          <c:showVal val="0"/>
          <c:showCatName val="0"/>
          <c:showSerName val="0"/>
          <c:showPercent val="0"/>
          <c:showBubbleSize val="0"/>
        </c:dLbls>
        <c:gapWidth val="219"/>
        <c:overlap val="-27"/>
        <c:axId val="1039484192"/>
        <c:axId val="1039486160"/>
      </c:barChart>
      <c:catAx>
        <c:axId val="10394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86160"/>
        <c:crosses val="autoZero"/>
        <c:auto val="1"/>
        <c:lblAlgn val="ctr"/>
        <c:lblOffset val="100"/>
        <c:noMultiLvlLbl val="0"/>
      </c:catAx>
      <c:valAx>
        <c:axId val="103948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8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slaktkycklingar i Dalarnas län, 2003-2016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lantbruksdjur'!$B$23</c:f>
              <c:strCache>
                <c:ptCount val="1"/>
                <c:pt idx="0">
                  <c:v>Företag med slaktkycklingar</c:v>
                </c:pt>
              </c:strCache>
            </c:strRef>
          </c:tx>
          <c:spPr>
            <a:solidFill>
              <a:schemeClr val="accent1"/>
            </a:solidFill>
            <a:ln>
              <a:noFill/>
            </a:ln>
            <a:effectLst/>
          </c:spPr>
          <c:invertIfNegative val="0"/>
          <c:cat>
            <c:strRef>
              <c:f>('Företag med lantbruksdjur'!$G$3,'Företag med lantbruksdjur'!$I$3,'Företag med lantbruksdjur'!$K$3,'Företag med lantbruksdjur'!$N$3,'Företag med lantbruksdjur'!$Q$3,'Företag med lantbruksdjur'!$T$3)</c:f>
              <c:strCache>
                <c:ptCount val="6"/>
                <c:pt idx="0">
                  <c:v>2003</c:v>
                </c:pt>
                <c:pt idx="1">
                  <c:v>2005</c:v>
                </c:pt>
                <c:pt idx="2">
                  <c:v>2007</c:v>
                </c:pt>
                <c:pt idx="3">
                  <c:v>2010</c:v>
                </c:pt>
                <c:pt idx="4">
                  <c:v>2013</c:v>
                </c:pt>
                <c:pt idx="5">
                  <c:v>2016</c:v>
                </c:pt>
              </c:strCache>
            </c:strRef>
          </c:cat>
          <c:val>
            <c:numRef>
              <c:f>('Företag med lantbruksdjur'!$G$23,'Företag med lantbruksdjur'!$I$23,'Företag med lantbruksdjur'!$K$23,'Företag med lantbruksdjur'!$N$23,'Företag med lantbruksdjur'!$Q$23,'Företag med lantbruksdjur'!$T$23)</c:f>
              <c:numCache>
                <c:formatCode>0</c:formatCode>
                <c:ptCount val="6"/>
                <c:pt idx="0">
                  <c:v>5</c:v>
                </c:pt>
                <c:pt idx="1">
                  <c:v>3</c:v>
                </c:pt>
                <c:pt idx="2">
                  <c:v>9</c:v>
                </c:pt>
                <c:pt idx="3">
                  <c:v>3</c:v>
                </c:pt>
                <c:pt idx="4">
                  <c:v>5</c:v>
                </c:pt>
                <c:pt idx="5">
                  <c:v>5</c:v>
                </c:pt>
              </c:numCache>
            </c:numRef>
          </c:val>
          <c:extLst>
            <c:ext xmlns:c16="http://schemas.microsoft.com/office/drawing/2014/chart" uri="{C3380CC4-5D6E-409C-BE32-E72D297353CC}">
              <c16:uniqueId val="{00000000-9248-47D0-A22A-FB215906942D}"/>
            </c:ext>
          </c:extLst>
        </c:ser>
        <c:dLbls>
          <c:showLegendKey val="0"/>
          <c:showVal val="0"/>
          <c:showCatName val="0"/>
          <c:showSerName val="0"/>
          <c:showPercent val="0"/>
          <c:showBubbleSize val="0"/>
        </c:dLbls>
        <c:gapWidth val="219"/>
        <c:overlap val="-27"/>
        <c:axId val="1039487472"/>
        <c:axId val="1039488128"/>
      </c:barChart>
      <c:catAx>
        <c:axId val="103948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88128"/>
        <c:crosses val="autoZero"/>
        <c:auto val="1"/>
        <c:lblAlgn val="ctr"/>
        <c:lblOffset val="100"/>
        <c:noMultiLvlLbl val="0"/>
      </c:catAx>
      <c:valAx>
        <c:axId val="1039488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87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värpkycklingar i Dalarnas län, 2003-2016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lantbruksdjur'!$B$22</c:f>
              <c:strCache>
                <c:ptCount val="1"/>
                <c:pt idx="0">
                  <c:v>Företag med värpkycklingar</c:v>
                </c:pt>
              </c:strCache>
            </c:strRef>
          </c:tx>
          <c:spPr>
            <a:solidFill>
              <a:schemeClr val="accent1"/>
            </a:solidFill>
            <a:ln>
              <a:noFill/>
            </a:ln>
            <a:effectLst/>
          </c:spPr>
          <c:invertIfNegative val="0"/>
          <c:cat>
            <c:strRef>
              <c:f>('Företag med lantbruksdjur'!$G$3,'Företag med lantbruksdjur'!$I$3,'Företag med lantbruksdjur'!$K$3,'Företag med lantbruksdjur'!$N$3,'Företag med lantbruksdjur'!$Q$3,'Företag med lantbruksdjur'!$T$3)</c:f>
              <c:strCache>
                <c:ptCount val="6"/>
                <c:pt idx="0">
                  <c:v>2003</c:v>
                </c:pt>
                <c:pt idx="1">
                  <c:v>2005</c:v>
                </c:pt>
                <c:pt idx="2">
                  <c:v>2007</c:v>
                </c:pt>
                <c:pt idx="3">
                  <c:v>2010</c:v>
                </c:pt>
                <c:pt idx="4">
                  <c:v>2013</c:v>
                </c:pt>
                <c:pt idx="5">
                  <c:v>2016</c:v>
                </c:pt>
              </c:strCache>
            </c:strRef>
          </c:cat>
          <c:val>
            <c:numRef>
              <c:f>('Företag med lantbruksdjur'!$G$22,'Företag med lantbruksdjur'!$I$22,'Företag med lantbruksdjur'!$K$22,'Företag med lantbruksdjur'!$N$22,'Företag med lantbruksdjur'!$Q$22,'Företag med lantbruksdjur'!$T$22)</c:f>
              <c:numCache>
                <c:formatCode>0</c:formatCode>
                <c:ptCount val="6"/>
                <c:pt idx="0">
                  <c:v>17</c:v>
                </c:pt>
                <c:pt idx="1">
                  <c:v>12</c:v>
                </c:pt>
                <c:pt idx="2">
                  <c:v>17</c:v>
                </c:pt>
                <c:pt idx="3">
                  <c:v>19</c:v>
                </c:pt>
                <c:pt idx="4">
                  <c:v>21</c:v>
                </c:pt>
                <c:pt idx="5">
                  <c:v>21</c:v>
                </c:pt>
              </c:numCache>
            </c:numRef>
          </c:val>
          <c:extLst>
            <c:ext xmlns:c16="http://schemas.microsoft.com/office/drawing/2014/chart" uri="{C3380CC4-5D6E-409C-BE32-E72D297353CC}">
              <c16:uniqueId val="{00000000-276F-4724-A181-2D94683833D9}"/>
            </c:ext>
          </c:extLst>
        </c:ser>
        <c:dLbls>
          <c:showLegendKey val="0"/>
          <c:showVal val="0"/>
          <c:showCatName val="0"/>
          <c:showSerName val="0"/>
          <c:showPercent val="0"/>
          <c:showBubbleSize val="0"/>
        </c:dLbls>
        <c:gapWidth val="219"/>
        <c:overlap val="-27"/>
        <c:axId val="953338728"/>
        <c:axId val="953334136"/>
      </c:barChart>
      <c:catAx>
        <c:axId val="95333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334136"/>
        <c:crosses val="autoZero"/>
        <c:auto val="1"/>
        <c:lblAlgn val="ctr"/>
        <c:lblOffset val="100"/>
        <c:noMultiLvlLbl val="0"/>
      </c:catAx>
      <c:valAx>
        <c:axId val="953334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338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kor för mjölkproduktion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lantbruksdjur'!$B$4</c:f>
              <c:strCache>
                <c:ptCount val="1"/>
                <c:pt idx="0">
                  <c:v>kor för mjölkproduktion</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lantbruksdjur'!$C$4:$W$4</c:f>
              <c:numCache>
                <c:formatCode>0</c:formatCode>
                <c:ptCount val="21"/>
                <c:pt idx="0">
                  <c:v>11350</c:v>
                </c:pt>
                <c:pt idx="1">
                  <c:v>10862</c:v>
                </c:pt>
                <c:pt idx="2">
                  <c:v>10889</c:v>
                </c:pt>
                <c:pt idx="3">
                  <c:v>10669</c:v>
                </c:pt>
                <c:pt idx="4">
                  <c:v>9421</c:v>
                </c:pt>
                <c:pt idx="5">
                  <c:v>8984</c:v>
                </c:pt>
                <c:pt idx="6">
                  <c:v>8626</c:v>
                </c:pt>
                <c:pt idx="7">
                  <c:v>8336</c:v>
                </c:pt>
                <c:pt idx="8">
                  <c:v>7635</c:v>
                </c:pt>
                <c:pt idx="9">
                  <c:v>7070</c:v>
                </c:pt>
                <c:pt idx="10">
                  <c:v>6731</c:v>
                </c:pt>
                <c:pt idx="11">
                  <c:v>6125</c:v>
                </c:pt>
                <c:pt idx="12">
                  <c:v>6232</c:v>
                </c:pt>
                <c:pt idx="13">
                  <c:v>6206</c:v>
                </c:pt>
                <c:pt idx="14">
                  <c:v>6134</c:v>
                </c:pt>
                <c:pt idx="15">
                  <c:v>5977</c:v>
                </c:pt>
                <c:pt idx="16">
                  <c:v>6032</c:v>
                </c:pt>
                <c:pt idx="17">
                  <c:v>5986</c:v>
                </c:pt>
                <c:pt idx="18">
                  <c:v>5397</c:v>
                </c:pt>
                <c:pt idx="19">
                  <c:v>5968</c:v>
                </c:pt>
                <c:pt idx="20">
                  <c:v>5694</c:v>
                </c:pt>
              </c:numCache>
            </c:numRef>
          </c:val>
          <c:extLst>
            <c:ext xmlns:c16="http://schemas.microsoft.com/office/drawing/2014/chart" uri="{C3380CC4-5D6E-409C-BE32-E72D297353CC}">
              <c16:uniqueId val="{00000000-FEDD-4FC4-8D0C-AF6CEDB5DE2C}"/>
            </c:ext>
          </c:extLst>
        </c:ser>
        <c:dLbls>
          <c:showLegendKey val="0"/>
          <c:showVal val="0"/>
          <c:showCatName val="0"/>
          <c:showSerName val="0"/>
          <c:showPercent val="0"/>
          <c:showBubbleSize val="0"/>
        </c:dLbls>
        <c:gapWidth val="219"/>
        <c:overlap val="-27"/>
        <c:axId val="1178182672"/>
        <c:axId val="1178178408"/>
      </c:barChart>
      <c:catAx>
        <c:axId val="117818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178408"/>
        <c:crosses val="autoZero"/>
        <c:auto val="1"/>
        <c:lblAlgn val="ctr"/>
        <c:lblOffset val="100"/>
        <c:noMultiLvlLbl val="0"/>
      </c:catAx>
      <c:valAx>
        <c:axId val="1178178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18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kvigor, tjurar och stutar,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lantbruksdjur'!$B$6</c:f>
              <c:strCache>
                <c:ptCount val="1"/>
                <c:pt idx="0">
                  <c:v>kvigor, tjurar och stutar</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lantbruksdjur'!$C$6:$W$6</c:f>
              <c:numCache>
                <c:formatCode>0</c:formatCode>
                <c:ptCount val="21"/>
                <c:pt idx="0">
                  <c:v>13405</c:v>
                </c:pt>
                <c:pt idx="1">
                  <c:v>13134</c:v>
                </c:pt>
                <c:pt idx="2">
                  <c:v>14505</c:v>
                </c:pt>
                <c:pt idx="3">
                  <c:v>13178</c:v>
                </c:pt>
                <c:pt idx="4">
                  <c:v>11917</c:v>
                </c:pt>
                <c:pt idx="5">
                  <c:v>12135</c:v>
                </c:pt>
                <c:pt idx="6">
                  <c:v>11932</c:v>
                </c:pt>
                <c:pt idx="7">
                  <c:v>11856</c:v>
                </c:pt>
                <c:pt idx="8">
                  <c:v>11955</c:v>
                </c:pt>
                <c:pt idx="9">
                  <c:v>11052</c:v>
                </c:pt>
                <c:pt idx="10">
                  <c:v>10847</c:v>
                </c:pt>
                <c:pt idx="11">
                  <c:v>10962</c:v>
                </c:pt>
                <c:pt idx="12">
                  <c:v>10525</c:v>
                </c:pt>
                <c:pt idx="13">
                  <c:v>10552</c:v>
                </c:pt>
                <c:pt idx="14">
                  <c:v>10398</c:v>
                </c:pt>
                <c:pt idx="15">
                  <c:v>9755</c:v>
                </c:pt>
                <c:pt idx="16">
                  <c:v>9794</c:v>
                </c:pt>
                <c:pt idx="17">
                  <c:v>9351</c:v>
                </c:pt>
                <c:pt idx="18">
                  <c:v>9612</c:v>
                </c:pt>
                <c:pt idx="19">
                  <c:v>9585</c:v>
                </c:pt>
                <c:pt idx="20">
                  <c:v>10070</c:v>
                </c:pt>
              </c:numCache>
            </c:numRef>
          </c:val>
          <c:extLst>
            <c:ext xmlns:c16="http://schemas.microsoft.com/office/drawing/2014/chart" uri="{C3380CC4-5D6E-409C-BE32-E72D297353CC}">
              <c16:uniqueId val="{00000000-E12F-4531-9FF2-1EC09013B659}"/>
            </c:ext>
          </c:extLst>
        </c:ser>
        <c:dLbls>
          <c:showLegendKey val="0"/>
          <c:showVal val="0"/>
          <c:showCatName val="0"/>
          <c:showSerName val="0"/>
          <c:showPercent val="0"/>
          <c:showBubbleSize val="0"/>
        </c:dLbls>
        <c:gapWidth val="219"/>
        <c:overlap val="-27"/>
        <c:axId val="1178168240"/>
        <c:axId val="1178165944"/>
      </c:barChart>
      <c:catAx>
        <c:axId val="11781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165944"/>
        <c:crosses val="autoZero"/>
        <c:auto val="1"/>
        <c:lblAlgn val="ctr"/>
        <c:lblOffset val="100"/>
        <c:noMultiLvlLbl val="0"/>
      </c:catAx>
      <c:valAx>
        <c:axId val="1178165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168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Förädlingsvärde (tkr) av primärproduktion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LMK'!$B$69</c:f>
              <c:strCache>
                <c:ptCount val="1"/>
                <c:pt idx="0">
                  <c:v>Förädlingsvärde</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LMK'!$J$69:$L$69</c:f>
              <c:numCache>
                <c:formatCode>#,##0</c:formatCode>
                <c:ptCount val="3"/>
                <c:pt idx="0">
                  <c:v>473670</c:v>
                </c:pt>
                <c:pt idx="1">
                  <c:v>534996</c:v>
                </c:pt>
                <c:pt idx="2">
                  <c:v>588758</c:v>
                </c:pt>
              </c:numCache>
            </c:numRef>
          </c:val>
          <c:extLst>
            <c:ext xmlns:c16="http://schemas.microsoft.com/office/drawing/2014/chart" uri="{C3380CC4-5D6E-409C-BE32-E72D297353CC}">
              <c16:uniqueId val="{00000000-35BD-4B7F-AF4F-FE0F7110F0DB}"/>
            </c:ext>
          </c:extLst>
        </c:ser>
        <c:dLbls>
          <c:showLegendKey val="0"/>
          <c:showVal val="0"/>
          <c:showCatName val="0"/>
          <c:showSerName val="0"/>
          <c:showPercent val="0"/>
          <c:showBubbleSize val="0"/>
        </c:dLbls>
        <c:gapWidth val="219"/>
        <c:overlap val="-27"/>
        <c:axId val="865276680"/>
        <c:axId val="865275040"/>
      </c:barChart>
      <c:catAx>
        <c:axId val="86527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75040"/>
        <c:crosses val="autoZero"/>
        <c:auto val="1"/>
        <c:lblAlgn val="ctr"/>
        <c:lblOffset val="100"/>
        <c:noMultiLvlLbl val="0"/>
      </c:catAx>
      <c:valAx>
        <c:axId val="865275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76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nötkreatur i Dalarnas</a:t>
            </a:r>
            <a:r>
              <a:rPr lang="sv-SE" baseline="0"/>
              <a:t>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lantbruksdjur'!$B$8</c:f>
              <c:strCache>
                <c:ptCount val="1"/>
                <c:pt idx="0">
                  <c:v>Totalt antal nötkreatur</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lantbruksdjur'!$C$8:$W$8</c:f>
              <c:numCache>
                <c:formatCode>0</c:formatCode>
                <c:ptCount val="21"/>
                <c:pt idx="0">
                  <c:v>39363</c:v>
                </c:pt>
                <c:pt idx="1">
                  <c:v>39574</c:v>
                </c:pt>
                <c:pt idx="2">
                  <c:v>41385</c:v>
                </c:pt>
                <c:pt idx="3">
                  <c:v>40653</c:v>
                </c:pt>
                <c:pt idx="4">
                  <c:v>37136</c:v>
                </c:pt>
                <c:pt idx="5">
                  <c:v>36652</c:v>
                </c:pt>
                <c:pt idx="6">
                  <c:v>36722</c:v>
                </c:pt>
                <c:pt idx="7">
                  <c:v>36241</c:v>
                </c:pt>
                <c:pt idx="8">
                  <c:v>35554</c:v>
                </c:pt>
                <c:pt idx="9">
                  <c:v>34729</c:v>
                </c:pt>
                <c:pt idx="10">
                  <c:v>33804</c:v>
                </c:pt>
                <c:pt idx="11">
                  <c:v>32928</c:v>
                </c:pt>
                <c:pt idx="12">
                  <c:v>33056</c:v>
                </c:pt>
                <c:pt idx="13">
                  <c:v>33542</c:v>
                </c:pt>
                <c:pt idx="14">
                  <c:v>32132</c:v>
                </c:pt>
                <c:pt idx="15">
                  <c:v>31366</c:v>
                </c:pt>
                <c:pt idx="16">
                  <c:v>31086</c:v>
                </c:pt>
                <c:pt idx="17">
                  <c:v>30992</c:v>
                </c:pt>
                <c:pt idx="18">
                  <c:v>31087</c:v>
                </c:pt>
                <c:pt idx="19">
                  <c:v>31411</c:v>
                </c:pt>
                <c:pt idx="20">
                  <c:v>30843</c:v>
                </c:pt>
              </c:numCache>
            </c:numRef>
          </c:val>
          <c:extLst>
            <c:ext xmlns:c16="http://schemas.microsoft.com/office/drawing/2014/chart" uri="{C3380CC4-5D6E-409C-BE32-E72D297353CC}">
              <c16:uniqueId val="{00000000-D245-428F-8FA3-8BBF08F64DBB}"/>
            </c:ext>
          </c:extLst>
        </c:ser>
        <c:dLbls>
          <c:showLegendKey val="0"/>
          <c:showVal val="0"/>
          <c:showCatName val="0"/>
          <c:showSerName val="0"/>
          <c:showPercent val="0"/>
          <c:showBubbleSize val="0"/>
        </c:dLbls>
        <c:gapWidth val="219"/>
        <c:overlap val="-27"/>
        <c:axId val="1010864472"/>
        <c:axId val="1010862832"/>
      </c:barChart>
      <c:catAx>
        <c:axId val="101086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862832"/>
        <c:crosses val="autoZero"/>
        <c:auto val="1"/>
        <c:lblAlgn val="ctr"/>
        <c:lblOffset val="100"/>
        <c:noMultiLvlLbl val="0"/>
      </c:catAx>
      <c:valAx>
        <c:axId val="1010862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864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grisar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lantbruksdjur'!$B$18</c:f>
              <c:strCache>
                <c:ptCount val="1"/>
                <c:pt idx="0">
                  <c:v>Totalt antal grisar</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lantbruksdjur'!$C$18:$W$18</c:f>
              <c:numCache>
                <c:formatCode>0</c:formatCode>
                <c:ptCount val="21"/>
                <c:pt idx="0">
                  <c:v>8890</c:v>
                </c:pt>
                <c:pt idx="1">
                  <c:v>8258</c:v>
                </c:pt>
                <c:pt idx="2">
                  <c:v>9525</c:v>
                </c:pt>
                <c:pt idx="3">
                  <c:v>8335</c:v>
                </c:pt>
                <c:pt idx="4">
                  <c:v>7102</c:v>
                </c:pt>
                <c:pt idx="5">
                  <c:v>6976</c:v>
                </c:pt>
                <c:pt idx="6">
                  <c:v>7883</c:v>
                </c:pt>
                <c:pt idx="7">
                  <c:v>7534</c:v>
                </c:pt>
                <c:pt idx="8">
                  <c:v>9946</c:v>
                </c:pt>
                <c:pt idx="9">
                  <c:v>7030</c:v>
                </c:pt>
                <c:pt idx="10">
                  <c:v>7093</c:v>
                </c:pt>
                <c:pt idx="11">
                  <c:v>8800</c:v>
                </c:pt>
                <c:pt idx="12">
                  <c:v>6092</c:v>
                </c:pt>
                <c:pt idx="13">
                  <c:v>8114</c:v>
                </c:pt>
                <c:pt idx="14">
                  <c:v>6620</c:v>
                </c:pt>
                <c:pt idx="15">
                  <c:v>6125</c:v>
                </c:pt>
                <c:pt idx="16">
                  <c:v>6683</c:v>
                </c:pt>
                <c:pt idx="17">
                  <c:v>5902</c:v>
                </c:pt>
                <c:pt idx="18">
                  <c:v>7433</c:v>
                </c:pt>
                <c:pt idx="19">
                  <c:v>7939</c:v>
                </c:pt>
                <c:pt idx="20">
                  <c:v>2837</c:v>
                </c:pt>
              </c:numCache>
            </c:numRef>
          </c:val>
          <c:extLst>
            <c:ext xmlns:c16="http://schemas.microsoft.com/office/drawing/2014/chart" uri="{C3380CC4-5D6E-409C-BE32-E72D297353CC}">
              <c16:uniqueId val="{00000000-EF99-4711-AA5C-BE892E1AC50D}"/>
            </c:ext>
          </c:extLst>
        </c:ser>
        <c:dLbls>
          <c:showLegendKey val="0"/>
          <c:showVal val="0"/>
          <c:showCatName val="0"/>
          <c:showSerName val="0"/>
          <c:showPercent val="0"/>
          <c:showBubbleSize val="0"/>
        </c:dLbls>
        <c:gapWidth val="219"/>
        <c:overlap val="-27"/>
        <c:axId val="1010937288"/>
        <c:axId val="1010935976"/>
      </c:barChart>
      <c:catAx>
        <c:axId val="101093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935976"/>
        <c:crosses val="autoZero"/>
        <c:auto val="1"/>
        <c:lblAlgn val="ctr"/>
        <c:lblOffset val="100"/>
        <c:noMultiLvlLbl val="0"/>
      </c:catAx>
      <c:valAx>
        <c:axId val="1010935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937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slaktgrisar, 20 kg och däröver,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lantbruksdjur'!$B$16</c:f>
              <c:strCache>
                <c:ptCount val="1"/>
                <c:pt idx="0">
                  <c:v>Slaktgrisar, 20 kg och däröver</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lantbruksdjur'!$C$16:$W$16</c:f>
              <c:numCache>
                <c:formatCode>0</c:formatCode>
                <c:ptCount val="21"/>
                <c:pt idx="0">
                  <c:v>4446</c:v>
                </c:pt>
                <c:pt idx="1">
                  <c:v>4267</c:v>
                </c:pt>
                <c:pt idx="2">
                  <c:v>4627</c:v>
                </c:pt>
                <c:pt idx="3">
                  <c:v>3646</c:v>
                </c:pt>
                <c:pt idx="4">
                  <c:v>3690</c:v>
                </c:pt>
                <c:pt idx="5">
                  <c:v>3674</c:v>
                </c:pt>
                <c:pt idx="6">
                  <c:v>4166</c:v>
                </c:pt>
                <c:pt idx="7">
                  <c:v>3775</c:v>
                </c:pt>
                <c:pt idx="8">
                  <c:v>5171</c:v>
                </c:pt>
                <c:pt idx="9">
                  <c:v>3231</c:v>
                </c:pt>
                <c:pt idx="10">
                  <c:v>3175</c:v>
                </c:pt>
                <c:pt idx="11">
                  <c:v>4487</c:v>
                </c:pt>
                <c:pt idx="12">
                  <c:v>2382</c:v>
                </c:pt>
                <c:pt idx="13">
                  <c:v>4729</c:v>
                </c:pt>
                <c:pt idx="14">
                  <c:v>2757</c:v>
                </c:pt>
                <c:pt idx="15">
                  <c:v>2787</c:v>
                </c:pt>
                <c:pt idx="16">
                  <c:v>2986</c:v>
                </c:pt>
                <c:pt idx="17">
                  <c:v>2613</c:v>
                </c:pt>
                <c:pt idx="18">
                  <c:v>3767</c:v>
                </c:pt>
                <c:pt idx="19">
                  <c:v>3821</c:v>
                </c:pt>
                <c:pt idx="20">
                  <c:v>1314</c:v>
                </c:pt>
              </c:numCache>
            </c:numRef>
          </c:val>
          <c:extLst>
            <c:ext xmlns:c16="http://schemas.microsoft.com/office/drawing/2014/chart" uri="{C3380CC4-5D6E-409C-BE32-E72D297353CC}">
              <c16:uniqueId val="{00000000-E199-47B1-A64D-DA2757EC5A45}"/>
            </c:ext>
          </c:extLst>
        </c:ser>
        <c:dLbls>
          <c:showLegendKey val="0"/>
          <c:showVal val="0"/>
          <c:showCatName val="0"/>
          <c:showSerName val="0"/>
          <c:showPercent val="0"/>
          <c:showBubbleSize val="0"/>
        </c:dLbls>
        <c:gapWidth val="219"/>
        <c:overlap val="-27"/>
        <c:axId val="1042079432"/>
        <c:axId val="1042078120"/>
      </c:barChart>
      <c:catAx>
        <c:axId val="1042079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2078120"/>
        <c:crosses val="autoZero"/>
        <c:auto val="1"/>
        <c:lblAlgn val="ctr"/>
        <c:lblOffset val="100"/>
        <c:noMultiLvlLbl val="0"/>
      </c:catAx>
      <c:valAx>
        <c:axId val="1042078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2079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baggar och tackor, och lamm,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lantbruksdjur'!$B$10</c:f>
              <c:strCache>
                <c:ptCount val="1"/>
                <c:pt idx="0">
                  <c:v>Baggar och tackor</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lantbruksdjur'!$C$10:$W$10</c:f>
              <c:numCache>
                <c:formatCode>0</c:formatCode>
                <c:ptCount val="21"/>
                <c:pt idx="0">
                  <c:v>5779</c:v>
                </c:pt>
                <c:pt idx="1">
                  <c:v>5746</c:v>
                </c:pt>
                <c:pt idx="2">
                  <c:v>5922</c:v>
                </c:pt>
                <c:pt idx="3">
                  <c:v>5311</c:v>
                </c:pt>
                <c:pt idx="4">
                  <c:v>6252</c:v>
                </c:pt>
                <c:pt idx="5">
                  <c:v>6174</c:v>
                </c:pt>
                <c:pt idx="6">
                  <c:v>6180</c:v>
                </c:pt>
                <c:pt idx="7">
                  <c:v>8296</c:v>
                </c:pt>
                <c:pt idx="8">
                  <c:v>6898</c:v>
                </c:pt>
                <c:pt idx="9">
                  <c:v>7781</c:v>
                </c:pt>
                <c:pt idx="10">
                  <c:v>7151</c:v>
                </c:pt>
                <c:pt idx="11">
                  <c:v>9065</c:v>
                </c:pt>
                <c:pt idx="12">
                  <c:v>10028</c:v>
                </c:pt>
                <c:pt idx="13">
                  <c:v>9144</c:v>
                </c:pt>
                <c:pt idx="14">
                  <c:v>8550</c:v>
                </c:pt>
                <c:pt idx="15">
                  <c:v>8236</c:v>
                </c:pt>
                <c:pt idx="16">
                  <c:v>8041</c:v>
                </c:pt>
                <c:pt idx="17">
                  <c:v>8111</c:v>
                </c:pt>
                <c:pt idx="18">
                  <c:v>8481</c:v>
                </c:pt>
                <c:pt idx="19">
                  <c:v>8434</c:v>
                </c:pt>
                <c:pt idx="20">
                  <c:v>8574</c:v>
                </c:pt>
              </c:numCache>
            </c:numRef>
          </c:val>
          <c:extLst>
            <c:ext xmlns:c16="http://schemas.microsoft.com/office/drawing/2014/chart" uri="{C3380CC4-5D6E-409C-BE32-E72D297353CC}">
              <c16:uniqueId val="{00000000-C2FC-4204-AAD6-4B3651D56B55}"/>
            </c:ext>
          </c:extLst>
        </c:ser>
        <c:ser>
          <c:idx val="1"/>
          <c:order val="1"/>
          <c:tx>
            <c:strRef>
              <c:f>'Antal lantbruksdjur'!$B$11</c:f>
              <c:strCache>
                <c:ptCount val="1"/>
                <c:pt idx="0">
                  <c:v>Lamm</c:v>
                </c:pt>
              </c:strCache>
            </c:strRef>
          </c:tx>
          <c:spPr>
            <a:solidFill>
              <a:schemeClr val="accent2"/>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lantbruksdjur'!$C$11:$W$11</c:f>
              <c:numCache>
                <c:formatCode>0</c:formatCode>
                <c:ptCount val="21"/>
                <c:pt idx="0">
                  <c:v>6671</c:v>
                </c:pt>
                <c:pt idx="1">
                  <c:v>6778</c:v>
                </c:pt>
                <c:pt idx="2">
                  <c:v>6620</c:v>
                </c:pt>
                <c:pt idx="3">
                  <c:v>5879</c:v>
                </c:pt>
                <c:pt idx="4">
                  <c:v>6493</c:v>
                </c:pt>
                <c:pt idx="5">
                  <c:v>6583</c:v>
                </c:pt>
                <c:pt idx="6">
                  <c:v>6441</c:v>
                </c:pt>
                <c:pt idx="7">
                  <c:v>7952</c:v>
                </c:pt>
                <c:pt idx="8">
                  <c:v>7354</c:v>
                </c:pt>
                <c:pt idx="9">
                  <c:v>8301</c:v>
                </c:pt>
                <c:pt idx="10">
                  <c:v>6754</c:v>
                </c:pt>
                <c:pt idx="11">
                  <c:v>8612</c:v>
                </c:pt>
                <c:pt idx="12">
                  <c:v>9687</c:v>
                </c:pt>
                <c:pt idx="13">
                  <c:v>8656</c:v>
                </c:pt>
                <c:pt idx="14">
                  <c:v>7759</c:v>
                </c:pt>
                <c:pt idx="15">
                  <c:v>7421</c:v>
                </c:pt>
                <c:pt idx="16">
                  <c:v>7004</c:v>
                </c:pt>
                <c:pt idx="17">
                  <c:v>7630</c:v>
                </c:pt>
                <c:pt idx="18">
                  <c:v>8340</c:v>
                </c:pt>
                <c:pt idx="19">
                  <c:v>7800</c:v>
                </c:pt>
                <c:pt idx="20">
                  <c:v>8278</c:v>
                </c:pt>
              </c:numCache>
            </c:numRef>
          </c:val>
          <c:extLst>
            <c:ext xmlns:c16="http://schemas.microsoft.com/office/drawing/2014/chart" uri="{C3380CC4-5D6E-409C-BE32-E72D297353CC}">
              <c16:uniqueId val="{00000001-C2FC-4204-AAD6-4B3651D56B55}"/>
            </c:ext>
          </c:extLst>
        </c:ser>
        <c:dLbls>
          <c:showLegendKey val="0"/>
          <c:showVal val="0"/>
          <c:showCatName val="0"/>
          <c:showSerName val="0"/>
          <c:showPercent val="0"/>
          <c:showBubbleSize val="0"/>
        </c:dLbls>
        <c:gapWidth val="219"/>
        <c:overlap val="-27"/>
        <c:axId val="1039341512"/>
        <c:axId val="1039340200"/>
      </c:barChart>
      <c:catAx>
        <c:axId val="1039341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40200"/>
        <c:crosses val="autoZero"/>
        <c:auto val="1"/>
        <c:lblAlgn val="ctr"/>
        <c:lblOffset val="100"/>
        <c:noMultiLvlLbl val="0"/>
      </c:catAx>
      <c:valAx>
        <c:axId val="1039340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41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får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lantbruksdjur'!$B$12</c:f>
              <c:strCache>
                <c:ptCount val="1"/>
                <c:pt idx="0">
                  <c:v>Totalt antal får</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lantbruksdjur'!$C$12:$W$12</c:f>
              <c:numCache>
                <c:formatCode>0</c:formatCode>
                <c:ptCount val="21"/>
                <c:pt idx="0">
                  <c:v>12450</c:v>
                </c:pt>
                <c:pt idx="1">
                  <c:v>12524</c:v>
                </c:pt>
                <c:pt idx="2">
                  <c:v>12542</c:v>
                </c:pt>
                <c:pt idx="3">
                  <c:v>11190</c:v>
                </c:pt>
                <c:pt idx="4">
                  <c:v>12745</c:v>
                </c:pt>
                <c:pt idx="5">
                  <c:v>12757</c:v>
                </c:pt>
                <c:pt idx="6">
                  <c:v>12621</c:v>
                </c:pt>
                <c:pt idx="7">
                  <c:v>16248</c:v>
                </c:pt>
                <c:pt idx="8">
                  <c:v>14252</c:v>
                </c:pt>
                <c:pt idx="9">
                  <c:v>16082</c:v>
                </c:pt>
                <c:pt idx="10">
                  <c:v>13905</c:v>
                </c:pt>
                <c:pt idx="11">
                  <c:v>17677</c:v>
                </c:pt>
                <c:pt idx="12">
                  <c:v>19715</c:v>
                </c:pt>
                <c:pt idx="13">
                  <c:v>17800</c:v>
                </c:pt>
                <c:pt idx="14">
                  <c:v>16309</c:v>
                </c:pt>
                <c:pt idx="15">
                  <c:v>15657</c:v>
                </c:pt>
                <c:pt idx="16">
                  <c:v>15045</c:v>
                </c:pt>
                <c:pt idx="17">
                  <c:v>15741</c:v>
                </c:pt>
                <c:pt idx="18">
                  <c:v>16821</c:v>
                </c:pt>
                <c:pt idx="19">
                  <c:v>16234</c:v>
                </c:pt>
                <c:pt idx="20">
                  <c:v>16852</c:v>
                </c:pt>
              </c:numCache>
            </c:numRef>
          </c:val>
          <c:extLst>
            <c:ext xmlns:c16="http://schemas.microsoft.com/office/drawing/2014/chart" uri="{C3380CC4-5D6E-409C-BE32-E72D297353CC}">
              <c16:uniqueId val="{00000000-A41E-4BAA-9892-6AE651256C64}"/>
            </c:ext>
          </c:extLst>
        </c:ser>
        <c:dLbls>
          <c:showLegendKey val="0"/>
          <c:showVal val="0"/>
          <c:showCatName val="0"/>
          <c:showSerName val="0"/>
          <c:showPercent val="0"/>
          <c:showBubbleSize val="0"/>
        </c:dLbls>
        <c:gapWidth val="219"/>
        <c:overlap val="-27"/>
        <c:axId val="861260080"/>
        <c:axId val="861256144"/>
      </c:barChart>
      <c:catAx>
        <c:axId val="86126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56144"/>
        <c:crosses val="autoZero"/>
        <c:auto val="1"/>
        <c:lblAlgn val="ctr"/>
        <c:lblOffset val="100"/>
        <c:noMultiLvlLbl val="0"/>
      </c:catAx>
      <c:valAx>
        <c:axId val="861256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6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grisar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lantbruksdjur'!$B$16</c:f>
              <c:strCache>
                <c:ptCount val="1"/>
                <c:pt idx="0">
                  <c:v>Slaktgrisar, 20 kg och däröver</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lantbruksdjur'!$C$16:$W$16</c:f>
              <c:numCache>
                <c:formatCode>0</c:formatCode>
                <c:ptCount val="21"/>
                <c:pt idx="0">
                  <c:v>4446</c:v>
                </c:pt>
                <c:pt idx="1">
                  <c:v>4267</c:v>
                </c:pt>
                <c:pt idx="2">
                  <c:v>4627</c:v>
                </c:pt>
                <c:pt idx="3">
                  <c:v>3646</c:v>
                </c:pt>
                <c:pt idx="4">
                  <c:v>3690</c:v>
                </c:pt>
                <c:pt idx="5">
                  <c:v>3674</c:v>
                </c:pt>
                <c:pt idx="6">
                  <c:v>4166</c:v>
                </c:pt>
                <c:pt idx="7">
                  <c:v>3775</c:v>
                </c:pt>
                <c:pt idx="8">
                  <c:v>5171</c:v>
                </c:pt>
                <c:pt idx="9">
                  <c:v>3231</c:v>
                </c:pt>
                <c:pt idx="10">
                  <c:v>3175</c:v>
                </c:pt>
                <c:pt idx="11">
                  <c:v>4487</c:v>
                </c:pt>
                <c:pt idx="12">
                  <c:v>2382</c:v>
                </c:pt>
                <c:pt idx="13">
                  <c:v>4729</c:v>
                </c:pt>
                <c:pt idx="14">
                  <c:v>2757</c:v>
                </c:pt>
                <c:pt idx="15">
                  <c:v>2787</c:v>
                </c:pt>
                <c:pt idx="16">
                  <c:v>2986</c:v>
                </c:pt>
                <c:pt idx="17">
                  <c:v>2613</c:v>
                </c:pt>
                <c:pt idx="18">
                  <c:v>3767</c:v>
                </c:pt>
                <c:pt idx="19">
                  <c:v>3821</c:v>
                </c:pt>
                <c:pt idx="20">
                  <c:v>1314</c:v>
                </c:pt>
              </c:numCache>
            </c:numRef>
          </c:val>
          <c:extLst>
            <c:ext xmlns:c16="http://schemas.microsoft.com/office/drawing/2014/chart" uri="{C3380CC4-5D6E-409C-BE32-E72D297353CC}">
              <c16:uniqueId val="{00000000-D3FC-4833-9D95-7F4BB64CE2F0}"/>
            </c:ext>
          </c:extLst>
        </c:ser>
        <c:ser>
          <c:idx val="1"/>
          <c:order val="1"/>
          <c:tx>
            <c:strRef>
              <c:f>'Antal lantbruksdjur'!$B$18</c:f>
              <c:strCache>
                <c:ptCount val="1"/>
                <c:pt idx="0">
                  <c:v>Totalt antal grisar</c:v>
                </c:pt>
              </c:strCache>
            </c:strRef>
          </c:tx>
          <c:spPr>
            <a:solidFill>
              <a:schemeClr val="accent2"/>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lantbruksdjur'!$C$18:$W$18</c:f>
              <c:numCache>
                <c:formatCode>0</c:formatCode>
                <c:ptCount val="21"/>
                <c:pt idx="0">
                  <c:v>8890</c:v>
                </c:pt>
                <c:pt idx="1">
                  <c:v>8258</c:v>
                </c:pt>
                <c:pt idx="2">
                  <c:v>9525</c:v>
                </c:pt>
                <c:pt idx="3">
                  <c:v>8335</c:v>
                </c:pt>
                <c:pt idx="4">
                  <c:v>7102</c:v>
                </c:pt>
                <c:pt idx="5">
                  <c:v>6976</c:v>
                </c:pt>
                <c:pt idx="6">
                  <c:v>7883</c:v>
                </c:pt>
                <c:pt idx="7">
                  <c:v>7534</c:v>
                </c:pt>
                <c:pt idx="8">
                  <c:v>9946</c:v>
                </c:pt>
                <c:pt idx="9">
                  <c:v>7030</c:v>
                </c:pt>
                <c:pt idx="10">
                  <c:v>7093</c:v>
                </c:pt>
                <c:pt idx="11">
                  <c:v>8800</c:v>
                </c:pt>
                <c:pt idx="12">
                  <c:v>6092</c:v>
                </c:pt>
                <c:pt idx="13">
                  <c:v>8114</c:v>
                </c:pt>
                <c:pt idx="14">
                  <c:v>6620</c:v>
                </c:pt>
                <c:pt idx="15">
                  <c:v>6125</c:v>
                </c:pt>
                <c:pt idx="16">
                  <c:v>6683</c:v>
                </c:pt>
                <c:pt idx="17">
                  <c:v>5902</c:v>
                </c:pt>
                <c:pt idx="18">
                  <c:v>7433</c:v>
                </c:pt>
                <c:pt idx="19">
                  <c:v>7939</c:v>
                </c:pt>
                <c:pt idx="20">
                  <c:v>2837</c:v>
                </c:pt>
              </c:numCache>
            </c:numRef>
          </c:val>
          <c:extLst>
            <c:ext xmlns:c16="http://schemas.microsoft.com/office/drawing/2014/chart" uri="{C3380CC4-5D6E-409C-BE32-E72D297353CC}">
              <c16:uniqueId val="{00000001-D3FC-4833-9D95-7F4BB64CE2F0}"/>
            </c:ext>
          </c:extLst>
        </c:ser>
        <c:dLbls>
          <c:showLegendKey val="0"/>
          <c:showVal val="0"/>
          <c:showCatName val="0"/>
          <c:showSerName val="0"/>
          <c:showPercent val="0"/>
          <c:showBubbleSize val="0"/>
        </c:dLbls>
        <c:gapWidth val="219"/>
        <c:overlap val="-27"/>
        <c:axId val="865280944"/>
        <c:axId val="865284224"/>
      </c:barChart>
      <c:catAx>
        <c:axId val="86528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84224"/>
        <c:crosses val="autoZero"/>
        <c:auto val="1"/>
        <c:lblAlgn val="ctr"/>
        <c:lblOffset val="100"/>
        <c:noMultiLvlLbl val="0"/>
      </c:catAx>
      <c:valAx>
        <c:axId val="86528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8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grisar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'Antal lantbruksdjur'!$B$16</c:f>
              <c:strCache>
                <c:ptCount val="1"/>
                <c:pt idx="0">
                  <c:v>Slaktgrisar, 20 kg och däröver</c:v>
                </c:pt>
              </c:strCache>
            </c:strRef>
          </c:tx>
          <c:spPr>
            <a:ln w="28575" cap="rnd">
              <a:solidFill>
                <a:schemeClr val="accent1"/>
              </a:solidFill>
              <a:round/>
            </a:ln>
            <a:effectLst/>
          </c:spPr>
          <c:marker>
            <c:symbol val="none"/>
          </c:marker>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lantbruksdjur'!$C$16:$W$16</c:f>
              <c:numCache>
                <c:formatCode>0</c:formatCode>
                <c:ptCount val="21"/>
                <c:pt idx="0">
                  <c:v>4446</c:v>
                </c:pt>
                <c:pt idx="1">
                  <c:v>4267</c:v>
                </c:pt>
                <c:pt idx="2">
                  <c:v>4627</c:v>
                </c:pt>
                <c:pt idx="3">
                  <c:v>3646</c:v>
                </c:pt>
                <c:pt idx="4">
                  <c:v>3690</c:v>
                </c:pt>
                <c:pt idx="5">
                  <c:v>3674</c:v>
                </c:pt>
                <c:pt idx="6">
                  <c:v>4166</c:v>
                </c:pt>
                <c:pt idx="7">
                  <c:v>3775</c:v>
                </c:pt>
                <c:pt idx="8">
                  <c:v>5171</c:v>
                </c:pt>
                <c:pt idx="9">
                  <c:v>3231</c:v>
                </c:pt>
                <c:pt idx="10">
                  <c:v>3175</c:v>
                </c:pt>
                <c:pt idx="11">
                  <c:v>4487</c:v>
                </c:pt>
                <c:pt idx="12">
                  <c:v>2382</c:v>
                </c:pt>
                <c:pt idx="13">
                  <c:v>4729</c:v>
                </c:pt>
                <c:pt idx="14">
                  <c:v>2757</c:v>
                </c:pt>
                <c:pt idx="15">
                  <c:v>2787</c:v>
                </c:pt>
                <c:pt idx="16">
                  <c:v>2986</c:v>
                </c:pt>
                <c:pt idx="17">
                  <c:v>2613</c:v>
                </c:pt>
                <c:pt idx="18">
                  <c:v>3767</c:v>
                </c:pt>
                <c:pt idx="19">
                  <c:v>3821</c:v>
                </c:pt>
                <c:pt idx="20">
                  <c:v>1314</c:v>
                </c:pt>
              </c:numCache>
            </c:numRef>
          </c:val>
          <c:smooth val="0"/>
          <c:extLst>
            <c:ext xmlns:c16="http://schemas.microsoft.com/office/drawing/2014/chart" uri="{C3380CC4-5D6E-409C-BE32-E72D297353CC}">
              <c16:uniqueId val="{00000000-F9FF-4A29-A939-6E2D4C2E2C03}"/>
            </c:ext>
          </c:extLst>
        </c:ser>
        <c:ser>
          <c:idx val="1"/>
          <c:order val="1"/>
          <c:tx>
            <c:strRef>
              <c:f>'Antal lantbruksdjur'!$B$18</c:f>
              <c:strCache>
                <c:ptCount val="1"/>
                <c:pt idx="0">
                  <c:v>Totalt antal grisar</c:v>
                </c:pt>
              </c:strCache>
            </c:strRef>
          </c:tx>
          <c:spPr>
            <a:ln w="28575" cap="rnd">
              <a:solidFill>
                <a:schemeClr val="accent2"/>
              </a:solidFill>
              <a:round/>
            </a:ln>
            <a:effectLst/>
          </c:spPr>
          <c:marker>
            <c:symbol val="none"/>
          </c:marker>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lantbruksdjur'!$C$18:$W$18</c:f>
              <c:numCache>
                <c:formatCode>0</c:formatCode>
                <c:ptCount val="21"/>
                <c:pt idx="0">
                  <c:v>8890</c:v>
                </c:pt>
                <c:pt idx="1">
                  <c:v>8258</c:v>
                </c:pt>
                <c:pt idx="2">
                  <c:v>9525</c:v>
                </c:pt>
                <c:pt idx="3">
                  <c:v>8335</c:v>
                </c:pt>
                <c:pt idx="4">
                  <c:v>7102</c:v>
                </c:pt>
                <c:pt idx="5">
                  <c:v>6976</c:v>
                </c:pt>
                <c:pt idx="6">
                  <c:v>7883</c:v>
                </c:pt>
                <c:pt idx="7">
                  <c:v>7534</c:v>
                </c:pt>
                <c:pt idx="8">
                  <c:v>9946</c:v>
                </c:pt>
                <c:pt idx="9">
                  <c:v>7030</c:v>
                </c:pt>
                <c:pt idx="10">
                  <c:v>7093</c:v>
                </c:pt>
                <c:pt idx="11">
                  <c:v>8800</c:v>
                </c:pt>
                <c:pt idx="12">
                  <c:v>6092</c:v>
                </c:pt>
                <c:pt idx="13">
                  <c:v>8114</c:v>
                </c:pt>
                <c:pt idx="14">
                  <c:v>6620</c:v>
                </c:pt>
                <c:pt idx="15">
                  <c:v>6125</c:v>
                </c:pt>
                <c:pt idx="16">
                  <c:v>6683</c:v>
                </c:pt>
                <c:pt idx="17">
                  <c:v>5902</c:v>
                </c:pt>
                <c:pt idx="18">
                  <c:v>7433</c:v>
                </c:pt>
                <c:pt idx="19">
                  <c:v>7939</c:v>
                </c:pt>
                <c:pt idx="20">
                  <c:v>2837</c:v>
                </c:pt>
              </c:numCache>
            </c:numRef>
          </c:val>
          <c:smooth val="0"/>
          <c:extLst>
            <c:ext xmlns:c16="http://schemas.microsoft.com/office/drawing/2014/chart" uri="{C3380CC4-5D6E-409C-BE32-E72D297353CC}">
              <c16:uniqueId val="{00000001-F9FF-4A29-A939-6E2D4C2E2C03}"/>
            </c:ext>
          </c:extLst>
        </c:ser>
        <c:dLbls>
          <c:showLegendKey val="0"/>
          <c:showVal val="0"/>
          <c:showCatName val="0"/>
          <c:showSerName val="0"/>
          <c:showPercent val="0"/>
          <c:showBubbleSize val="0"/>
        </c:dLbls>
        <c:smooth val="0"/>
        <c:axId val="865225184"/>
        <c:axId val="865219280"/>
      </c:lineChart>
      <c:catAx>
        <c:axId val="8652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19280"/>
        <c:crosses val="autoZero"/>
        <c:auto val="1"/>
        <c:lblAlgn val="ctr"/>
        <c:lblOffset val="100"/>
        <c:noMultiLvlLbl val="0"/>
      </c:catAx>
      <c:valAx>
        <c:axId val="86521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2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höns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lantbruksdjur'!$B$20</c:f>
              <c:strCache>
                <c:ptCount val="1"/>
                <c:pt idx="0">
                  <c:v>höns</c:v>
                </c:pt>
              </c:strCache>
            </c:strRef>
          </c:tx>
          <c:spPr>
            <a:solidFill>
              <a:schemeClr val="accent1"/>
            </a:solidFill>
            <a:ln>
              <a:noFill/>
            </a:ln>
            <a:effectLst/>
          </c:spPr>
          <c:invertIfNegative val="0"/>
          <c:cat>
            <c:strRef>
              <c:f>'Antal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'Antal lantbruksdjur'!$C$20:$W$20</c:f>
              <c:numCache>
                <c:formatCode>0</c:formatCode>
                <c:ptCount val="21"/>
                <c:pt idx="0">
                  <c:v>40882</c:v>
                </c:pt>
                <c:pt idx="1">
                  <c:v>49747</c:v>
                </c:pt>
                <c:pt idx="2">
                  <c:v>46048</c:v>
                </c:pt>
                <c:pt idx="3">
                  <c:v>36635</c:v>
                </c:pt>
                <c:pt idx="4">
                  <c:v>36641</c:v>
                </c:pt>
                <c:pt idx="5">
                  <c:v>46542</c:v>
                </c:pt>
                <c:pt idx="6">
                  <c:v>31885</c:v>
                </c:pt>
                <c:pt idx="7">
                  <c:v>16059</c:v>
                </c:pt>
                <c:pt idx="8">
                  <c:v>30780</c:v>
                </c:pt>
                <c:pt idx="9">
                  <c:v>29566</c:v>
                </c:pt>
                <c:pt idx="10">
                  <c:v>29067</c:v>
                </c:pt>
                <c:pt idx="11">
                  <c:v>41068</c:v>
                </c:pt>
                <c:pt idx="12">
                  <c:v>21620</c:v>
                </c:pt>
                <c:pt idx="13">
                  <c:v>44138</c:v>
                </c:pt>
                <c:pt idx="14">
                  <c:v>57761</c:v>
                </c:pt>
                <c:pt idx="15">
                  <c:v>57537</c:v>
                </c:pt>
                <c:pt idx="16">
                  <c:v>55657</c:v>
                </c:pt>
                <c:pt idx="17">
                  <c:v>49541</c:v>
                </c:pt>
                <c:pt idx="18">
                  <c:v>54451</c:v>
                </c:pt>
                <c:pt idx="19">
                  <c:v>76797</c:v>
                </c:pt>
                <c:pt idx="20">
                  <c:v>85412</c:v>
                </c:pt>
              </c:numCache>
            </c:numRef>
          </c:val>
          <c:extLst>
            <c:ext xmlns:c16="http://schemas.microsoft.com/office/drawing/2014/chart" uri="{C3380CC4-5D6E-409C-BE32-E72D297353CC}">
              <c16:uniqueId val="{00000000-0464-4E16-8192-AFB8D7669267}"/>
            </c:ext>
          </c:extLst>
        </c:ser>
        <c:dLbls>
          <c:showLegendKey val="0"/>
          <c:showVal val="0"/>
          <c:showCatName val="0"/>
          <c:showSerName val="0"/>
          <c:showPercent val="0"/>
          <c:showBubbleSize val="0"/>
        </c:dLbls>
        <c:gapWidth val="219"/>
        <c:overlap val="-27"/>
        <c:axId val="599338992"/>
        <c:axId val="599336040"/>
      </c:barChart>
      <c:catAx>
        <c:axId val="59933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336040"/>
        <c:crosses val="autoZero"/>
        <c:auto val="1"/>
        <c:lblAlgn val="ctr"/>
        <c:lblOffset val="100"/>
        <c:noMultiLvlLbl val="0"/>
      </c:catAx>
      <c:valAx>
        <c:axId val="599336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33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värpkycklingar i Dalarnas län, 2003-2013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lantbruksdjur'!$B$21</c:f>
              <c:strCache>
                <c:ptCount val="1"/>
                <c:pt idx="0">
                  <c:v>värpkycklingar</c:v>
                </c:pt>
              </c:strCache>
            </c:strRef>
          </c:tx>
          <c:spPr>
            <a:solidFill>
              <a:schemeClr val="accent1"/>
            </a:solidFill>
            <a:ln>
              <a:noFill/>
            </a:ln>
            <a:effectLst/>
          </c:spPr>
          <c:invertIfNegative val="0"/>
          <c:cat>
            <c:strRef>
              <c:f>('Antal lantbruksdjur'!$G$3,'Antal lantbruksdjur'!$I$3,'Antal lantbruksdjur'!$K$3,'Antal lantbruksdjur'!$N$3,'Antal lantbruksdjur'!$Q$3)</c:f>
              <c:strCache>
                <c:ptCount val="5"/>
                <c:pt idx="0">
                  <c:v>2003</c:v>
                </c:pt>
                <c:pt idx="1">
                  <c:v>2005</c:v>
                </c:pt>
                <c:pt idx="2">
                  <c:v>2007</c:v>
                </c:pt>
                <c:pt idx="3">
                  <c:v>2010</c:v>
                </c:pt>
                <c:pt idx="4">
                  <c:v>2013</c:v>
                </c:pt>
              </c:strCache>
            </c:strRef>
          </c:cat>
          <c:val>
            <c:numRef>
              <c:f>('Antal lantbruksdjur'!$G$21,'Antal lantbruksdjur'!$I$21,'Antal lantbruksdjur'!$K$21,'Antal lantbruksdjur'!$N$21,'Antal lantbruksdjur'!$Q$21)</c:f>
              <c:numCache>
                <c:formatCode>0</c:formatCode>
                <c:ptCount val="5"/>
                <c:pt idx="0">
                  <c:v>213</c:v>
                </c:pt>
                <c:pt idx="1">
                  <c:v>145</c:v>
                </c:pt>
                <c:pt idx="2">
                  <c:v>243</c:v>
                </c:pt>
                <c:pt idx="3">
                  <c:v>302</c:v>
                </c:pt>
                <c:pt idx="4">
                  <c:v>473</c:v>
                </c:pt>
              </c:numCache>
            </c:numRef>
          </c:val>
          <c:extLst>
            <c:ext xmlns:c16="http://schemas.microsoft.com/office/drawing/2014/chart" uri="{C3380CC4-5D6E-409C-BE32-E72D297353CC}">
              <c16:uniqueId val="{00000000-9C64-4093-B065-EAB4140F2060}"/>
            </c:ext>
          </c:extLst>
        </c:ser>
        <c:dLbls>
          <c:showLegendKey val="0"/>
          <c:showVal val="0"/>
          <c:showCatName val="0"/>
          <c:showSerName val="0"/>
          <c:showPercent val="0"/>
          <c:showBubbleSize val="0"/>
        </c:dLbls>
        <c:gapWidth val="219"/>
        <c:overlap val="-27"/>
        <c:axId val="599277000"/>
        <c:axId val="599274048"/>
      </c:barChart>
      <c:catAx>
        <c:axId val="599277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274048"/>
        <c:crosses val="autoZero"/>
        <c:auto val="1"/>
        <c:lblAlgn val="ctr"/>
        <c:lblOffset val="100"/>
        <c:noMultiLvlLbl val="0"/>
      </c:catAx>
      <c:valAx>
        <c:axId val="599274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277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slaktkycklingar i</a:t>
            </a:r>
            <a:r>
              <a:rPr lang="sv-SE" baseline="0"/>
              <a:t> Dalarnas län, 2005-2013</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'Antal lantbruksdjur'!$B$22</c:f>
              <c:strCache>
                <c:ptCount val="1"/>
                <c:pt idx="0">
                  <c:v>slaktkycklingar</c:v>
                </c:pt>
              </c:strCache>
            </c:strRef>
          </c:tx>
          <c:spPr>
            <a:solidFill>
              <a:schemeClr val="accent1"/>
            </a:solidFill>
            <a:ln>
              <a:noFill/>
            </a:ln>
            <a:effectLst/>
          </c:spPr>
          <c:invertIfNegative val="0"/>
          <c:cat>
            <c:strRef>
              <c:f>('Antal lantbruksdjur'!$I$3,'Antal lantbruksdjur'!$K$3,'Antal lantbruksdjur'!$N$3,'Antal lantbruksdjur'!$Q$3)</c:f>
              <c:strCache>
                <c:ptCount val="4"/>
                <c:pt idx="0">
                  <c:v>2005</c:v>
                </c:pt>
                <c:pt idx="1">
                  <c:v>2007</c:v>
                </c:pt>
                <c:pt idx="2">
                  <c:v>2010</c:v>
                </c:pt>
                <c:pt idx="3">
                  <c:v>2013</c:v>
                </c:pt>
              </c:strCache>
            </c:strRef>
          </c:cat>
          <c:val>
            <c:numRef>
              <c:f>('Antal lantbruksdjur'!$I$22,'Antal lantbruksdjur'!$K$22,'Antal lantbruksdjur'!$N$22,'Antal lantbruksdjur'!$Q$22)</c:f>
              <c:numCache>
                <c:formatCode>0</c:formatCode>
                <c:ptCount val="4"/>
                <c:pt idx="0">
                  <c:v>514</c:v>
                </c:pt>
                <c:pt idx="1">
                  <c:v>613</c:v>
                </c:pt>
                <c:pt idx="2">
                  <c:v>987</c:v>
                </c:pt>
                <c:pt idx="3">
                  <c:v>87</c:v>
                </c:pt>
              </c:numCache>
            </c:numRef>
          </c:val>
          <c:extLst>
            <c:ext xmlns:c16="http://schemas.microsoft.com/office/drawing/2014/chart" uri="{C3380CC4-5D6E-409C-BE32-E72D297353CC}">
              <c16:uniqueId val="{00000000-2A2D-429A-9A9F-28CD4DBC4607}"/>
            </c:ext>
          </c:extLst>
        </c:ser>
        <c:dLbls>
          <c:showLegendKey val="0"/>
          <c:showVal val="0"/>
          <c:showCatName val="0"/>
          <c:showSerName val="0"/>
          <c:showPercent val="0"/>
          <c:showBubbleSize val="0"/>
        </c:dLbls>
        <c:gapWidth val="219"/>
        <c:overlap val="-27"/>
        <c:axId val="599289464"/>
        <c:axId val="599307176"/>
      </c:barChart>
      <c:catAx>
        <c:axId val="59928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307176"/>
        <c:crosses val="autoZero"/>
        <c:auto val="1"/>
        <c:lblAlgn val="ctr"/>
        <c:lblOffset val="100"/>
        <c:noMultiLvlLbl val="0"/>
      </c:catAx>
      <c:valAx>
        <c:axId val="599307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289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Förädlingsvärde (tkr) av livsmedelsindustri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LMK'!$B$74</c:f>
              <c:strCache>
                <c:ptCount val="1"/>
                <c:pt idx="0">
                  <c:v>Förädlingsvärde</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LMK'!$J$74:$L$74</c:f>
              <c:numCache>
                <c:formatCode>#,##0</c:formatCode>
                <c:ptCount val="3"/>
                <c:pt idx="0">
                  <c:v>1036714</c:v>
                </c:pt>
                <c:pt idx="1">
                  <c:v>1085663</c:v>
                </c:pt>
                <c:pt idx="2">
                  <c:v>1177761</c:v>
                </c:pt>
              </c:numCache>
            </c:numRef>
          </c:val>
          <c:extLst>
            <c:ext xmlns:c16="http://schemas.microsoft.com/office/drawing/2014/chart" uri="{C3380CC4-5D6E-409C-BE32-E72D297353CC}">
              <c16:uniqueId val="{00000000-5B26-441A-A35E-0A73BDDBA649}"/>
            </c:ext>
          </c:extLst>
        </c:ser>
        <c:dLbls>
          <c:showLegendKey val="0"/>
          <c:showVal val="0"/>
          <c:showCatName val="0"/>
          <c:showSerName val="0"/>
          <c:showPercent val="0"/>
          <c:showBubbleSize val="0"/>
        </c:dLbls>
        <c:gapWidth val="219"/>
        <c:overlap val="-27"/>
        <c:axId val="861155776"/>
        <c:axId val="861150856"/>
      </c:barChart>
      <c:catAx>
        <c:axId val="86115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50856"/>
        <c:crosses val="autoZero"/>
        <c:auto val="1"/>
        <c:lblAlgn val="ctr"/>
        <c:lblOffset val="100"/>
        <c:noMultiLvlLbl val="0"/>
      </c:catAx>
      <c:valAx>
        <c:axId val="861150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55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Slakt</a:t>
            </a:r>
            <a:r>
              <a:rPr lang="sv-SE" baseline="0"/>
              <a:t> (1 000 ton) av</a:t>
            </a:r>
            <a:r>
              <a:rPr lang="sv-SE"/>
              <a:t> nötkreatur i Dalarnas län, 2016-2019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Slakt!$B$16</c:f>
              <c:strCache>
                <c:ptCount val="1"/>
                <c:pt idx="0">
                  <c:v>Summa nötkreatur</c:v>
                </c:pt>
              </c:strCache>
            </c:strRef>
          </c:tx>
          <c:spPr>
            <a:solidFill>
              <a:schemeClr val="accent1"/>
            </a:solidFill>
            <a:ln>
              <a:noFill/>
            </a:ln>
            <a:effectLst/>
          </c:spPr>
          <c:invertIfNegative val="0"/>
          <c:cat>
            <c:strRef>
              <c:f>Slakt!$D$3:$G$3</c:f>
              <c:strCache>
                <c:ptCount val="4"/>
                <c:pt idx="0">
                  <c:v>2016</c:v>
                </c:pt>
                <c:pt idx="1">
                  <c:v>2017</c:v>
                </c:pt>
                <c:pt idx="2">
                  <c:v>2018</c:v>
                </c:pt>
                <c:pt idx="3">
                  <c:v>2019</c:v>
                </c:pt>
              </c:strCache>
            </c:strRef>
          </c:cat>
          <c:val>
            <c:numRef>
              <c:f>Slakt!$D$16:$G$16</c:f>
              <c:numCache>
                <c:formatCode>0.00</c:formatCode>
                <c:ptCount val="4"/>
                <c:pt idx="0">
                  <c:v>2.69</c:v>
                </c:pt>
                <c:pt idx="1">
                  <c:v>2.62</c:v>
                </c:pt>
                <c:pt idx="2">
                  <c:v>2.82</c:v>
                </c:pt>
                <c:pt idx="3">
                  <c:v>2.87</c:v>
                </c:pt>
              </c:numCache>
            </c:numRef>
          </c:val>
          <c:extLst>
            <c:ext xmlns:c16="http://schemas.microsoft.com/office/drawing/2014/chart" uri="{C3380CC4-5D6E-409C-BE32-E72D297353CC}">
              <c16:uniqueId val="{00000000-01DE-4ECF-A29C-7416EE19C0B9}"/>
            </c:ext>
          </c:extLst>
        </c:ser>
        <c:dLbls>
          <c:showLegendKey val="0"/>
          <c:showVal val="0"/>
          <c:showCatName val="0"/>
          <c:showSerName val="0"/>
          <c:showPercent val="0"/>
          <c:showBubbleSize val="0"/>
        </c:dLbls>
        <c:gapWidth val="219"/>
        <c:overlap val="-27"/>
        <c:axId val="1039410064"/>
        <c:axId val="1039425152"/>
      </c:barChart>
      <c:catAx>
        <c:axId val="103941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25152"/>
        <c:crosses val="autoZero"/>
        <c:auto val="1"/>
        <c:lblAlgn val="ctr"/>
        <c:lblOffset val="100"/>
        <c:noMultiLvlLbl val="0"/>
      </c:catAx>
      <c:valAx>
        <c:axId val="1039425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1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Slakt (1 000 ton) av slaktgris i Dalarnas län, 2016-2019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Slakt!$B$18</c:f>
              <c:strCache>
                <c:ptCount val="1"/>
                <c:pt idx="0">
                  <c:v>Slaktgris</c:v>
                </c:pt>
              </c:strCache>
            </c:strRef>
          </c:tx>
          <c:spPr>
            <a:solidFill>
              <a:schemeClr val="accent1"/>
            </a:solidFill>
            <a:ln>
              <a:noFill/>
            </a:ln>
            <a:effectLst/>
          </c:spPr>
          <c:invertIfNegative val="0"/>
          <c:cat>
            <c:strRef>
              <c:f>Slakt!$D$3:$G$3</c:f>
              <c:strCache>
                <c:ptCount val="4"/>
                <c:pt idx="0">
                  <c:v>2016</c:v>
                </c:pt>
                <c:pt idx="1">
                  <c:v>2017</c:v>
                </c:pt>
                <c:pt idx="2">
                  <c:v>2018</c:v>
                </c:pt>
                <c:pt idx="3">
                  <c:v>2019</c:v>
                </c:pt>
              </c:strCache>
            </c:strRef>
          </c:cat>
          <c:val>
            <c:numRef>
              <c:f>Slakt!$D$18:$G$18</c:f>
              <c:numCache>
                <c:formatCode>0.00</c:formatCode>
                <c:ptCount val="4"/>
                <c:pt idx="0">
                  <c:v>0.68</c:v>
                </c:pt>
                <c:pt idx="1">
                  <c:v>0.64</c:v>
                </c:pt>
                <c:pt idx="2">
                  <c:v>0.56999999999999995</c:v>
                </c:pt>
                <c:pt idx="3">
                  <c:v>0.53</c:v>
                </c:pt>
              </c:numCache>
            </c:numRef>
          </c:val>
          <c:extLst>
            <c:ext xmlns:c16="http://schemas.microsoft.com/office/drawing/2014/chart" uri="{C3380CC4-5D6E-409C-BE32-E72D297353CC}">
              <c16:uniqueId val="{00000000-4DAC-4081-ADE0-AAE139FC0876}"/>
            </c:ext>
          </c:extLst>
        </c:ser>
        <c:dLbls>
          <c:showLegendKey val="0"/>
          <c:showVal val="0"/>
          <c:showCatName val="0"/>
          <c:showSerName val="0"/>
          <c:showPercent val="0"/>
          <c:showBubbleSize val="0"/>
        </c:dLbls>
        <c:gapWidth val="219"/>
        <c:overlap val="-27"/>
        <c:axId val="1039313632"/>
        <c:axId val="1039313960"/>
      </c:barChart>
      <c:catAx>
        <c:axId val="103931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13960"/>
        <c:crosses val="autoZero"/>
        <c:auto val="1"/>
        <c:lblAlgn val="ctr"/>
        <c:lblOffset val="100"/>
        <c:noMultiLvlLbl val="0"/>
      </c:catAx>
      <c:valAx>
        <c:axId val="1039313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1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Slakt</a:t>
            </a:r>
            <a:r>
              <a:rPr lang="sv-SE" baseline="0"/>
              <a:t> (1 000 ton) av </a:t>
            </a:r>
            <a:r>
              <a:rPr lang="sv-SE"/>
              <a:t> gris i Dalarnas län, 2016-2019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Slakt!$B$23</c:f>
              <c:strCache>
                <c:ptCount val="1"/>
                <c:pt idx="0">
                  <c:v>Summa gris</c:v>
                </c:pt>
              </c:strCache>
            </c:strRef>
          </c:tx>
          <c:spPr>
            <a:solidFill>
              <a:schemeClr val="accent1"/>
            </a:solidFill>
            <a:ln>
              <a:noFill/>
            </a:ln>
            <a:effectLst/>
          </c:spPr>
          <c:invertIfNegative val="0"/>
          <c:cat>
            <c:strRef>
              <c:f>Slakt!$D$3:$G$3</c:f>
              <c:strCache>
                <c:ptCount val="4"/>
                <c:pt idx="0">
                  <c:v>2016</c:v>
                </c:pt>
                <c:pt idx="1">
                  <c:v>2017</c:v>
                </c:pt>
                <c:pt idx="2">
                  <c:v>2018</c:v>
                </c:pt>
                <c:pt idx="3">
                  <c:v>2019</c:v>
                </c:pt>
              </c:strCache>
            </c:strRef>
          </c:cat>
          <c:val>
            <c:numRef>
              <c:f>Slakt!$D$23:$G$23</c:f>
              <c:numCache>
                <c:formatCode>0.00</c:formatCode>
                <c:ptCount val="4"/>
                <c:pt idx="0">
                  <c:v>0.8</c:v>
                </c:pt>
                <c:pt idx="1">
                  <c:v>0.78</c:v>
                </c:pt>
                <c:pt idx="2">
                  <c:v>0.76</c:v>
                </c:pt>
                <c:pt idx="3">
                  <c:v>0.71</c:v>
                </c:pt>
              </c:numCache>
            </c:numRef>
          </c:val>
          <c:extLst>
            <c:ext xmlns:c16="http://schemas.microsoft.com/office/drawing/2014/chart" uri="{C3380CC4-5D6E-409C-BE32-E72D297353CC}">
              <c16:uniqueId val="{00000000-D8F7-4FEC-A5D1-708FBB52E9E2}"/>
            </c:ext>
          </c:extLst>
        </c:ser>
        <c:dLbls>
          <c:showLegendKey val="0"/>
          <c:showVal val="0"/>
          <c:showCatName val="0"/>
          <c:showSerName val="0"/>
          <c:showPercent val="0"/>
          <c:showBubbleSize val="0"/>
        </c:dLbls>
        <c:gapWidth val="219"/>
        <c:overlap val="-27"/>
        <c:axId val="1346275024"/>
        <c:axId val="1346270104"/>
      </c:barChart>
      <c:catAx>
        <c:axId val="134627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46270104"/>
        <c:crosses val="autoZero"/>
        <c:auto val="1"/>
        <c:lblAlgn val="ctr"/>
        <c:lblOffset val="100"/>
        <c:noMultiLvlLbl val="0"/>
      </c:catAx>
      <c:valAx>
        <c:axId val="13462701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4627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Slakt</a:t>
            </a:r>
            <a:r>
              <a:rPr lang="sv-SE" baseline="0"/>
              <a:t> (1 000 ton) av får och lamm i Dalarnas län, 2016-2019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Slakt!$B$25</c:f>
              <c:strCache>
                <c:ptCount val="1"/>
                <c:pt idx="0">
                  <c:v>Tackor och baggar</c:v>
                </c:pt>
              </c:strCache>
            </c:strRef>
          </c:tx>
          <c:spPr>
            <a:solidFill>
              <a:schemeClr val="accent1"/>
            </a:solidFill>
            <a:ln>
              <a:noFill/>
            </a:ln>
            <a:effectLst/>
          </c:spPr>
          <c:invertIfNegative val="0"/>
          <c:cat>
            <c:strRef>
              <c:f>Slakt!$D$3:$G$3</c:f>
              <c:strCache>
                <c:ptCount val="4"/>
                <c:pt idx="0">
                  <c:v>2016</c:v>
                </c:pt>
                <c:pt idx="1">
                  <c:v>2017</c:v>
                </c:pt>
                <c:pt idx="2">
                  <c:v>2018</c:v>
                </c:pt>
                <c:pt idx="3">
                  <c:v>2019</c:v>
                </c:pt>
              </c:strCache>
            </c:strRef>
          </c:cat>
          <c:val>
            <c:numRef>
              <c:f>Slakt!$D$25:$G$25</c:f>
              <c:numCache>
                <c:formatCode>0.00</c:formatCode>
                <c:ptCount val="4"/>
                <c:pt idx="0">
                  <c:v>0.02</c:v>
                </c:pt>
                <c:pt idx="1">
                  <c:v>0.02</c:v>
                </c:pt>
                <c:pt idx="2">
                  <c:v>0.03</c:v>
                </c:pt>
                <c:pt idx="3">
                  <c:v>0.02</c:v>
                </c:pt>
              </c:numCache>
            </c:numRef>
          </c:val>
          <c:extLst>
            <c:ext xmlns:c16="http://schemas.microsoft.com/office/drawing/2014/chart" uri="{C3380CC4-5D6E-409C-BE32-E72D297353CC}">
              <c16:uniqueId val="{00000000-D90D-4DB6-9812-C719BBD92FE6}"/>
            </c:ext>
          </c:extLst>
        </c:ser>
        <c:ser>
          <c:idx val="1"/>
          <c:order val="1"/>
          <c:tx>
            <c:strRef>
              <c:f>Slakt!$B$26</c:f>
              <c:strCache>
                <c:ptCount val="1"/>
                <c:pt idx="0">
                  <c:v>Lamm</c:v>
                </c:pt>
              </c:strCache>
            </c:strRef>
          </c:tx>
          <c:spPr>
            <a:solidFill>
              <a:schemeClr val="accent2"/>
            </a:solidFill>
            <a:ln>
              <a:noFill/>
            </a:ln>
            <a:effectLst/>
          </c:spPr>
          <c:invertIfNegative val="0"/>
          <c:cat>
            <c:strRef>
              <c:f>Slakt!$D$3:$G$3</c:f>
              <c:strCache>
                <c:ptCount val="4"/>
                <c:pt idx="0">
                  <c:v>2016</c:v>
                </c:pt>
                <c:pt idx="1">
                  <c:v>2017</c:v>
                </c:pt>
                <c:pt idx="2">
                  <c:v>2018</c:v>
                </c:pt>
                <c:pt idx="3">
                  <c:v>2019</c:v>
                </c:pt>
              </c:strCache>
            </c:strRef>
          </c:cat>
          <c:val>
            <c:numRef>
              <c:f>Slakt!$D$26:$G$26</c:f>
              <c:numCache>
                <c:formatCode>0.00</c:formatCode>
                <c:ptCount val="4"/>
                <c:pt idx="0">
                  <c:v>0.1</c:v>
                </c:pt>
                <c:pt idx="1">
                  <c:v>0.09</c:v>
                </c:pt>
                <c:pt idx="2">
                  <c:v>0.11</c:v>
                </c:pt>
                <c:pt idx="3">
                  <c:v>0.11</c:v>
                </c:pt>
              </c:numCache>
            </c:numRef>
          </c:val>
          <c:extLst>
            <c:ext xmlns:c16="http://schemas.microsoft.com/office/drawing/2014/chart" uri="{C3380CC4-5D6E-409C-BE32-E72D297353CC}">
              <c16:uniqueId val="{00000001-D90D-4DB6-9812-C719BBD92FE6}"/>
            </c:ext>
          </c:extLst>
        </c:ser>
        <c:dLbls>
          <c:showLegendKey val="0"/>
          <c:showVal val="0"/>
          <c:showCatName val="0"/>
          <c:showSerName val="0"/>
          <c:showPercent val="0"/>
          <c:showBubbleSize val="0"/>
        </c:dLbls>
        <c:gapWidth val="219"/>
        <c:overlap val="-27"/>
        <c:axId val="1039350696"/>
        <c:axId val="1039354632"/>
      </c:barChart>
      <c:catAx>
        <c:axId val="1039350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54632"/>
        <c:crosses val="autoZero"/>
        <c:auto val="1"/>
        <c:lblAlgn val="ctr"/>
        <c:lblOffset val="100"/>
        <c:noMultiLvlLbl val="0"/>
      </c:catAx>
      <c:valAx>
        <c:axId val="1039354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50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Slakt</a:t>
            </a:r>
            <a:r>
              <a:rPr lang="sv-SE" baseline="0"/>
              <a:t> (1 000 ton) av</a:t>
            </a:r>
            <a:r>
              <a:rPr lang="sv-SE"/>
              <a:t> får och lamm i Dalarnas län, 2016-2019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Slakt!$B$27</c:f>
              <c:strCache>
                <c:ptCount val="1"/>
                <c:pt idx="0">
                  <c:v>Summa får</c:v>
                </c:pt>
              </c:strCache>
            </c:strRef>
          </c:tx>
          <c:spPr>
            <a:solidFill>
              <a:schemeClr val="accent1"/>
            </a:solidFill>
            <a:ln>
              <a:noFill/>
            </a:ln>
            <a:effectLst/>
          </c:spPr>
          <c:invertIfNegative val="0"/>
          <c:cat>
            <c:strRef>
              <c:f>Slakt!$D$3:$G$3</c:f>
              <c:strCache>
                <c:ptCount val="4"/>
                <c:pt idx="0">
                  <c:v>2016</c:v>
                </c:pt>
                <c:pt idx="1">
                  <c:v>2017</c:v>
                </c:pt>
                <c:pt idx="2">
                  <c:v>2018</c:v>
                </c:pt>
                <c:pt idx="3">
                  <c:v>2019</c:v>
                </c:pt>
              </c:strCache>
            </c:strRef>
          </c:cat>
          <c:val>
            <c:numRef>
              <c:f>Slakt!$D$27:$G$27</c:f>
              <c:numCache>
                <c:formatCode>0.00</c:formatCode>
                <c:ptCount val="4"/>
                <c:pt idx="0">
                  <c:v>0.12</c:v>
                </c:pt>
                <c:pt idx="1">
                  <c:v>0.11</c:v>
                </c:pt>
                <c:pt idx="2">
                  <c:v>0.14000000000000001</c:v>
                </c:pt>
                <c:pt idx="3">
                  <c:v>0.13</c:v>
                </c:pt>
              </c:numCache>
            </c:numRef>
          </c:val>
          <c:extLst>
            <c:ext xmlns:c16="http://schemas.microsoft.com/office/drawing/2014/chart" uri="{C3380CC4-5D6E-409C-BE32-E72D297353CC}">
              <c16:uniqueId val="{00000000-A3DD-483D-B8BC-B738E83C90AC}"/>
            </c:ext>
          </c:extLst>
        </c:ser>
        <c:dLbls>
          <c:showLegendKey val="0"/>
          <c:showVal val="0"/>
          <c:showCatName val="0"/>
          <c:showSerName val="0"/>
          <c:showPercent val="0"/>
          <c:showBubbleSize val="0"/>
        </c:dLbls>
        <c:gapWidth val="219"/>
        <c:overlap val="-27"/>
        <c:axId val="1039454344"/>
        <c:axId val="1039452376"/>
      </c:barChart>
      <c:catAx>
        <c:axId val="103945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52376"/>
        <c:crosses val="autoZero"/>
        <c:auto val="1"/>
        <c:lblAlgn val="ctr"/>
        <c:lblOffset val="100"/>
        <c:noMultiLvlLbl val="0"/>
      </c:catAx>
      <c:valAx>
        <c:axId val="1039452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54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slaktade</a:t>
            </a:r>
            <a:r>
              <a:rPr lang="sv-SE"/>
              <a:t> nötkreatur (tusental) i Dalarnas län, 2016-2019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Slakt!$L$16</c:f>
              <c:strCache>
                <c:ptCount val="1"/>
                <c:pt idx="0">
                  <c:v>Summa nötkreatur</c:v>
                </c:pt>
              </c:strCache>
            </c:strRef>
          </c:tx>
          <c:spPr>
            <a:solidFill>
              <a:schemeClr val="accent1"/>
            </a:solidFill>
            <a:ln>
              <a:noFill/>
            </a:ln>
            <a:effectLst/>
          </c:spPr>
          <c:invertIfNegative val="0"/>
          <c:cat>
            <c:strRef>
              <c:f>Slakt!$N$3:$Q$3</c:f>
              <c:strCache>
                <c:ptCount val="4"/>
                <c:pt idx="0">
                  <c:v>2016</c:v>
                </c:pt>
                <c:pt idx="1">
                  <c:v>2017</c:v>
                </c:pt>
                <c:pt idx="2">
                  <c:v>2018</c:v>
                </c:pt>
                <c:pt idx="3">
                  <c:v>2019</c:v>
                </c:pt>
              </c:strCache>
            </c:strRef>
          </c:cat>
          <c:val>
            <c:numRef>
              <c:f>Slakt!$N$16:$Q$16</c:f>
              <c:numCache>
                <c:formatCode>0.00</c:formatCode>
                <c:ptCount val="4"/>
                <c:pt idx="0">
                  <c:v>8.3699999999999992</c:v>
                </c:pt>
                <c:pt idx="1">
                  <c:v>8.11</c:v>
                </c:pt>
                <c:pt idx="2">
                  <c:v>8.83</c:v>
                </c:pt>
                <c:pt idx="3">
                  <c:v>8.83</c:v>
                </c:pt>
              </c:numCache>
            </c:numRef>
          </c:val>
          <c:extLst>
            <c:ext xmlns:c16="http://schemas.microsoft.com/office/drawing/2014/chart" uri="{C3380CC4-5D6E-409C-BE32-E72D297353CC}">
              <c16:uniqueId val="{00000000-EDE4-4D44-B9F6-834C8695D9A8}"/>
            </c:ext>
          </c:extLst>
        </c:ser>
        <c:dLbls>
          <c:showLegendKey val="0"/>
          <c:showVal val="0"/>
          <c:showCatName val="0"/>
          <c:showSerName val="0"/>
          <c:showPercent val="0"/>
          <c:showBubbleSize val="0"/>
        </c:dLbls>
        <c:gapWidth val="219"/>
        <c:overlap val="-27"/>
        <c:axId val="1346281912"/>
        <c:axId val="1346287488"/>
      </c:barChart>
      <c:catAx>
        <c:axId val="134628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46287488"/>
        <c:crosses val="autoZero"/>
        <c:auto val="1"/>
        <c:lblAlgn val="ctr"/>
        <c:lblOffset val="100"/>
        <c:noMultiLvlLbl val="0"/>
      </c:catAx>
      <c:valAx>
        <c:axId val="1346287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46281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slaktade s</a:t>
            </a:r>
            <a:r>
              <a:rPr lang="sv-SE"/>
              <a:t>laktgrisar (tusental) i Dalarnas län, 2016-2019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Slakt!$L$18</c:f>
              <c:strCache>
                <c:ptCount val="1"/>
                <c:pt idx="0">
                  <c:v>Slaktgris</c:v>
                </c:pt>
              </c:strCache>
            </c:strRef>
          </c:tx>
          <c:spPr>
            <a:solidFill>
              <a:schemeClr val="accent1"/>
            </a:solidFill>
            <a:ln>
              <a:noFill/>
            </a:ln>
            <a:effectLst/>
          </c:spPr>
          <c:invertIfNegative val="0"/>
          <c:cat>
            <c:strRef>
              <c:f>Slakt!$N$3:$Q$3</c:f>
              <c:strCache>
                <c:ptCount val="4"/>
                <c:pt idx="0">
                  <c:v>2016</c:v>
                </c:pt>
                <c:pt idx="1">
                  <c:v>2017</c:v>
                </c:pt>
                <c:pt idx="2">
                  <c:v>2018</c:v>
                </c:pt>
                <c:pt idx="3">
                  <c:v>2019</c:v>
                </c:pt>
              </c:strCache>
            </c:strRef>
          </c:cat>
          <c:val>
            <c:numRef>
              <c:f>Slakt!$N$18:$Q$18</c:f>
              <c:numCache>
                <c:formatCode>0.00</c:formatCode>
                <c:ptCount val="4"/>
                <c:pt idx="0">
                  <c:v>7.45</c:v>
                </c:pt>
                <c:pt idx="1">
                  <c:v>7.06</c:v>
                </c:pt>
                <c:pt idx="2">
                  <c:v>6.29</c:v>
                </c:pt>
                <c:pt idx="3">
                  <c:v>5.83</c:v>
                </c:pt>
              </c:numCache>
            </c:numRef>
          </c:val>
          <c:extLst>
            <c:ext xmlns:c16="http://schemas.microsoft.com/office/drawing/2014/chart" uri="{C3380CC4-5D6E-409C-BE32-E72D297353CC}">
              <c16:uniqueId val="{00000000-61B6-4AC1-BBD6-8D2972879566}"/>
            </c:ext>
          </c:extLst>
        </c:ser>
        <c:dLbls>
          <c:showLegendKey val="0"/>
          <c:showVal val="0"/>
          <c:showCatName val="0"/>
          <c:showSerName val="0"/>
          <c:showPercent val="0"/>
          <c:showBubbleSize val="0"/>
        </c:dLbls>
        <c:gapWidth val="219"/>
        <c:overlap val="-27"/>
        <c:axId val="1039327080"/>
        <c:axId val="1039325440"/>
      </c:barChart>
      <c:catAx>
        <c:axId val="103932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25440"/>
        <c:crosses val="autoZero"/>
        <c:auto val="1"/>
        <c:lblAlgn val="ctr"/>
        <c:lblOffset val="100"/>
        <c:noMultiLvlLbl val="0"/>
      </c:catAx>
      <c:valAx>
        <c:axId val="1039325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27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slaktade</a:t>
            </a:r>
            <a:r>
              <a:rPr lang="sv-SE"/>
              <a:t> grisar (tusental) i Dalarnas län, 2016-2019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Slakt!$L$23</c:f>
              <c:strCache>
                <c:ptCount val="1"/>
                <c:pt idx="0">
                  <c:v>Summa gris</c:v>
                </c:pt>
              </c:strCache>
            </c:strRef>
          </c:tx>
          <c:spPr>
            <a:solidFill>
              <a:schemeClr val="accent1"/>
            </a:solidFill>
            <a:ln>
              <a:noFill/>
            </a:ln>
            <a:effectLst/>
          </c:spPr>
          <c:invertIfNegative val="0"/>
          <c:cat>
            <c:strRef>
              <c:f>Slakt!$N$3:$Q$3</c:f>
              <c:strCache>
                <c:ptCount val="4"/>
                <c:pt idx="0">
                  <c:v>2016</c:v>
                </c:pt>
                <c:pt idx="1">
                  <c:v>2017</c:v>
                </c:pt>
                <c:pt idx="2">
                  <c:v>2018</c:v>
                </c:pt>
                <c:pt idx="3">
                  <c:v>2019</c:v>
                </c:pt>
              </c:strCache>
            </c:strRef>
          </c:cat>
          <c:val>
            <c:numRef>
              <c:f>Slakt!$N$23:$Q$23</c:f>
              <c:numCache>
                <c:formatCode>0.00</c:formatCode>
                <c:ptCount val="4"/>
                <c:pt idx="0">
                  <c:v>8.52</c:v>
                </c:pt>
                <c:pt idx="1">
                  <c:v>8.2899999999999991</c:v>
                </c:pt>
                <c:pt idx="2">
                  <c:v>8</c:v>
                </c:pt>
                <c:pt idx="3">
                  <c:v>7.53</c:v>
                </c:pt>
              </c:numCache>
            </c:numRef>
          </c:val>
          <c:extLst>
            <c:ext xmlns:c16="http://schemas.microsoft.com/office/drawing/2014/chart" uri="{C3380CC4-5D6E-409C-BE32-E72D297353CC}">
              <c16:uniqueId val="{00000000-7A65-4FF4-B4A8-37835E76CC3A}"/>
            </c:ext>
          </c:extLst>
        </c:ser>
        <c:dLbls>
          <c:showLegendKey val="0"/>
          <c:showVal val="0"/>
          <c:showCatName val="0"/>
          <c:showSerName val="0"/>
          <c:showPercent val="0"/>
          <c:showBubbleSize val="0"/>
        </c:dLbls>
        <c:gapWidth val="219"/>
        <c:overlap val="-27"/>
        <c:axId val="861141672"/>
        <c:axId val="861146592"/>
      </c:barChart>
      <c:catAx>
        <c:axId val="86114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46592"/>
        <c:crosses val="autoZero"/>
        <c:auto val="1"/>
        <c:lblAlgn val="ctr"/>
        <c:lblOffset val="100"/>
        <c:noMultiLvlLbl val="0"/>
      </c:catAx>
      <c:valAx>
        <c:axId val="861146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41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slaktade</a:t>
            </a:r>
            <a:r>
              <a:rPr lang="sv-SE"/>
              <a:t> får och lamm (tusental) i Dalarnas län, 2016-2019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Slakt!$L$27</c:f>
              <c:strCache>
                <c:ptCount val="1"/>
                <c:pt idx="0">
                  <c:v>Summa får</c:v>
                </c:pt>
              </c:strCache>
            </c:strRef>
          </c:tx>
          <c:spPr>
            <a:solidFill>
              <a:schemeClr val="accent1"/>
            </a:solidFill>
            <a:ln>
              <a:noFill/>
            </a:ln>
            <a:effectLst/>
          </c:spPr>
          <c:invertIfNegative val="0"/>
          <c:cat>
            <c:strRef>
              <c:f>Slakt!$N$3:$Q$3</c:f>
              <c:strCache>
                <c:ptCount val="4"/>
                <c:pt idx="0">
                  <c:v>2016</c:v>
                </c:pt>
                <c:pt idx="1">
                  <c:v>2017</c:v>
                </c:pt>
                <c:pt idx="2">
                  <c:v>2018</c:v>
                </c:pt>
                <c:pt idx="3">
                  <c:v>2019</c:v>
                </c:pt>
              </c:strCache>
            </c:strRef>
          </c:cat>
          <c:val>
            <c:numRef>
              <c:f>Slakt!$N$27:$Q$27</c:f>
              <c:numCache>
                <c:formatCode>0.00</c:formatCode>
                <c:ptCount val="4"/>
                <c:pt idx="0">
                  <c:v>6.19</c:v>
                </c:pt>
                <c:pt idx="1">
                  <c:v>5.77</c:v>
                </c:pt>
                <c:pt idx="2">
                  <c:v>7.07</c:v>
                </c:pt>
                <c:pt idx="3">
                  <c:v>6.59</c:v>
                </c:pt>
              </c:numCache>
            </c:numRef>
          </c:val>
          <c:extLst>
            <c:ext xmlns:c16="http://schemas.microsoft.com/office/drawing/2014/chart" uri="{C3380CC4-5D6E-409C-BE32-E72D297353CC}">
              <c16:uniqueId val="{00000000-603B-4816-A425-A7C05E8D22BC}"/>
            </c:ext>
          </c:extLst>
        </c:ser>
        <c:dLbls>
          <c:showLegendKey val="0"/>
          <c:showVal val="0"/>
          <c:showCatName val="0"/>
          <c:showSerName val="0"/>
          <c:showPercent val="0"/>
          <c:showBubbleSize val="0"/>
        </c:dLbls>
        <c:gapWidth val="219"/>
        <c:overlap val="-27"/>
        <c:axId val="861233184"/>
        <c:axId val="861225312"/>
      </c:barChart>
      <c:catAx>
        <c:axId val="86123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25312"/>
        <c:crosses val="autoZero"/>
        <c:auto val="1"/>
        <c:lblAlgn val="ctr"/>
        <c:lblOffset val="100"/>
        <c:noMultiLvlLbl val="0"/>
      </c:catAx>
      <c:valAx>
        <c:axId val="861225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33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slaktade får och lamm (tusental) i Dalarnas län, 2016-2019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Slakt!$L$25</c:f>
              <c:strCache>
                <c:ptCount val="1"/>
                <c:pt idx="0">
                  <c:v>Tackor och baggar</c:v>
                </c:pt>
              </c:strCache>
            </c:strRef>
          </c:tx>
          <c:spPr>
            <a:solidFill>
              <a:schemeClr val="accent1"/>
            </a:solidFill>
            <a:ln>
              <a:noFill/>
            </a:ln>
            <a:effectLst/>
          </c:spPr>
          <c:invertIfNegative val="0"/>
          <c:cat>
            <c:strRef>
              <c:f>Slakt!$N$3:$Q$3</c:f>
              <c:strCache>
                <c:ptCount val="4"/>
                <c:pt idx="0">
                  <c:v>2016</c:v>
                </c:pt>
                <c:pt idx="1">
                  <c:v>2017</c:v>
                </c:pt>
                <c:pt idx="2">
                  <c:v>2018</c:v>
                </c:pt>
                <c:pt idx="3">
                  <c:v>2019</c:v>
                </c:pt>
              </c:strCache>
            </c:strRef>
          </c:cat>
          <c:val>
            <c:numRef>
              <c:f>Slakt!$N$25:$Q$25</c:f>
              <c:numCache>
                <c:formatCode>0.00</c:formatCode>
                <c:ptCount val="4"/>
                <c:pt idx="0">
                  <c:v>0.83</c:v>
                </c:pt>
                <c:pt idx="1">
                  <c:v>0.73</c:v>
                </c:pt>
                <c:pt idx="2">
                  <c:v>1</c:v>
                </c:pt>
                <c:pt idx="3">
                  <c:v>0.83</c:v>
                </c:pt>
              </c:numCache>
            </c:numRef>
          </c:val>
          <c:extLst>
            <c:ext xmlns:c16="http://schemas.microsoft.com/office/drawing/2014/chart" uri="{C3380CC4-5D6E-409C-BE32-E72D297353CC}">
              <c16:uniqueId val="{00000000-5DF2-404F-85C5-620AED7379FE}"/>
            </c:ext>
          </c:extLst>
        </c:ser>
        <c:ser>
          <c:idx val="1"/>
          <c:order val="1"/>
          <c:tx>
            <c:strRef>
              <c:f>Slakt!$L$26</c:f>
              <c:strCache>
                <c:ptCount val="1"/>
                <c:pt idx="0">
                  <c:v>Lamm</c:v>
                </c:pt>
              </c:strCache>
            </c:strRef>
          </c:tx>
          <c:spPr>
            <a:solidFill>
              <a:schemeClr val="accent2"/>
            </a:solidFill>
            <a:ln>
              <a:noFill/>
            </a:ln>
            <a:effectLst/>
          </c:spPr>
          <c:invertIfNegative val="0"/>
          <c:cat>
            <c:strRef>
              <c:f>Slakt!$N$3:$Q$3</c:f>
              <c:strCache>
                <c:ptCount val="4"/>
                <c:pt idx="0">
                  <c:v>2016</c:v>
                </c:pt>
                <c:pt idx="1">
                  <c:v>2017</c:v>
                </c:pt>
                <c:pt idx="2">
                  <c:v>2018</c:v>
                </c:pt>
                <c:pt idx="3">
                  <c:v>2019</c:v>
                </c:pt>
              </c:strCache>
            </c:strRef>
          </c:cat>
          <c:val>
            <c:numRef>
              <c:f>Slakt!$N$26:$Q$26</c:f>
              <c:numCache>
                <c:formatCode>0.00</c:formatCode>
                <c:ptCount val="4"/>
                <c:pt idx="0">
                  <c:v>5.36</c:v>
                </c:pt>
                <c:pt idx="1">
                  <c:v>5.04</c:v>
                </c:pt>
                <c:pt idx="2">
                  <c:v>6.08</c:v>
                </c:pt>
                <c:pt idx="3">
                  <c:v>5.77</c:v>
                </c:pt>
              </c:numCache>
            </c:numRef>
          </c:val>
          <c:extLst>
            <c:ext xmlns:c16="http://schemas.microsoft.com/office/drawing/2014/chart" uri="{C3380CC4-5D6E-409C-BE32-E72D297353CC}">
              <c16:uniqueId val="{00000001-5DF2-404F-85C5-620AED7379FE}"/>
            </c:ext>
          </c:extLst>
        </c:ser>
        <c:dLbls>
          <c:showLegendKey val="0"/>
          <c:showVal val="0"/>
          <c:showCatName val="0"/>
          <c:showSerName val="0"/>
          <c:showPercent val="0"/>
          <c:showBubbleSize val="0"/>
        </c:dLbls>
        <c:gapWidth val="219"/>
        <c:overlap val="-27"/>
        <c:axId val="1362821336"/>
        <c:axId val="1362822976"/>
      </c:barChart>
      <c:catAx>
        <c:axId val="1362821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62822976"/>
        <c:crosses val="autoZero"/>
        <c:auto val="1"/>
        <c:lblAlgn val="ctr"/>
        <c:lblOffset val="100"/>
        <c:noMultiLvlLbl val="0"/>
      </c:catAx>
      <c:valAx>
        <c:axId val="1362822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62821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Förädlingsvärde (tkr) av livsmedelshandel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LMK'!$B$79</c:f>
              <c:strCache>
                <c:ptCount val="1"/>
                <c:pt idx="0">
                  <c:v>Förädlingsvärde</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LMK'!$J$79:$L$79</c:f>
              <c:numCache>
                <c:formatCode>#,##0</c:formatCode>
                <c:ptCount val="3"/>
                <c:pt idx="0">
                  <c:v>2216890</c:v>
                </c:pt>
                <c:pt idx="1">
                  <c:v>2237073</c:v>
                </c:pt>
                <c:pt idx="2">
                  <c:v>2376793</c:v>
                </c:pt>
              </c:numCache>
            </c:numRef>
          </c:val>
          <c:extLst>
            <c:ext xmlns:c16="http://schemas.microsoft.com/office/drawing/2014/chart" uri="{C3380CC4-5D6E-409C-BE32-E72D297353CC}">
              <c16:uniqueId val="{00000000-EBF0-4A61-B5AC-B1C0E84AD316}"/>
            </c:ext>
          </c:extLst>
        </c:ser>
        <c:dLbls>
          <c:showLegendKey val="0"/>
          <c:showVal val="0"/>
          <c:showCatName val="0"/>
          <c:showSerName val="0"/>
          <c:showPercent val="0"/>
          <c:showBubbleSize val="0"/>
        </c:dLbls>
        <c:gapWidth val="219"/>
        <c:overlap val="-27"/>
        <c:axId val="865294064"/>
        <c:axId val="865290128"/>
      </c:barChart>
      <c:catAx>
        <c:axId val="8652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90128"/>
        <c:crosses val="autoZero"/>
        <c:auto val="1"/>
        <c:lblAlgn val="ctr"/>
        <c:lblOffset val="100"/>
        <c:noMultiLvlLbl val="0"/>
      </c:catAx>
      <c:valAx>
        <c:axId val="865290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9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Mjölkproduktion (1</a:t>
            </a:r>
            <a:r>
              <a:rPr lang="sv-SE" baseline="0"/>
              <a:t> 000 ton)</a:t>
            </a:r>
            <a:r>
              <a:rPr lang="sv-SE"/>
              <a:t> i Dalarnas län, 1999-2018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'Prod.volym mjölk'!$B$8</c:f>
              <c:strCache>
                <c:ptCount val="1"/>
                <c:pt idx="0">
                  <c:v>Mjölkproduktion i Dalarnas län, 1 000 ton</c:v>
                </c:pt>
              </c:strCache>
            </c:strRef>
          </c:tx>
          <c:spPr>
            <a:ln w="28575" cap="rnd">
              <a:solidFill>
                <a:schemeClr val="accent1"/>
              </a:solidFill>
              <a:round/>
            </a:ln>
            <a:effectLst/>
          </c:spPr>
          <c:marker>
            <c:symbol val="none"/>
          </c:marker>
          <c:cat>
            <c:strRef>
              <c:f>'Prod.volym mjölk'!$C$3:$V$3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'Prod.volym mjölk'!$C$8:$V$8</c:f>
              <c:numCache>
                <c:formatCode>General</c:formatCode>
                <c:ptCount val="20"/>
                <c:pt idx="0">
                  <c:v>83.482676357798979</c:v>
                </c:pt>
                <c:pt idx="1">
                  <c:v>83.747089127989511</c:v>
                </c:pt>
                <c:pt idx="2">
                  <c:v>85.608823550496922</c:v>
                </c:pt>
                <c:pt idx="3">
                  <c:v>82.52140826024619</c:v>
                </c:pt>
                <c:pt idx="4">
                  <c:v>75.036584517539509</c:v>
                </c:pt>
                <c:pt idx="5">
                  <c:v>71.858291512055928</c:v>
                </c:pt>
                <c:pt idx="6">
                  <c:v>69.378604140231843</c:v>
                </c:pt>
                <c:pt idx="7">
                  <c:v>67.328155239594352</c:v>
                </c:pt>
                <c:pt idx="8">
                  <c:v>61.675521985900019</c:v>
                </c:pt>
                <c:pt idx="9">
                  <c:v>59.122185703007332</c:v>
                </c:pt>
                <c:pt idx="10">
                  <c:v>55.33450400251138</c:v>
                </c:pt>
                <c:pt idx="11">
                  <c:v>50.359097372843621</c:v>
                </c:pt>
                <c:pt idx="12">
                  <c:v>51.259614135846114</c:v>
                </c:pt>
                <c:pt idx="13">
                  <c:v>51.025712060557119</c:v>
                </c:pt>
                <c:pt idx="14">
                  <c:v>51.137320105458684</c:v>
                </c:pt>
                <c:pt idx="15">
                  <c:v>50.88032796168892</c:v>
                </c:pt>
                <c:pt idx="16">
                  <c:v>52.064813505854517</c:v>
                </c:pt>
                <c:pt idx="17">
                  <c:v>51.788391061351199</c:v>
                </c:pt>
                <c:pt idx="18">
                  <c:v>47.20820477624919</c:v>
                </c:pt>
                <c:pt idx="19">
                  <c:v>51.57709186660697</c:v>
                </c:pt>
              </c:numCache>
            </c:numRef>
          </c:val>
          <c:smooth val="0"/>
          <c:extLst>
            <c:ext xmlns:c16="http://schemas.microsoft.com/office/drawing/2014/chart" uri="{C3380CC4-5D6E-409C-BE32-E72D297353CC}">
              <c16:uniqueId val="{00000000-04E7-458D-B864-2A938A41E279}"/>
            </c:ext>
          </c:extLst>
        </c:ser>
        <c:dLbls>
          <c:showLegendKey val="0"/>
          <c:showVal val="0"/>
          <c:showCatName val="0"/>
          <c:showSerName val="0"/>
          <c:showPercent val="0"/>
          <c:showBubbleSize val="0"/>
        </c:dLbls>
        <c:smooth val="0"/>
        <c:axId val="1288682296"/>
        <c:axId val="1288683936"/>
      </c:lineChart>
      <c:catAx>
        <c:axId val="1288682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683936"/>
        <c:crosses val="autoZero"/>
        <c:auto val="1"/>
        <c:lblAlgn val="ctr"/>
        <c:lblOffset val="100"/>
        <c:noMultiLvlLbl val="0"/>
      </c:catAx>
      <c:valAx>
        <c:axId val="12886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682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Totalskörd</a:t>
            </a:r>
            <a:r>
              <a:rPr lang="sv-SE" baseline="0"/>
              <a:t> (ton)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Skörd!$Z$4</c:f>
              <c:strCache>
                <c:ptCount val="1"/>
                <c:pt idx="0">
                  <c:v>Spannmål</c:v>
                </c:pt>
              </c:strCache>
            </c:strRef>
          </c:tx>
          <c:spPr>
            <a:solidFill>
              <a:schemeClr val="accent1"/>
            </a:solidFill>
            <a:ln>
              <a:noFill/>
            </a:ln>
            <a:effectLst/>
          </c:spPr>
          <c:invertIfNegative val="0"/>
          <c:cat>
            <c:strRef>
              <c:f>Skörd!$AA$3:$AT$3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Skörd!$AA$4:$AT$4</c:f>
              <c:numCache>
                <c:formatCode>0</c:formatCode>
                <c:ptCount val="20"/>
                <c:pt idx="0">
                  <c:v>68600</c:v>
                </c:pt>
                <c:pt idx="1">
                  <c:v>62660</c:v>
                </c:pt>
                <c:pt idx="2">
                  <c:v>64440</c:v>
                </c:pt>
                <c:pt idx="3">
                  <c:v>51790</c:v>
                </c:pt>
                <c:pt idx="4">
                  <c:v>65720</c:v>
                </c:pt>
                <c:pt idx="5">
                  <c:v>59500</c:v>
                </c:pt>
                <c:pt idx="6">
                  <c:v>57600</c:v>
                </c:pt>
                <c:pt idx="7">
                  <c:v>44800</c:v>
                </c:pt>
                <c:pt idx="8">
                  <c:v>64300</c:v>
                </c:pt>
                <c:pt idx="9">
                  <c:v>59200</c:v>
                </c:pt>
                <c:pt idx="10">
                  <c:v>54400</c:v>
                </c:pt>
                <c:pt idx="11">
                  <c:v>36200</c:v>
                </c:pt>
                <c:pt idx="12">
                  <c:v>54300</c:v>
                </c:pt>
                <c:pt idx="13">
                  <c:v>48600</c:v>
                </c:pt>
                <c:pt idx="14">
                  <c:v>52600</c:v>
                </c:pt>
                <c:pt idx="15">
                  <c:v>66300</c:v>
                </c:pt>
                <c:pt idx="16">
                  <c:v>67800</c:v>
                </c:pt>
                <c:pt idx="17">
                  <c:v>65700</c:v>
                </c:pt>
                <c:pt idx="18">
                  <c:v>74500</c:v>
                </c:pt>
                <c:pt idx="19">
                  <c:v>38400</c:v>
                </c:pt>
              </c:numCache>
            </c:numRef>
          </c:val>
          <c:extLst>
            <c:ext xmlns:c16="http://schemas.microsoft.com/office/drawing/2014/chart" uri="{C3380CC4-5D6E-409C-BE32-E72D297353CC}">
              <c16:uniqueId val="{00000000-B0B4-4E73-A69E-30ECEE5F9A6D}"/>
            </c:ext>
          </c:extLst>
        </c:ser>
        <c:ser>
          <c:idx val="1"/>
          <c:order val="1"/>
          <c:tx>
            <c:strRef>
              <c:f>Skörd!$Z$5</c:f>
              <c:strCache>
                <c:ptCount val="1"/>
                <c:pt idx="0">
                  <c:v>Vall och grönfoderväxter</c:v>
                </c:pt>
              </c:strCache>
            </c:strRef>
          </c:tx>
          <c:spPr>
            <a:solidFill>
              <a:schemeClr val="accent2"/>
            </a:solidFill>
            <a:ln>
              <a:noFill/>
            </a:ln>
            <a:effectLst/>
          </c:spPr>
          <c:invertIfNegative val="0"/>
          <c:cat>
            <c:strRef>
              <c:f>Skörd!$AA$3:$AT$3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Skörd!$AA$5:$AT$5</c:f>
              <c:numCache>
                <c:formatCode>General</c:formatCode>
                <c:ptCount val="20"/>
                <c:pt idx="0">
                  <c:v>0</c:v>
                </c:pt>
                <c:pt idx="1">
                  <c:v>0</c:v>
                </c:pt>
                <c:pt idx="2">
                  <c:v>0</c:v>
                </c:pt>
                <c:pt idx="3">
                  <c:v>0</c:v>
                </c:pt>
                <c:pt idx="4">
                  <c:v>91270</c:v>
                </c:pt>
                <c:pt idx="5">
                  <c:v>82000</c:v>
                </c:pt>
                <c:pt idx="6">
                  <c:v>94190</c:v>
                </c:pt>
                <c:pt idx="7">
                  <c:v>90510</c:v>
                </c:pt>
                <c:pt idx="8">
                  <c:v>99280</c:v>
                </c:pt>
                <c:pt idx="9">
                  <c:v>0</c:v>
                </c:pt>
                <c:pt idx="10">
                  <c:v>0</c:v>
                </c:pt>
                <c:pt idx="11">
                  <c:v>0</c:v>
                </c:pt>
                <c:pt idx="12">
                  <c:v>111890</c:v>
                </c:pt>
                <c:pt idx="13">
                  <c:v>97280</c:v>
                </c:pt>
                <c:pt idx="14">
                  <c:v>85000</c:v>
                </c:pt>
                <c:pt idx="15">
                  <c:v>147130</c:v>
                </c:pt>
                <c:pt idx="16">
                  <c:v>151050</c:v>
                </c:pt>
                <c:pt idx="17">
                  <c:v>64710</c:v>
                </c:pt>
                <c:pt idx="18">
                  <c:v>123330</c:v>
                </c:pt>
                <c:pt idx="19">
                  <c:v>89700</c:v>
                </c:pt>
              </c:numCache>
            </c:numRef>
          </c:val>
          <c:extLst>
            <c:ext xmlns:c16="http://schemas.microsoft.com/office/drawing/2014/chart" uri="{C3380CC4-5D6E-409C-BE32-E72D297353CC}">
              <c16:uniqueId val="{00000001-B0B4-4E73-A69E-30ECEE5F9A6D}"/>
            </c:ext>
          </c:extLst>
        </c:ser>
        <c:ser>
          <c:idx val="2"/>
          <c:order val="2"/>
          <c:tx>
            <c:strRef>
              <c:f>Skörd!$Z$6</c:f>
              <c:strCache>
                <c:ptCount val="1"/>
                <c:pt idx="0">
                  <c:v>Potatis och sockerbetor</c:v>
                </c:pt>
              </c:strCache>
            </c:strRef>
          </c:tx>
          <c:spPr>
            <a:solidFill>
              <a:schemeClr val="accent3"/>
            </a:solidFill>
            <a:ln>
              <a:noFill/>
            </a:ln>
            <a:effectLst/>
          </c:spPr>
          <c:invertIfNegative val="0"/>
          <c:cat>
            <c:strRef>
              <c:f>Skörd!$AA$3:$AT$3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Skörd!$AA$6:$AT$6</c:f>
              <c:numCache>
                <c:formatCode>0</c:formatCode>
                <c:ptCount val="20"/>
                <c:pt idx="0">
                  <c:v>15600</c:v>
                </c:pt>
                <c:pt idx="1">
                  <c:v>13100</c:v>
                </c:pt>
                <c:pt idx="2">
                  <c:v>14500</c:v>
                </c:pt>
                <c:pt idx="3">
                  <c:v>17300</c:v>
                </c:pt>
                <c:pt idx="4">
                  <c:v>15200</c:v>
                </c:pt>
                <c:pt idx="5">
                  <c:v>18300</c:v>
                </c:pt>
                <c:pt idx="6">
                  <c:v>18800</c:v>
                </c:pt>
                <c:pt idx="7">
                  <c:v>18900</c:v>
                </c:pt>
                <c:pt idx="8">
                  <c:v>21900</c:v>
                </c:pt>
                <c:pt idx="9">
                  <c:v>24000</c:v>
                </c:pt>
                <c:pt idx="10">
                  <c:v>21000</c:v>
                </c:pt>
                <c:pt idx="11">
                  <c:v>21600</c:v>
                </c:pt>
                <c:pt idx="12">
                  <c:v>28900</c:v>
                </c:pt>
                <c:pt idx="13">
                  <c:v>21200</c:v>
                </c:pt>
                <c:pt idx="14">
                  <c:v>28900</c:v>
                </c:pt>
                <c:pt idx="15">
                  <c:v>23600</c:v>
                </c:pt>
                <c:pt idx="16">
                  <c:v>23200</c:v>
                </c:pt>
                <c:pt idx="17">
                  <c:v>24300</c:v>
                </c:pt>
                <c:pt idx="18">
                  <c:v>23100</c:v>
                </c:pt>
                <c:pt idx="19">
                  <c:v>21900</c:v>
                </c:pt>
              </c:numCache>
            </c:numRef>
          </c:val>
          <c:extLst>
            <c:ext xmlns:c16="http://schemas.microsoft.com/office/drawing/2014/chart" uri="{C3380CC4-5D6E-409C-BE32-E72D297353CC}">
              <c16:uniqueId val="{00000002-B0B4-4E73-A69E-30ECEE5F9A6D}"/>
            </c:ext>
          </c:extLst>
        </c:ser>
        <c:ser>
          <c:idx val="3"/>
          <c:order val="3"/>
          <c:tx>
            <c:strRef>
              <c:f>Skörd!$Z$7</c:f>
              <c:strCache>
                <c:ptCount val="1"/>
                <c:pt idx="0">
                  <c:v>Oljeväxter</c:v>
                </c:pt>
              </c:strCache>
            </c:strRef>
          </c:tx>
          <c:spPr>
            <a:solidFill>
              <a:schemeClr val="accent4"/>
            </a:solidFill>
            <a:ln>
              <a:noFill/>
            </a:ln>
            <a:effectLst/>
          </c:spPr>
          <c:invertIfNegative val="0"/>
          <c:cat>
            <c:strRef>
              <c:f>Skörd!$AA$3:$AT$3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Skörd!$AA$7:$AT$7</c:f>
              <c:numCache>
                <c:formatCode>0</c:formatCode>
                <c:ptCount val="20"/>
                <c:pt idx="0">
                  <c:v>0</c:v>
                </c:pt>
                <c:pt idx="1">
                  <c:v>0</c:v>
                </c:pt>
                <c:pt idx="2">
                  <c:v>0</c:v>
                </c:pt>
                <c:pt idx="3">
                  <c:v>0</c:v>
                </c:pt>
                <c:pt idx="4">
                  <c:v>600</c:v>
                </c:pt>
                <c:pt idx="5">
                  <c:v>900</c:v>
                </c:pt>
                <c:pt idx="6">
                  <c:v>700</c:v>
                </c:pt>
                <c:pt idx="7">
                  <c:v>600</c:v>
                </c:pt>
                <c:pt idx="8">
                  <c:v>0</c:v>
                </c:pt>
                <c:pt idx="9">
                  <c:v>0</c:v>
                </c:pt>
                <c:pt idx="10">
                  <c:v>600</c:v>
                </c:pt>
                <c:pt idx="11">
                  <c:v>600</c:v>
                </c:pt>
                <c:pt idx="12">
                  <c:v>900</c:v>
                </c:pt>
                <c:pt idx="13">
                  <c:v>900</c:v>
                </c:pt>
                <c:pt idx="14">
                  <c:v>1000</c:v>
                </c:pt>
                <c:pt idx="15">
                  <c:v>0</c:v>
                </c:pt>
                <c:pt idx="16">
                  <c:v>0</c:v>
                </c:pt>
                <c:pt idx="17">
                  <c:v>0</c:v>
                </c:pt>
                <c:pt idx="18">
                  <c:v>1800</c:v>
                </c:pt>
                <c:pt idx="19">
                  <c:v>0</c:v>
                </c:pt>
              </c:numCache>
            </c:numRef>
          </c:val>
          <c:extLst>
            <c:ext xmlns:c16="http://schemas.microsoft.com/office/drawing/2014/chart" uri="{C3380CC4-5D6E-409C-BE32-E72D297353CC}">
              <c16:uniqueId val="{00000003-B0B4-4E73-A69E-30ECEE5F9A6D}"/>
            </c:ext>
          </c:extLst>
        </c:ser>
        <c:ser>
          <c:idx val="4"/>
          <c:order val="4"/>
          <c:tx>
            <c:strRef>
              <c:f>Skörd!$Z$8</c:f>
              <c:strCache>
                <c:ptCount val="1"/>
                <c:pt idx="0">
                  <c:v>Övrigt</c:v>
                </c:pt>
              </c:strCache>
            </c:strRef>
          </c:tx>
          <c:spPr>
            <a:solidFill>
              <a:schemeClr val="accent5"/>
            </a:solidFill>
            <a:ln>
              <a:noFill/>
            </a:ln>
            <a:effectLst/>
          </c:spPr>
          <c:invertIfNegative val="0"/>
          <c:cat>
            <c:strRef>
              <c:f>Skörd!$AA$3:$AT$3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Skörd!$AA$8:$AT$8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600</c:v>
                </c:pt>
              </c:numCache>
            </c:numRef>
          </c:val>
          <c:extLst>
            <c:ext xmlns:c16="http://schemas.microsoft.com/office/drawing/2014/chart" uri="{C3380CC4-5D6E-409C-BE32-E72D297353CC}">
              <c16:uniqueId val="{00000004-B0B4-4E73-A69E-30ECEE5F9A6D}"/>
            </c:ext>
          </c:extLst>
        </c:ser>
        <c:dLbls>
          <c:showLegendKey val="0"/>
          <c:showVal val="0"/>
          <c:showCatName val="0"/>
          <c:showSerName val="0"/>
          <c:showPercent val="0"/>
          <c:showBubbleSize val="0"/>
        </c:dLbls>
        <c:gapWidth val="150"/>
        <c:overlap val="100"/>
        <c:axId val="861247288"/>
        <c:axId val="861262376"/>
      </c:barChart>
      <c:catAx>
        <c:axId val="86124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62376"/>
        <c:crosses val="autoZero"/>
        <c:auto val="1"/>
        <c:lblAlgn val="ctr"/>
        <c:lblOffset val="100"/>
        <c:noMultiLvlLbl val="0"/>
      </c:catAx>
      <c:valAx>
        <c:axId val="861262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47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Skörd</a:t>
            </a:r>
            <a:r>
              <a:rPr lang="sv-SE" baseline="0"/>
              <a:t> (ton) av s</a:t>
            </a:r>
            <a:r>
              <a:rPr lang="sv-SE"/>
              <a:t>pannmål i Dalarnas län, 1999-2018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Skörd!$Z$4</c:f>
              <c:strCache>
                <c:ptCount val="1"/>
                <c:pt idx="0">
                  <c:v>Spannmål</c:v>
                </c:pt>
              </c:strCache>
            </c:strRef>
          </c:tx>
          <c:spPr>
            <a:ln w="28575" cap="rnd">
              <a:solidFill>
                <a:schemeClr val="accent1"/>
              </a:solidFill>
              <a:round/>
            </a:ln>
            <a:effectLst/>
          </c:spPr>
          <c:marker>
            <c:symbol val="none"/>
          </c:marker>
          <c:cat>
            <c:strRef>
              <c:f>Skörd!$AA$3:$AT$3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Skörd!$AA$4:$AT$4</c:f>
              <c:numCache>
                <c:formatCode>0</c:formatCode>
                <c:ptCount val="20"/>
                <c:pt idx="0">
                  <c:v>68600</c:v>
                </c:pt>
                <c:pt idx="1">
                  <c:v>62660</c:v>
                </c:pt>
                <c:pt idx="2">
                  <c:v>64440</c:v>
                </c:pt>
                <c:pt idx="3">
                  <c:v>51790</c:v>
                </c:pt>
                <c:pt idx="4">
                  <c:v>65720</c:v>
                </c:pt>
                <c:pt idx="5">
                  <c:v>59500</c:v>
                </c:pt>
                <c:pt idx="6">
                  <c:v>57600</c:v>
                </c:pt>
                <c:pt idx="7">
                  <c:v>44800</c:v>
                </c:pt>
                <c:pt idx="8">
                  <c:v>64300</c:v>
                </c:pt>
                <c:pt idx="9">
                  <c:v>59200</c:v>
                </c:pt>
                <c:pt idx="10">
                  <c:v>54400</c:v>
                </c:pt>
                <c:pt idx="11">
                  <c:v>36200</c:v>
                </c:pt>
                <c:pt idx="12">
                  <c:v>54300</c:v>
                </c:pt>
                <c:pt idx="13">
                  <c:v>48600</c:v>
                </c:pt>
                <c:pt idx="14">
                  <c:v>52600</c:v>
                </c:pt>
                <c:pt idx="15">
                  <c:v>66300</c:v>
                </c:pt>
                <c:pt idx="16">
                  <c:v>67800</c:v>
                </c:pt>
                <c:pt idx="17">
                  <c:v>65700</c:v>
                </c:pt>
                <c:pt idx="18">
                  <c:v>74500</c:v>
                </c:pt>
                <c:pt idx="19">
                  <c:v>38400</c:v>
                </c:pt>
              </c:numCache>
            </c:numRef>
          </c:val>
          <c:smooth val="0"/>
          <c:extLst>
            <c:ext xmlns:c16="http://schemas.microsoft.com/office/drawing/2014/chart" uri="{C3380CC4-5D6E-409C-BE32-E72D297353CC}">
              <c16:uniqueId val="{00000000-433B-41D0-92AF-71F30236F82B}"/>
            </c:ext>
          </c:extLst>
        </c:ser>
        <c:dLbls>
          <c:showLegendKey val="0"/>
          <c:showVal val="0"/>
          <c:showCatName val="0"/>
          <c:showSerName val="0"/>
          <c:showPercent val="0"/>
          <c:showBubbleSize val="0"/>
        </c:dLbls>
        <c:smooth val="0"/>
        <c:axId val="861185952"/>
        <c:axId val="861190872"/>
      </c:lineChart>
      <c:catAx>
        <c:axId val="8611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90872"/>
        <c:crosses val="autoZero"/>
        <c:auto val="1"/>
        <c:lblAlgn val="ctr"/>
        <c:lblOffset val="100"/>
        <c:noMultiLvlLbl val="0"/>
      </c:catAx>
      <c:valAx>
        <c:axId val="861190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85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Skörd</a:t>
            </a:r>
            <a:r>
              <a:rPr lang="sv-SE" baseline="0"/>
              <a:t> (ton) av spannmål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Skörd!$C$28</c:f>
              <c:strCache>
                <c:ptCount val="1"/>
                <c:pt idx="0">
                  <c:v>höstvete</c:v>
                </c:pt>
              </c:strCache>
            </c:strRef>
          </c:tx>
          <c:spPr>
            <a:solidFill>
              <a:schemeClr val="accent1"/>
            </a:solidFill>
            <a:ln>
              <a:noFill/>
            </a:ln>
            <a:effectLst/>
          </c:spPr>
          <c:invertIfNegative val="0"/>
          <c:cat>
            <c:strRef>
              <c:f>Skörd!$D$3:$W$3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Skörd!$D$28:$W$28</c:f>
              <c:numCache>
                <c:formatCode>0</c:formatCode>
                <c:ptCount val="20"/>
                <c:pt idx="0" formatCode="General">
                  <c:v>0</c:v>
                </c:pt>
                <c:pt idx="1">
                  <c:v>3060</c:v>
                </c:pt>
                <c:pt idx="2" formatCode="General">
                  <c:v>0</c:v>
                </c:pt>
                <c:pt idx="3" formatCode="General">
                  <c:v>0</c:v>
                </c:pt>
                <c:pt idx="4">
                  <c:v>3850</c:v>
                </c:pt>
                <c:pt idx="5" formatCode="General">
                  <c:v>0</c:v>
                </c:pt>
                <c:pt idx="6">
                  <c:v>4400</c:v>
                </c:pt>
                <c:pt idx="7">
                  <c:v>6500</c:v>
                </c:pt>
                <c:pt idx="8">
                  <c:v>7500</c:v>
                </c:pt>
                <c:pt idx="9">
                  <c:v>8900</c:v>
                </c:pt>
                <c:pt idx="10">
                  <c:v>6200</c:v>
                </c:pt>
                <c:pt idx="11">
                  <c:v>5000</c:v>
                </c:pt>
                <c:pt idx="12">
                  <c:v>9200</c:v>
                </c:pt>
                <c:pt idx="13">
                  <c:v>8500</c:v>
                </c:pt>
                <c:pt idx="14" formatCode="General">
                  <c:v>0</c:v>
                </c:pt>
                <c:pt idx="15">
                  <c:v>16700</c:v>
                </c:pt>
                <c:pt idx="16">
                  <c:v>16300</c:v>
                </c:pt>
                <c:pt idx="17">
                  <c:v>11100</c:v>
                </c:pt>
                <c:pt idx="18">
                  <c:v>17400</c:v>
                </c:pt>
                <c:pt idx="19">
                  <c:v>5100</c:v>
                </c:pt>
              </c:numCache>
            </c:numRef>
          </c:val>
          <c:extLst>
            <c:ext xmlns:c16="http://schemas.microsoft.com/office/drawing/2014/chart" uri="{C3380CC4-5D6E-409C-BE32-E72D297353CC}">
              <c16:uniqueId val="{00000000-F550-4929-BE3F-FF571692BA23}"/>
            </c:ext>
          </c:extLst>
        </c:ser>
        <c:ser>
          <c:idx val="1"/>
          <c:order val="1"/>
          <c:tx>
            <c:strRef>
              <c:f>Skörd!$C$29</c:f>
              <c:strCache>
                <c:ptCount val="1"/>
                <c:pt idx="0">
                  <c:v>vårvete</c:v>
                </c:pt>
              </c:strCache>
            </c:strRef>
          </c:tx>
          <c:spPr>
            <a:solidFill>
              <a:schemeClr val="accent2"/>
            </a:solidFill>
            <a:ln>
              <a:noFill/>
            </a:ln>
            <a:effectLst/>
          </c:spPr>
          <c:invertIfNegative val="0"/>
          <c:cat>
            <c:strRef>
              <c:f>Skörd!$D$3:$W$3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Skörd!$D$29:$W$29</c:f>
              <c:numCache>
                <c:formatCode>General</c:formatCode>
                <c:ptCount val="20"/>
                <c:pt idx="0">
                  <c:v>0</c:v>
                </c:pt>
                <c:pt idx="1">
                  <c:v>0</c:v>
                </c:pt>
                <c:pt idx="2">
                  <c:v>0</c:v>
                </c:pt>
                <c:pt idx="3">
                  <c:v>0</c:v>
                </c:pt>
                <c:pt idx="4">
                  <c:v>0</c:v>
                </c:pt>
                <c:pt idx="5" formatCode="0">
                  <c:v>2500</c:v>
                </c:pt>
                <c:pt idx="6" formatCode="0">
                  <c:v>2200</c:v>
                </c:pt>
                <c:pt idx="7" formatCode="0">
                  <c:v>2000</c:v>
                </c:pt>
                <c:pt idx="8" formatCode="0">
                  <c:v>3200</c:v>
                </c:pt>
                <c:pt idx="9" formatCode="0">
                  <c:v>2200</c:v>
                </c:pt>
                <c:pt idx="10" formatCode="0">
                  <c:v>1900</c:v>
                </c:pt>
                <c:pt idx="11">
                  <c:v>0</c:v>
                </c:pt>
                <c:pt idx="12" formatCode="0">
                  <c:v>4400</c:v>
                </c:pt>
                <c:pt idx="13" formatCode="0">
                  <c:v>4700</c:v>
                </c:pt>
                <c:pt idx="14" formatCode="0">
                  <c:v>7800</c:v>
                </c:pt>
                <c:pt idx="15" formatCode="0">
                  <c:v>6800</c:v>
                </c:pt>
                <c:pt idx="16" formatCode="0">
                  <c:v>7200</c:v>
                </c:pt>
                <c:pt idx="17" formatCode="0">
                  <c:v>8100</c:v>
                </c:pt>
                <c:pt idx="18" formatCode="0">
                  <c:v>9200</c:v>
                </c:pt>
                <c:pt idx="19" formatCode="0">
                  <c:v>5000</c:v>
                </c:pt>
              </c:numCache>
            </c:numRef>
          </c:val>
          <c:extLst>
            <c:ext xmlns:c16="http://schemas.microsoft.com/office/drawing/2014/chart" uri="{C3380CC4-5D6E-409C-BE32-E72D297353CC}">
              <c16:uniqueId val="{00000001-F550-4929-BE3F-FF571692BA23}"/>
            </c:ext>
          </c:extLst>
        </c:ser>
        <c:ser>
          <c:idx val="2"/>
          <c:order val="2"/>
          <c:tx>
            <c:strRef>
              <c:f>Skörd!$C$32</c:f>
              <c:strCache>
                <c:ptCount val="1"/>
                <c:pt idx="0">
                  <c:v>vårkorn</c:v>
                </c:pt>
              </c:strCache>
            </c:strRef>
          </c:tx>
          <c:spPr>
            <a:solidFill>
              <a:schemeClr val="accent3"/>
            </a:solidFill>
            <a:ln>
              <a:noFill/>
            </a:ln>
            <a:effectLst/>
          </c:spPr>
          <c:invertIfNegative val="0"/>
          <c:cat>
            <c:strRef>
              <c:f>Skörd!$D$3:$W$3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Skörd!$D$32:$W$32</c:f>
              <c:numCache>
                <c:formatCode>0</c:formatCode>
                <c:ptCount val="20"/>
                <c:pt idx="0">
                  <c:v>53770</c:v>
                </c:pt>
                <c:pt idx="1">
                  <c:v>42400</c:v>
                </c:pt>
                <c:pt idx="2">
                  <c:v>47240</c:v>
                </c:pt>
                <c:pt idx="3">
                  <c:v>38350</c:v>
                </c:pt>
                <c:pt idx="4">
                  <c:v>43980</c:v>
                </c:pt>
                <c:pt idx="5">
                  <c:v>45100</c:v>
                </c:pt>
                <c:pt idx="6">
                  <c:v>39200</c:v>
                </c:pt>
                <c:pt idx="7">
                  <c:v>27900</c:v>
                </c:pt>
                <c:pt idx="8">
                  <c:v>38400</c:v>
                </c:pt>
                <c:pt idx="9">
                  <c:v>36700</c:v>
                </c:pt>
                <c:pt idx="10">
                  <c:v>35300</c:v>
                </c:pt>
                <c:pt idx="11">
                  <c:v>22300</c:v>
                </c:pt>
                <c:pt idx="12">
                  <c:v>27500</c:v>
                </c:pt>
                <c:pt idx="13">
                  <c:v>22500</c:v>
                </c:pt>
                <c:pt idx="14">
                  <c:v>30100</c:v>
                </c:pt>
                <c:pt idx="15">
                  <c:v>27500</c:v>
                </c:pt>
                <c:pt idx="16">
                  <c:v>26300</c:v>
                </c:pt>
                <c:pt idx="17">
                  <c:v>28500</c:v>
                </c:pt>
                <c:pt idx="18">
                  <c:v>26300</c:v>
                </c:pt>
                <c:pt idx="19">
                  <c:v>18400</c:v>
                </c:pt>
              </c:numCache>
            </c:numRef>
          </c:val>
          <c:extLst>
            <c:ext xmlns:c16="http://schemas.microsoft.com/office/drawing/2014/chart" uri="{C3380CC4-5D6E-409C-BE32-E72D297353CC}">
              <c16:uniqueId val="{00000002-F550-4929-BE3F-FF571692BA23}"/>
            </c:ext>
          </c:extLst>
        </c:ser>
        <c:ser>
          <c:idx val="3"/>
          <c:order val="3"/>
          <c:tx>
            <c:strRef>
              <c:f>Skörd!$C$33</c:f>
              <c:strCache>
                <c:ptCount val="1"/>
                <c:pt idx="0">
                  <c:v>havre</c:v>
                </c:pt>
              </c:strCache>
            </c:strRef>
          </c:tx>
          <c:spPr>
            <a:solidFill>
              <a:schemeClr val="accent4"/>
            </a:solidFill>
            <a:ln>
              <a:noFill/>
            </a:ln>
            <a:effectLst/>
          </c:spPr>
          <c:invertIfNegative val="0"/>
          <c:cat>
            <c:strRef>
              <c:f>Skörd!$D$3:$W$3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Skörd!$D$33:$W$33</c:f>
              <c:numCache>
                <c:formatCode>0</c:formatCode>
                <c:ptCount val="20"/>
                <c:pt idx="0">
                  <c:v>14830</c:v>
                </c:pt>
                <c:pt idx="1">
                  <c:v>17200</c:v>
                </c:pt>
                <c:pt idx="2">
                  <c:v>17200</c:v>
                </c:pt>
                <c:pt idx="3">
                  <c:v>13440</c:v>
                </c:pt>
                <c:pt idx="4">
                  <c:v>17890</c:v>
                </c:pt>
                <c:pt idx="5">
                  <c:v>11900</c:v>
                </c:pt>
                <c:pt idx="6">
                  <c:v>11800</c:v>
                </c:pt>
                <c:pt idx="7">
                  <c:v>8400</c:v>
                </c:pt>
                <c:pt idx="8">
                  <c:v>15200</c:v>
                </c:pt>
                <c:pt idx="9">
                  <c:v>11400</c:v>
                </c:pt>
                <c:pt idx="10">
                  <c:v>11000</c:v>
                </c:pt>
                <c:pt idx="11">
                  <c:v>8900</c:v>
                </c:pt>
                <c:pt idx="12">
                  <c:v>13200</c:v>
                </c:pt>
                <c:pt idx="13">
                  <c:v>12900</c:v>
                </c:pt>
                <c:pt idx="14">
                  <c:v>14700</c:v>
                </c:pt>
                <c:pt idx="15">
                  <c:v>15300</c:v>
                </c:pt>
                <c:pt idx="16">
                  <c:v>18000</c:v>
                </c:pt>
                <c:pt idx="17">
                  <c:v>18000</c:v>
                </c:pt>
                <c:pt idx="18">
                  <c:v>21600</c:v>
                </c:pt>
                <c:pt idx="19">
                  <c:v>9900</c:v>
                </c:pt>
              </c:numCache>
            </c:numRef>
          </c:val>
          <c:extLst>
            <c:ext xmlns:c16="http://schemas.microsoft.com/office/drawing/2014/chart" uri="{C3380CC4-5D6E-409C-BE32-E72D297353CC}">
              <c16:uniqueId val="{00000003-F550-4929-BE3F-FF571692BA23}"/>
            </c:ext>
          </c:extLst>
        </c:ser>
        <c:dLbls>
          <c:showLegendKey val="0"/>
          <c:showVal val="0"/>
          <c:showCatName val="0"/>
          <c:showSerName val="0"/>
          <c:showPercent val="0"/>
          <c:showBubbleSize val="0"/>
        </c:dLbls>
        <c:gapWidth val="150"/>
        <c:overlap val="100"/>
        <c:axId val="865242568"/>
        <c:axId val="865240272"/>
      </c:barChart>
      <c:catAx>
        <c:axId val="8652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40272"/>
        <c:crosses val="autoZero"/>
        <c:auto val="1"/>
        <c:lblAlgn val="ctr"/>
        <c:lblOffset val="100"/>
        <c:noMultiLvlLbl val="0"/>
      </c:catAx>
      <c:valAx>
        <c:axId val="86524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42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Skörd (ton) av matpotatis i Dalarnas</a:t>
            </a:r>
            <a:r>
              <a:rPr lang="sv-SE" baseline="0"/>
              <a:t>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Skörd!$C$40</c:f>
              <c:strCache>
                <c:ptCount val="1"/>
                <c:pt idx="0">
                  <c:v>matpotatis</c:v>
                </c:pt>
              </c:strCache>
            </c:strRef>
          </c:tx>
          <c:spPr>
            <a:ln w="28575" cap="rnd">
              <a:solidFill>
                <a:schemeClr val="accent1"/>
              </a:solidFill>
              <a:round/>
            </a:ln>
            <a:effectLst/>
          </c:spPr>
          <c:marker>
            <c:symbol val="none"/>
          </c:marker>
          <c:cat>
            <c:strRef>
              <c:f>Skörd!$D$3:$W$3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Skörd!$D$40:$W$40</c:f>
              <c:numCache>
                <c:formatCode>0</c:formatCode>
                <c:ptCount val="20"/>
                <c:pt idx="0">
                  <c:v>15600</c:v>
                </c:pt>
                <c:pt idx="1">
                  <c:v>13100</c:v>
                </c:pt>
                <c:pt idx="2">
                  <c:v>14500</c:v>
                </c:pt>
                <c:pt idx="3">
                  <c:v>17300</c:v>
                </c:pt>
                <c:pt idx="4">
                  <c:v>15200</c:v>
                </c:pt>
                <c:pt idx="5">
                  <c:v>18300</c:v>
                </c:pt>
                <c:pt idx="6">
                  <c:v>18800</c:v>
                </c:pt>
                <c:pt idx="7">
                  <c:v>18900</c:v>
                </c:pt>
                <c:pt idx="8">
                  <c:v>21900</c:v>
                </c:pt>
                <c:pt idx="9">
                  <c:v>24000</c:v>
                </c:pt>
                <c:pt idx="10">
                  <c:v>21000</c:v>
                </c:pt>
                <c:pt idx="11">
                  <c:v>21600</c:v>
                </c:pt>
                <c:pt idx="12">
                  <c:v>28900</c:v>
                </c:pt>
                <c:pt idx="13">
                  <c:v>21200</c:v>
                </c:pt>
                <c:pt idx="14">
                  <c:v>28900</c:v>
                </c:pt>
                <c:pt idx="15">
                  <c:v>23600</c:v>
                </c:pt>
                <c:pt idx="16">
                  <c:v>23200</c:v>
                </c:pt>
                <c:pt idx="17">
                  <c:v>24300</c:v>
                </c:pt>
                <c:pt idx="18">
                  <c:v>23100</c:v>
                </c:pt>
                <c:pt idx="19">
                  <c:v>21900</c:v>
                </c:pt>
              </c:numCache>
            </c:numRef>
          </c:val>
          <c:smooth val="0"/>
          <c:extLst>
            <c:ext xmlns:c16="http://schemas.microsoft.com/office/drawing/2014/chart" uri="{C3380CC4-5D6E-409C-BE32-E72D297353CC}">
              <c16:uniqueId val="{00000000-2DA6-4639-8DD1-3F94D0DA0A74}"/>
            </c:ext>
          </c:extLst>
        </c:ser>
        <c:dLbls>
          <c:showLegendKey val="0"/>
          <c:showVal val="0"/>
          <c:showCatName val="0"/>
          <c:showSerName val="0"/>
          <c:showPercent val="0"/>
          <c:showBubbleSize val="0"/>
        </c:dLbls>
        <c:smooth val="0"/>
        <c:axId val="861192184"/>
        <c:axId val="861193168"/>
      </c:lineChart>
      <c:catAx>
        <c:axId val="86119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93168"/>
        <c:crosses val="autoZero"/>
        <c:auto val="1"/>
        <c:lblAlgn val="ctr"/>
        <c:lblOffset val="100"/>
        <c:noMultiLvlLbl val="0"/>
      </c:catAx>
      <c:valAx>
        <c:axId val="861193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92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a:t>
            </a:r>
            <a:r>
              <a:rPr lang="sv-SE" baseline="0"/>
              <a:t> av jordbrukssektorn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Produktionsvärde!$B$63</c:f>
              <c:strCache>
                <c:ptCount val="1"/>
                <c:pt idx="0">
                  <c:v>Output of the agricultural 'industry'</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Produktionsvärde!$C$63:$V$63</c:f>
              <c:numCache>
                <c:formatCode>General</c:formatCode>
                <c:ptCount val="20"/>
                <c:pt idx="0">
                  <c:v>686.53764998310476</c:v>
                </c:pt>
                <c:pt idx="1">
                  <c:v>707.79455409975731</c:v>
                </c:pt>
                <c:pt idx="2">
                  <c:v>731.11688491465179</c:v>
                </c:pt>
                <c:pt idx="3">
                  <c:v>770.42817964668836</c:v>
                </c:pt>
                <c:pt idx="4">
                  <c:v>747.85748405105437</c:v>
                </c:pt>
                <c:pt idx="5">
                  <c:v>734.93385242488489</c:v>
                </c:pt>
                <c:pt idx="6">
                  <c:v>750.50514867546144</c:v>
                </c:pt>
                <c:pt idx="7">
                  <c:v>789.88739368051245</c:v>
                </c:pt>
                <c:pt idx="8">
                  <c:v>912.86769393807924</c:v>
                </c:pt>
                <c:pt idx="9">
                  <c:v>958.18218245882224</c:v>
                </c:pt>
                <c:pt idx="10">
                  <c:v>868.5860073969842</c:v>
                </c:pt>
                <c:pt idx="11">
                  <c:v>962.43493823728977</c:v>
                </c:pt>
                <c:pt idx="12">
                  <c:v>935.18354752468372</c:v>
                </c:pt>
                <c:pt idx="13">
                  <c:v>997.61264678107273</c:v>
                </c:pt>
                <c:pt idx="14">
                  <c:v>1009.2662590686153</c:v>
                </c:pt>
                <c:pt idx="15">
                  <c:v>1009.4980358348889</c:v>
                </c:pt>
                <c:pt idx="16" formatCode="0.00">
                  <c:v>1039.6334973112052</c:v>
                </c:pt>
                <c:pt idx="17" formatCode="0.0">
                  <c:v>992.29339628682737</c:v>
                </c:pt>
                <c:pt idx="18" formatCode="0.0">
                  <c:v>1096.5417720882431</c:v>
                </c:pt>
                <c:pt idx="19" formatCode="0.0">
                  <c:v>1083.5720354603882</c:v>
                </c:pt>
              </c:numCache>
            </c:numRef>
          </c:val>
          <c:smooth val="0"/>
          <c:extLst>
            <c:ext xmlns:c16="http://schemas.microsoft.com/office/drawing/2014/chart" uri="{C3380CC4-5D6E-409C-BE32-E72D297353CC}">
              <c16:uniqueId val="{00000000-2C63-40F7-A922-9E6FFEA359AF}"/>
            </c:ext>
          </c:extLst>
        </c:ser>
        <c:dLbls>
          <c:showLegendKey val="0"/>
          <c:showVal val="0"/>
          <c:showCatName val="0"/>
          <c:showSerName val="0"/>
          <c:showPercent val="0"/>
          <c:showBubbleSize val="0"/>
        </c:dLbls>
        <c:smooth val="0"/>
        <c:axId val="1150100800"/>
        <c:axId val="1150098504"/>
      </c:lineChart>
      <c:catAx>
        <c:axId val="115010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50098504"/>
        <c:crosses val="autoZero"/>
        <c:auto val="1"/>
        <c:lblAlgn val="ctr"/>
        <c:lblOffset val="100"/>
        <c:noMultiLvlLbl val="0"/>
      </c:catAx>
      <c:valAx>
        <c:axId val="115009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50100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a:t>
            </a:r>
            <a:r>
              <a:rPr lang="sv-SE" baseline="0"/>
              <a:t> av vegetabilier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Produktionsvärde!$B$44</c:f>
              <c:strCache>
                <c:ptCount val="1"/>
                <c:pt idx="0">
                  <c:v>Crop output</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Produktionsvärde!$C$44:$V$44</c:f>
              <c:numCache>
                <c:formatCode>General</c:formatCode>
                <c:ptCount val="20"/>
                <c:pt idx="0">
                  <c:v>256.48076746401085</c:v>
                </c:pt>
                <c:pt idx="1">
                  <c:v>268.05995923652989</c:v>
                </c:pt>
                <c:pt idx="2">
                  <c:v>263.41256454017656</c:v>
                </c:pt>
                <c:pt idx="3">
                  <c:v>276.75332659424606</c:v>
                </c:pt>
                <c:pt idx="4">
                  <c:v>279.71081330715441</c:v>
                </c:pt>
                <c:pt idx="5">
                  <c:v>277.99856802519645</c:v>
                </c:pt>
                <c:pt idx="6">
                  <c:v>278.46057811796254</c:v>
                </c:pt>
                <c:pt idx="7">
                  <c:v>303.76914927400151</c:v>
                </c:pt>
                <c:pt idx="8">
                  <c:v>421.08583694677435</c:v>
                </c:pt>
                <c:pt idx="9">
                  <c:v>428.94125225193937</c:v>
                </c:pt>
                <c:pt idx="10">
                  <c:v>412.86185774915731</c:v>
                </c:pt>
                <c:pt idx="11">
                  <c:v>470.67334591771868</c:v>
                </c:pt>
                <c:pt idx="12">
                  <c:v>434.39353333804871</c:v>
                </c:pt>
                <c:pt idx="13">
                  <c:v>506.43041718768819</c:v>
                </c:pt>
                <c:pt idx="14">
                  <c:v>484.06358354352443</c:v>
                </c:pt>
                <c:pt idx="15">
                  <c:v>500.00767529873519</c:v>
                </c:pt>
                <c:pt idx="16" formatCode="0.00">
                  <c:v>540.43520960977207</c:v>
                </c:pt>
                <c:pt idx="17" formatCode="0.0">
                  <c:v>505.6385111749513</c:v>
                </c:pt>
                <c:pt idx="18" formatCode="0.0">
                  <c:v>564.71189870438116</c:v>
                </c:pt>
                <c:pt idx="19" formatCode="0.0">
                  <c:v>542.94401573841208</c:v>
                </c:pt>
              </c:numCache>
            </c:numRef>
          </c:val>
          <c:smooth val="0"/>
          <c:extLst>
            <c:ext xmlns:c16="http://schemas.microsoft.com/office/drawing/2014/chart" uri="{C3380CC4-5D6E-409C-BE32-E72D297353CC}">
              <c16:uniqueId val="{00000000-3641-41E5-A71A-EFF123A15F71}"/>
            </c:ext>
          </c:extLst>
        </c:ser>
        <c:dLbls>
          <c:showLegendKey val="0"/>
          <c:showVal val="0"/>
          <c:showCatName val="0"/>
          <c:showSerName val="0"/>
          <c:showPercent val="0"/>
          <c:showBubbleSize val="0"/>
        </c:dLbls>
        <c:smooth val="0"/>
        <c:axId val="934275848"/>
        <c:axId val="934280768"/>
      </c:lineChart>
      <c:catAx>
        <c:axId val="93427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34280768"/>
        <c:crosses val="autoZero"/>
        <c:auto val="1"/>
        <c:lblAlgn val="ctr"/>
        <c:lblOffset val="100"/>
        <c:noMultiLvlLbl val="0"/>
      </c:catAx>
      <c:valAx>
        <c:axId val="93428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34275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 av spannmål i Dalarnas län,</a:t>
            </a:r>
            <a:r>
              <a:rPr lang="sv-SE" baseline="0"/>
              <a:t>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Produktionsvärde!$B$7</c:f>
              <c:strCache>
                <c:ptCount val="1"/>
                <c:pt idx="0">
                  <c:v>Cereals (including seeds)</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Produktionsvärde!$C$7:$V$7</c:f>
              <c:numCache>
                <c:formatCode>General</c:formatCode>
                <c:ptCount val="20"/>
                <c:pt idx="0">
                  <c:v>76.926178181051952</c:v>
                </c:pt>
                <c:pt idx="1">
                  <c:v>76.034011847334682</c:v>
                </c:pt>
                <c:pt idx="2">
                  <c:v>75.012190680820368</c:v>
                </c:pt>
                <c:pt idx="3">
                  <c:v>75.315128721333011</c:v>
                </c:pt>
                <c:pt idx="4">
                  <c:v>74.393873537779584</c:v>
                </c:pt>
                <c:pt idx="5">
                  <c:v>70.347877818421154</c:v>
                </c:pt>
                <c:pt idx="6">
                  <c:v>63.472196267562559</c:v>
                </c:pt>
                <c:pt idx="7">
                  <c:v>60.069139973252732</c:v>
                </c:pt>
                <c:pt idx="8">
                  <c:v>139.69994630027963</c:v>
                </c:pt>
                <c:pt idx="9">
                  <c:v>101.05015286181541</c:v>
                </c:pt>
                <c:pt idx="10">
                  <c:v>71.613244562225972</c:v>
                </c:pt>
                <c:pt idx="11">
                  <c:v>91.216201851406311</c:v>
                </c:pt>
                <c:pt idx="12">
                  <c:v>105.81129841292855</c:v>
                </c:pt>
                <c:pt idx="13">
                  <c:v>125.42472555441309</c:v>
                </c:pt>
                <c:pt idx="14">
                  <c:v>102.16220324629275</c:v>
                </c:pt>
                <c:pt idx="15">
                  <c:v>109.83717880122381</c:v>
                </c:pt>
                <c:pt idx="16" formatCode="0.00">
                  <c:v>107.91603652330355</c:v>
                </c:pt>
                <c:pt idx="17" formatCode="0.0">
                  <c:v>101.94472733417275</c:v>
                </c:pt>
                <c:pt idx="18" formatCode="0.0">
                  <c:v>115.61774256459277</c:v>
                </c:pt>
                <c:pt idx="19" formatCode="0.0">
                  <c:v>93.487194367213732</c:v>
                </c:pt>
              </c:numCache>
            </c:numRef>
          </c:val>
          <c:smooth val="0"/>
          <c:extLst>
            <c:ext xmlns:c16="http://schemas.microsoft.com/office/drawing/2014/chart" uri="{C3380CC4-5D6E-409C-BE32-E72D297353CC}">
              <c16:uniqueId val="{00000000-C146-4E44-AD4B-4378611758BE}"/>
            </c:ext>
          </c:extLst>
        </c:ser>
        <c:dLbls>
          <c:showLegendKey val="0"/>
          <c:showVal val="0"/>
          <c:showCatName val="0"/>
          <c:showSerName val="0"/>
          <c:showPercent val="0"/>
          <c:showBubbleSize val="0"/>
        </c:dLbls>
        <c:smooth val="0"/>
        <c:axId val="861240400"/>
        <c:axId val="861236136"/>
      </c:lineChart>
      <c:catAx>
        <c:axId val="86124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36136"/>
        <c:crosses val="autoZero"/>
        <c:auto val="1"/>
        <c:lblAlgn val="ctr"/>
        <c:lblOffset val="100"/>
        <c:noMultiLvlLbl val="0"/>
      </c:catAx>
      <c:valAx>
        <c:axId val="861236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4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 av oljeväxter i Dalarnas län, 1999-2018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Produktionsvärde!$B$17</c:f>
              <c:strCache>
                <c:ptCount val="1"/>
                <c:pt idx="0">
                  <c:v>Industrial crops</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Produktionsvärde!$C$17:$V$17</c:f>
              <c:numCache>
                <c:formatCode>General</c:formatCode>
                <c:ptCount val="20"/>
                <c:pt idx="0">
                  <c:v>1.4320266987175656</c:v>
                </c:pt>
                <c:pt idx="1">
                  <c:v>1.3900552319595745</c:v>
                </c:pt>
                <c:pt idx="2">
                  <c:v>2.0849294797209188</c:v>
                </c:pt>
                <c:pt idx="3">
                  <c:v>2.4717908746495758</c:v>
                </c:pt>
                <c:pt idx="4">
                  <c:v>2.9963639603562378</c:v>
                </c:pt>
                <c:pt idx="5">
                  <c:v>4.3124922093138611</c:v>
                </c:pt>
                <c:pt idx="6">
                  <c:v>4.4313397877715532</c:v>
                </c:pt>
                <c:pt idx="7">
                  <c:v>4.3816115521581738</c:v>
                </c:pt>
                <c:pt idx="8">
                  <c:v>4.9221077466296173</c:v>
                </c:pt>
                <c:pt idx="9">
                  <c:v>5.5973192489394643</c:v>
                </c:pt>
                <c:pt idx="10">
                  <c:v>5.5274481366227297</c:v>
                </c:pt>
                <c:pt idx="11">
                  <c:v>8.841830297722554</c:v>
                </c:pt>
                <c:pt idx="12">
                  <c:v>10.785033146671049</c:v>
                </c:pt>
                <c:pt idx="13">
                  <c:v>11.791951668711643</c:v>
                </c:pt>
                <c:pt idx="14">
                  <c:v>9.2673045389042308</c:v>
                </c:pt>
                <c:pt idx="15">
                  <c:v>6.2577849810490527</c:v>
                </c:pt>
                <c:pt idx="16" formatCode="0.00">
                  <c:v>8.1617002255692022</c:v>
                </c:pt>
                <c:pt idx="17" formatCode="0.0">
                  <c:v>8.2750415107984026</c:v>
                </c:pt>
                <c:pt idx="18" formatCode="0.0">
                  <c:v>10.738834712882788</c:v>
                </c:pt>
                <c:pt idx="19" formatCode="0.0">
                  <c:v>6.487255520178735</c:v>
                </c:pt>
              </c:numCache>
            </c:numRef>
          </c:val>
          <c:smooth val="0"/>
          <c:extLst>
            <c:ext xmlns:c16="http://schemas.microsoft.com/office/drawing/2014/chart" uri="{C3380CC4-5D6E-409C-BE32-E72D297353CC}">
              <c16:uniqueId val="{00000000-93A6-4768-8702-1355980CF12B}"/>
            </c:ext>
          </c:extLst>
        </c:ser>
        <c:dLbls>
          <c:showLegendKey val="0"/>
          <c:showVal val="0"/>
          <c:showCatName val="0"/>
          <c:showSerName val="0"/>
          <c:showPercent val="0"/>
          <c:showBubbleSize val="0"/>
        </c:dLbls>
        <c:smooth val="0"/>
        <c:axId val="861220064"/>
        <c:axId val="861215800"/>
      </c:lineChart>
      <c:catAx>
        <c:axId val="86122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15800"/>
        <c:crosses val="autoZero"/>
        <c:auto val="1"/>
        <c:lblAlgn val="ctr"/>
        <c:lblOffset val="100"/>
        <c:noMultiLvlLbl val="0"/>
      </c:catAx>
      <c:valAx>
        <c:axId val="86121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2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 av potatis i Dalarnas län, 1999-2018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Produktionsvärde!$B$34</c:f>
              <c:strCache>
                <c:ptCount val="1"/>
                <c:pt idx="0">
                  <c:v>Potatoes (including seeds)</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Produktionsvärde!$C$34:$V$34</c:f>
              <c:numCache>
                <c:formatCode>General</c:formatCode>
                <c:ptCount val="20"/>
                <c:pt idx="0">
                  <c:v>28.507453697281814</c:v>
                </c:pt>
                <c:pt idx="1">
                  <c:v>25.228530157736376</c:v>
                </c:pt>
                <c:pt idx="2">
                  <c:v>32.515084180565978</c:v>
                </c:pt>
                <c:pt idx="3">
                  <c:v>29.326194323038138</c:v>
                </c:pt>
                <c:pt idx="4">
                  <c:v>35.786507962470715</c:v>
                </c:pt>
                <c:pt idx="5">
                  <c:v>29.336858833371132</c:v>
                </c:pt>
                <c:pt idx="6">
                  <c:v>33.097202993610026</c:v>
                </c:pt>
                <c:pt idx="7">
                  <c:v>50.818504995597209</c:v>
                </c:pt>
                <c:pt idx="8">
                  <c:v>51.361487040234792</c:v>
                </c:pt>
                <c:pt idx="9">
                  <c:v>59.891257842005757</c:v>
                </c:pt>
                <c:pt idx="10">
                  <c:v>55.882628920997632</c:v>
                </c:pt>
                <c:pt idx="11">
                  <c:v>63.765398047787805</c:v>
                </c:pt>
                <c:pt idx="12">
                  <c:v>51.131879113488985</c:v>
                </c:pt>
                <c:pt idx="13">
                  <c:v>71.470727034565357</c:v>
                </c:pt>
                <c:pt idx="14">
                  <c:v>80.455582236038993</c:v>
                </c:pt>
                <c:pt idx="15">
                  <c:v>55.039915681103381</c:v>
                </c:pt>
                <c:pt idx="16" formatCode="0.00">
                  <c:v>75.393687421123204</c:v>
                </c:pt>
                <c:pt idx="17" formatCode="0.0">
                  <c:v>65.033688529913888</c:v>
                </c:pt>
                <c:pt idx="18" formatCode="0.0">
                  <c:v>65.47670537111938</c:v>
                </c:pt>
                <c:pt idx="19" formatCode="0.0">
                  <c:v>70.583826224944588</c:v>
                </c:pt>
              </c:numCache>
            </c:numRef>
          </c:val>
          <c:smooth val="0"/>
          <c:extLst>
            <c:ext xmlns:c16="http://schemas.microsoft.com/office/drawing/2014/chart" uri="{C3380CC4-5D6E-409C-BE32-E72D297353CC}">
              <c16:uniqueId val="{00000000-9DE6-4015-9AB0-D4F37C921329}"/>
            </c:ext>
          </c:extLst>
        </c:ser>
        <c:dLbls>
          <c:showLegendKey val="0"/>
          <c:showVal val="0"/>
          <c:showCatName val="0"/>
          <c:showSerName val="0"/>
          <c:showPercent val="0"/>
          <c:showBubbleSize val="0"/>
        </c:dLbls>
        <c:smooth val="0"/>
        <c:axId val="861194480"/>
        <c:axId val="861197432"/>
      </c:lineChart>
      <c:catAx>
        <c:axId val="86119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97432"/>
        <c:crosses val="autoZero"/>
        <c:auto val="1"/>
        <c:lblAlgn val="ctr"/>
        <c:lblOffset val="100"/>
        <c:noMultiLvlLbl val="0"/>
      </c:catAx>
      <c:valAx>
        <c:axId val="86119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9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Förädlingsvärde (tkr) av restaurang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LMK'!$B$84</c:f>
              <c:strCache>
                <c:ptCount val="1"/>
                <c:pt idx="0">
                  <c:v>Förädlingsvärde</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LMK'!$J$84:$L$84</c:f>
              <c:numCache>
                <c:formatCode>#,##0</c:formatCode>
                <c:ptCount val="3"/>
                <c:pt idx="0">
                  <c:v>959773</c:v>
                </c:pt>
                <c:pt idx="1">
                  <c:v>1046847</c:v>
                </c:pt>
                <c:pt idx="2">
                  <c:v>1076131</c:v>
                </c:pt>
              </c:numCache>
            </c:numRef>
          </c:val>
          <c:extLst>
            <c:ext xmlns:c16="http://schemas.microsoft.com/office/drawing/2014/chart" uri="{C3380CC4-5D6E-409C-BE32-E72D297353CC}">
              <c16:uniqueId val="{00000000-FB11-4361-B414-E5F44C93FB5E}"/>
            </c:ext>
          </c:extLst>
        </c:ser>
        <c:dLbls>
          <c:showLegendKey val="0"/>
          <c:showVal val="0"/>
          <c:showCatName val="0"/>
          <c:showSerName val="0"/>
          <c:showPercent val="0"/>
          <c:showBubbleSize val="0"/>
        </c:dLbls>
        <c:gapWidth val="219"/>
        <c:overlap val="-27"/>
        <c:axId val="820989600"/>
        <c:axId val="820989928"/>
      </c:barChart>
      <c:catAx>
        <c:axId val="82098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0989928"/>
        <c:crosses val="autoZero"/>
        <c:auto val="1"/>
        <c:lblAlgn val="ctr"/>
        <c:lblOffset val="100"/>
        <c:noMultiLvlLbl val="0"/>
      </c:catAx>
      <c:valAx>
        <c:axId val="820989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098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 av nötkreatur i Dalarnas län, 1999-2018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Produktionsvärde!$B$46</c:f>
              <c:strCache>
                <c:ptCount val="1"/>
                <c:pt idx="0">
                  <c:v>Cattle</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Produktionsvärde!$C$46:$V$46</c:f>
              <c:numCache>
                <c:formatCode>General</c:formatCode>
                <c:ptCount val="20"/>
                <c:pt idx="0">
                  <c:v>75.386197808844898</c:v>
                </c:pt>
                <c:pt idx="1">
                  <c:v>75.117187524911458</c:v>
                </c:pt>
                <c:pt idx="2">
                  <c:v>86.001456616839022</c:v>
                </c:pt>
                <c:pt idx="3">
                  <c:v>79.213383616802432</c:v>
                </c:pt>
                <c:pt idx="4">
                  <c:v>76.902410562753516</c:v>
                </c:pt>
                <c:pt idx="5">
                  <c:v>75.367778923685762</c:v>
                </c:pt>
                <c:pt idx="6">
                  <c:v>77.05366966374379</c:v>
                </c:pt>
                <c:pt idx="7">
                  <c:v>80.216622042028774</c:v>
                </c:pt>
                <c:pt idx="8">
                  <c:v>78.213563355200193</c:v>
                </c:pt>
                <c:pt idx="9">
                  <c:v>83.796307726401338</c:v>
                </c:pt>
                <c:pt idx="10">
                  <c:v>80.662071956289765</c:v>
                </c:pt>
                <c:pt idx="11">
                  <c:v>86.932234088832629</c:v>
                </c:pt>
                <c:pt idx="12">
                  <c:v>91.461247581902711</c:v>
                </c:pt>
                <c:pt idx="13">
                  <c:v>98.479199558171402</c:v>
                </c:pt>
                <c:pt idx="14">
                  <c:v>102.33631949693756</c:v>
                </c:pt>
                <c:pt idx="15">
                  <c:v>107.56170876757635</c:v>
                </c:pt>
                <c:pt idx="16" formatCode="0.00">
                  <c:v>110.06251212738032</c:v>
                </c:pt>
                <c:pt idx="17" formatCode="0.0">
                  <c:v>113.98018139945107</c:v>
                </c:pt>
                <c:pt idx="18" formatCode="0.0">
                  <c:v>115.08278184446529</c:v>
                </c:pt>
                <c:pt idx="19" formatCode="0.0">
                  <c:v>111.17718939518444</c:v>
                </c:pt>
              </c:numCache>
            </c:numRef>
          </c:val>
          <c:smooth val="0"/>
          <c:extLst>
            <c:ext xmlns:c16="http://schemas.microsoft.com/office/drawing/2014/chart" uri="{C3380CC4-5D6E-409C-BE32-E72D297353CC}">
              <c16:uniqueId val="{00000000-78E1-4AF7-8046-5E21B5D84AE2}"/>
            </c:ext>
          </c:extLst>
        </c:ser>
        <c:dLbls>
          <c:showLegendKey val="0"/>
          <c:showVal val="0"/>
          <c:showCatName val="0"/>
          <c:showSerName val="0"/>
          <c:showPercent val="0"/>
          <c:showBubbleSize val="0"/>
        </c:dLbls>
        <c:smooth val="0"/>
        <c:axId val="630284760"/>
        <c:axId val="630277544"/>
      </c:lineChart>
      <c:catAx>
        <c:axId val="63028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277544"/>
        <c:crosses val="autoZero"/>
        <c:auto val="1"/>
        <c:lblAlgn val="ctr"/>
        <c:lblOffset val="100"/>
        <c:noMultiLvlLbl val="0"/>
      </c:catAx>
      <c:valAx>
        <c:axId val="63027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284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a:t>
            </a:r>
            <a:r>
              <a:rPr lang="sv-SE" baseline="0"/>
              <a:t> (i miljoner kronor) av gris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Produktionsvärde!$B$47</c:f>
              <c:strCache>
                <c:ptCount val="1"/>
                <c:pt idx="0">
                  <c:v>Pigs</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Produktionsvärde!$C$47:$V$47</c:f>
              <c:numCache>
                <c:formatCode>General</c:formatCode>
                <c:ptCount val="20"/>
                <c:pt idx="0">
                  <c:v>11.802531149683308</c:v>
                </c:pt>
                <c:pt idx="1">
                  <c:v>13.071735990908108</c:v>
                </c:pt>
                <c:pt idx="2">
                  <c:v>16.95079762591698</c:v>
                </c:pt>
                <c:pt idx="3">
                  <c:v>12.180062235840927</c:v>
                </c:pt>
                <c:pt idx="4">
                  <c:v>10.520576597897309</c:v>
                </c:pt>
                <c:pt idx="5">
                  <c:v>11.765518141332809</c:v>
                </c:pt>
                <c:pt idx="6">
                  <c:v>12.997928493457</c:v>
                </c:pt>
                <c:pt idx="7">
                  <c:v>12.801670570771824</c:v>
                </c:pt>
                <c:pt idx="8">
                  <c:v>17.246516520788465</c:v>
                </c:pt>
                <c:pt idx="9">
                  <c:v>12.946458104574525</c:v>
                </c:pt>
                <c:pt idx="10">
                  <c:v>13.189332009013244</c:v>
                </c:pt>
                <c:pt idx="11">
                  <c:v>18.328606502235868</c:v>
                </c:pt>
                <c:pt idx="12">
                  <c:v>10.008718000682173</c:v>
                </c:pt>
                <c:pt idx="13">
                  <c:v>21.904137050474681</c:v>
                </c:pt>
                <c:pt idx="14">
                  <c:v>13.917504239470501</c:v>
                </c:pt>
                <c:pt idx="15">
                  <c:v>12.6973595774495</c:v>
                </c:pt>
                <c:pt idx="16" formatCode="0.00">
                  <c:v>14.143060734553766</c:v>
                </c:pt>
                <c:pt idx="17" formatCode="0.0">
                  <c:v>13.389487854438903</c:v>
                </c:pt>
                <c:pt idx="18" formatCode="0.0">
                  <c:v>19.757569226699818</c:v>
                </c:pt>
                <c:pt idx="19" formatCode="0.0">
                  <c:v>18.811619363301304</c:v>
                </c:pt>
              </c:numCache>
            </c:numRef>
          </c:val>
          <c:smooth val="0"/>
          <c:extLst>
            <c:ext xmlns:c16="http://schemas.microsoft.com/office/drawing/2014/chart" uri="{C3380CC4-5D6E-409C-BE32-E72D297353CC}">
              <c16:uniqueId val="{00000000-7294-45FC-89A8-443813F346E8}"/>
            </c:ext>
          </c:extLst>
        </c:ser>
        <c:dLbls>
          <c:showLegendKey val="0"/>
          <c:showVal val="0"/>
          <c:showCatName val="0"/>
          <c:showSerName val="0"/>
          <c:showPercent val="0"/>
          <c:showBubbleSize val="0"/>
        </c:dLbls>
        <c:smooth val="0"/>
        <c:axId val="1039475008"/>
        <c:axId val="1039476648"/>
      </c:lineChart>
      <c:catAx>
        <c:axId val="103947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76648"/>
        <c:crosses val="autoZero"/>
        <c:auto val="1"/>
        <c:lblAlgn val="ctr"/>
        <c:lblOffset val="100"/>
        <c:noMultiLvlLbl val="0"/>
      </c:catAx>
      <c:valAx>
        <c:axId val="1039476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75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 av får i Dalarnas län, 1999-2018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Produktionsvärde!$B$49</c:f>
              <c:strCache>
                <c:ptCount val="1"/>
                <c:pt idx="0">
                  <c:v>Sheep and goats</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Produktionsvärde!$C$49:$V$49</c:f>
              <c:numCache>
                <c:formatCode>General</c:formatCode>
                <c:ptCount val="20"/>
                <c:pt idx="0">
                  <c:v>3.2436732169186051</c:v>
                </c:pt>
                <c:pt idx="1">
                  <c:v>3.4460776125409831</c:v>
                </c:pt>
                <c:pt idx="2">
                  <c:v>3.1347265615097419</c:v>
                </c:pt>
                <c:pt idx="3">
                  <c:v>3.1627999657803589</c:v>
                </c:pt>
                <c:pt idx="4">
                  <c:v>3.8216365229398477</c:v>
                </c:pt>
                <c:pt idx="5">
                  <c:v>3.4913667801780264</c:v>
                </c:pt>
                <c:pt idx="6">
                  <c:v>4.0877004880379912</c:v>
                </c:pt>
                <c:pt idx="7">
                  <c:v>5.502073508004349</c:v>
                </c:pt>
                <c:pt idx="8">
                  <c:v>4.9279769721997688</c:v>
                </c:pt>
                <c:pt idx="9">
                  <c:v>5.6045304165937537</c:v>
                </c:pt>
                <c:pt idx="10">
                  <c:v>5.2084086911962526</c:v>
                </c:pt>
                <c:pt idx="11">
                  <c:v>6.493321051574612</c:v>
                </c:pt>
                <c:pt idx="12">
                  <c:v>7.2673255824001117</c:v>
                </c:pt>
                <c:pt idx="13">
                  <c:v>6.8046550494161018</c:v>
                </c:pt>
                <c:pt idx="14">
                  <c:v>6.1377523268329446</c:v>
                </c:pt>
                <c:pt idx="15">
                  <c:v>6.1401339086017099</c:v>
                </c:pt>
                <c:pt idx="16" formatCode="0.00">
                  <c:v>6.2542345780229667</c:v>
                </c:pt>
                <c:pt idx="17" formatCode="0.0">
                  <c:v>6.927522379341565</c:v>
                </c:pt>
                <c:pt idx="18" formatCode="0.0">
                  <c:v>7.8254622834491379</c:v>
                </c:pt>
                <c:pt idx="19" formatCode="0.0">
                  <c:v>8.3689499615324472</c:v>
                </c:pt>
              </c:numCache>
            </c:numRef>
          </c:val>
          <c:smooth val="0"/>
          <c:extLst>
            <c:ext xmlns:c16="http://schemas.microsoft.com/office/drawing/2014/chart" uri="{C3380CC4-5D6E-409C-BE32-E72D297353CC}">
              <c16:uniqueId val="{00000000-69FF-42ED-8F76-55D872095758}"/>
            </c:ext>
          </c:extLst>
        </c:ser>
        <c:dLbls>
          <c:showLegendKey val="0"/>
          <c:showVal val="0"/>
          <c:showCatName val="0"/>
          <c:showSerName val="0"/>
          <c:showPercent val="0"/>
          <c:showBubbleSize val="0"/>
        </c:dLbls>
        <c:smooth val="0"/>
        <c:axId val="630313296"/>
        <c:axId val="630315592"/>
      </c:lineChart>
      <c:catAx>
        <c:axId val="63031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315592"/>
        <c:crosses val="autoZero"/>
        <c:auto val="1"/>
        <c:lblAlgn val="ctr"/>
        <c:lblOffset val="100"/>
        <c:noMultiLvlLbl val="0"/>
      </c:catAx>
      <c:valAx>
        <c:axId val="63031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313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a:t>
            </a:r>
            <a:r>
              <a:rPr lang="sv-SE" baseline="0"/>
              <a:t> (i miljoner kronor) av fjäderfä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Produktionsvärde!$B$50</c:f>
              <c:strCache>
                <c:ptCount val="1"/>
                <c:pt idx="0">
                  <c:v>Poultry</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Produktionsvärde!$C$50:$V$50</c:f>
              <c:numCache>
                <c:formatCode>General</c:formatCode>
                <c:ptCount val="20"/>
                <c:pt idx="0">
                  <c:v>0</c:v>
                </c:pt>
                <c:pt idx="1">
                  <c:v>0</c:v>
                </c:pt>
                <c:pt idx="2">
                  <c:v>0.3795769270946342</c:v>
                </c:pt>
                <c:pt idx="3">
                  <c:v>0.41551524517980315</c:v>
                </c:pt>
                <c:pt idx="4">
                  <c:v>0.10715686847803194</c:v>
                </c:pt>
                <c:pt idx="5">
                  <c:v>0.10191385055525516</c:v>
                </c:pt>
                <c:pt idx="6">
                  <c:v>6.5122447763442351E-2</c:v>
                </c:pt>
                <c:pt idx="7">
                  <c:v>6.6535468134867506E-2</c:v>
                </c:pt>
                <c:pt idx="8">
                  <c:v>0.10377898214566444</c:v>
                </c:pt>
                <c:pt idx="9">
                  <c:v>1.2974427750988907E-3</c:v>
                </c:pt>
                <c:pt idx="10">
                  <c:v>0.10592999824062747</c:v>
                </c:pt>
                <c:pt idx="11">
                  <c:v>0.21675367018855421</c:v>
                </c:pt>
                <c:pt idx="12">
                  <c:v>2.8837515985769295</c:v>
                </c:pt>
                <c:pt idx="13">
                  <c:v>0.16796238723574911</c:v>
                </c:pt>
                <c:pt idx="14">
                  <c:v>9.4060069722120151E-2</c:v>
                </c:pt>
                <c:pt idx="15">
                  <c:v>5.7107785420531805E-2</c:v>
                </c:pt>
                <c:pt idx="16" formatCode="0.00">
                  <c:v>6.6994136722199171E-2</c:v>
                </c:pt>
                <c:pt idx="17" formatCode="0.0">
                  <c:v>5.99351703839908E-2</c:v>
                </c:pt>
                <c:pt idx="18" formatCode="0.0">
                  <c:v>4.8933285116031663E-2</c:v>
                </c:pt>
                <c:pt idx="19" formatCode="0.0">
                  <c:v>0.38348903908536963</c:v>
                </c:pt>
              </c:numCache>
            </c:numRef>
          </c:val>
          <c:smooth val="0"/>
          <c:extLst>
            <c:ext xmlns:c16="http://schemas.microsoft.com/office/drawing/2014/chart" uri="{C3380CC4-5D6E-409C-BE32-E72D297353CC}">
              <c16:uniqueId val="{00000000-4619-4722-847F-09B456DD8786}"/>
            </c:ext>
          </c:extLst>
        </c:ser>
        <c:dLbls>
          <c:showLegendKey val="0"/>
          <c:showVal val="0"/>
          <c:showCatName val="0"/>
          <c:showSerName val="0"/>
          <c:showPercent val="0"/>
          <c:showBubbleSize val="0"/>
        </c:dLbls>
        <c:smooth val="0"/>
        <c:axId val="1039319208"/>
        <c:axId val="1039314944"/>
      </c:lineChart>
      <c:catAx>
        <c:axId val="103931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14944"/>
        <c:crosses val="autoZero"/>
        <c:auto val="1"/>
        <c:lblAlgn val="ctr"/>
        <c:lblOffset val="100"/>
        <c:noMultiLvlLbl val="0"/>
      </c:catAx>
      <c:valAx>
        <c:axId val="10393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19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 av mjölk</a:t>
            </a:r>
            <a:r>
              <a:rPr lang="sv-SE" baseline="0"/>
              <a:t>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Produktionsvärde!$B$53</c:f>
              <c:strCache>
                <c:ptCount val="1"/>
                <c:pt idx="0">
                  <c:v>Milk</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Produktionsvärde!$C$53:$V$53</c:f>
              <c:numCache>
                <c:formatCode>General</c:formatCode>
                <c:ptCount val="20"/>
                <c:pt idx="0">
                  <c:v>246.72566078435744</c:v>
                </c:pt>
                <c:pt idx="1">
                  <c:v>247.50789225739612</c:v>
                </c:pt>
                <c:pt idx="2">
                  <c:v>248.6503075840381</c:v>
                </c:pt>
                <c:pt idx="3">
                  <c:v>245.43871017569683</c:v>
                </c:pt>
                <c:pt idx="4">
                  <c:v>226.20440765676241</c:v>
                </c:pt>
                <c:pt idx="5">
                  <c:v>205.0245128832654</c:v>
                </c:pt>
                <c:pt idx="6">
                  <c:v>191.59253580936931</c:v>
                </c:pt>
                <c:pt idx="7">
                  <c:v>183.2618625272882</c:v>
                </c:pt>
                <c:pt idx="8">
                  <c:v>183.30743533361141</c:v>
                </c:pt>
                <c:pt idx="9">
                  <c:v>207.73084363206689</c:v>
                </c:pt>
                <c:pt idx="10">
                  <c:v>161.66730610553785</c:v>
                </c:pt>
                <c:pt idx="11">
                  <c:v>170.36307110217757</c:v>
                </c:pt>
                <c:pt idx="12">
                  <c:v>179.02312241030899</c:v>
                </c:pt>
                <c:pt idx="13">
                  <c:v>169.04285810302068</c:v>
                </c:pt>
                <c:pt idx="14">
                  <c:v>183.80373683202475</c:v>
                </c:pt>
                <c:pt idx="15">
                  <c:v>184.32431772417587</c:v>
                </c:pt>
                <c:pt idx="16" formatCode="0.00">
                  <c:v>160.33128395076258</c:v>
                </c:pt>
                <c:pt idx="17" formatCode="0.0">
                  <c:v>155.8800096597075</c:v>
                </c:pt>
                <c:pt idx="18" formatCode="0.0">
                  <c:v>177.07853180508368</c:v>
                </c:pt>
                <c:pt idx="19" formatCode="0.0">
                  <c:v>188.91696305189626</c:v>
                </c:pt>
              </c:numCache>
            </c:numRef>
          </c:val>
          <c:smooth val="0"/>
          <c:extLst>
            <c:ext xmlns:c16="http://schemas.microsoft.com/office/drawing/2014/chart" uri="{C3380CC4-5D6E-409C-BE32-E72D297353CC}">
              <c16:uniqueId val="{00000000-6454-4945-9533-06F6DACEAF0E}"/>
            </c:ext>
          </c:extLst>
        </c:ser>
        <c:dLbls>
          <c:showLegendKey val="0"/>
          <c:showVal val="0"/>
          <c:showCatName val="0"/>
          <c:showSerName val="0"/>
          <c:showPercent val="0"/>
          <c:showBubbleSize val="0"/>
        </c:dLbls>
        <c:smooth val="0"/>
        <c:axId val="630308048"/>
        <c:axId val="630306408"/>
      </c:lineChart>
      <c:catAx>
        <c:axId val="63030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306408"/>
        <c:crosses val="autoZero"/>
        <c:auto val="1"/>
        <c:lblAlgn val="ctr"/>
        <c:lblOffset val="100"/>
        <c:noMultiLvlLbl val="0"/>
      </c:catAx>
      <c:valAx>
        <c:axId val="63030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30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a:t>
            </a:r>
            <a:r>
              <a:rPr lang="sv-SE" baseline="0"/>
              <a:t> (i miljoner kronor) av ä</a:t>
            </a:r>
            <a:r>
              <a:rPr lang="sv-SE"/>
              <a:t>gg</a:t>
            </a:r>
            <a:r>
              <a:rPr lang="sv-SE" baseline="0"/>
              <a:t>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Produktionsvärde!$B$54</c:f>
              <c:strCache>
                <c:ptCount val="1"/>
                <c:pt idx="0">
                  <c:v>Eggs</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Produktionsvärde!$C$54:$V$54</c:f>
              <c:numCache>
                <c:formatCode>General</c:formatCode>
                <c:ptCount val="20"/>
                <c:pt idx="0">
                  <c:v>5.6530582298796208</c:v>
                </c:pt>
                <c:pt idx="1">
                  <c:v>7.0741420326552218</c:v>
                </c:pt>
                <c:pt idx="2">
                  <c:v>6.7713787343126866</c:v>
                </c:pt>
                <c:pt idx="3">
                  <c:v>6.3382930755604674</c:v>
                </c:pt>
                <c:pt idx="4">
                  <c:v>6.7745293764885561</c:v>
                </c:pt>
                <c:pt idx="5">
                  <c:v>8.2310667700961577</c:v>
                </c:pt>
                <c:pt idx="6">
                  <c:v>5.5143467313923411</c:v>
                </c:pt>
                <c:pt idx="7">
                  <c:v>3.2872751516558356</c:v>
                </c:pt>
                <c:pt idx="8">
                  <c:v>5.6549002642202986</c:v>
                </c:pt>
                <c:pt idx="9">
                  <c:v>6.8876714253299181</c:v>
                </c:pt>
                <c:pt idx="10">
                  <c:v>7.5097236855099769</c:v>
                </c:pt>
                <c:pt idx="11">
                  <c:v>9.7804369396931818</c:v>
                </c:pt>
                <c:pt idx="12">
                  <c:v>5.6853895253627673</c:v>
                </c:pt>
                <c:pt idx="13">
                  <c:v>11.543753311199284</c:v>
                </c:pt>
                <c:pt idx="14">
                  <c:v>15.366849934244197</c:v>
                </c:pt>
                <c:pt idx="15">
                  <c:v>13.999271736329622</c:v>
                </c:pt>
                <c:pt idx="16" formatCode="0.00">
                  <c:v>13.060674127670312</c:v>
                </c:pt>
                <c:pt idx="17" formatCode="0.0">
                  <c:v>11.724915567110795</c:v>
                </c:pt>
                <c:pt idx="18" formatCode="0.0">
                  <c:v>14.067393171056308</c:v>
                </c:pt>
                <c:pt idx="19" formatCode="0.0">
                  <c:v>19.923632197916657</c:v>
                </c:pt>
              </c:numCache>
            </c:numRef>
          </c:val>
          <c:smooth val="0"/>
          <c:extLst>
            <c:ext xmlns:c16="http://schemas.microsoft.com/office/drawing/2014/chart" uri="{C3380CC4-5D6E-409C-BE32-E72D297353CC}">
              <c16:uniqueId val="{00000000-5589-4D3B-A288-34C777376469}"/>
            </c:ext>
          </c:extLst>
        </c:ser>
        <c:dLbls>
          <c:showLegendKey val="0"/>
          <c:showVal val="0"/>
          <c:showCatName val="0"/>
          <c:showSerName val="0"/>
          <c:showPercent val="0"/>
          <c:showBubbleSize val="0"/>
        </c:dLbls>
        <c:smooth val="0"/>
        <c:axId val="1288833176"/>
        <c:axId val="1288838752"/>
      </c:lineChart>
      <c:catAx>
        <c:axId val="128883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838752"/>
        <c:crosses val="autoZero"/>
        <c:auto val="1"/>
        <c:lblAlgn val="ctr"/>
        <c:lblOffset val="100"/>
        <c:noMultiLvlLbl val="0"/>
      </c:catAx>
      <c:valAx>
        <c:axId val="128883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833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a:t>
            </a:r>
            <a:r>
              <a:rPr lang="sv-SE" baseline="0"/>
              <a:t> (i miljoner kronor) av grönsaker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Produktionsvärde!$B$32</c:f>
              <c:strCache>
                <c:ptCount val="1"/>
                <c:pt idx="0">
                  <c:v>Fresh vegetables</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Produktionsvärde!$C$32:$V$32</c:f>
              <c:numCache>
                <c:formatCode>General</c:formatCode>
                <c:ptCount val="20"/>
                <c:pt idx="0">
                  <c:v>6.4566123900741506</c:v>
                </c:pt>
                <c:pt idx="1">
                  <c:v>7.2412088265903476</c:v>
                </c:pt>
                <c:pt idx="2">
                  <c:v>7.6902663062638226</c:v>
                </c:pt>
                <c:pt idx="3">
                  <c:v>6.7524728316609286</c:v>
                </c:pt>
                <c:pt idx="4">
                  <c:v>6.7892943638701304</c:v>
                </c:pt>
                <c:pt idx="5">
                  <c:v>6.5677153232742711</c:v>
                </c:pt>
                <c:pt idx="6">
                  <c:v>13.979741440349652</c:v>
                </c:pt>
                <c:pt idx="7">
                  <c:v>16.489243640151294</c:v>
                </c:pt>
                <c:pt idx="8">
                  <c:v>14.391808543765512</c:v>
                </c:pt>
                <c:pt idx="9">
                  <c:v>3.898301277633248</c:v>
                </c:pt>
                <c:pt idx="10">
                  <c:v>4.3428151139370748</c:v>
                </c:pt>
                <c:pt idx="11">
                  <c:v>4.8879315730174504</c:v>
                </c:pt>
                <c:pt idx="12">
                  <c:v>7.5605704183632723</c:v>
                </c:pt>
                <c:pt idx="13">
                  <c:v>10.192848505889311</c:v>
                </c:pt>
                <c:pt idx="14">
                  <c:v>10.428835714605954</c:v>
                </c:pt>
                <c:pt idx="15">
                  <c:v>10.564813091167039</c:v>
                </c:pt>
                <c:pt idx="16" formatCode="0.00">
                  <c:v>10.412305748740156</c:v>
                </c:pt>
                <c:pt idx="17" formatCode="0.0">
                  <c:v>10.602842473978958</c:v>
                </c:pt>
                <c:pt idx="18" formatCode="0.0">
                  <c:v>11.360401396156904</c:v>
                </c:pt>
                <c:pt idx="19" formatCode="0.0">
                  <c:v>12.604217300836455</c:v>
                </c:pt>
              </c:numCache>
            </c:numRef>
          </c:val>
          <c:smooth val="0"/>
          <c:extLst>
            <c:ext xmlns:c16="http://schemas.microsoft.com/office/drawing/2014/chart" uri="{C3380CC4-5D6E-409C-BE32-E72D297353CC}">
              <c16:uniqueId val="{00000000-B1C4-4F50-BBBA-BC8A2BAB0D84}"/>
            </c:ext>
          </c:extLst>
        </c:ser>
        <c:dLbls>
          <c:showLegendKey val="0"/>
          <c:showVal val="0"/>
          <c:showCatName val="0"/>
          <c:showSerName val="0"/>
          <c:showPercent val="0"/>
          <c:showBubbleSize val="0"/>
        </c:dLbls>
        <c:smooth val="0"/>
        <c:axId val="827139672"/>
        <c:axId val="827135408"/>
      </c:lineChart>
      <c:catAx>
        <c:axId val="82713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7135408"/>
        <c:crosses val="autoZero"/>
        <c:auto val="1"/>
        <c:lblAlgn val="ctr"/>
        <c:lblOffset val="100"/>
        <c:noMultiLvlLbl val="0"/>
      </c:catAx>
      <c:valAx>
        <c:axId val="82713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7139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 av frukt i Dalarnas län, 1999-2018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Produktionsvärde!$B$35</c:f>
              <c:strCache>
                <c:ptCount val="1"/>
                <c:pt idx="0">
                  <c:v>Fruits</c:v>
                </c:pt>
              </c:strCache>
            </c:strRef>
          </c:tx>
          <c:spPr>
            <a:ln w="28575" cap="rnd">
              <a:solidFill>
                <a:schemeClr val="accent1"/>
              </a:solidFill>
              <a:round/>
            </a:ln>
            <a:effectLst/>
          </c:spPr>
          <c:marker>
            <c:symbol val="none"/>
          </c:marker>
          <c:cat>
            <c:strRef>
              <c:f>Produktionsvärde!$C$6:$V$6</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Produktionsvärde!$C$35:$V$35</c:f>
              <c:numCache>
                <c:formatCode>General</c:formatCode>
                <c:ptCount val="20"/>
                <c:pt idx="0">
                  <c:v>5.7406559104990116</c:v>
                </c:pt>
                <c:pt idx="1">
                  <c:v>5.5144868715709334</c:v>
                </c:pt>
                <c:pt idx="2">
                  <c:v>5.1804661105512633</c:v>
                </c:pt>
                <c:pt idx="3">
                  <c:v>5.6801871936444055</c:v>
                </c:pt>
                <c:pt idx="4">
                  <c:v>8.4796297321091672</c:v>
                </c:pt>
                <c:pt idx="5">
                  <c:v>8.2310849788286582</c:v>
                </c:pt>
                <c:pt idx="6">
                  <c:v>10.534337129261965</c:v>
                </c:pt>
                <c:pt idx="7">
                  <c:v>11.013306890179296</c:v>
                </c:pt>
                <c:pt idx="8">
                  <c:v>12.000800790295177</c:v>
                </c:pt>
                <c:pt idx="9">
                  <c:v>10.552388980938909</c:v>
                </c:pt>
                <c:pt idx="10">
                  <c:v>8.9324155889748571</c:v>
                </c:pt>
                <c:pt idx="11">
                  <c:v>10.245543051790575</c:v>
                </c:pt>
                <c:pt idx="12">
                  <c:v>14.02181106443634</c:v>
                </c:pt>
                <c:pt idx="13">
                  <c:v>16.634743311207799</c:v>
                </c:pt>
                <c:pt idx="14">
                  <c:v>16.563913694294222</c:v>
                </c:pt>
                <c:pt idx="15">
                  <c:v>16.635861888015175</c:v>
                </c:pt>
                <c:pt idx="16" formatCode="0.00">
                  <c:v>15.948841416593302</c:v>
                </c:pt>
                <c:pt idx="17" formatCode="0.0">
                  <c:v>15.479602635461102</c:v>
                </c:pt>
                <c:pt idx="18" formatCode="0.0">
                  <c:v>17.380251510301125</c:v>
                </c:pt>
                <c:pt idx="19" formatCode="0.0">
                  <c:v>19.266900329070712</c:v>
                </c:pt>
              </c:numCache>
            </c:numRef>
          </c:val>
          <c:smooth val="0"/>
          <c:extLst>
            <c:ext xmlns:c16="http://schemas.microsoft.com/office/drawing/2014/chart" uri="{C3380CC4-5D6E-409C-BE32-E72D297353CC}">
              <c16:uniqueId val="{00000000-6CC6-4116-8A4B-4033BD860F08}"/>
            </c:ext>
          </c:extLst>
        </c:ser>
        <c:dLbls>
          <c:showLegendKey val="0"/>
          <c:showVal val="0"/>
          <c:showCatName val="0"/>
          <c:showSerName val="0"/>
          <c:showPercent val="0"/>
          <c:showBubbleSize val="0"/>
        </c:dLbls>
        <c:smooth val="0"/>
        <c:axId val="1288859088"/>
        <c:axId val="1288853184"/>
      </c:lineChart>
      <c:catAx>
        <c:axId val="128885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853184"/>
        <c:crosses val="autoZero"/>
        <c:auto val="1"/>
        <c:lblAlgn val="ctr"/>
        <c:lblOffset val="100"/>
        <c:noMultiLvlLbl val="0"/>
      </c:catAx>
      <c:valAx>
        <c:axId val="12888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88859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Produktionsvärde (i miljoner kronor), Dalarnas län,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Produktionsvärde!$AG$4</c:f>
              <c:strCache>
                <c:ptCount val="1"/>
                <c:pt idx="0">
                  <c:v>2018</c:v>
                </c:pt>
              </c:strCache>
            </c:strRef>
          </c:tx>
          <c:spPr>
            <a:solidFill>
              <a:schemeClr val="accent1"/>
            </a:solidFill>
            <a:ln>
              <a:noFill/>
            </a:ln>
            <a:effectLst/>
          </c:spPr>
          <c:invertIfNegative val="0"/>
          <c:cat>
            <c:strRef>
              <c:f>Produktionsvärde!$AF$5:$AF$15</c:f>
              <c:strCache>
                <c:ptCount val="11"/>
                <c:pt idx="0">
                  <c:v>Mjölk</c:v>
                </c:pt>
                <c:pt idx="1">
                  <c:v>Nötkött</c:v>
                </c:pt>
                <c:pt idx="2">
                  <c:v>Spannmål</c:v>
                </c:pt>
                <c:pt idx="3">
                  <c:v>Potatis</c:v>
                </c:pt>
                <c:pt idx="4">
                  <c:v>Ägg</c:v>
                </c:pt>
                <c:pt idx="5">
                  <c:v>Frukt</c:v>
                </c:pt>
                <c:pt idx="6">
                  <c:v>Griskött</c:v>
                </c:pt>
                <c:pt idx="7">
                  <c:v>Grönsaker</c:v>
                </c:pt>
                <c:pt idx="8">
                  <c:v>Får och lamm</c:v>
                </c:pt>
                <c:pt idx="9">
                  <c:v>Oljeväxter</c:v>
                </c:pt>
                <c:pt idx="10">
                  <c:v>Fjäderfä</c:v>
                </c:pt>
              </c:strCache>
            </c:strRef>
          </c:cat>
          <c:val>
            <c:numRef>
              <c:f>Produktionsvärde!$AG$5:$AG$15</c:f>
              <c:numCache>
                <c:formatCode>0</c:formatCode>
                <c:ptCount val="11"/>
                <c:pt idx="0">
                  <c:v>188.91696305189626</c:v>
                </c:pt>
                <c:pt idx="1">
                  <c:v>111.17718939518444</c:v>
                </c:pt>
                <c:pt idx="2">
                  <c:v>93.487194367213732</c:v>
                </c:pt>
                <c:pt idx="3">
                  <c:v>70.583826224944588</c:v>
                </c:pt>
                <c:pt idx="4">
                  <c:v>19.923632197916657</c:v>
                </c:pt>
                <c:pt idx="5">
                  <c:v>19.266900329070712</c:v>
                </c:pt>
                <c:pt idx="6">
                  <c:v>18.811619363301304</c:v>
                </c:pt>
                <c:pt idx="7">
                  <c:v>12.604217300836455</c:v>
                </c:pt>
                <c:pt idx="8">
                  <c:v>8.3689499615324472</c:v>
                </c:pt>
                <c:pt idx="9">
                  <c:v>6.487255520178735</c:v>
                </c:pt>
                <c:pt idx="10">
                  <c:v>0.38348903908536963</c:v>
                </c:pt>
              </c:numCache>
            </c:numRef>
          </c:val>
          <c:extLst>
            <c:ext xmlns:c16="http://schemas.microsoft.com/office/drawing/2014/chart" uri="{C3380CC4-5D6E-409C-BE32-E72D297353CC}">
              <c16:uniqueId val="{00000000-785D-4D65-8312-B7331AD8A20E}"/>
            </c:ext>
          </c:extLst>
        </c:ser>
        <c:dLbls>
          <c:showLegendKey val="0"/>
          <c:showVal val="0"/>
          <c:showCatName val="0"/>
          <c:showSerName val="0"/>
          <c:showPercent val="0"/>
          <c:showBubbleSize val="0"/>
        </c:dLbls>
        <c:gapWidth val="219"/>
        <c:overlap val="-27"/>
        <c:axId val="1303385888"/>
        <c:axId val="1303391136"/>
      </c:barChart>
      <c:catAx>
        <c:axId val="13033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391136"/>
        <c:crosses val="autoZero"/>
        <c:auto val="1"/>
        <c:lblAlgn val="ctr"/>
        <c:lblOffset val="100"/>
        <c:noMultiLvlLbl val="0"/>
      </c:catAx>
      <c:valAx>
        <c:axId val="130339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385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Totalkonsumtion</a:t>
            </a:r>
            <a:r>
              <a:rPr lang="sv-SE" baseline="0"/>
              <a:t> (ton) av nöt-, gris-, får- och fjäderfäkött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Totalkonsumtion!$Z$25</c:f>
              <c:strCache>
                <c:ptCount val="1"/>
                <c:pt idx="0">
                  <c:v>Nötkött</c:v>
                </c:pt>
              </c:strCache>
            </c:strRef>
          </c:tx>
          <c:spPr>
            <a:ln w="28575" cap="rnd">
              <a:solidFill>
                <a:schemeClr val="accent1"/>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Totalkonsumtion!$AA$25:$AT$25</c:f>
              <c:numCache>
                <c:formatCode>General</c:formatCode>
                <c:ptCount val="20"/>
                <c:pt idx="0">
                  <c:v>6054.8084999999992</c:v>
                </c:pt>
                <c:pt idx="1">
                  <c:v>6274.7404500000002</c:v>
                </c:pt>
                <c:pt idx="2">
                  <c:v>6022.1973999999991</c:v>
                </c:pt>
                <c:pt idx="3">
                  <c:v>6747.1520399999999</c:v>
                </c:pt>
                <c:pt idx="4">
                  <c:v>6960.0084000000006</c:v>
                </c:pt>
                <c:pt idx="5">
                  <c:v>7016.9876400000003</c:v>
                </c:pt>
                <c:pt idx="6">
                  <c:v>7067.6006499999994</c:v>
                </c:pt>
                <c:pt idx="7">
                  <c:v>7157.4575600000007</c:v>
                </c:pt>
                <c:pt idx="8">
                  <c:v>7039.2837199999994</c:v>
                </c:pt>
                <c:pt idx="9">
                  <c:v>6924.2617</c:v>
                </c:pt>
                <c:pt idx="10">
                  <c:v>6922.40816</c:v>
                </c:pt>
                <c:pt idx="11">
                  <c:v>7125.6488399999998</c:v>
                </c:pt>
                <c:pt idx="12">
                  <c:v>7259.8312500000002</c:v>
                </c:pt>
                <c:pt idx="13">
                  <c:v>7157.2433999999994</c:v>
                </c:pt>
                <c:pt idx="14">
                  <c:v>7233.2619199999999</c:v>
                </c:pt>
                <c:pt idx="15">
                  <c:v>7310.04763</c:v>
                </c:pt>
                <c:pt idx="16">
                  <c:v>7337.6410800000003</c:v>
                </c:pt>
                <c:pt idx="17">
                  <c:v>7380.7341400000005</c:v>
                </c:pt>
                <c:pt idx="18">
                  <c:v>7125.5084999999999</c:v>
                </c:pt>
                <c:pt idx="19">
                  <c:v>6978.7412999999997</c:v>
                </c:pt>
              </c:numCache>
            </c:numRef>
          </c:val>
          <c:smooth val="0"/>
          <c:extLst>
            <c:ext xmlns:c16="http://schemas.microsoft.com/office/drawing/2014/chart" uri="{C3380CC4-5D6E-409C-BE32-E72D297353CC}">
              <c16:uniqueId val="{00000000-0169-48F5-B2EA-03EDFC4A4B1F}"/>
            </c:ext>
          </c:extLst>
        </c:ser>
        <c:ser>
          <c:idx val="1"/>
          <c:order val="1"/>
          <c:tx>
            <c:strRef>
              <c:f>Totalkonsumtion!$Z$26</c:f>
              <c:strCache>
                <c:ptCount val="1"/>
                <c:pt idx="0">
                  <c:v>Griskött</c:v>
                </c:pt>
              </c:strCache>
            </c:strRef>
          </c:tx>
          <c:spPr>
            <a:ln w="28575" cap="rnd">
              <a:solidFill>
                <a:schemeClr val="accent2"/>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Totalkonsumtion!$AA$26:$AT$26</c:f>
              <c:numCache>
                <c:formatCode>General</c:formatCode>
                <c:ptCount val="20"/>
                <c:pt idx="0">
                  <c:v>10072.6425</c:v>
                </c:pt>
                <c:pt idx="1">
                  <c:v>9836.4556499999999</c:v>
                </c:pt>
                <c:pt idx="2">
                  <c:v>9570.6954999999998</c:v>
                </c:pt>
                <c:pt idx="3">
                  <c:v>9961.6623600000003</c:v>
                </c:pt>
                <c:pt idx="4">
                  <c:v>9907.7115999999987</c:v>
                </c:pt>
                <c:pt idx="5">
                  <c:v>10028.60586</c:v>
                </c:pt>
                <c:pt idx="6">
                  <c:v>9891.3318500000005</c:v>
                </c:pt>
                <c:pt idx="7">
                  <c:v>9815.3115999999991</c:v>
                </c:pt>
                <c:pt idx="8">
                  <c:v>9952.5659800000012</c:v>
                </c:pt>
                <c:pt idx="9">
                  <c:v>10002.93742</c:v>
                </c:pt>
                <c:pt idx="10">
                  <c:v>9982.7539399999987</c:v>
                </c:pt>
                <c:pt idx="11">
                  <c:v>10242.427589999999</c:v>
                </c:pt>
                <c:pt idx="12">
                  <c:v>10313.108850000001</c:v>
                </c:pt>
                <c:pt idx="13">
                  <c:v>9950.4488999999994</c:v>
                </c:pt>
                <c:pt idx="14">
                  <c:v>10148.199909999999</c:v>
                </c:pt>
                <c:pt idx="15">
                  <c:v>9792.2843300000004</c:v>
                </c:pt>
                <c:pt idx="16">
                  <c:v>9588.6753599999993</c:v>
                </c:pt>
                <c:pt idx="17">
                  <c:v>9540.3244300000006</c:v>
                </c:pt>
                <c:pt idx="18">
                  <c:v>9383.3503499999988</c:v>
                </c:pt>
                <c:pt idx="19">
                  <c:v>9325.0917699999991</c:v>
                </c:pt>
              </c:numCache>
            </c:numRef>
          </c:val>
          <c:smooth val="0"/>
          <c:extLst>
            <c:ext xmlns:c16="http://schemas.microsoft.com/office/drawing/2014/chart" uri="{C3380CC4-5D6E-409C-BE32-E72D297353CC}">
              <c16:uniqueId val="{00000001-0169-48F5-B2EA-03EDFC4A4B1F}"/>
            </c:ext>
          </c:extLst>
        </c:ser>
        <c:ser>
          <c:idx val="2"/>
          <c:order val="2"/>
          <c:tx>
            <c:strRef>
              <c:f>Totalkonsumtion!$Z$27</c:f>
              <c:strCache>
                <c:ptCount val="1"/>
                <c:pt idx="0">
                  <c:v>Fårkött</c:v>
                </c:pt>
              </c:strCache>
            </c:strRef>
          </c:tx>
          <c:spPr>
            <a:ln w="28575" cap="rnd">
              <a:solidFill>
                <a:schemeClr val="accent3"/>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Totalkonsumtion!$AA$27:$AT$27</c:f>
              <c:numCache>
                <c:formatCode>General</c:formatCode>
                <c:ptCount val="20"/>
                <c:pt idx="0">
                  <c:v>255.32325</c:v>
                </c:pt>
                <c:pt idx="1">
                  <c:v>261.56345999999996</c:v>
                </c:pt>
                <c:pt idx="2">
                  <c:v>285.32029999999997</c:v>
                </c:pt>
                <c:pt idx="3">
                  <c:v>276.63600000000002</c:v>
                </c:pt>
                <c:pt idx="4">
                  <c:v>301.40680000000003</c:v>
                </c:pt>
                <c:pt idx="5">
                  <c:v>276.04199999999997</c:v>
                </c:pt>
                <c:pt idx="6">
                  <c:v>325.39089999999999</c:v>
                </c:pt>
                <c:pt idx="7">
                  <c:v>363.93852000000004</c:v>
                </c:pt>
                <c:pt idx="8">
                  <c:v>366.57193999999998</c:v>
                </c:pt>
                <c:pt idx="9">
                  <c:v>394.48980999999998</c:v>
                </c:pt>
                <c:pt idx="10">
                  <c:v>445.09093999999999</c:v>
                </c:pt>
                <c:pt idx="11">
                  <c:v>393.40674000000001</c:v>
                </c:pt>
                <c:pt idx="12">
                  <c:v>428.67574999999999</c:v>
                </c:pt>
                <c:pt idx="13">
                  <c:v>436.95690000000002</c:v>
                </c:pt>
                <c:pt idx="14">
                  <c:v>457.62584999999996</c:v>
                </c:pt>
                <c:pt idx="15">
                  <c:v>479.71315999999996</c:v>
                </c:pt>
                <c:pt idx="16">
                  <c:v>494.60928000000001</c:v>
                </c:pt>
                <c:pt idx="17">
                  <c:v>532.07297000000005</c:v>
                </c:pt>
                <c:pt idx="18">
                  <c:v>546.57515000000001</c:v>
                </c:pt>
                <c:pt idx="19">
                  <c:v>534.17525999999998</c:v>
                </c:pt>
              </c:numCache>
            </c:numRef>
          </c:val>
          <c:smooth val="0"/>
          <c:extLst>
            <c:ext xmlns:c16="http://schemas.microsoft.com/office/drawing/2014/chart" uri="{C3380CC4-5D6E-409C-BE32-E72D297353CC}">
              <c16:uniqueId val="{00000002-0169-48F5-B2EA-03EDFC4A4B1F}"/>
            </c:ext>
          </c:extLst>
        </c:ser>
        <c:ser>
          <c:idx val="3"/>
          <c:order val="3"/>
          <c:tx>
            <c:strRef>
              <c:f>Totalkonsumtion!$Z$28</c:f>
              <c:strCache>
                <c:ptCount val="1"/>
                <c:pt idx="0">
                  <c:v>Fjäderfäkött</c:v>
                </c:pt>
              </c:strCache>
            </c:strRef>
          </c:tx>
          <c:spPr>
            <a:ln w="28575" cap="rnd">
              <a:solidFill>
                <a:schemeClr val="accent4"/>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Totalkonsumtion!$AA$28:$AT$28</c:f>
              <c:numCache>
                <c:formatCode>General</c:formatCode>
                <c:ptCount val="20"/>
                <c:pt idx="0">
                  <c:v>3215.3895000000007</c:v>
                </c:pt>
                <c:pt idx="1">
                  <c:v>3558.9326099999998</c:v>
                </c:pt>
                <c:pt idx="2">
                  <c:v>3853.2091</c:v>
                </c:pt>
                <c:pt idx="3">
                  <c:v>4096.9791599999999</c:v>
                </c:pt>
                <c:pt idx="4">
                  <c:v>3954.2359999999999</c:v>
                </c:pt>
                <c:pt idx="5">
                  <c:v>4104.7445399999997</c:v>
                </c:pt>
                <c:pt idx="6">
                  <c:v>4334.8686000000007</c:v>
                </c:pt>
                <c:pt idx="7">
                  <c:v>4488.5750800000005</c:v>
                </c:pt>
                <c:pt idx="8">
                  <c:v>4600.0644199999997</c:v>
                </c:pt>
                <c:pt idx="9">
                  <c:v>4990.4340300000003</c:v>
                </c:pt>
                <c:pt idx="10">
                  <c:v>4840.7095399999998</c:v>
                </c:pt>
                <c:pt idx="11">
                  <c:v>5089.3533900000002</c:v>
                </c:pt>
                <c:pt idx="12">
                  <c:v>5182.8280999999997</c:v>
                </c:pt>
                <c:pt idx="13">
                  <c:v>5251.7794499999991</c:v>
                </c:pt>
                <c:pt idx="14">
                  <c:v>5621.8642299999992</c:v>
                </c:pt>
                <c:pt idx="15">
                  <c:v>5965.7351699999999</c:v>
                </c:pt>
                <c:pt idx="16">
                  <c:v>6295.0271999999995</c:v>
                </c:pt>
                <c:pt idx="17">
                  <c:v>6729.1581499999993</c:v>
                </c:pt>
                <c:pt idx="18">
                  <c:v>6687.6760500000009</c:v>
                </c:pt>
                <c:pt idx="19">
                  <c:v>6375.6401999999998</c:v>
                </c:pt>
              </c:numCache>
            </c:numRef>
          </c:val>
          <c:smooth val="0"/>
          <c:extLst>
            <c:ext xmlns:c16="http://schemas.microsoft.com/office/drawing/2014/chart" uri="{C3380CC4-5D6E-409C-BE32-E72D297353CC}">
              <c16:uniqueId val="{00000003-0169-48F5-B2EA-03EDFC4A4B1F}"/>
            </c:ext>
          </c:extLst>
        </c:ser>
        <c:dLbls>
          <c:showLegendKey val="0"/>
          <c:showVal val="0"/>
          <c:showCatName val="0"/>
          <c:showSerName val="0"/>
          <c:showPercent val="0"/>
          <c:showBubbleSize val="0"/>
        </c:dLbls>
        <c:smooth val="0"/>
        <c:axId val="1303503640"/>
        <c:axId val="1303502984"/>
      </c:lineChart>
      <c:catAx>
        <c:axId val="130350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502984"/>
        <c:crosses val="autoZero"/>
        <c:auto val="1"/>
        <c:lblAlgn val="ctr"/>
        <c:lblOffset val="100"/>
        <c:noMultiLvlLbl val="0"/>
      </c:catAx>
      <c:valAx>
        <c:axId val="1303502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503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Rörelsemarginal för primärproduktion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'Näringsliv, LMK'!$B$70</c:f>
              <c:strCache>
                <c:ptCount val="1"/>
                <c:pt idx="0">
                  <c:v>Rörelsemarginal</c:v>
                </c:pt>
              </c:strCache>
            </c:strRef>
          </c:tx>
          <c:spPr>
            <a:ln w="28575" cap="rnd">
              <a:solidFill>
                <a:schemeClr val="accent1"/>
              </a:solidFill>
              <a:round/>
            </a:ln>
            <a:effectLst/>
          </c:spPr>
          <c:marker>
            <c:symbol val="none"/>
          </c:marker>
          <c:cat>
            <c:strRef>
              <c:f>'Näringsliv, LMK'!$J$63:$L$63</c:f>
              <c:strCache>
                <c:ptCount val="3"/>
                <c:pt idx="0">
                  <c:v>2015</c:v>
                </c:pt>
                <c:pt idx="1">
                  <c:v>2016</c:v>
                </c:pt>
                <c:pt idx="2">
                  <c:v>2017</c:v>
                </c:pt>
              </c:strCache>
            </c:strRef>
          </c:cat>
          <c:val>
            <c:numRef>
              <c:f>'Näringsliv, LMK'!$J$70:$L$70</c:f>
              <c:numCache>
                <c:formatCode>General</c:formatCode>
                <c:ptCount val="3"/>
                <c:pt idx="0">
                  <c:v>0.2552051201216376</c:v>
                </c:pt>
                <c:pt idx="1">
                  <c:v>0.27537876674550504</c:v>
                </c:pt>
                <c:pt idx="2">
                  <c:v>0.31472140966708456</c:v>
                </c:pt>
              </c:numCache>
            </c:numRef>
          </c:val>
          <c:smooth val="0"/>
          <c:extLst>
            <c:ext xmlns:c16="http://schemas.microsoft.com/office/drawing/2014/chart" uri="{C3380CC4-5D6E-409C-BE32-E72D297353CC}">
              <c16:uniqueId val="{00000000-F800-4575-A2E2-D930F1BE5E6E}"/>
            </c:ext>
          </c:extLst>
        </c:ser>
        <c:dLbls>
          <c:showLegendKey val="0"/>
          <c:showVal val="0"/>
          <c:showCatName val="0"/>
          <c:showSerName val="0"/>
          <c:showPercent val="0"/>
          <c:showBubbleSize val="0"/>
        </c:dLbls>
        <c:smooth val="0"/>
        <c:axId val="821071928"/>
        <c:axId val="821070944"/>
      </c:lineChart>
      <c:catAx>
        <c:axId val="821071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70944"/>
        <c:crosses val="autoZero"/>
        <c:auto val="1"/>
        <c:lblAlgn val="ctr"/>
        <c:lblOffset val="100"/>
        <c:noMultiLvlLbl val="0"/>
      </c:catAx>
      <c:valAx>
        <c:axId val="82107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71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Totalkonsumtion</a:t>
            </a:r>
            <a:r>
              <a:rPr lang="sv-SE" baseline="0"/>
              <a:t> (1 000 liter eller ton) av mjölk, ost, och ägg, i Dalarnas län,1999-2018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Totalkonsumtion!$Z$30</c:f>
              <c:strCache>
                <c:ptCount val="1"/>
                <c:pt idx="0">
                  <c:v>Mjölk</c:v>
                </c:pt>
              </c:strCache>
            </c:strRef>
          </c:tx>
          <c:spPr>
            <a:ln w="28575" cap="rnd">
              <a:solidFill>
                <a:schemeClr val="accent1"/>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Totalkonsumtion!$AA$30:$AT$30</c:f>
              <c:numCache>
                <c:formatCode>General</c:formatCode>
                <c:ptCount val="20"/>
                <c:pt idx="0">
                  <c:v>31617.996749999998</c:v>
                </c:pt>
                <c:pt idx="1">
                  <c:v>31690.917510000003</c:v>
                </c:pt>
                <c:pt idx="2">
                  <c:v>31357.531999999999</c:v>
                </c:pt>
                <c:pt idx="3">
                  <c:v>31221.13896</c:v>
                </c:pt>
                <c:pt idx="4">
                  <c:v>30754.554399999997</c:v>
                </c:pt>
                <c:pt idx="5">
                  <c:v>30475.036800000002</c:v>
                </c:pt>
                <c:pt idx="6">
                  <c:v>29800.842849999997</c:v>
                </c:pt>
                <c:pt idx="7">
                  <c:v>28480.9463</c:v>
                </c:pt>
                <c:pt idx="8">
                  <c:v>27597.63034</c:v>
                </c:pt>
                <c:pt idx="9">
                  <c:v>26905.308510000003</c:v>
                </c:pt>
                <c:pt idx="10">
                  <c:v>26514.703140000001</c:v>
                </c:pt>
                <c:pt idx="11">
                  <c:v>26518.938839999999</c:v>
                </c:pt>
                <c:pt idx="12">
                  <c:v>25197.837149999999</c:v>
                </c:pt>
                <c:pt idx="13">
                  <c:v>24712.9548</c:v>
                </c:pt>
                <c:pt idx="14">
                  <c:v>24501.01066</c:v>
                </c:pt>
                <c:pt idx="15">
                  <c:v>22872.835030000002</c:v>
                </c:pt>
                <c:pt idx="16">
                  <c:v>22937.505360000003</c:v>
                </c:pt>
                <c:pt idx="17">
                  <c:v>22088.141529999997</c:v>
                </c:pt>
                <c:pt idx="18">
                  <c:v>21244.889599999999</c:v>
                </c:pt>
                <c:pt idx="19">
                  <c:v>20847.19469</c:v>
                </c:pt>
              </c:numCache>
            </c:numRef>
          </c:val>
          <c:smooth val="0"/>
          <c:extLst>
            <c:ext xmlns:c16="http://schemas.microsoft.com/office/drawing/2014/chart" uri="{C3380CC4-5D6E-409C-BE32-E72D297353CC}">
              <c16:uniqueId val="{00000000-60F9-44AB-9D1D-3D2E3017B0D7}"/>
            </c:ext>
          </c:extLst>
        </c:ser>
        <c:ser>
          <c:idx val="1"/>
          <c:order val="1"/>
          <c:tx>
            <c:strRef>
              <c:f>Totalkonsumtion!$Z$31</c:f>
              <c:strCache>
                <c:ptCount val="1"/>
                <c:pt idx="0">
                  <c:v>Ost</c:v>
                </c:pt>
              </c:strCache>
            </c:strRef>
          </c:tx>
          <c:spPr>
            <a:ln w="28575" cap="rnd">
              <a:solidFill>
                <a:schemeClr val="accent2"/>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Totalkonsumtion!$AA$31:$AT$31</c:f>
              <c:numCache>
                <c:formatCode>General</c:formatCode>
                <c:ptCount val="20"/>
                <c:pt idx="0">
                  <c:v>4750.1347500000002</c:v>
                </c:pt>
                <c:pt idx="1">
                  <c:v>4671.968609999999</c:v>
                </c:pt>
                <c:pt idx="2">
                  <c:v>4761.8019000000004</c:v>
                </c:pt>
                <c:pt idx="3">
                  <c:v>4866.0272400000003</c:v>
                </c:pt>
                <c:pt idx="4">
                  <c:v>4919.2907999999998</c:v>
                </c:pt>
                <c:pt idx="5">
                  <c:v>4941.1517999999996</c:v>
                </c:pt>
                <c:pt idx="6">
                  <c:v>4952.5598</c:v>
                </c:pt>
                <c:pt idx="7">
                  <c:v>5012.4259799999991</c:v>
                </c:pt>
                <c:pt idx="8">
                  <c:v>4969.3925399999998</c:v>
                </c:pt>
                <c:pt idx="9">
                  <c:v>5018.0207300000002</c:v>
                </c:pt>
                <c:pt idx="10">
                  <c:v>5349.3849</c:v>
                </c:pt>
                <c:pt idx="11">
                  <c:v>5219.5654799999993</c:v>
                </c:pt>
                <c:pt idx="12">
                  <c:v>5163.4685500000005</c:v>
                </c:pt>
                <c:pt idx="13">
                  <c:v>5254.5450000000001</c:v>
                </c:pt>
                <c:pt idx="14">
                  <c:v>5233.5756300000003</c:v>
                </c:pt>
                <c:pt idx="15">
                  <c:v>5650.5747799999999</c:v>
                </c:pt>
                <c:pt idx="16">
                  <c:v>5685.1964400000006</c:v>
                </c:pt>
                <c:pt idx="17">
                  <c:v>5605.2606999999998</c:v>
                </c:pt>
                <c:pt idx="18">
                  <c:v>5419.9651000000003</c:v>
                </c:pt>
                <c:pt idx="19">
                  <c:v>5468.1166399999993</c:v>
                </c:pt>
              </c:numCache>
            </c:numRef>
          </c:val>
          <c:smooth val="0"/>
          <c:extLst>
            <c:ext xmlns:c16="http://schemas.microsoft.com/office/drawing/2014/chart" uri="{C3380CC4-5D6E-409C-BE32-E72D297353CC}">
              <c16:uniqueId val="{00000001-60F9-44AB-9D1D-3D2E3017B0D7}"/>
            </c:ext>
          </c:extLst>
        </c:ser>
        <c:ser>
          <c:idx val="2"/>
          <c:order val="2"/>
          <c:tx>
            <c:strRef>
              <c:f>Totalkonsumtion!$Z$32</c:f>
              <c:strCache>
                <c:ptCount val="1"/>
                <c:pt idx="0">
                  <c:v>Ägg</c:v>
                </c:pt>
              </c:strCache>
            </c:strRef>
          </c:tx>
          <c:spPr>
            <a:ln w="28575" cap="rnd">
              <a:solidFill>
                <a:schemeClr val="accent3"/>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Totalkonsumtion!$AA$32:$AT$32</c:f>
              <c:numCache>
                <c:formatCode>General</c:formatCode>
                <c:ptCount val="20"/>
                <c:pt idx="0">
                  <c:v>3336.0367500000002</c:v>
                </c:pt>
                <c:pt idx="1">
                  <c:v>3339.1080000000002</c:v>
                </c:pt>
                <c:pt idx="2">
                  <c:v>3282.5684999999999</c:v>
                </c:pt>
                <c:pt idx="3">
                  <c:v>3114.9213599999998</c:v>
                </c:pt>
                <c:pt idx="4">
                  <c:v>3177.2148000000002</c:v>
                </c:pt>
                <c:pt idx="5">
                  <c:v>3433.9624800000001</c:v>
                </c:pt>
                <c:pt idx="6">
                  <c:v>3322.8477499999999</c:v>
                </c:pt>
                <c:pt idx="7">
                  <c:v>3391.2453000000005</c:v>
                </c:pt>
                <c:pt idx="8">
                  <c:v>3370.8081400000001</c:v>
                </c:pt>
                <c:pt idx="9">
                  <c:v>3453.85484</c:v>
                </c:pt>
                <c:pt idx="10">
                  <c:v>3596.6665400000002</c:v>
                </c:pt>
                <c:pt idx="11">
                  <c:v>3709.65933</c:v>
                </c:pt>
                <c:pt idx="12">
                  <c:v>3761.2840000000001</c:v>
                </c:pt>
                <c:pt idx="13">
                  <c:v>3899.4254999999998</c:v>
                </c:pt>
                <c:pt idx="14">
                  <c:v>3985.50513</c:v>
                </c:pt>
                <c:pt idx="15">
                  <c:v>3885.11879</c:v>
                </c:pt>
                <c:pt idx="16">
                  <c:v>4015.8901199999996</c:v>
                </c:pt>
                <c:pt idx="17">
                  <c:v>4273.6556200000005</c:v>
                </c:pt>
                <c:pt idx="18">
                  <c:v>4169.4240500000005</c:v>
                </c:pt>
                <c:pt idx="19">
                  <c:v>3983.3391699999997</c:v>
                </c:pt>
              </c:numCache>
            </c:numRef>
          </c:val>
          <c:smooth val="0"/>
          <c:extLst>
            <c:ext xmlns:c16="http://schemas.microsoft.com/office/drawing/2014/chart" uri="{C3380CC4-5D6E-409C-BE32-E72D297353CC}">
              <c16:uniqueId val="{00000002-60F9-44AB-9D1D-3D2E3017B0D7}"/>
            </c:ext>
          </c:extLst>
        </c:ser>
        <c:dLbls>
          <c:showLegendKey val="0"/>
          <c:showVal val="0"/>
          <c:showCatName val="0"/>
          <c:showSerName val="0"/>
          <c:showPercent val="0"/>
          <c:showBubbleSize val="0"/>
        </c:dLbls>
        <c:smooth val="0"/>
        <c:axId val="827009456"/>
        <c:axId val="827010112"/>
      </c:lineChart>
      <c:catAx>
        <c:axId val="82700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7010112"/>
        <c:crosses val="autoZero"/>
        <c:auto val="1"/>
        <c:lblAlgn val="ctr"/>
        <c:lblOffset val="100"/>
        <c:noMultiLvlLbl val="0"/>
      </c:catAx>
      <c:valAx>
        <c:axId val="82701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700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Totalkonsumtion</a:t>
            </a:r>
            <a:r>
              <a:rPr lang="sv-SE" baseline="0"/>
              <a:t> (ton) av mjöl och gryn, potatis, köksväxter, och frukt och bär,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Totalkonsumtion!$Z$33</c:f>
              <c:strCache>
                <c:ptCount val="1"/>
                <c:pt idx="0">
                  <c:v>Mjöl och gryn</c:v>
                </c:pt>
              </c:strCache>
            </c:strRef>
          </c:tx>
          <c:spPr>
            <a:ln w="28575" cap="rnd">
              <a:solidFill>
                <a:schemeClr val="accent1"/>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Totalkonsumtion!$AA$33:$AT$33</c:f>
              <c:numCache>
                <c:formatCode>General</c:formatCode>
                <c:ptCount val="20"/>
                <c:pt idx="0">
                  <c:v>18588.09375</c:v>
                </c:pt>
                <c:pt idx="1">
                  <c:v>19786.997489999998</c:v>
                </c:pt>
                <c:pt idx="2">
                  <c:v>18958.564399999999</c:v>
                </c:pt>
                <c:pt idx="3">
                  <c:v>18985.528680000003</c:v>
                </c:pt>
                <c:pt idx="4">
                  <c:v>19154.540400000002</c:v>
                </c:pt>
                <c:pt idx="5">
                  <c:v>17953.771680000002</c:v>
                </c:pt>
                <c:pt idx="6">
                  <c:v>17970.95335</c:v>
                </c:pt>
                <c:pt idx="7">
                  <c:v>18133.512469999998</c:v>
                </c:pt>
                <c:pt idx="8">
                  <c:v>17953.756519999999</c:v>
                </c:pt>
                <c:pt idx="9">
                  <c:v>18309.292790000003</c:v>
                </c:pt>
                <c:pt idx="10">
                  <c:v>16838.813140000002</c:v>
                </c:pt>
                <c:pt idx="11">
                  <c:v>16689.311279999998</c:v>
                </c:pt>
                <c:pt idx="12">
                  <c:v>15678.469849999999</c:v>
                </c:pt>
                <c:pt idx="13">
                  <c:v>15877.02255</c:v>
                </c:pt>
                <c:pt idx="14">
                  <c:v>16125.07086</c:v>
                </c:pt>
                <c:pt idx="15">
                  <c:v>16296.30229</c:v>
                </c:pt>
                <c:pt idx="16">
                  <c:v>16041.078240000001</c:v>
                </c:pt>
                <c:pt idx="17">
                  <c:v>16380.44967</c:v>
                </c:pt>
                <c:pt idx="18">
                  <c:v>16191.215699999999</c:v>
                </c:pt>
                <c:pt idx="19">
                  <c:v>16036.745439999999</c:v>
                </c:pt>
              </c:numCache>
            </c:numRef>
          </c:val>
          <c:smooth val="0"/>
          <c:extLst>
            <c:ext xmlns:c16="http://schemas.microsoft.com/office/drawing/2014/chart" uri="{C3380CC4-5D6E-409C-BE32-E72D297353CC}">
              <c16:uniqueId val="{00000000-D332-4012-BF95-D11CC380C9DD}"/>
            </c:ext>
          </c:extLst>
        </c:ser>
        <c:ser>
          <c:idx val="1"/>
          <c:order val="1"/>
          <c:tx>
            <c:strRef>
              <c:f>Totalkonsumtion!$Z$34</c:f>
              <c:strCache>
                <c:ptCount val="1"/>
                <c:pt idx="0">
                  <c:v>Matpotatis</c:v>
                </c:pt>
              </c:strCache>
            </c:strRef>
          </c:tx>
          <c:spPr>
            <a:ln w="28575" cap="rnd">
              <a:solidFill>
                <a:schemeClr val="accent2"/>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Totalkonsumtion!$AA$34:$AT$34</c:f>
              <c:numCache>
                <c:formatCode>General</c:formatCode>
                <c:ptCount val="20"/>
                <c:pt idx="0">
                  <c:v>23456.07</c:v>
                </c:pt>
                <c:pt idx="1">
                  <c:v>23262.452399999998</c:v>
                </c:pt>
                <c:pt idx="2">
                  <c:v>23158.036</c:v>
                </c:pt>
                <c:pt idx="3">
                  <c:v>23126.769599999996</c:v>
                </c:pt>
                <c:pt idx="4">
                  <c:v>23117.072</c:v>
                </c:pt>
                <c:pt idx="5">
                  <c:v>23077.111199999999</c:v>
                </c:pt>
                <c:pt idx="6">
                  <c:v>23053.117999999999</c:v>
                </c:pt>
                <c:pt idx="7">
                  <c:v>23049.439599999998</c:v>
                </c:pt>
                <c:pt idx="8">
                  <c:v>23041.664799999999</c:v>
                </c:pt>
                <c:pt idx="9">
                  <c:v>23062.481199999998</c:v>
                </c:pt>
                <c:pt idx="10">
                  <c:v>23111.554399999997</c:v>
                </c:pt>
                <c:pt idx="11">
                  <c:v>23161.129199999999</c:v>
                </c:pt>
                <c:pt idx="12">
                  <c:v>23120.833999999999</c:v>
                </c:pt>
                <c:pt idx="13">
                  <c:v>23119.998</c:v>
                </c:pt>
                <c:pt idx="14">
                  <c:v>23186.376399999997</c:v>
                </c:pt>
                <c:pt idx="15">
                  <c:v>23316.290799999995</c:v>
                </c:pt>
                <c:pt idx="16">
                  <c:v>23493.940799999997</c:v>
                </c:pt>
                <c:pt idx="17">
                  <c:v>23786.791599999997</c:v>
                </c:pt>
                <c:pt idx="18">
                  <c:v>23923.394</c:v>
                </c:pt>
                <c:pt idx="19">
                  <c:v>24009.167599999997</c:v>
                </c:pt>
              </c:numCache>
            </c:numRef>
          </c:val>
          <c:smooth val="0"/>
          <c:extLst>
            <c:ext xmlns:c16="http://schemas.microsoft.com/office/drawing/2014/chart" uri="{C3380CC4-5D6E-409C-BE32-E72D297353CC}">
              <c16:uniqueId val="{00000001-D332-4012-BF95-D11CC380C9DD}"/>
            </c:ext>
          </c:extLst>
        </c:ser>
        <c:ser>
          <c:idx val="2"/>
          <c:order val="2"/>
          <c:tx>
            <c:strRef>
              <c:f>Totalkonsumtion!$Z$35</c:f>
              <c:strCache>
                <c:ptCount val="1"/>
                <c:pt idx="0">
                  <c:v>Köksväxter</c:v>
                </c:pt>
              </c:strCache>
            </c:strRef>
          </c:tx>
          <c:spPr>
            <a:ln w="28575" cap="rnd">
              <a:solidFill>
                <a:schemeClr val="accent3"/>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Totalkonsumtion!$AA$35:$AT$35</c:f>
              <c:numCache>
                <c:formatCode>General</c:formatCode>
                <c:ptCount val="20"/>
                <c:pt idx="0">
                  <c:v>18543.20175</c:v>
                </c:pt>
                <c:pt idx="1">
                  <c:v>18315.007380000003</c:v>
                </c:pt>
                <c:pt idx="2">
                  <c:v>18676.014199999998</c:v>
                </c:pt>
                <c:pt idx="3">
                  <c:v>18078.162599999996</c:v>
                </c:pt>
                <c:pt idx="4">
                  <c:v>18607.0308</c:v>
                </c:pt>
                <c:pt idx="5">
                  <c:v>20278.045320000005</c:v>
                </c:pt>
                <c:pt idx="6">
                  <c:v>19644.786199999999</c:v>
                </c:pt>
                <c:pt idx="7">
                  <c:v>20885.108250000001</c:v>
                </c:pt>
                <c:pt idx="8">
                  <c:v>20500.466840000001</c:v>
                </c:pt>
                <c:pt idx="9">
                  <c:v>20825.199830000001</c:v>
                </c:pt>
                <c:pt idx="10">
                  <c:v>20924.803259999997</c:v>
                </c:pt>
                <c:pt idx="11">
                  <c:v>20825.622990000003</c:v>
                </c:pt>
                <c:pt idx="12">
                  <c:v>22329.858099999998</c:v>
                </c:pt>
                <c:pt idx="13">
                  <c:v>22774.304250000001</c:v>
                </c:pt>
                <c:pt idx="14">
                  <c:v>22517.96531</c:v>
                </c:pt>
                <c:pt idx="15">
                  <c:v>22791.953160000001</c:v>
                </c:pt>
                <c:pt idx="16">
                  <c:v>23007.762360000004</c:v>
                </c:pt>
                <c:pt idx="17">
                  <c:v>23160.823400000001</c:v>
                </c:pt>
                <c:pt idx="18">
                  <c:v>22970.464549999997</c:v>
                </c:pt>
                <c:pt idx="19">
                  <c:v>22171.145199999999</c:v>
                </c:pt>
              </c:numCache>
            </c:numRef>
          </c:val>
          <c:smooth val="0"/>
          <c:extLst>
            <c:ext xmlns:c16="http://schemas.microsoft.com/office/drawing/2014/chart" uri="{C3380CC4-5D6E-409C-BE32-E72D297353CC}">
              <c16:uniqueId val="{00000002-D332-4012-BF95-D11CC380C9DD}"/>
            </c:ext>
          </c:extLst>
        </c:ser>
        <c:ser>
          <c:idx val="3"/>
          <c:order val="3"/>
          <c:tx>
            <c:strRef>
              <c:f>Totalkonsumtion!$Z$36</c:f>
              <c:strCache>
                <c:ptCount val="1"/>
                <c:pt idx="0">
                  <c:v>Frukt och bär</c:v>
                </c:pt>
              </c:strCache>
            </c:strRef>
          </c:tx>
          <c:spPr>
            <a:ln w="28575" cap="rnd">
              <a:solidFill>
                <a:schemeClr val="accent4"/>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Totalkonsumtion!$AA$36:$AT$36</c:f>
              <c:numCache>
                <c:formatCode>General</c:formatCode>
                <c:ptCount val="20"/>
                <c:pt idx="0">
                  <c:v>26416.13625</c:v>
                </c:pt>
                <c:pt idx="1">
                  <c:v>26551.47378</c:v>
                </c:pt>
                <c:pt idx="2">
                  <c:v>26127.583200000001</c:v>
                </c:pt>
                <c:pt idx="3">
                  <c:v>27212.68332</c:v>
                </c:pt>
                <c:pt idx="4">
                  <c:v>28639.1764</c:v>
                </c:pt>
                <c:pt idx="5">
                  <c:v>28567.586579999999</c:v>
                </c:pt>
                <c:pt idx="6">
                  <c:v>27936.73905</c:v>
                </c:pt>
                <c:pt idx="7">
                  <c:v>29531.405209999997</c:v>
                </c:pt>
                <c:pt idx="8">
                  <c:v>30235.294599999997</c:v>
                </c:pt>
                <c:pt idx="9">
                  <c:v>29537.079689999999</c:v>
                </c:pt>
                <c:pt idx="10">
                  <c:v>25690.870220000004</c:v>
                </c:pt>
                <c:pt idx="11">
                  <c:v>27294.670439999998</c:v>
                </c:pt>
                <c:pt idx="12">
                  <c:v>29086.341049999999</c:v>
                </c:pt>
                <c:pt idx="13">
                  <c:v>28980.198450000004</c:v>
                </c:pt>
                <c:pt idx="14">
                  <c:v>29357.391649999998</c:v>
                </c:pt>
                <c:pt idx="15">
                  <c:v>30339.068340000002</c:v>
                </c:pt>
                <c:pt idx="16">
                  <c:v>30910.269720000004</c:v>
                </c:pt>
                <c:pt idx="17">
                  <c:v>29670.892680000001</c:v>
                </c:pt>
                <c:pt idx="18">
                  <c:v>29701.065349999997</c:v>
                </c:pt>
                <c:pt idx="19">
                  <c:v>27507.153979999999</c:v>
                </c:pt>
              </c:numCache>
            </c:numRef>
          </c:val>
          <c:smooth val="0"/>
          <c:extLst>
            <c:ext xmlns:c16="http://schemas.microsoft.com/office/drawing/2014/chart" uri="{C3380CC4-5D6E-409C-BE32-E72D297353CC}">
              <c16:uniqueId val="{00000003-D332-4012-BF95-D11CC380C9DD}"/>
            </c:ext>
          </c:extLst>
        </c:ser>
        <c:dLbls>
          <c:showLegendKey val="0"/>
          <c:showVal val="0"/>
          <c:showCatName val="0"/>
          <c:showSerName val="0"/>
          <c:showPercent val="0"/>
          <c:showBubbleSize val="0"/>
        </c:dLbls>
        <c:smooth val="0"/>
        <c:axId val="630303784"/>
        <c:axId val="630309032"/>
      </c:lineChart>
      <c:catAx>
        <c:axId val="63030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309032"/>
        <c:crosses val="autoZero"/>
        <c:auto val="1"/>
        <c:lblAlgn val="ctr"/>
        <c:lblOffset val="100"/>
        <c:noMultiLvlLbl val="0"/>
      </c:catAx>
      <c:valAx>
        <c:axId val="63030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303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Totalkonsumtion</a:t>
            </a:r>
            <a:r>
              <a:rPr lang="sv-SE" baseline="0"/>
              <a:t> (1 000 liter eller ton) av mjölk, ost, ägg, mjöl och gryn, köksväxter, och frukt och bär,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Totalkonsumtion!$Z$30</c:f>
              <c:strCache>
                <c:ptCount val="1"/>
                <c:pt idx="0">
                  <c:v>Mjölk</c:v>
                </c:pt>
              </c:strCache>
            </c:strRef>
          </c:tx>
          <c:spPr>
            <a:ln w="28575" cap="rnd">
              <a:solidFill>
                <a:schemeClr val="accent1"/>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Totalkonsumtion!$AA$30:$AT$30</c:f>
              <c:numCache>
                <c:formatCode>General</c:formatCode>
                <c:ptCount val="20"/>
                <c:pt idx="0">
                  <c:v>31617.996749999998</c:v>
                </c:pt>
                <c:pt idx="1">
                  <c:v>31690.917510000003</c:v>
                </c:pt>
                <c:pt idx="2">
                  <c:v>31357.531999999999</c:v>
                </c:pt>
                <c:pt idx="3">
                  <c:v>31221.13896</c:v>
                </c:pt>
                <c:pt idx="4">
                  <c:v>30754.554399999997</c:v>
                </c:pt>
                <c:pt idx="5">
                  <c:v>30475.036800000002</c:v>
                </c:pt>
                <c:pt idx="6">
                  <c:v>29800.842849999997</c:v>
                </c:pt>
                <c:pt idx="7">
                  <c:v>28480.9463</c:v>
                </c:pt>
                <c:pt idx="8">
                  <c:v>27597.63034</c:v>
                </c:pt>
                <c:pt idx="9">
                  <c:v>26905.308510000003</c:v>
                </c:pt>
                <c:pt idx="10">
                  <c:v>26514.703140000001</c:v>
                </c:pt>
                <c:pt idx="11">
                  <c:v>26518.938839999999</c:v>
                </c:pt>
                <c:pt idx="12">
                  <c:v>25197.837149999999</c:v>
                </c:pt>
                <c:pt idx="13">
                  <c:v>24712.9548</c:v>
                </c:pt>
                <c:pt idx="14">
                  <c:v>24501.01066</c:v>
                </c:pt>
                <c:pt idx="15">
                  <c:v>22872.835030000002</c:v>
                </c:pt>
                <c:pt idx="16">
                  <c:v>22937.505360000003</c:v>
                </c:pt>
                <c:pt idx="17">
                  <c:v>22088.141529999997</c:v>
                </c:pt>
                <c:pt idx="18">
                  <c:v>21244.889599999999</c:v>
                </c:pt>
                <c:pt idx="19">
                  <c:v>20847.19469</c:v>
                </c:pt>
              </c:numCache>
            </c:numRef>
          </c:val>
          <c:smooth val="0"/>
          <c:extLst>
            <c:ext xmlns:c16="http://schemas.microsoft.com/office/drawing/2014/chart" uri="{C3380CC4-5D6E-409C-BE32-E72D297353CC}">
              <c16:uniqueId val="{00000000-1CC6-48B3-8BB0-D9B52B3BA603}"/>
            </c:ext>
          </c:extLst>
        </c:ser>
        <c:ser>
          <c:idx val="1"/>
          <c:order val="1"/>
          <c:tx>
            <c:strRef>
              <c:f>Totalkonsumtion!$Z$31</c:f>
              <c:strCache>
                <c:ptCount val="1"/>
                <c:pt idx="0">
                  <c:v>Ost</c:v>
                </c:pt>
              </c:strCache>
            </c:strRef>
          </c:tx>
          <c:spPr>
            <a:ln w="28575" cap="rnd">
              <a:solidFill>
                <a:schemeClr val="accent2"/>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Totalkonsumtion!$AA$31:$AT$31</c:f>
              <c:numCache>
                <c:formatCode>General</c:formatCode>
                <c:ptCount val="20"/>
                <c:pt idx="0">
                  <c:v>4750.1347500000002</c:v>
                </c:pt>
                <c:pt idx="1">
                  <c:v>4671.968609999999</c:v>
                </c:pt>
                <c:pt idx="2">
                  <c:v>4761.8019000000004</c:v>
                </c:pt>
                <c:pt idx="3">
                  <c:v>4866.0272400000003</c:v>
                </c:pt>
                <c:pt idx="4">
                  <c:v>4919.2907999999998</c:v>
                </c:pt>
                <c:pt idx="5">
                  <c:v>4941.1517999999996</c:v>
                </c:pt>
                <c:pt idx="6">
                  <c:v>4952.5598</c:v>
                </c:pt>
                <c:pt idx="7">
                  <c:v>5012.4259799999991</c:v>
                </c:pt>
                <c:pt idx="8">
                  <c:v>4969.3925399999998</c:v>
                </c:pt>
                <c:pt idx="9">
                  <c:v>5018.0207300000002</c:v>
                </c:pt>
                <c:pt idx="10">
                  <c:v>5349.3849</c:v>
                </c:pt>
                <c:pt idx="11">
                  <c:v>5219.5654799999993</c:v>
                </c:pt>
                <c:pt idx="12">
                  <c:v>5163.4685500000005</c:v>
                </c:pt>
                <c:pt idx="13">
                  <c:v>5254.5450000000001</c:v>
                </c:pt>
                <c:pt idx="14">
                  <c:v>5233.5756300000003</c:v>
                </c:pt>
                <c:pt idx="15">
                  <c:v>5650.5747799999999</c:v>
                </c:pt>
                <c:pt idx="16">
                  <c:v>5685.1964400000006</c:v>
                </c:pt>
                <c:pt idx="17">
                  <c:v>5605.2606999999998</c:v>
                </c:pt>
                <c:pt idx="18">
                  <c:v>5419.9651000000003</c:v>
                </c:pt>
                <c:pt idx="19">
                  <c:v>5468.1166399999993</c:v>
                </c:pt>
              </c:numCache>
            </c:numRef>
          </c:val>
          <c:smooth val="0"/>
          <c:extLst>
            <c:ext xmlns:c16="http://schemas.microsoft.com/office/drawing/2014/chart" uri="{C3380CC4-5D6E-409C-BE32-E72D297353CC}">
              <c16:uniqueId val="{00000001-1CC6-48B3-8BB0-D9B52B3BA603}"/>
            </c:ext>
          </c:extLst>
        </c:ser>
        <c:ser>
          <c:idx val="2"/>
          <c:order val="2"/>
          <c:tx>
            <c:strRef>
              <c:f>Totalkonsumtion!$Z$32</c:f>
              <c:strCache>
                <c:ptCount val="1"/>
                <c:pt idx="0">
                  <c:v>Ägg</c:v>
                </c:pt>
              </c:strCache>
            </c:strRef>
          </c:tx>
          <c:spPr>
            <a:ln w="28575" cap="rnd">
              <a:solidFill>
                <a:schemeClr val="accent3"/>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Totalkonsumtion!$AA$32:$AT$32</c:f>
              <c:numCache>
                <c:formatCode>General</c:formatCode>
                <c:ptCount val="20"/>
                <c:pt idx="0">
                  <c:v>3336.0367500000002</c:v>
                </c:pt>
                <c:pt idx="1">
                  <c:v>3339.1080000000002</c:v>
                </c:pt>
                <c:pt idx="2">
                  <c:v>3282.5684999999999</c:v>
                </c:pt>
                <c:pt idx="3">
                  <c:v>3114.9213599999998</c:v>
                </c:pt>
                <c:pt idx="4">
                  <c:v>3177.2148000000002</c:v>
                </c:pt>
                <c:pt idx="5">
                  <c:v>3433.9624800000001</c:v>
                </c:pt>
                <c:pt idx="6">
                  <c:v>3322.8477499999999</c:v>
                </c:pt>
                <c:pt idx="7">
                  <c:v>3391.2453000000005</c:v>
                </c:pt>
                <c:pt idx="8">
                  <c:v>3370.8081400000001</c:v>
                </c:pt>
                <c:pt idx="9">
                  <c:v>3453.85484</c:v>
                </c:pt>
                <c:pt idx="10">
                  <c:v>3596.6665400000002</c:v>
                </c:pt>
                <c:pt idx="11">
                  <c:v>3709.65933</c:v>
                </c:pt>
                <c:pt idx="12">
                  <c:v>3761.2840000000001</c:v>
                </c:pt>
                <c:pt idx="13">
                  <c:v>3899.4254999999998</c:v>
                </c:pt>
                <c:pt idx="14">
                  <c:v>3985.50513</c:v>
                </c:pt>
                <c:pt idx="15">
                  <c:v>3885.11879</c:v>
                </c:pt>
                <c:pt idx="16">
                  <c:v>4015.8901199999996</c:v>
                </c:pt>
                <c:pt idx="17">
                  <c:v>4273.6556200000005</c:v>
                </c:pt>
                <c:pt idx="18">
                  <c:v>4169.4240500000005</c:v>
                </c:pt>
                <c:pt idx="19">
                  <c:v>3983.3391699999997</c:v>
                </c:pt>
              </c:numCache>
            </c:numRef>
          </c:val>
          <c:smooth val="0"/>
          <c:extLst>
            <c:ext xmlns:c16="http://schemas.microsoft.com/office/drawing/2014/chart" uri="{C3380CC4-5D6E-409C-BE32-E72D297353CC}">
              <c16:uniqueId val="{00000002-1CC6-48B3-8BB0-D9B52B3BA603}"/>
            </c:ext>
          </c:extLst>
        </c:ser>
        <c:ser>
          <c:idx val="3"/>
          <c:order val="3"/>
          <c:tx>
            <c:strRef>
              <c:f>Totalkonsumtion!$Z$33</c:f>
              <c:strCache>
                <c:ptCount val="1"/>
                <c:pt idx="0">
                  <c:v>Mjöl och gryn</c:v>
                </c:pt>
              </c:strCache>
            </c:strRef>
          </c:tx>
          <c:spPr>
            <a:ln w="28575" cap="rnd">
              <a:solidFill>
                <a:schemeClr val="accent4"/>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Totalkonsumtion!$AA$33:$AT$33</c:f>
              <c:numCache>
                <c:formatCode>General</c:formatCode>
                <c:ptCount val="20"/>
                <c:pt idx="0">
                  <c:v>18588.09375</c:v>
                </c:pt>
                <c:pt idx="1">
                  <c:v>19786.997489999998</c:v>
                </c:pt>
                <c:pt idx="2">
                  <c:v>18958.564399999999</c:v>
                </c:pt>
                <c:pt idx="3">
                  <c:v>18985.528680000003</c:v>
                </c:pt>
                <c:pt idx="4">
                  <c:v>19154.540400000002</c:v>
                </c:pt>
                <c:pt idx="5">
                  <c:v>17953.771680000002</c:v>
                </c:pt>
                <c:pt idx="6">
                  <c:v>17970.95335</c:v>
                </c:pt>
                <c:pt idx="7">
                  <c:v>18133.512469999998</c:v>
                </c:pt>
                <c:pt idx="8">
                  <c:v>17953.756519999999</c:v>
                </c:pt>
                <c:pt idx="9">
                  <c:v>18309.292790000003</c:v>
                </c:pt>
                <c:pt idx="10">
                  <c:v>16838.813140000002</c:v>
                </c:pt>
                <c:pt idx="11">
                  <c:v>16689.311279999998</c:v>
                </c:pt>
                <c:pt idx="12">
                  <c:v>15678.469849999999</c:v>
                </c:pt>
                <c:pt idx="13">
                  <c:v>15877.02255</c:v>
                </c:pt>
                <c:pt idx="14">
                  <c:v>16125.07086</c:v>
                </c:pt>
                <c:pt idx="15">
                  <c:v>16296.30229</c:v>
                </c:pt>
                <c:pt idx="16">
                  <c:v>16041.078240000001</c:v>
                </c:pt>
                <c:pt idx="17">
                  <c:v>16380.44967</c:v>
                </c:pt>
                <c:pt idx="18">
                  <c:v>16191.215699999999</c:v>
                </c:pt>
                <c:pt idx="19">
                  <c:v>16036.745439999999</c:v>
                </c:pt>
              </c:numCache>
            </c:numRef>
          </c:val>
          <c:smooth val="0"/>
          <c:extLst>
            <c:ext xmlns:c16="http://schemas.microsoft.com/office/drawing/2014/chart" uri="{C3380CC4-5D6E-409C-BE32-E72D297353CC}">
              <c16:uniqueId val="{00000003-1CC6-48B3-8BB0-D9B52B3BA603}"/>
            </c:ext>
          </c:extLst>
        </c:ser>
        <c:ser>
          <c:idx val="4"/>
          <c:order val="4"/>
          <c:tx>
            <c:strRef>
              <c:f>Totalkonsumtion!$Z$34</c:f>
              <c:strCache>
                <c:ptCount val="1"/>
                <c:pt idx="0">
                  <c:v>Matpotatis</c:v>
                </c:pt>
              </c:strCache>
            </c:strRef>
          </c:tx>
          <c:spPr>
            <a:ln w="28575" cap="rnd">
              <a:solidFill>
                <a:schemeClr val="accent5"/>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Totalkonsumtion!$AA$34:$AT$34</c:f>
              <c:numCache>
                <c:formatCode>General</c:formatCode>
                <c:ptCount val="20"/>
                <c:pt idx="0">
                  <c:v>23456.07</c:v>
                </c:pt>
                <c:pt idx="1">
                  <c:v>23262.452399999998</c:v>
                </c:pt>
                <c:pt idx="2">
                  <c:v>23158.036</c:v>
                </c:pt>
                <c:pt idx="3">
                  <c:v>23126.769599999996</c:v>
                </c:pt>
                <c:pt idx="4">
                  <c:v>23117.072</c:v>
                </c:pt>
                <c:pt idx="5">
                  <c:v>23077.111199999999</c:v>
                </c:pt>
                <c:pt idx="6">
                  <c:v>23053.117999999999</c:v>
                </c:pt>
                <c:pt idx="7">
                  <c:v>23049.439599999998</c:v>
                </c:pt>
                <c:pt idx="8">
                  <c:v>23041.664799999999</c:v>
                </c:pt>
                <c:pt idx="9">
                  <c:v>23062.481199999998</c:v>
                </c:pt>
                <c:pt idx="10">
                  <c:v>23111.554399999997</c:v>
                </c:pt>
                <c:pt idx="11">
                  <c:v>23161.129199999999</c:v>
                </c:pt>
                <c:pt idx="12">
                  <c:v>23120.833999999999</c:v>
                </c:pt>
                <c:pt idx="13">
                  <c:v>23119.998</c:v>
                </c:pt>
                <c:pt idx="14">
                  <c:v>23186.376399999997</c:v>
                </c:pt>
                <c:pt idx="15">
                  <c:v>23316.290799999995</c:v>
                </c:pt>
                <c:pt idx="16">
                  <c:v>23493.940799999997</c:v>
                </c:pt>
                <c:pt idx="17">
                  <c:v>23786.791599999997</c:v>
                </c:pt>
                <c:pt idx="18">
                  <c:v>23923.394</c:v>
                </c:pt>
                <c:pt idx="19">
                  <c:v>24009.167599999997</c:v>
                </c:pt>
              </c:numCache>
            </c:numRef>
          </c:val>
          <c:smooth val="0"/>
          <c:extLst>
            <c:ext xmlns:c16="http://schemas.microsoft.com/office/drawing/2014/chart" uri="{C3380CC4-5D6E-409C-BE32-E72D297353CC}">
              <c16:uniqueId val="{00000004-1CC6-48B3-8BB0-D9B52B3BA603}"/>
            </c:ext>
          </c:extLst>
        </c:ser>
        <c:ser>
          <c:idx val="5"/>
          <c:order val="5"/>
          <c:tx>
            <c:strRef>
              <c:f>Totalkonsumtion!$Z$35</c:f>
              <c:strCache>
                <c:ptCount val="1"/>
                <c:pt idx="0">
                  <c:v>Köksväxter</c:v>
                </c:pt>
              </c:strCache>
            </c:strRef>
          </c:tx>
          <c:spPr>
            <a:ln w="28575" cap="rnd">
              <a:solidFill>
                <a:schemeClr val="accent6"/>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Totalkonsumtion!$AA$35:$AT$35</c:f>
              <c:numCache>
                <c:formatCode>General</c:formatCode>
                <c:ptCount val="20"/>
                <c:pt idx="0">
                  <c:v>18543.20175</c:v>
                </c:pt>
                <c:pt idx="1">
                  <c:v>18315.007380000003</c:v>
                </c:pt>
                <c:pt idx="2">
                  <c:v>18676.014199999998</c:v>
                </c:pt>
                <c:pt idx="3">
                  <c:v>18078.162599999996</c:v>
                </c:pt>
                <c:pt idx="4">
                  <c:v>18607.0308</c:v>
                </c:pt>
                <c:pt idx="5">
                  <c:v>20278.045320000005</c:v>
                </c:pt>
                <c:pt idx="6">
                  <c:v>19644.786199999999</c:v>
                </c:pt>
                <c:pt idx="7">
                  <c:v>20885.108250000001</c:v>
                </c:pt>
                <c:pt idx="8">
                  <c:v>20500.466840000001</c:v>
                </c:pt>
                <c:pt idx="9">
                  <c:v>20825.199830000001</c:v>
                </c:pt>
                <c:pt idx="10">
                  <c:v>20924.803259999997</c:v>
                </c:pt>
                <c:pt idx="11">
                  <c:v>20825.622990000003</c:v>
                </c:pt>
                <c:pt idx="12">
                  <c:v>22329.858099999998</c:v>
                </c:pt>
                <c:pt idx="13">
                  <c:v>22774.304250000001</c:v>
                </c:pt>
                <c:pt idx="14">
                  <c:v>22517.96531</c:v>
                </c:pt>
                <c:pt idx="15">
                  <c:v>22791.953160000001</c:v>
                </c:pt>
                <c:pt idx="16">
                  <c:v>23007.762360000004</c:v>
                </c:pt>
                <c:pt idx="17">
                  <c:v>23160.823400000001</c:v>
                </c:pt>
                <c:pt idx="18">
                  <c:v>22970.464549999997</c:v>
                </c:pt>
                <c:pt idx="19">
                  <c:v>22171.145199999999</c:v>
                </c:pt>
              </c:numCache>
            </c:numRef>
          </c:val>
          <c:smooth val="0"/>
          <c:extLst>
            <c:ext xmlns:c16="http://schemas.microsoft.com/office/drawing/2014/chart" uri="{C3380CC4-5D6E-409C-BE32-E72D297353CC}">
              <c16:uniqueId val="{00000005-1CC6-48B3-8BB0-D9B52B3BA603}"/>
            </c:ext>
          </c:extLst>
        </c:ser>
        <c:ser>
          <c:idx val="6"/>
          <c:order val="6"/>
          <c:tx>
            <c:strRef>
              <c:f>Totalkonsumtion!$Z$36</c:f>
              <c:strCache>
                <c:ptCount val="1"/>
                <c:pt idx="0">
                  <c:v>Frukt och bär</c:v>
                </c:pt>
              </c:strCache>
            </c:strRef>
          </c:tx>
          <c:spPr>
            <a:ln w="28575" cap="rnd">
              <a:solidFill>
                <a:schemeClr val="accent1">
                  <a:lumMod val="60000"/>
                </a:schemeClr>
              </a:solidFill>
              <a:round/>
            </a:ln>
            <a:effectLst/>
          </c:spPr>
          <c:marker>
            <c:symbol val="none"/>
          </c:marker>
          <c:cat>
            <c:strRef>
              <c:f>Totalkonsumtion!$AA$24:$AT$24</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Totalkonsumtion!$AA$36:$AT$36</c:f>
              <c:numCache>
                <c:formatCode>General</c:formatCode>
                <c:ptCount val="20"/>
                <c:pt idx="0">
                  <c:v>26416.13625</c:v>
                </c:pt>
                <c:pt idx="1">
                  <c:v>26551.47378</c:v>
                </c:pt>
                <c:pt idx="2">
                  <c:v>26127.583200000001</c:v>
                </c:pt>
                <c:pt idx="3">
                  <c:v>27212.68332</c:v>
                </c:pt>
                <c:pt idx="4">
                  <c:v>28639.1764</c:v>
                </c:pt>
                <c:pt idx="5">
                  <c:v>28567.586579999999</c:v>
                </c:pt>
                <c:pt idx="6">
                  <c:v>27936.73905</c:v>
                </c:pt>
                <c:pt idx="7">
                  <c:v>29531.405209999997</c:v>
                </c:pt>
                <c:pt idx="8">
                  <c:v>30235.294599999997</c:v>
                </c:pt>
                <c:pt idx="9">
                  <c:v>29537.079689999999</c:v>
                </c:pt>
                <c:pt idx="10">
                  <c:v>25690.870220000004</c:v>
                </c:pt>
                <c:pt idx="11">
                  <c:v>27294.670439999998</c:v>
                </c:pt>
                <c:pt idx="12">
                  <c:v>29086.341049999999</c:v>
                </c:pt>
                <c:pt idx="13">
                  <c:v>28980.198450000004</c:v>
                </c:pt>
                <c:pt idx="14">
                  <c:v>29357.391649999998</c:v>
                </c:pt>
                <c:pt idx="15">
                  <c:v>30339.068340000002</c:v>
                </c:pt>
                <c:pt idx="16">
                  <c:v>30910.269720000004</c:v>
                </c:pt>
                <c:pt idx="17">
                  <c:v>29670.892680000001</c:v>
                </c:pt>
                <c:pt idx="18">
                  <c:v>29701.065349999997</c:v>
                </c:pt>
                <c:pt idx="19">
                  <c:v>27507.153979999999</c:v>
                </c:pt>
              </c:numCache>
            </c:numRef>
          </c:val>
          <c:smooth val="0"/>
          <c:extLst>
            <c:ext xmlns:c16="http://schemas.microsoft.com/office/drawing/2014/chart" uri="{C3380CC4-5D6E-409C-BE32-E72D297353CC}">
              <c16:uniqueId val="{00000006-1CC6-48B3-8BB0-D9B52B3BA603}"/>
            </c:ext>
          </c:extLst>
        </c:ser>
        <c:dLbls>
          <c:showLegendKey val="0"/>
          <c:showVal val="0"/>
          <c:showCatName val="0"/>
          <c:showSerName val="0"/>
          <c:showPercent val="0"/>
          <c:showBubbleSize val="0"/>
        </c:dLbls>
        <c:smooth val="0"/>
        <c:axId val="1346319632"/>
        <c:axId val="1346314712"/>
      </c:lineChart>
      <c:catAx>
        <c:axId val="134631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46314712"/>
        <c:crosses val="autoZero"/>
        <c:auto val="1"/>
        <c:lblAlgn val="ctr"/>
        <c:lblOffset val="100"/>
        <c:noMultiLvlLbl val="0"/>
      </c:catAx>
      <c:valAx>
        <c:axId val="1346314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46319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Köttkonsumtion</a:t>
            </a:r>
            <a:r>
              <a:rPr lang="sv-SE" baseline="0"/>
              <a:t> (kilo) per capita,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Totalkonsumtion!$A$10</c:f>
              <c:strCache>
                <c:ptCount val="1"/>
                <c:pt idx="0">
                  <c:v>Nötkött inkl. kalvkött</c:v>
                </c:pt>
              </c:strCache>
            </c:strRef>
          </c:tx>
          <c:spPr>
            <a:ln w="28575" cap="rnd">
              <a:solidFill>
                <a:schemeClr val="accent1"/>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Totalkonsumtion!$C$10:$V$10</c:f>
              <c:numCache>
                <c:formatCode>0.00</c:formatCode>
                <c:ptCount val="20"/>
                <c:pt idx="0">
                  <c:v>21.58</c:v>
                </c:pt>
                <c:pt idx="1">
                  <c:v>22.55</c:v>
                </c:pt>
                <c:pt idx="2">
                  <c:v>21.74</c:v>
                </c:pt>
                <c:pt idx="3">
                  <c:v>24.39</c:v>
                </c:pt>
                <c:pt idx="4">
                  <c:v>25.17</c:v>
                </c:pt>
                <c:pt idx="5">
                  <c:v>25.42</c:v>
                </c:pt>
                <c:pt idx="6">
                  <c:v>25.63</c:v>
                </c:pt>
                <c:pt idx="7">
                  <c:v>25.96</c:v>
                </c:pt>
                <c:pt idx="8">
                  <c:v>25.54</c:v>
                </c:pt>
                <c:pt idx="9">
                  <c:v>25.1</c:v>
                </c:pt>
                <c:pt idx="10">
                  <c:v>25.04</c:v>
                </c:pt>
                <c:pt idx="11">
                  <c:v>25.72</c:v>
                </c:pt>
                <c:pt idx="12">
                  <c:v>26.25</c:v>
                </c:pt>
                <c:pt idx="13">
                  <c:v>25.88</c:v>
                </c:pt>
                <c:pt idx="14">
                  <c:v>26.08</c:v>
                </c:pt>
                <c:pt idx="15">
                  <c:v>26.21</c:v>
                </c:pt>
                <c:pt idx="16">
                  <c:v>26.11</c:v>
                </c:pt>
                <c:pt idx="17">
                  <c:v>25.94</c:v>
                </c:pt>
                <c:pt idx="18">
                  <c:v>24.9</c:v>
                </c:pt>
                <c:pt idx="19">
                  <c:v>24.3</c:v>
                </c:pt>
              </c:numCache>
            </c:numRef>
          </c:val>
          <c:smooth val="0"/>
          <c:extLst>
            <c:ext xmlns:c16="http://schemas.microsoft.com/office/drawing/2014/chart" uri="{C3380CC4-5D6E-409C-BE32-E72D297353CC}">
              <c16:uniqueId val="{00000000-0599-4E6F-AEA6-B6DE7B989882}"/>
            </c:ext>
          </c:extLst>
        </c:ser>
        <c:ser>
          <c:idx val="1"/>
          <c:order val="1"/>
          <c:tx>
            <c:strRef>
              <c:f>Totalkonsumtion!$A$11</c:f>
              <c:strCache>
                <c:ptCount val="1"/>
                <c:pt idx="0">
                  <c:v>Griskött</c:v>
                </c:pt>
              </c:strCache>
            </c:strRef>
          </c:tx>
          <c:spPr>
            <a:ln w="28575" cap="rnd">
              <a:solidFill>
                <a:schemeClr val="accent2"/>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Totalkonsumtion!$C$11:$V$11</c:f>
              <c:numCache>
                <c:formatCode>0.00</c:formatCode>
                <c:ptCount val="20"/>
                <c:pt idx="0">
                  <c:v>35.9</c:v>
                </c:pt>
                <c:pt idx="1">
                  <c:v>35.35</c:v>
                </c:pt>
                <c:pt idx="2">
                  <c:v>34.549999999999997</c:v>
                </c:pt>
                <c:pt idx="3">
                  <c:v>36.01</c:v>
                </c:pt>
                <c:pt idx="4">
                  <c:v>35.83</c:v>
                </c:pt>
                <c:pt idx="5">
                  <c:v>36.33</c:v>
                </c:pt>
                <c:pt idx="6">
                  <c:v>35.869999999999997</c:v>
                </c:pt>
                <c:pt idx="7">
                  <c:v>35.6</c:v>
                </c:pt>
                <c:pt idx="8">
                  <c:v>36.11</c:v>
                </c:pt>
                <c:pt idx="9">
                  <c:v>36.26</c:v>
                </c:pt>
                <c:pt idx="10">
                  <c:v>36.11</c:v>
                </c:pt>
                <c:pt idx="11">
                  <c:v>36.97</c:v>
                </c:pt>
                <c:pt idx="12">
                  <c:v>37.29</c:v>
                </c:pt>
                <c:pt idx="13">
                  <c:v>35.979999999999997</c:v>
                </c:pt>
                <c:pt idx="14">
                  <c:v>36.590000000000003</c:v>
                </c:pt>
                <c:pt idx="15">
                  <c:v>35.11</c:v>
                </c:pt>
                <c:pt idx="16">
                  <c:v>34.119999999999997</c:v>
                </c:pt>
                <c:pt idx="17">
                  <c:v>33.53</c:v>
                </c:pt>
                <c:pt idx="18">
                  <c:v>32.79</c:v>
                </c:pt>
                <c:pt idx="19">
                  <c:v>32.47</c:v>
                </c:pt>
              </c:numCache>
            </c:numRef>
          </c:val>
          <c:smooth val="0"/>
          <c:extLst>
            <c:ext xmlns:c16="http://schemas.microsoft.com/office/drawing/2014/chart" uri="{C3380CC4-5D6E-409C-BE32-E72D297353CC}">
              <c16:uniqueId val="{00000001-0599-4E6F-AEA6-B6DE7B989882}"/>
            </c:ext>
          </c:extLst>
        </c:ser>
        <c:ser>
          <c:idx val="2"/>
          <c:order val="2"/>
          <c:tx>
            <c:strRef>
              <c:f>Totalkonsumtion!$A$12</c:f>
              <c:strCache>
                <c:ptCount val="1"/>
                <c:pt idx="0">
                  <c:v>Fårkött</c:v>
                </c:pt>
              </c:strCache>
            </c:strRef>
          </c:tx>
          <c:spPr>
            <a:ln w="28575" cap="rnd">
              <a:solidFill>
                <a:schemeClr val="accent3"/>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Totalkonsumtion!$C$12:$V$12</c:f>
              <c:numCache>
                <c:formatCode>0.00</c:formatCode>
                <c:ptCount val="20"/>
                <c:pt idx="0">
                  <c:v>0.91</c:v>
                </c:pt>
                <c:pt idx="1">
                  <c:v>0.94</c:v>
                </c:pt>
                <c:pt idx="2">
                  <c:v>1.03</c:v>
                </c:pt>
                <c:pt idx="3">
                  <c:v>1</c:v>
                </c:pt>
                <c:pt idx="4">
                  <c:v>1.0900000000000001</c:v>
                </c:pt>
                <c:pt idx="5">
                  <c:v>1</c:v>
                </c:pt>
                <c:pt idx="6">
                  <c:v>1.18</c:v>
                </c:pt>
                <c:pt idx="7">
                  <c:v>1.32</c:v>
                </c:pt>
                <c:pt idx="8">
                  <c:v>1.33</c:v>
                </c:pt>
                <c:pt idx="9">
                  <c:v>1.43</c:v>
                </c:pt>
                <c:pt idx="10">
                  <c:v>1.61</c:v>
                </c:pt>
                <c:pt idx="11">
                  <c:v>1.42</c:v>
                </c:pt>
                <c:pt idx="12">
                  <c:v>1.55</c:v>
                </c:pt>
                <c:pt idx="13">
                  <c:v>1.58</c:v>
                </c:pt>
                <c:pt idx="14">
                  <c:v>1.65</c:v>
                </c:pt>
                <c:pt idx="15">
                  <c:v>1.72</c:v>
                </c:pt>
                <c:pt idx="16">
                  <c:v>1.76</c:v>
                </c:pt>
                <c:pt idx="17">
                  <c:v>1.87</c:v>
                </c:pt>
                <c:pt idx="18">
                  <c:v>1.91</c:v>
                </c:pt>
                <c:pt idx="19">
                  <c:v>1.86</c:v>
                </c:pt>
              </c:numCache>
            </c:numRef>
          </c:val>
          <c:smooth val="0"/>
          <c:extLst>
            <c:ext xmlns:c16="http://schemas.microsoft.com/office/drawing/2014/chart" uri="{C3380CC4-5D6E-409C-BE32-E72D297353CC}">
              <c16:uniqueId val="{00000002-0599-4E6F-AEA6-B6DE7B989882}"/>
            </c:ext>
          </c:extLst>
        </c:ser>
        <c:ser>
          <c:idx val="3"/>
          <c:order val="3"/>
          <c:tx>
            <c:strRef>
              <c:f>Totalkonsumtion!$A$13</c:f>
              <c:strCache>
                <c:ptCount val="1"/>
                <c:pt idx="0">
                  <c:v>Fjäderfäkött</c:v>
                </c:pt>
              </c:strCache>
            </c:strRef>
          </c:tx>
          <c:spPr>
            <a:ln w="28575" cap="rnd">
              <a:solidFill>
                <a:schemeClr val="accent4"/>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Totalkonsumtion!$C$13:$V$13</c:f>
              <c:numCache>
                <c:formatCode>0.00</c:formatCode>
                <c:ptCount val="20"/>
                <c:pt idx="0">
                  <c:v>11.46</c:v>
                </c:pt>
                <c:pt idx="1">
                  <c:v>12.79</c:v>
                </c:pt>
                <c:pt idx="2">
                  <c:v>13.91</c:v>
                </c:pt>
                <c:pt idx="3">
                  <c:v>14.81</c:v>
                </c:pt>
                <c:pt idx="4">
                  <c:v>14.3</c:v>
                </c:pt>
                <c:pt idx="5">
                  <c:v>14.87</c:v>
                </c:pt>
                <c:pt idx="6">
                  <c:v>15.72</c:v>
                </c:pt>
                <c:pt idx="7">
                  <c:v>16.28</c:v>
                </c:pt>
                <c:pt idx="8">
                  <c:v>16.690000000000001</c:v>
                </c:pt>
                <c:pt idx="9">
                  <c:v>18.09</c:v>
                </c:pt>
                <c:pt idx="10">
                  <c:v>17.510000000000002</c:v>
                </c:pt>
                <c:pt idx="11">
                  <c:v>18.37</c:v>
                </c:pt>
                <c:pt idx="12">
                  <c:v>18.739999999999998</c:v>
                </c:pt>
                <c:pt idx="13">
                  <c:v>18.989999999999998</c:v>
                </c:pt>
                <c:pt idx="14">
                  <c:v>20.27</c:v>
                </c:pt>
                <c:pt idx="15">
                  <c:v>21.39</c:v>
                </c:pt>
                <c:pt idx="16">
                  <c:v>22.4</c:v>
                </c:pt>
                <c:pt idx="17">
                  <c:v>23.65</c:v>
                </c:pt>
                <c:pt idx="18">
                  <c:v>23.37</c:v>
                </c:pt>
                <c:pt idx="19">
                  <c:v>22.2</c:v>
                </c:pt>
              </c:numCache>
            </c:numRef>
          </c:val>
          <c:smooth val="0"/>
          <c:extLst>
            <c:ext xmlns:c16="http://schemas.microsoft.com/office/drawing/2014/chart" uri="{C3380CC4-5D6E-409C-BE32-E72D297353CC}">
              <c16:uniqueId val="{00000003-0599-4E6F-AEA6-B6DE7B989882}"/>
            </c:ext>
          </c:extLst>
        </c:ser>
        <c:dLbls>
          <c:showLegendKey val="0"/>
          <c:showVal val="0"/>
          <c:showCatName val="0"/>
          <c:showSerName val="0"/>
          <c:showPercent val="0"/>
          <c:showBubbleSize val="0"/>
        </c:dLbls>
        <c:smooth val="0"/>
        <c:axId val="865268808"/>
        <c:axId val="865270120"/>
      </c:lineChart>
      <c:catAx>
        <c:axId val="86526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70120"/>
        <c:crosses val="autoZero"/>
        <c:auto val="1"/>
        <c:lblAlgn val="ctr"/>
        <c:lblOffset val="100"/>
        <c:noMultiLvlLbl val="0"/>
      </c:catAx>
      <c:valAx>
        <c:axId val="865270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68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Konsumtion</a:t>
            </a:r>
            <a:r>
              <a:rPr lang="sv-SE" baseline="0"/>
              <a:t> (kilo) per capita av mjöl och gryn, potatis, köksväxter, och frukt och bär,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v>Mjöl och gryn</c:v>
          </c:tx>
          <c:spPr>
            <a:ln w="28575" cap="rnd">
              <a:solidFill>
                <a:schemeClr val="accent1"/>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Totalkonsumtion!$C$8:$V$8</c:f>
              <c:numCache>
                <c:formatCode>0.00</c:formatCode>
                <c:ptCount val="20"/>
                <c:pt idx="0">
                  <c:v>70.61</c:v>
                </c:pt>
                <c:pt idx="1">
                  <c:v>75.430000000000007</c:v>
                </c:pt>
                <c:pt idx="2">
                  <c:v>73.209999999999994</c:v>
                </c:pt>
                <c:pt idx="3">
                  <c:v>73.61</c:v>
                </c:pt>
                <c:pt idx="4">
                  <c:v>74.81</c:v>
                </c:pt>
                <c:pt idx="5">
                  <c:v>70.88</c:v>
                </c:pt>
                <c:pt idx="6">
                  <c:v>71.069999999999993</c:v>
                </c:pt>
                <c:pt idx="7">
                  <c:v>71.64</c:v>
                </c:pt>
                <c:pt idx="8">
                  <c:v>71.260000000000005</c:v>
                </c:pt>
                <c:pt idx="9">
                  <c:v>72.73</c:v>
                </c:pt>
                <c:pt idx="10">
                  <c:v>66.55</c:v>
                </c:pt>
                <c:pt idx="11">
                  <c:v>66.11</c:v>
                </c:pt>
                <c:pt idx="12">
                  <c:v>62.66</c:v>
                </c:pt>
                <c:pt idx="13">
                  <c:v>62.92</c:v>
                </c:pt>
                <c:pt idx="14">
                  <c:v>63.86</c:v>
                </c:pt>
                <c:pt idx="15">
                  <c:v>64.319999999999993</c:v>
                </c:pt>
                <c:pt idx="16">
                  <c:v>63.32</c:v>
                </c:pt>
                <c:pt idx="17">
                  <c:v>64.13</c:v>
                </c:pt>
                <c:pt idx="18">
                  <c:v>62.4</c:v>
                </c:pt>
                <c:pt idx="19">
                  <c:v>61.73</c:v>
                </c:pt>
              </c:numCache>
            </c:numRef>
          </c:val>
          <c:smooth val="0"/>
          <c:extLst>
            <c:ext xmlns:c16="http://schemas.microsoft.com/office/drawing/2014/chart" uri="{C3380CC4-5D6E-409C-BE32-E72D297353CC}">
              <c16:uniqueId val="{00000000-3A73-4E0C-9E0B-D4A1E7200A75}"/>
            </c:ext>
          </c:extLst>
        </c:ser>
        <c:ser>
          <c:idx val="1"/>
          <c:order val="1"/>
          <c:tx>
            <c:strRef>
              <c:f>Totalkonsumtion!$A$28</c:f>
              <c:strCache>
                <c:ptCount val="1"/>
                <c:pt idx="0">
                  <c:v>Matpotatis</c:v>
                </c:pt>
              </c:strCache>
            </c:strRef>
          </c:tx>
          <c:spPr>
            <a:ln w="28575" cap="rnd">
              <a:solidFill>
                <a:schemeClr val="accent2"/>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Totalkonsumtion!$C$28:$V$28</c:f>
              <c:numCache>
                <c:formatCode>0.00</c:formatCode>
                <c:ptCount val="20"/>
                <c:pt idx="0">
                  <c:v>83.6</c:v>
                </c:pt>
                <c:pt idx="1">
                  <c:v>83.6</c:v>
                </c:pt>
                <c:pt idx="2">
                  <c:v>83.6</c:v>
                </c:pt>
                <c:pt idx="3">
                  <c:v>83.6</c:v>
                </c:pt>
                <c:pt idx="4">
                  <c:v>83.6</c:v>
                </c:pt>
                <c:pt idx="5">
                  <c:v>83.6</c:v>
                </c:pt>
                <c:pt idx="6">
                  <c:v>83.6</c:v>
                </c:pt>
                <c:pt idx="7">
                  <c:v>83.6</c:v>
                </c:pt>
                <c:pt idx="8">
                  <c:v>83.6</c:v>
                </c:pt>
                <c:pt idx="9">
                  <c:v>83.6</c:v>
                </c:pt>
                <c:pt idx="10">
                  <c:v>83.6</c:v>
                </c:pt>
                <c:pt idx="11">
                  <c:v>83.6</c:v>
                </c:pt>
                <c:pt idx="12">
                  <c:v>83.6</c:v>
                </c:pt>
                <c:pt idx="13">
                  <c:v>83.6</c:v>
                </c:pt>
                <c:pt idx="14">
                  <c:v>83.6</c:v>
                </c:pt>
                <c:pt idx="15">
                  <c:v>83.6</c:v>
                </c:pt>
                <c:pt idx="16">
                  <c:v>83.6</c:v>
                </c:pt>
                <c:pt idx="17">
                  <c:v>83.6</c:v>
                </c:pt>
                <c:pt idx="18">
                  <c:v>83.6</c:v>
                </c:pt>
                <c:pt idx="19">
                  <c:v>83.6</c:v>
                </c:pt>
              </c:numCache>
            </c:numRef>
          </c:val>
          <c:smooth val="0"/>
          <c:extLst>
            <c:ext xmlns:c16="http://schemas.microsoft.com/office/drawing/2014/chart" uri="{C3380CC4-5D6E-409C-BE32-E72D297353CC}">
              <c16:uniqueId val="{00000001-3A73-4E0C-9E0B-D4A1E7200A75}"/>
            </c:ext>
          </c:extLst>
        </c:ser>
        <c:ser>
          <c:idx val="2"/>
          <c:order val="2"/>
          <c:tx>
            <c:strRef>
              <c:f>Totalkonsumtion!$A$32</c:f>
              <c:strCache>
                <c:ptCount val="1"/>
                <c:pt idx="0">
                  <c:v>Köksväxter</c:v>
                </c:pt>
              </c:strCache>
            </c:strRef>
          </c:tx>
          <c:spPr>
            <a:ln w="28575" cap="rnd">
              <a:solidFill>
                <a:schemeClr val="accent3"/>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Totalkonsumtion!$C$32:$V$32</c:f>
              <c:numCache>
                <c:formatCode>0.00</c:formatCode>
                <c:ptCount val="20"/>
                <c:pt idx="0">
                  <c:v>66.09</c:v>
                </c:pt>
                <c:pt idx="1">
                  <c:v>65.820000000000007</c:v>
                </c:pt>
                <c:pt idx="2">
                  <c:v>67.42</c:v>
                </c:pt>
                <c:pt idx="3">
                  <c:v>65.349999999999994</c:v>
                </c:pt>
                <c:pt idx="4">
                  <c:v>67.290000000000006</c:v>
                </c:pt>
                <c:pt idx="5">
                  <c:v>73.460000000000008</c:v>
                </c:pt>
                <c:pt idx="6">
                  <c:v>71.239999999999995</c:v>
                </c:pt>
                <c:pt idx="7">
                  <c:v>75.75</c:v>
                </c:pt>
                <c:pt idx="8">
                  <c:v>74.38</c:v>
                </c:pt>
                <c:pt idx="9">
                  <c:v>75.490000000000009</c:v>
                </c:pt>
                <c:pt idx="10">
                  <c:v>75.69</c:v>
                </c:pt>
                <c:pt idx="11">
                  <c:v>75.17</c:v>
                </c:pt>
                <c:pt idx="12">
                  <c:v>80.739999999999995</c:v>
                </c:pt>
                <c:pt idx="13">
                  <c:v>82.35</c:v>
                </c:pt>
                <c:pt idx="14">
                  <c:v>81.19</c:v>
                </c:pt>
                <c:pt idx="15">
                  <c:v>81.72</c:v>
                </c:pt>
                <c:pt idx="16">
                  <c:v>81.87</c:v>
                </c:pt>
                <c:pt idx="17">
                  <c:v>81.400000000000006</c:v>
                </c:pt>
                <c:pt idx="18">
                  <c:v>80.27</c:v>
                </c:pt>
                <c:pt idx="19">
                  <c:v>77.2</c:v>
                </c:pt>
              </c:numCache>
            </c:numRef>
          </c:val>
          <c:smooth val="0"/>
          <c:extLst>
            <c:ext xmlns:c16="http://schemas.microsoft.com/office/drawing/2014/chart" uri="{C3380CC4-5D6E-409C-BE32-E72D297353CC}">
              <c16:uniqueId val="{00000002-3A73-4E0C-9E0B-D4A1E7200A75}"/>
            </c:ext>
          </c:extLst>
        </c:ser>
        <c:ser>
          <c:idx val="3"/>
          <c:order val="3"/>
          <c:tx>
            <c:strRef>
              <c:f>Totalkonsumtion!$A$35</c:f>
              <c:strCache>
                <c:ptCount val="1"/>
                <c:pt idx="0">
                  <c:v>Frukter och bär</c:v>
                </c:pt>
              </c:strCache>
            </c:strRef>
          </c:tx>
          <c:spPr>
            <a:ln w="28575" cap="rnd">
              <a:solidFill>
                <a:schemeClr val="accent4"/>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Totalkonsumtion!$C$35:$V$35</c:f>
              <c:numCache>
                <c:formatCode>0.00</c:formatCode>
                <c:ptCount val="20"/>
                <c:pt idx="0">
                  <c:v>94.15</c:v>
                </c:pt>
                <c:pt idx="1">
                  <c:v>95.42</c:v>
                </c:pt>
                <c:pt idx="2">
                  <c:v>94.32</c:v>
                </c:pt>
                <c:pt idx="3">
                  <c:v>98.37</c:v>
                </c:pt>
                <c:pt idx="4">
                  <c:v>103.57</c:v>
                </c:pt>
                <c:pt idx="5">
                  <c:v>103.49</c:v>
                </c:pt>
                <c:pt idx="6">
                  <c:v>101.31</c:v>
                </c:pt>
                <c:pt idx="7">
                  <c:v>107.10999999999999</c:v>
                </c:pt>
                <c:pt idx="8">
                  <c:v>109.69999999999999</c:v>
                </c:pt>
                <c:pt idx="9">
                  <c:v>107.07</c:v>
                </c:pt>
                <c:pt idx="10">
                  <c:v>92.93</c:v>
                </c:pt>
                <c:pt idx="11">
                  <c:v>98.52</c:v>
                </c:pt>
                <c:pt idx="12">
                  <c:v>105.17</c:v>
                </c:pt>
                <c:pt idx="13">
                  <c:v>104.79</c:v>
                </c:pt>
                <c:pt idx="14">
                  <c:v>105.85</c:v>
                </c:pt>
                <c:pt idx="15">
                  <c:v>108.78</c:v>
                </c:pt>
                <c:pt idx="16">
                  <c:v>109.99000000000001</c:v>
                </c:pt>
                <c:pt idx="17">
                  <c:v>104.28</c:v>
                </c:pt>
                <c:pt idx="18">
                  <c:v>103.78999999999999</c:v>
                </c:pt>
                <c:pt idx="19">
                  <c:v>95.78</c:v>
                </c:pt>
              </c:numCache>
            </c:numRef>
          </c:val>
          <c:smooth val="0"/>
          <c:extLst>
            <c:ext xmlns:c16="http://schemas.microsoft.com/office/drawing/2014/chart" uri="{C3380CC4-5D6E-409C-BE32-E72D297353CC}">
              <c16:uniqueId val="{00000003-3A73-4E0C-9E0B-D4A1E7200A75}"/>
            </c:ext>
          </c:extLst>
        </c:ser>
        <c:dLbls>
          <c:showLegendKey val="0"/>
          <c:showVal val="0"/>
          <c:showCatName val="0"/>
          <c:showSerName val="0"/>
          <c:showPercent val="0"/>
          <c:showBubbleSize val="0"/>
        </c:dLbls>
        <c:smooth val="0"/>
        <c:axId val="610403608"/>
        <c:axId val="610401312"/>
      </c:lineChart>
      <c:catAx>
        <c:axId val="61040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10401312"/>
        <c:crosses val="autoZero"/>
        <c:auto val="1"/>
        <c:lblAlgn val="ctr"/>
        <c:lblOffset val="100"/>
        <c:noMultiLvlLbl val="0"/>
      </c:catAx>
      <c:valAx>
        <c:axId val="610401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10403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Konsumtion</a:t>
            </a:r>
            <a:r>
              <a:rPr lang="sv-SE" baseline="0"/>
              <a:t> (liter eller kilo) per capita av mjölk, ost, och ägg,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Totalkonsumtion!$A$20</c:f>
              <c:strCache>
                <c:ptCount val="1"/>
                <c:pt idx="0">
                  <c:v>Konsumtionsmjölk</c:v>
                </c:pt>
              </c:strCache>
            </c:strRef>
          </c:tx>
          <c:spPr>
            <a:ln w="28575" cap="rnd">
              <a:solidFill>
                <a:schemeClr val="accent1"/>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Totalkonsumtion!$C$20:$V$20</c:f>
              <c:numCache>
                <c:formatCode>0.00</c:formatCode>
                <c:ptCount val="20"/>
                <c:pt idx="0">
                  <c:v>112.69</c:v>
                </c:pt>
                <c:pt idx="1">
                  <c:v>113.89</c:v>
                </c:pt>
                <c:pt idx="2">
                  <c:v>113.2</c:v>
                </c:pt>
                <c:pt idx="3">
                  <c:v>112.86</c:v>
                </c:pt>
                <c:pt idx="4">
                  <c:v>111.22</c:v>
                </c:pt>
                <c:pt idx="5">
                  <c:v>110.4</c:v>
                </c:pt>
                <c:pt idx="6">
                  <c:v>108.07</c:v>
                </c:pt>
                <c:pt idx="7">
                  <c:v>103.3</c:v>
                </c:pt>
                <c:pt idx="8">
                  <c:v>100.13</c:v>
                </c:pt>
                <c:pt idx="9">
                  <c:v>97.53</c:v>
                </c:pt>
                <c:pt idx="10">
                  <c:v>95.91</c:v>
                </c:pt>
                <c:pt idx="11">
                  <c:v>95.72</c:v>
                </c:pt>
                <c:pt idx="12">
                  <c:v>91.11</c:v>
                </c:pt>
                <c:pt idx="13">
                  <c:v>89.36</c:v>
                </c:pt>
                <c:pt idx="14">
                  <c:v>88.34</c:v>
                </c:pt>
                <c:pt idx="15">
                  <c:v>82.01</c:v>
                </c:pt>
                <c:pt idx="16">
                  <c:v>81.62</c:v>
                </c:pt>
                <c:pt idx="17">
                  <c:v>77.63</c:v>
                </c:pt>
                <c:pt idx="18">
                  <c:v>74.239999999999995</c:v>
                </c:pt>
                <c:pt idx="19">
                  <c:v>72.59</c:v>
                </c:pt>
              </c:numCache>
            </c:numRef>
          </c:val>
          <c:smooth val="0"/>
          <c:extLst>
            <c:ext xmlns:c16="http://schemas.microsoft.com/office/drawing/2014/chart" uri="{C3380CC4-5D6E-409C-BE32-E72D297353CC}">
              <c16:uniqueId val="{00000000-2F5D-4564-8D06-7A79EADAB5DA}"/>
            </c:ext>
          </c:extLst>
        </c:ser>
        <c:ser>
          <c:idx val="1"/>
          <c:order val="1"/>
          <c:tx>
            <c:strRef>
              <c:f>Totalkonsumtion!$A$22</c:f>
              <c:strCache>
                <c:ptCount val="1"/>
                <c:pt idx="0">
                  <c:v>Ost (inkl. margarinost)</c:v>
                </c:pt>
              </c:strCache>
            </c:strRef>
          </c:tx>
          <c:spPr>
            <a:ln w="28575" cap="rnd">
              <a:solidFill>
                <a:schemeClr val="accent2"/>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Totalkonsumtion!$C$22:$V$22</c:f>
              <c:numCache>
                <c:formatCode>0.00</c:formatCode>
                <c:ptCount val="20"/>
                <c:pt idx="0">
                  <c:v>16.93</c:v>
                </c:pt>
                <c:pt idx="1">
                  <c:v>16.79</c:v>
                </c:pt>
                <c:pt idx="2">
                  <c:v>17.190000000000001</c:v>
                </c:pt>
                <c:pt idx="3">
                  <c:v>17.59</c:v>
                </c:pt>
                <c:pt idx="4">
                  <c:v>17.79</c:v>
                </c:pt>
                <c:pt idx="5">
                  <c:v>17.899999999999999</c:v>
                </c:pt>
                <c:pt idx="6">
                  <c:v>17.96</c:v>
                </c:pt>
                <c:pt idx="7">
                  <c:v>18.18</c:v>
                </c:pt>
                <c:pt idx="8">
                  <c:v>18.03</c:v>
                </c:pt>
                <c:pt idx="9">
                  <c:v>18.190000000000001</c:v>
                </c:pt>
                <c:pt idx="10">
                  <c:v>19.350000000000001</c:v>
                </c:pt>
                <c:pt idx="11">
                  <c:v>18.84</c:v>
                </c:pt>
                <c:pt idx="12">
                  <c:v>18.670000000000002</c:v>
                </c:pt>
                <c:pt idx="13">
                  <c:v>19</c:v>
                </c:pt>
                <c:pt idx="14">
                  <c:v>18.87</c:v>
                </c:pt>
                <c:pt idx="15">
                  <c:v>20.260000000000002</c:v>
                </c:pt>
                <c:pt idx="16">
                  <c:v>20.23</c:v>
                </c:pt>
                <c:pt idx="17">
                  <c:v>19.7</c:v>
                </c:pt>
                <c:pt idx="18">
                  <c:v>18.940000000000001</c:v>
                </c:pt>
                <c:pt idx="19">
                  <c:v>19.04</c:v>
                </c:pt>
              </c:numCache>
            </c:numRef>
          </c:val>
          <c:smooth val="0"/>
          <c:extLst>
            <c:ext xmlns:c16="http://schemas.microsoft.com/office/drawing/2014/chart" uri="{C3380CC4-5D6E-409C-BE32-E72D297353CC}">
              <c16:uniqueId val="{00000001-2F5D-4564-8D06-7A79EADAB5DA}"/>
            </c:ext>
          </c:extLst>
        </c:ser>
        <c:ser>
          <c:idx val="2"/>
          <c:order val="2"/>
          <c:tx>
            <c:strRef>
              <c:f>Totalkonsumtion!$A$24</c:f>
              <c:strCache>
                <c:ptCount val="1"/>
                <c:pt idx="0">
                  <c:v>Ägg</c:v>
                </c:pt>
              </c:strCache>
            </c:strRef>
          </c:tx>
          <c:spPr>
            <a:ln w="28575" cap="rnd">
              <a:solidFill>
                <a:schemeClr val="accent3"/>
              </a:solidFill>
              <a:round/>
            </a:ln>
            <a:effectLst/>
          </c:spPr>
          <c:marker>
            <c:symbol val="none"/>
          </c:marker>
          <c:cat>
            <c:strRef>
              <c:f>Totalkonsumtion!$C$3:$V$3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 prel.</c:v>
                </c:pt>
              </c:strCache>
            </c:strRef>
          </c:cat>
          <c:val>
            <c:numRef>
              <c:f>Totalkonsumtion!$C$24:$V$24</c:f>
              <c:numCache>
                <c:formatCode>0.00</c:formatCode>
                <c:ptCount val="20"/>
                <c:pt idx="0">
                  <c:v>11.89</c:v>
                </c:pt>
                <c:pt idx="1">
                  <c:v>12</c:v>
                </c:pt>
                <c:pt idx="2">
                  <c:v>11.85</c:v>
                </c:pt>
                <c:pt idx="3">
                  <c:v>11.26</c:v>
                </c:pt>
                <c:pt idx="4">
                  <c:v>11.49</c:v>
                </c:pt>
                <c:pt idx="5">
                  <c:v>12.44</c:v>
                </c:pt>
                <c:pt idx="6">
                  <c:v>12.05</c:v>
                </c:pt>
                <c:pt idx="7">
                  <c:v>12.3</c:v>
                </c:pt>
                <c:pt idx="8">
                  <c:v>12.23</c:v>
                </c:pt>
                <c:pt idx="9">
                  <c:v>12.52</c:v>
                </c:pt>
                <c:pt idx="10">
                  <c:v>13.01</c:v>
                </c:pt>
                <c:pt idx="11">
                  <c:v>13.39</c:v>
                </c:pt>
                <c:pt idx="12">
                  <c:v>13.6</c:v>
                </c:pt>
                <c:pt idx="13">
                  <c:v>14.1</c:v>
                </c:pt>
                <c:pt idx="14">
                  <c:v>14.37</c:v>
                </c:pt>
                <c:pt idx="15">
                  <c:v>13.93</c:v>
                </c:pt>
                <c:pt idx="16">
                  <c:v>14.29</c:v>
                </c:pt>
                <c:pt idx="17">
                  <c:v>15.02</c:v>
                </c:pt>
                <c:pt idx="18">
                  <c:v>14.57</c:v>
                </c:pt>
                <c:pt idx="19">
                  <c:v>13.87</c:v>
                </c:pt>
              </c:numCache>
            </c:numRef>
          </c:val>
          <c:smooth val="0"/>
          <c:extLst>
            <c:ext xmlns:c16="http://schemas.microsoft.com/office/drawing/2014/chart" uri="{C3380CC4-5D6E-409C-BE32-E72D297353CC}">
              <c16:uniqueId val="{00000002-2F5D-4564-8D06-7A79EADAB5DA}"/>
            </c:ext>
          </c:extLst>
        </c:ser>
        <c:dLbls>
          <c:showLegendKey val="0"/>
          <c:showVal val="0"/>
          <c:showCatName val="0"/>
          <c:showSerName val="0"/>
          <c:showPercent val="0"/>
          <c:showBubbleSize val="0"/>
        </c:dLbls>
        <c:smooth val="0"/>
        <c:axId val="693749768"/>
        <c:axId val="693750096"/>
      </c:lineChart>
      <c:catAx>
        <c:axId val="69374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3750096"/>
        <c:crosses val="autoZero"/>
        <c:auto val="1"/>
        <c:lblAlgn val="ctr"/>
        <c:lblOffset val="100"/>
        <c:noMultiLvlLbl val="0"/>
      </c:catAx>
      <c:valAx>
        <c:axId val="693750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3749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8537037037037043E-2"/>
          <c:y val="2.1038790269559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bar"/>
        <c:grouping val="clustered"/>
        <c:varyColors val="0"/>
        <c:ser>
          <c:idx val="0"/>
          <c:order val="0"/>
          <c:tx>
            <c:strRef>
              <c:f>Marknadsandel!$K$3</c:f>
              <c:strCache>
                <c:ptCount val="1"/>
                <c:pt idx="0">
                  <c:v>2018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Marknadsandel!$I$4:$J$13</c:f>
              <c:multiLvlStrCache>
                <c:ptCount val="10"/>
                <c:lvl>
                  <c:pt idx="0">
                    <c:v>Produktion</c:v>
                  </c:pt>
                  <c:pt idx="1">
                    <c:v>Konsumtion</c:v>
                  </c:pt>
                  <c:pt idx="2">
                    <c:v>Produktion</c:v>
                  </c:pt>
                  <c:pt idx="3">
                    <c:v>Konsumtion</c:v>
                  </c:pt>
                  <c:pt idx="4">
                    <c:v>Produktion</c:v>
                  </c:pt>
                  <c:pt idx="5">
                    <c:v>Konsumtion</c:v>
                  </c:pt>
                  <c:pt idx="6">
                    <c:v>Produktion</c:v>
                  </c:pt>
                  <c:pt idx="7">
                    <c:v>Konsumtion</c:v>
                  </c:pt>
                  <c:pt idx="8">
                    <c:v>Produktion</c:v>
                  </c:pt>
                  <c:pt idx="9">
                    <c:v>Konsumtion</c:v>
                  </c:pt>
                </c:lvl>
                <c:lvl>
                  <c:pt idx="0">
                    <c:v>Nötkött</c:v>
                  </c:pt>
                  <c:pt idx="2">
                    <c:v>Griskött</c:v>
                  </c:pt>
                  <c:pt idx="4">
                    <c:v>Fårkött</c:v>
                  </c:pt>
                  <c:pt idx="6">
                    <c:v>Mjölkprodukter</c:v>
                  </c:pt>
                  <c:pt idx="8">
                    <c:v>Matpotatis</c:v>
                  </c:pt>
                </c:lvl>
              </c:multiLvlStrCache>
            </c:multiLvlStrRef>
          </c:cat>
          <c:val>
            <c:numRef>
              <c:f>Marknadsandel!$K$4:$K$13</c:f>
              <c:numCache>
                <c:formatCode>0</c:formatCode>
                <c:ptCount val="10"/>
                <c:pt idx="0">
                  <c:v>2820</c:v>
                </c:pt>
                <c:pt idx="1">
                  <c:v>6978.7412999999997</c:v>
                </c:pt>
                <c:pt idx="2">
                  <c:v>760</c:v>
                </c:pt>
                <c:pt idx="3">
                  <c:v>9325.0917699999991</c:v>
                </c:pt>
                <c:pt idx="4">
                  <c:v>140</c:v>
                </c:pt>
                <c:pt idx="5">
                  <c:v>534.17525999999998</c:v>
                </c:pt>
                <c:pt idx="6">
                  <c:v>51577.09186660697</c:v>
                </c:pt>
                <c:pt idx="7">
                  <c:v>107955.09689999999</c:v>
                </c:pt>
                <c:pt idx="8">
                  <c:v>21900</c:v>
                </c:pt>
                <c:pt idx="9">
                  <c:v>24009.167599999997</c:v>
                </c:pt>
              </c:numCache>
            </c:numRef>
          </c:val>
          <c:extLst>
            <c:ext xmlns:c16="http://schemas.microsoft.com/office/drawing/2014/chart" uri="{C3380CC4-5D6E-409C-BE32-E72D297353CC}">
              <c16:uniqueId val="{00000000-F65C-46D5-BF7F-22B5D3B95AA1}"/>
            </c:ext>
          </c:extLst>
        </c:ser>
        <c:dLbls>
          <c:showLegendKey val="0"/>
          <c:showVal val="0"/>
          <c:showCatName val="0"/>
          <c:showSerName val="0"/>
          <c:showPercent val="0"/>
          <c:showBubbleSize val="0"/>
        </c:dLbls>
        <c:gapWidth val="182"/>
        <c:axId val="525919632"/>
        <c:axId val="525928160"/>
      </c:barChart>
      <c:catAx>
        <c:axId val="5259196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25928160"/>
        <c:crosses val="autoZero"/>
        <c:auto val="1"/>
        <c:lblAlgn val="ctr"/>
        <c:lblOffset val="100"/>
        <c:noMultiLvlLbl val="0"/>
      </c:catAx>
      <c:valAx>
        <c:axId val="52592816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25919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Ekologisk</a:t>
            </a:r>
            <a:r>
              <a:rPr lang="sv-SE" baseline="0"/>
              <a:t> jordbruksmark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'Eko jordbruksmark'!$C$4</c:f>
              <c:strCache>
                <c:ptCount val="1"/>
                <c:pt idx="0">
                  <c:v>Totalt omställd/under omställning</c:v>
                </c:pt>
              </c:strCache>
            </c:strRef>
          </c:tx>
          <c:spPr>
            <a:ln w="28575" cap="rnd">
              <a:solidFill>
                <a:schemeClr val="accent1"/>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jordbruksmark'!$D$4:$M$4</c:f>
              <c:numCache>
                <c:formatCode>0</c:formatCode>
                <c:ptCount val="10"/>
                <c:pt idx="0">
                  <c:v>11979</c:v>
                </c:pt>
                <c:pt idx="1">
                  <c:v>15153</c:v>
                </c:pt>
                <c:pt idx="2">
                  <c:v>16145</c:v>
                </c:pt>
                <c:pt idx="3">
                  <c:v>15898</c:v>
                </c:pt>
                <c:pt idx="4">
                  <c:v>17529</c:v>
                </c:pt>
                <c:pt idx="5">
                  <c:v>17606</c:v>
                </c:pt>
                <c:pt idx="6">
                  <c:v>19403</c:v>
                </c:pt>
                <c:pt idx="7">
                  <c:v>19938</c:v>
                </c:pt>
                <c:pt idx="8">
                  <c:v>20717</c:v>
                </c:pt>
                <c:pt idx="9">
                  <c:v>21314</c:v>
                </c:pt>
              </c:numCache>
            </c:numRef>
          </c:val>
          <c:smooth val="0"/>
          <c:extLst>
            <c:ext xmlns:c16="http://schemas.microsoft.com/office/drawing/2014/chart" uri="{C3380CC4-5D6E-409C-BE32-E72D297353CC}">
              <c16:uniqueId val="{00000000-2601-4FAC-B48A-DE84E21C7AF1}"/>
            </c:ext>
          </c:extLst>
        </c:ser>
        <c:ser>
          <c:idx val="1"/>
          <c:order val="1"/>
          <c:tx>
            <c:strRef>
              <c:f>'Eko jordbruksmark'!$C$5</c:f>
              <c:strCache>
                <c:ptCount val="1"/>
                <c:pt idx="0">
                  <c:v>Omställd mark</c:v>
                </c:pt>
              </c:strCache>
            </c:strRef>
          </c:tx>
          <c:spPr>
            <a:ln w="28575" cap="rnd">
              <a:solidFill>
                <a:schemeClr val="accent2"/>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jordbruksmark'!$D$5:$M$5</c:f>
              <c:numCache>
                <c:formatCode>0</c:formatCode>
                <c:ptCount val="10"/>
                <c:pt idx="0">
                  <c:v>8793</c:v>
                </c:pt>
                <c:pt idx="1">
                  <c:v>10786</c:v>
                </c:pt>
                <c:pt idx="2">
                  <c:v>12373</c:v>
                </c:pt>
                <c:pt idx="3">
                  <c:v>13745</c:v>
                </c:pt>
                <c:pt idx="4">
                  <c:v>16029</c:v>
                </c:pt>
                <c:pt idx="5">
                  <c:v>16449</c:v>
                </c:pt>
                <c:pt idx="6">
                  <c:v>16277</c:v>
                </c:pt>
                <c:pt idx="7">
                  <c:v>16566</c:v>
                </c:pt>
                <c:pt idx="8">
                  <c:v>18792</c:v>
                </c:pt>
                <c:pt idx="9">
                  <c:v>19068</c:v>
                </c:pt>
              </c:numCache>
            </c:numRef>
          </c:val>
          <c:smooth val="0"/>
          <c:extLst>
            <c:ext xmlns:c16="http://schemas.microsoft.com/office/drawing/2014/chart" uri="{C3380CC4-5D6E-409C-BE32-E72D297353CC}">
              <c16:uniqueId val="{00000001-2601-4FAC-B48A-DE84E21C7AF1}"/>
            </c:ext>
          </c:extLst>
        </c:ser>
        <c:ser>
          <c:idx val="2"/>
          <c:order val="2"/>
          <c:tx>
            <c:strRef>
              <c:f>'Eko jordbruksmark'!$C$6</c:f>
              <c:strCache>
                <c:ptCount val="1"/>
                <c:pt idx="0">
                  <c:v>Mark under omställning</c:v>
                </c:pt>
              </c:strCache>
            </c:strRef>
          </c:tx>
          <c:spPr>
            <a:ln w="28575" cap="rnd">
              <a:solidFill>
                <a:schemeClr val="accent3"/>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jordbruksmark'!$D$6:$M$6</c:f>
              <c:numCache>
                <c:formatCode>0</c:formatCode>
                <c:ptCount val="10"/>
                <c:pt idx="0">
                  <c:v>3186</c:v>
                </c:pt>
                <c:pt idx="1">
                  <c:v>4367</c:v>
                </c:pt>
                <c:pt idx="2">
                  <c:v>3772</c:v>
                </c:pt>
                <c:pt idx="3">
                  <c:v>2154</c:v>
                </c:pt>
                <c:pt idx="4">
                  <c:v>1500</c:v>
                </c:pt>
                <c:pt idx="5">
                  <c:v>1157</c:v>
                </c:pt>
                <c:pt idx="6">
                  <c:v>3126</c:v>
                </c:pt>
                <c:pt idx="7">
                  <c:v>3372</c:v>
                </c:pt>
                <c:pt idx="8">
                  <c:v>1925</c:v>
                </c:pt>
                <c:pt idx="9">
                  <c:v>2246</c:v>
                </c:pt>
              </c:numCache>
            </c:numRef>
          </c:val>
          <c:smooth val="0"/>
          <c:extLst>
            <c:ext xmlns:c16="http://schemas.microsoft.com/office/drawing/2014/chart" uri="{C3380CC4-5D6E-409C-BE32-E72D297353CC}">
              <c16:uniqueId val="{00000002-2601-4FAC-B48A-DE84E21C7AF1}"/>
            </c:ext>
          </c:extLst>
        </c:ser>
        <c:dLbls>
          <c:showLegendKey val="0"/>
          <c:showVal val="0"/>
          <c:showCatName val="0"/>
          <c:showSerName val="0"/>
          <c:showPercent val="0"/>
          <c:showBubbleSize val="0"/>
        </c:dLbls>
        <c:smooth val="0"/>
        <c:axId val="1858046744"/>
        <c:axId val="1858054944"/>
      </c:lineChart>
      <c:catAx>
        <c:axId val="185804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8054944"/>
        <c:crosses val="autoZero"/>
        <c:auto val="1"/>
        <c:lblAlgn val="ctr"/>
        <c:lblOffset val="100"/>
        <c:noMultiLvlLbl val="0"/>
      </c:catAx>
      <c:valAx>
        <c:axId val="1858054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8046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Ekologisk</a:t>
            </a:r>
            <a:r>
              <a:rPr lang="sv-SE" baseline="0"/>
              <a:t> jordbruksmark, omställd och under omställning,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'Eko jordbruksmark'!$C$5</c:f>
              <c:strCache>
                <c:ptCount val="1"/>
                <c:pt idx="0">
                  <c:v>Omställd mark</c:v>
                </c:pt>
              </c:strCache>
            </c:strRef>
          </c:tx>
          <c:spPr>
            <a:ln w="28575" cap="rnd">
              <a:solidFill>
                <a:schemeClr val="accent1"/>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jordbruksmark'!$D$5:$M$5</c:f>
              <c:numCache>
                <c:formatCode>0</c:formatCode>
                <c:ptCount val="10"/>
                <c:pt idx="0">
                  <c:v>8793</c:v>
                </c:pt>
                <c:pt idx="1">
                  <c:v>10786</c:v>
                </c:pt>
                <c:pt idx="2">
                  <c:v>12373</c:v>
                </c:pt>
                <c:pt idx="3">
                  <c:v>13745</c:v>
                </c:pt>
                <c:pt idx="4">
                  <c:v>16029</c:v>
                </c:pt>
                <c:pt idx="5">
                  <c:v>16449</c:v>
                </c:pt>
                <c:pt idx="6">
                  <c:v>16277</c:v>
                </c:pt>
                <c:pt idx="7">
                  <c:v>16566</c:v>
                </c:pt>
                <c:pt idx="8">
                  <c:v>18792</c:v>
                </c:pt>
                <c:pt idx="9">
                  <c:v>19068</c:v>
                </c:pt>
              </c:numCache>
            </c:numRef>
          </c:val>
          <c:smooth val="0"/>
          <c:extLst>
            <c:ext xmlns:c16="http://schemas.microsoft.com/office/drawing/2014/chart" uri="{C3380CC4-5D6E-409C-BE32-E72D297353CC}">
              <c16:uniqueId val="{00000000-B7F3-46BF-92F5-C4809035FC8A}"/>
            </c:ext>
          </c:extLst>
        </c:ser>
        <c:ser>
          <c:idx val="1"/>
          <c:order val="1"/>
          <c:tx>
            <c:strRef>
              <c:f>'Eko jordbruksmark'!$C$6</c:f>
              <c:strCache>
                <c:ptCount val="1"/>
                <c:pt idx="0">
                  <c:v>Mark under omställning</c:v>
                </c:pt>
              </c:strCache>
            </c:strRef>
          </c:tx>
          <c:spPr>
            <a:ln w="28575" cap="rnd">
              <a:solidFill>
                <a:schemeClr val="accent2"/>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jordbruksmark'!$D$6:$M$6</c:f>
              <c:numCache>
                <c:formatCode>0</c:formatCode>
                <c:ptCount val="10"/>
                <c:pt idx="0">
                  <c:v>3186</c:v>
                </c:pt>
                <c:pt idx="1">
                  <c:v>4367</c:v>
                </c:pt>
                <c:pt idx="2">
                  <c:v>3772</c:v>
                </c:pt>
                <c:pt idx="3">
                  <c:v>2154</c:v>
                </c:pt>
                <c:pt idx="4">
                  <c:v>1500</c:v>
                </c:pt>
                <c:pt idx="5">
                  <c:v>1157</c:v>
                </c:pt>
                <c:pt idx="6">
                  <c:v>3126</c:v>
                </c:pt>
                <c:pt idx="7">
                  <c:v>3372</c:v>
                </c:pt>
                <c:pt idx="8">
                  <c:v>1925</c:v>
                </c:pt>
                <c:pt idx="9">
                  <c:v>2246</c:v>
                </c:pt>
              </c:numCache>
            </c:numRef>
          </c:val>
          <c:smooth val="0"/>
          <c:extLst>
            <c:ext xmlns:c16="http://schemas.microsoft.com/office/drawing/2014/chart" uri="{C3380CC4-5D6E-409C-BE32-E72D297353CC}">
              <c16:uniqueId val="{00000001-B7F3-46BF-92F5-C4809035FC8A}"/>
            </c:ext>
          </c:extLst>
        </c:ser>
        <c:dLbls>
          <c:showLegendKey val="0"/>
          <c:showVal val="0"/>
          <c:showCatName val="0"/>
          <c:showSerName val="0"/>
          <c:showPercent val="0"/>
          <c:showBubbleSize val="0"/>
        </c:dLbls>
        <c:smooth val="0"/>
        <c:axId val="1216083728"/>
        <c:axId val="1216077496"/>
      </c:lineChart>
      <c:catAx>
        <c:axId val="12160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6077496"/>
        <c:crosses val="autoZero"/>
        <c:auto val="1"/>
        <c:lblAlgn val="ctr"/>
        <c:lblOffset val="100"/>
        <c:noMultiLvlLbl val="0"/>
      </c:catAx>
      <c:valAx>
        <c:axId val="1216077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608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Total</a:t>
            </a:r>
            <a:r>
              <a:rPr lang="sv-SE" baseline="0"/>
              <a:t> ekologiskt odlad jordbruksmark,</a:t>
            </a:r>
            <a:r>
              <a:rPr lang="sv-SE"/>
              <a:t> omställd</a:t>
            </a:r>
            <a:r>
              <a:rPr lang="sv-SE" baseline="0"/>
              <a:t> och </a:t>
            </a:r>
            <a:r>
              <a:rPr lang="sv-SE"/>
              <a:t>under omställning, i Dalarnas län, 2009-2018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'Eko jordbruksmark'!$C$4</c:f>
              <c:strCache>
                <c:ptCount val="1"/>
                <c:pt idx="0">
                  <c:v>Totalt omställd/under omställning</c:v>
                </c:pt>
              </c:strCache>
            </c:strRef>
          </c:tx>
          <c:spPr>
            <a:ln w="28575" cap="rnd">
              <a:solidFill>
                <a:schemeClr val="accent1"/>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jordbruksmark'!$D$4:$M$4</c:f>
              <c:numCache>
                <c:formatCode>0</c:formatCode>
                <c:ptCount val="10"/>
                <c:pt idx="0">
                  <c:v>11979</c:v>
                </c:pt>
                <c:pt idx="1">
                  <c:v>15153</c:v>
                </c:pt>
                <c:pt idx="2">
                  <c:v>16145</c:v>
                </c:pt>
                <c:pt idx="3">
                  <c:v>15898</c:v>
                </c:pt>
                <c:pt idx="4">
                  <c:v>17529</c:v>
                </c:pt>
                <c:pt idx="5">
                  <c:v>17606</c:v>
                </c:pt>
                <c:pt idx="6">
                  <c:v>19403</c:v>
                </c:pt>
                <c:pt idx="7">
                  <c:v>19938</c:v>
                </c:pt>
                <c:pt idx="8">
                  <c:v>20717</c:v>
                </c:pt>
                <c:pt idx="9">
                  <c:v>21314</c:v>
                </c:pt>
              </c:numCache>
            </c:numRef>
          </c:val>
          <c:smooth val="0"/>
          <c:extLst>
            <c:ext xmlns:c16="http://schemas.microsoft.com/office/drawing/2014/chart" uri="{C3380CC4-5D6E-409C-BE32-E72D297353CC}">
              <c16:uniqueId val="{00000000-F5F5-4C95-BE51-6A959FE25E07}"/>
            </c:ext>
          </c:extLst>
        </c:ser>
        <c:dLbls>
          <c:showLegendKey val="0"/>
          <c:showVal val="0"/>
          <c:showCatName val="0"/>
          <c:showSerName val="0"/>
          <c:showPercent val="0"/>
          <c:showBubbleSize val="0"/>
        </c:dLbls>
        <c:smooth val="0"/>
        <c:axId val="1858034936"/>
        <c:axId val="1858035920"/>
      </c:lineChart>
      <c:catAx>
        <c:axId val="185803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8035920"/>
        <c:crosses val="autoZero"/>
        <c:auto val="1"/>
        <c:lblAlgn val="ctr"/>
        <c:lblOffset val="100"/>
        <c:noMultiLvlLbl val="0"/>
      </c:catAx>
      <c:valAx>
        <c:axId val="1858035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8034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Rörelsemarginal för livsmedelsindustri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'Näringsliv, LMK'!$B$75</c:f>
              <c:strCache>
                <c:ptCount val="1"/>
                <c:pt idx="0">
                  <c:v>Rörelsemarginal</c:v>
                </c:pt>
              </c:strCache>
            </c:strRef>
          </c:tx>
          <c:spPr>
            <a:ln w="28575" cap="rnd">
              <a:solidFill>
                <a:schemeClr val="accent1"/>
              </a:solidFill>
              <a:round/>
            </a:ln>
            <a:effectLst/>
          </c:spPr>
          <c:marker>
            <c:symbol val="none"/>
          </c:marker>
          <c:cat>
            <c:strRef>
              <c:f>'Näringsliv, LMK'!$J$63:$L$63</c:f>
              <c:strCache>
                <c:ptCount val="3"/>
                <c:pt idx="0">
                  <c:v>2015</c:v>
                </c:pt>
                <c:pt idx="1">
                  <c:v>2016</c:v>
                </c:pt>
                <c:pt idx="2">
                  <c:v>2017</c:v>
                </c:pt>
              </c:strCache>
            </c:strRef>
          </c:cat>
          <c:val>
            <c:numRef>
              <c:f>'Näringsliv, LMK'!$J$75:$L$75</c:f>
              <c:numCache>
                <c:formatCode>General</c:formatCode>
                <c:ptCount val="3"/>
                <c:pt idx="0">
                  <c:v>0.12809468912913119</c:v>
                </c:pt>
                <c:pt idx="1">
                  <c:v>0.10864564744187838</c:v>
                </c:pt>
                <c:pt idx="2">
                  <c:v>0.11536500740591793</c:v>
                </c:pt>
              </c:numCache>
            </c:numRef>
          </c:val>
          <c:smooth val="0"/>
          <c:extLst>
            <c:ext xmlns:c16="http://schemas.microsoft.com/office/drawing/2014/chart" uri="{C3380CC4-5D6E-409C-BE32-E72D297353CC}">
              <c16:uniqueId val="{00000000-2156-4319-9504-8482BC5DAB8C}"/>
            </c:ext>
          </c:extLst>
        </c:ser>
        <c:dLbls>
          <c:showLegendKey val="0"/>
          <c:showVal val="0"/>
          <c:showCatName val="0"/>
          <c:showSerName val="0"/>
          <c:showPercent val="0"/>
          <c:showBubbleSize val="0"/>
        </c:dLbls>
        <c:smooth val="0"/>
        <c:axId val="861244008"/>
        <c:axId val="861248928"/>
      </c:lineChart>
      <c:catAx>
        <c:axId val="86124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48928"/>
        <c:crosses val="autoZero"/>
        <c:auto val="1"/>
        <c:lblAlgn val="ctr"/>
        <c:lblOffset val="100"/>
        <c:noMultiLvlLbl val="0"/>
      </c:catAx>
      <c:valAx>
        <c:axId val="86124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44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Ekologisk</a:t>
            </a:r>
            <a:r>
              <a:rPr lang="sv-SE" baseline="0"/>
              <a:t> jordbruksmark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'Eko jordbruksmark'!$C$4</c:f>
              <c:strCache>
                <c:ptCount val="1"/>
                <c:pt idx="0">
                  <c:v>Totalt omställd/under omställning</c:v>
                </c:pt>
              </c:strCache>
            </c:strRef>
          </c:tx>
          <c:spPr>
            <a:ln w="28575" cap="rnd">
              <a:solidFill>
                <a:schemeClr val="accent1"/>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jordbruksmark'!$D$4:$M$4</c:f>
              <c:numCache>
                <c:formatCode>0</c:formatCode>
                <c:ptCount val="10"/>
                <c:pt idx="0">
                  <c:v>11979</c:v>
                </c:pt>
                <c:pt idx="1">
                  <c:v>15153</c:v>
                </c:pt>
                <c:pt idx="2">
                  <c:v>16145</c:v>
                </c:pt>
                <c:pt idx="3">
                  <c:v>15898</c:v>
                </c:pt>
                <c:pt idx="4">
                  <c:v>17529</c:v>
                </c:pt>
                <c:pt idx="5">
                  <c:v>17606</c:v>
                </c:pt>
                <c:pt idx="6">
                  <c:v>19403</c:v>
                </c:pt>
                <c:pt idx="7">
                  <c:v>19938</c:v>
                </c:pt>
                <c:pt idx="8">
                  <c:v>20717</c:v>
                </c:pt>
                <c:pt idx="9">
                  <c:v>21314</c:v>
                </c:pt>
              </c:numCache>
            </c:numRef>
          </c:val>
          <c:smooth val="0"/>
          <c:extLst>
            <c:ext xmlns:c16="http://schemas.microsoft.com/office/drawing/2014/chart" uri="{C3380CC4-5D6E-409C-BE32-E72D297353CC}">
              <c16:uniqueId val="{00000000-A530-4E50-B19A-F7608238898C}"/>
            </c:ext>
          </c:extLst>
        </c:ser>
        <c:ser>
          <c:idx val="1"/>
          <c:order val="1"/>
          <c:tx>
            <c:strRef>
              <c:f>'Eko jordbruksmark'!$C$7</c:f>
              <c:strCache>
                <c:ptCount val="1"/>
                <c:pt idx="0">
                  <c:v>Åkermark: Totalt omställd/under omställning</c:v>
                </c:pt>
              </c:strCache>
            </c:strRef>
          </c:tx>
          <c:spPr>
            <a:ln w="28575" cap="rnd">
              <a:solidFill>
                <a:schemeClr val="accent2"/>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jordbruksmark'!$D$7:$M$7</c:f>
              <c:numCache>
                <c:formatCode>0</c:formatCode>
                <c:ptCount val="10"/>
                <c:pt idx="0">
                  <c:v>9369</c:v>
                </c:pt>
                <c:pt idx="1">
                  <c:v>11356</c:v>
                </c:pt>
                <c:pt idx="2">
                  <c:v>12450</c:v>
                </c:pt>
                <c:pt idx="3">
                  <c:v>12714</c:v>
                </c:pt>
                <c:pt idx="4">
                  <c:v>14065</c:v>
                </c:pt>
                <c:pt idx="5">
                  <c:v>14126</c:v>
                </c:pt>
                <c:pt idx="6">
                  <c:v>14800</c:v>
                </c:pt>
                <c:pt idx="7">
                  <c:v>15345</c:v>
                </c:pt>
                <c:pt idx="8">
                  <c:v>16501</c:v>
                </c:pt>
                <c:pt idx="9">
                  <c:v>17122</c:v>
                </c:pt>
              </c:numCache>
            </c:numRef>
          </c:val>
          <c:smooth val="0"/>
          <c:extLst>
            <c:ext xmlns:c16="http://schemas.microsoft.com/office/drawing/2014/chart" uri="{C3380CC4-5D6E-409C-BE32-E72D297353CC}">
              <c16:uniqueId val="{00000001-A530-4E50-B19A-F7608238898C}"/>
            </c:ext>
          </c:extLst>
        </c:ser>
        <c:ser>
          <c:idx val="2"/>
          <c:order val="2"/>
          <c:tx>
            <c:strRef>
              <c:f>'Eko jordbruksmark'!$C$10</c:f>
              <c:strCache>
                <c:ptCount val="1"/>
                <c:pt idx="0">
                  <c:v>Betesmark: Totalt omställd/under omställning</c:v>
                </c:pt>
              </c:strCache>
            </c:strRef>
          </c:tx>
          <c:spPr>
            <a:ln w="28575" cap="rnd">
              <a:solidFill>
                <a:schemeClr val="accent3"/>
              </a:solidFill>
              <a:round/>
            </a:ln>
            <a:effectLst/>
          </c:spPr>
          <c:marker>
            <c:symbol val="none"/>
          </c:marker>
          <c:cat>
            <c:strRef>
              <c:f>'Eko jordbruksmark'!$D$3:$M$3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jordbruksmark'!$D$10:$M$10</c:f>
              <c:numCache>
                <c:formatCode>0</c:formatCode>
                <c:ptCount val="10"/>
                <c:pt idx="0">
                  <c:v>2610</c:v>
                </c:pt>
                <c:pt idx="1">
                  <c:v>3797</c:v>
                </c:pt>
                <c:pt idx="2">
                  <c:v>3695</c:v>
                </c:pt>
                <c:pt idx="3">
                  <c:v>3185</c:v>
                </c:pt>
                <c:pt idx="4">
                  <c:v>3464</c:v>
                </c:pt>
                <c:pt idx="5">
                  <c:v>3480</c:v>
                </c:pt>
                <c:pt idx="6">
                  <c:v>4603</c:v>
                </c:pt>
                <c:pt idx="7">
                  <c:v>4593</c:v>
                </c:pt>
                <c:pt idx="8">
                  <c:v>4216</c:v>
                </c:pt>
                <c:pt idx="9">
                  <c:v>4192</c:v>
                </c:pt>
              </c:numCache>
            </c:numRef>
          </c:val>
          <c:smooth val="0"/>
          <c:extLst>
            <c:ext xmlns:c16="http://schemas.microsoft.com/office/drawing/2014/chart" uri="{C3380CC4-5D6E-409C-BE32-E72D297353CC}">
              <c16:uniqueId val="{00000002-A530-4E50-B19A-F7608238898C}"/>
            </c:ext>
          </c:extLst>
        </c:ser>
        <c:dLbls>
          <c:showLegendKey val="0"/>
          <c:showVal val="0"/>
          <c:showCatName val="0"/>
          <c:showSerName val="0"/>
          <c:showPercent val="0"/>
          <c:showBubbleSize val="0"/>
        </c:dLbls>
        <c:smooth val="0"/>
        <c:axId val="1858028376"/>
        <c:axId val="1858025424"/>
      </c:lineChart>
      <c:catAx>
        <c:axId val="185802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8025424"/>
        <c:crosses val="autoZero"/>
        <c:auto val="1"/>
        <c:lblAlgn val="ctr"/>
        <c:lblOffset val="100"/>
        <c:noMultiLvlLbl val="0"/>
      </c:catAx>
      <c:valAx>
        <c:axId val="1858025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8028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Ekologiskt odlad jordbruksmark i Dalarnas län, 2009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'Eko jordbruksmark'!$D$3</c:f>
              <c:strCache>
                <c:ptCount val="1"/>
                <c:pt idx="0">
                  <c:v>2009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7E-4B79-A98D-B75100BF21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7E-4B79-A98D-B75100BF21C6}"/>
              </c:ext>
            </c:extLst>
          </c:dPt>
          <c:cat>
            <c:strRef>
              <c:f>('Eko jordbruksmark'!$C$7,'Eko jordbruksmark'!$C$10)</c:f>
              <c:strCache>
                <c:ptCount val="2"/>
                <c:pt idx="0">
                  <c:v>Åkermark: Totalt omställd/under omställning</c:v>
                </c:pt>
                <c:pt idx="1">
                  <c:v>Betesmark: Totalt omställd/under omställning</c:v>
                </c:pt>
              </c:strCache>
            </c:strRef>
          </c:cat>
          <c:val>
            <c:numRef>
              <c:f>('Eko jordbruksmark'!$D$7,'Eko jordbruksmark'!$D$10)</c:f>
              <c:numCache>
                <c:formatCode>0</c:formatCode>
                <c:ptCount val="2"/>
                <c:pt idx="0">
                  <c:v>9369</c:v>
                </c:pt>
                <c:pt idx="1">
                  <c:v>2610</c:v>
                </c:pt>
              </c:numCache>
            </c:numRef>
          </c:val>
          <c:extLst>
            <c:ext xmlns:c16="http://schemas.microsoft.com/office/drawing/2014/chart" uri="{C3380CC4-5D6E-409C-BE32-E72D297353CC}">
              <c16:uniqueId val="{00000000-B577-4213-B232-FAC0183731E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Ekologskt odlad jordbruksmark i Dalarnas län,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'Eko jordbruksmark'!$M$3</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B4-430E-B418-98866E96AA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B4-430E-B418-98866E96AA2B}"/>
              </c:ext>
            </c:extLst>
          </c:dPt>
          <c:cat>
            <c:strRef>
              <c:f>('Eko jordbruksmark'!$C$7,'Eko jordbruksmark'!$C$10)</c:f>
              <c:strCache>
                <c:ptCount val="2"/>
                <c:pt idx="0">
                  <c:v>Åkermark: Totalt omställd/under omställning</c:v>
                </c:pt>
                <c:pt idx="1">
                  <c:v>Betesmark: Totalt omställd/under omställning</c:v>
                </c:pt>
              </c:strCache>
            </c:strRef>
          </c:cat>
          <c:val>
            <c:numRef>
              <c:f>('Eko jordbruksmark'!$M$7,'Eko jordbruksmark'!$M$10)</c:f>
              <c:numCache>
                <c:formatCode>0</c:formatCode>
                <c:ptCount val="2"/>
                <c:pt idx="0">
                  <c:v>17122</c:v>
                </c:pt>
                <c:pt idx="1">
                  <c:v>4192</c:v>
                </c:pt>
              </c:numCache>
            </c:numRef>
          </c:val>
          <c:extLst>
            <c:ext xmlns:c16="http://schemas.microsoft.com/office/drawing/2014/chart" uri="{C3380CC4-5D6E-409C-BE32-E72D297353CC}">
              <c16:uniqueId val="{00000000-EB7E-45F4-B546-48BE90691E6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Jordbruksmark</a:t>
            </a:r>
            <a:r>
              <a:rPr lang="sv-SE" baseline="0"/>
              <a:t>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'Eko jordbruksmark'!$P$4</c:f>
              <c:strCache>
                <c:ptCount val="1"/>
                <c:pt idx="0">
                  <c:v>Konventionellt odlad mark</c:v>
                </c:pt>
              </c:strCache>
            </c:strRef>
          </c:tx>
          <c:spPr>
            <a:solidFill>
              <a:schemeClr val="accent1"/>
            </a:solidFill>
            <a:ln>
              <a:noFill/>
            </a:ln>
            <a:effectLst/>
          </c:spPr>
          <c:invertIfNegative val="0"/>
          <c:cat>
            <c:strRef>
              <c:f>'Eko jordbruksmark'!$Q$3:$Z$3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jordbruksmark'!$Q$4:$Z$4</c:f>
              <c:numCache>
                <c:formatCode>0</c:formatCode>
                <c:ptCount val="10"/>
                <c:pt idx="0">
                  <c:v>61696</c:v>
                </c:pt>
                <c:pt idx="1">
                  <c:v>59054</c:v>
                </c:pt>
                <c:pt idx="2">
                  <c:v>56439</c:v>
                </c:pt>
                <c:pt idx="3">
                  <c:v>54968</c:v>
                </c:pt>
                <c:pt idx="4">
                  <c:v>54135</c:v>
                </c:pt>
                <c:pt idx="5">
                  <c:v>52579</c:v>
                </c:pt>
                <c:pt idx="6">
                  <c:v>51444</c:v>
                </c:pt>
                <c:pt idx="7">
                  <c:v>51278</c:v>
                </c:pt>
                <c:pt idx="8">
                  <c:v>48585</c:v>
                </c:pt>
                <c:pt idx="9">
                  <c:v>47968</c:v>
                </c:pt>
              </c:numCache>
            </c:numRef>
          </c:val>
          <c:extLst>
            <c:ext xmlns:c16="http://schemas.microsoft.com/office/drawing/2014/chart" uri="{C3380CC4-5D6E-409C-BE32-E72D297353CC}">
              <c16:uniqueId val="{00000000-49C9-4746-8DD7-6DA26B618E0F}"/>
            </c:ext>
          </c:extLst>
        </c:ser>
        <c:ser>
          <c:idx val="1"/>
          <c:order val="1"/>
          <c:tx>
            <c:strRef>
              <c:f>'Eko jordbruksmark'!$P$5</c:f>
              <c:strCache>
                <c:ptCount val="1"/>
                <c:pt idx="0">
                  <c:v>Omställd mark</c:v>
                </c:pt>
              </c:strCache>
            </c:strRef>
          </c:tx>
          <c:spPr>
            <a:solidFill>
              <a:schemeClr val="accent2"/>
            </a:solidFill>
            <a:ln>
              <a:noFill/>
            </a:ln>
            <a:effectLst/>
          </c:spPr>
          <c:invertIfNegative val="0"/>
          <c:cat>
            <c:strRef>
              <c:f>'Eko jordbruksmark'!$Q$3:$Z$3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jordbruksmark'!$Q$5:$Z$5</c:f>
              <c:numCache>
                <c:formatCode>0</c:formatCode>
                <c:ptCount val="10"/>
                <c:pt idx="0">
                  <c:v>8793</c:v>
                </c:pt>
                <c:pt idx="1">
                  <c:v>10786</c:v>
                </c:pt>
                <c:pt idx="2">
                  <c:v>12373</c:v>
                </c:pt>
                <c:pt idx="3">
                  <c:v>13745</c:v>
                </c:pt>
                <c:pt idx="4">
                  <c:v>16029</c:v>
                </c:pt>
                <c:pt idx="5">
                  <c:v>16449</c:v>
                </c:pt>
                <c:pt idx="6">
                  <c:v>16277</c:v>
                </c:pt>
                <c:pt idx="7">
                  <c:v>16566</c:v>
                </c:pt>
                <c:pt idx="8">
                  <c:v>18792</c:v>
                </c:pt>
                <c:pt idx="9">
                  <c:v>19068</c:v>
                </c:pt>
              </c:numCache>
            </c:numRef>
          </c:val>
          <c:extLst>
            <c:ext xmlns:c16="http://schemas.microsoft.com/office/drawing/2014/chart" uri="{C3380CC4-5D6E-409C-BE32-E72D297353CC}">
              <c16:uniqueId val="{00000001-49C9-4746-8DD7-6DA26B618E0F}"/>
            </c:ext>
          </c:extLst>
        </c:ser>
        <c:ser>
          <c:idx val="2"/>
          <c:order val="2"/>
          <c:tx>
            <c:strRef>
              <c:f>'Eko jordbruksmark'!$P$6</c:f>
              <c:strCache>
                <c:ptCount val="1"/>
                <c:pt idx="0">
                  <c:v>Mark under omställning</c:v>
                </c:pt>
              </c:strCache>
            </c:strRef>
          </c:tx>
          <c:spPr>
            <a:solidFill>
              <a:schemeClr val="accent3"/>
            </a:solidFill>
            <a:ln>
              <a:noFill/>
            </a:ln>
            <a:effectLst/>
          </c:spPr>
          <c:invertIfNegative val="0"/>
          <c:cat>
            <c:strRef>
              <c:f>'Eko jordbruksmark'!$Q$3:$Z$3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jordbruksmark'!$Q$6:$Z$6</c:f>
              <c:numCache>
                <c:formatCode>0</c:formatCode>
                <c:ptCount val="10"/>
                <c:pt idx="0">
                  <c:v>3186</c:v>
                </c:pt>
                <c:pt idx="1">
                  <c:v>4367</c:v>
                </c:pt>
                <c:pt idx="2">
                  <c:v>3772</c:v>
                </c:pt>
                <c:pt idx="3">
                  <c:v>2154</c:v>
                </c:pt>
                <c:pt idx="4">
                  <c:v>1500</c:v>
                </c:pt>
                <c:pt idx="5">
                  <c:v>1157</c:v>
                </c:pt>
                <c:pt idx="6">
                  <c:v>3126</c:v>
                </c:pt>
                <c:pt idx="7">
                  <c:v>3372</c:v>
                </c:pt>
                <c:pt idx="8">
                  <c:v>1925</c:v>
                </c:pt>
                <c:pt idx="9">
                  <c:v>2246</c:v>
                </c:pt>
              </c:numCache>
            </c:numRef>
          </c:val>
          <c:extLst>
            <c:ext xmlns:c16="http://schemas.microsoft.com/office/drawing/2014/chart" uri="{C3380CC4-5D6E-409C-BE32-E72D297353CC}">
              <c16:uniqueId val="{00000002-49C9-4746-8DD7-6DA26B618E0F}"/>
            </c:ext>
          </c:extLst>
        </c:ser>
        <c:dLbls>
          <c:showLegendKey val="0"/>
          <c:showVal val="0"/>
          <c:showCatName val="0"/>
          <c:showSerName val="0"/>
          <c:showPercent val="0"/>
          <c:showBubbleSize val="0"/>
        </c:dLbls>
        <c:gapWidth val="150"/>
        <c:overlap val="100"/>
        <c:axId val="1215923008"/>
        <c:axId val="1215916776"/>
      </c:barChart>
      <c:catAx>
        <c:axId val="121592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5916776"/>
        <c:crosses val="autoZero"/>
        <c:auto val="1"/>
        <c:lblAlgn val="ctr"/>
        <c:lblOffset val="100"/>
        <c:noMultiLvlLbl val="0"/>
      </c:catAx>
      <c:valAx>
        <c:axId val="1215916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21592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Jordbruksmark i Dalarnas</a:t>
            </a:r>
            <a:r>
              <a:rPr lang="sv-SE" baseline="0"/>
              <a:t> län, </a:t>
            </a:r>
            <a:r>
              <a:rPr lang="sv-SE"/>
              <a:t>2009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'Eko jordbruksmark'!$Q$3</c:f>
              <c:strCache>
                <c:ptCount val="1"/>
                <c:pt idx="0">
                  <c:v>2009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2-429E-A19B-457F37D6A3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A2-429E-A19B-457F37D6A3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A2-429E-A19B-457F37D6A304}"/>
              </c:ext>
            </c:extLst>
          </c:dPt>
          <c:cat>
            <c:strRef>
              <c:f>'Eko jordbruksmark'!$P$4:$P$6</c:f>
              <c:strCache>
                <c:ptCount val="3"/>
                <c:pt idx="0">
                  <c:v>Konventionellt odlad mark</c:v>
                </c:pt>
                <c:pt idx="1">
                  <c:v>Omställd mark</c:v>
                </c:pt>
                <c:pt idx="2">
                  <c:v>Mark under omställning</c:v>
                </c:pt>
              </c:strCache>
            </c:strRef>
          </c:cat>
          <c:val>
            <c:numRef>
              <c:f>'Eko jordbruksmark'!$Q$4:$Q$6</c:f>
              <c:numCache>
                <c:formatCode>0</c:formatCode>
                <c:ptCount val="3"/>
                <c:pt idx="0">
                  <c:v>61696</c:v>
                </c:pt>
                <c:pt idx="1">
                  <c:v>8793</c:v>
                </c:pt>
                <c:pt idx="2">
                  <c:v>3186</c:v>
                </c:pt>
              </c:numCache>
            </c:numRef>
          </c:val>
          <c:extLst>
            <c:ext xmlns:c16="http://schemas.microsoft.com/office/drawing/2014/chart" uri="{C3380CC4-5D6E-409C-BE32-E72D297353CC}">
              <c16:uniqueId val="{00000000-0D1F-4CA8-9C70-EFA741608C8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Jordbruksmark i Dalarnas län,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'Eko jordbruksmark'!$Z$3</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87-447B-B5F8-C18BD51C01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87-447B-B5F8-C18BD51C01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87-447B-B5F8-C18BD51C010E}"/>
              </c:ext>
            </c:extLst>
          </c:dPt>
          <c:cat>
            <c:strRef>
              <c:f>'Eko jordbruksmark'!$P$4:$P$6</c:f>
              <c:strCache>
                <c:ptCount val="3"/>
                <c:pt idx="0">
                  <c:v>Konventionellt odlad mark</c:v>
                </c:pt>
                <c:pt idx="1">
                  <c:v>Omställd mark</c:v>
                </c:pt>
                <c:pt idx="2">
                  <c:v>Mark under omställning</c:v>
                </c:pt>
              </c:strCache>
            </c:strRef>
          </c:cat>
          <c:val>
            <c:numRef>
              <c:f>'Eko jordbruksmark'!$Z$4:$Z$6</c:f>
              <c:numCache>
                <c:formatCode>0</c:formatCode>
                <c:ptCount val="3"/>
                <c:pt idx="0">
                  <c:v>47968</c:v>
                </c:pt>
                <c:pt idx="1">
                  <c:v>19068</c:v>
                </c:pt>
                <c:pt idx="2">
                  <c:v>2246</c:v>
                </c:pt>
              </c:numCache>
            </c:numRef>
          </c:val>
          <c:extLst>
            <c:ext xmlns:c16="http://schemas.microsoft.com/office/drawing/2014/chart" uri="{C3380CC4-5D6E-409C-BE32-E72D297353CC}">
              <c16:uniqueId val="{00000000-4154-4A57-AEAA-4681B7006BB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Kor</a:t>
            </a:r>
            <a:r>
              <a:rPr lang="sv-SE" baseline="0"/>
              <a:t> för mjölkproduktion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'Eko djur'!$AF$4</c:f>
              <c:strCache>
                <c:ptCount val="1"/>
                <c:pt idx="0">
                  <c:v>Konventionella</c:v>
                </c:pt>
              </c:strCache>
            </c:strRef>
          </c:tx>
          <c:spPr>
            <a:solidFill>
              <a:schemeClr val="accent1"/>
            </a:solidFill>
            <a:ln>
              <a:noFill/>
            </a:ln>
            <a:effectLst/>
          </c:spPr>
          <c:invertIfNegative val="0"/>
          <c:cat>
            <c:strRef>
              <c:f>'Eko djur'!$AG$3:$AP$3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djur'!$AG$4:$AP$4</c:f>
              <c:numCache>
                <c:formatCode>0</c:formatCode>
                <c:ptCount val="10"/>
                <c:pt idx="0">
                  <c:v>6047</c:v>
                </c:pt>
                <c:pt idx="1">
                  <c:v>5315</c:v>
                </c:pt>
                <c:pt idx="2">
                  <c:v>5353</c:v>
                </c:pt>
                <c:pt idx="3">
                  <c:v>5224</c:v>
                </c:pt>
                <c:pt idx="4">
                  <c:v>5084</c:v>
                </c:pt>
                <c:pt idx="5">
                  <c:v>4886</c:v>
                </c:pt>
                <c:pt idx="6">
                  <c:v>4842</c:v>
                </c:pt>
                <c:pt idx="7">
                  <c:v>4725</c:v>
                </c:pt>
                <c:pt idx="8">
                  <c:v>3786</c:v>
                </c:pt>
                <c:pt idx="9">
                  <c:v>4134</c:v>
                </c:pt>
              </c:numCache>
            </c:numRef>
          </c:val>
          <c:extLst>
            <c:ext xmlns:c16="http://schemas.microsoft.com/office/drawing/2014/chart" uri="{C3380CC4-5D6E-409C-BE32-E72D297353CC}">
              <c16:uniqueId val="{00000000-8879-4346-8742-6F1F72EBFDFA}"/>
            </c:ext>
          </c:extLst>
        </c:ser>
        <c:ser>
          <c:idx val="1"/>
          <c:order val="1"/>
          <c:tx>
            <c:strRef>
              <c:f>'Eko djur'!$AF$5</c:f>
              <c:strCache>
                <c:ptCount val="1"/>
                <c:pt idx="0">
                  <c:v>Ekologiska</c:v>
                </c:pt>
              </c:strCache>
            </c:strRef>
          </c:tx>
          <c:spPr>
            <a:solidFill>
              <a:schemeClr val="accent2"/>
            </a:solidFill>
            <a:ln>
              <a:noFill/>
            </a:ln>
            <a:effectLst/>
          </c:spPr>
          <c:invertIfNegative val="0"/>
          <c:cat>
            <c:strRef>
              <c:f>'Eko djur'!$AG$3:$AP$3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djur'!$AG$5:$AP$5</c:f>
              <c:numCache>
                <c:formatCode>0</c:formatCode>
                <c:ptCount val="10"/>
                <c:pt idx="0">
                  <c:v>684</c:v>
                </c:pt>
                <c:pt idx="1">
                  <c:v>810</c:v>
                </c:pt>
                <c:pt idx="2">
                  <c:v>879</c:v>
                </c:pt>
                <c:pt idx="3">
                  <c:v>982</c:v>
                </c:pt>
                <c:pt idx="4">
                  <c:v>1050</c:v>
                </c:pt>
                <c:pt idx="5">
                  <c:v>1091</c:v>
                </c:pt>
                <c:pt idx="6">
                  <c:v>1190</c:v>
                </c:pt>
                <c:pt idx="7">
                  <c:v>1261</c:v>
                </c:pt>
                <c:pt idx="8">
                  <c:v>1611</c:v>
                </c:pt>
                <c:pt idx="9">
                  <c:v>1834</c:v>
                </c:pt>
              </c:numCache>
            </c:numRef>
          </c:val>
          <c:extLst>
            <c:ext xmlns:c16="http://schemas.microsoft.com/office/drawing/2014/chart" uri="{C3380CC4-5D6E-409C-BE32-E72D297353CC}">
              <c16:uniqueId val="{00000001-8879-4346-8742-6F1F72EBFDFA}"/>
            </c:ext>
          </c:extLst>
        </c:ser>
        <c:dLbls>
          <c:showLegendKey val="0"/>
          <c:showVal val="0"/>
          <c:showCatName val="0"/>
          <c:showSerName val="0"/>
          <c:showPercent val="0"/>
          <c:showBubbleSize val="0"/>
        </c:dLbls>
        <c:gapWidth val="150"/>
        <c:overlap val="100"/>
        <c:axId val="861222032"/>
        <c:axId val="861221048"/>
      </c:barChart>
      <c:catAx>
        <c:axId val="8612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21048"/>
        <c:crosses val="autoZero"/>
        <c:auto val="1"/>
        <c:lblAlgn val="ctr"/>
        <c:lblOffset val="100"/>
        <c:noMultiLvlLbl val="0"/>
      </c:catAx>
      <c:valAx>
        <c:axId val="861221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2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Nötkreatur</a:t>
            </a:r>
            <a:r>
              <a:rPr lang="sv-SE" baseline="0"/>
              <a:t>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'Eko djur'!$AF$7</c:f>
              <c:strCache>
                <c:ptCount val="1"/>
                <c:pt idx="0">
                  <c:v>Konventionella</c:v>
                </c:pt>
              </c:strCache>
            </c:strRef>
          </c:tx>
          <c:spPr>
            <a:solidFill>
              <a:schemeClr val="accent1"/>
            </a:solidFill>
            <a:ln>
              <a:noFill/>
            </a:ln>
            <a:effectLst/>
          </c:spPr>
          <c:invertIfNegative val="0"/>
          <c:cat>
            <c:strRef>
              <c:f>'Eko djur'!$AG$3:$AP$3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djur'!$AG$7:$AP$7</c:f>
              <c:numCache>
                <c:formatCode>0</c:formatCode>
                <c:ptCount val="10"/>
                <c:pt idx="0">
                  <c:v>29257</c:v>
                </c:pt>
                <c:pt idx="1">
                  <c:v>26998</c:v>
                </c:pt>
                <c:pt idx="2">
                  <c:v>26075</c:v>
                </c:pt>
                <c:pt idx="3">
                  <c:v>25197</c:v>
                </c:pt>
                <c:pt idx="4">
                  <c:v>23107</c:v>
                </c:pt>
                <c:pt idx="5">
                  <c:v>22120</c:v>
                </c:pt>
                <c:pt idx="6">
                  <c:v>22063</c:v>
                </c:pt>
                <c:pt idx="7">
                  <c:v>21670</c:v>
                </c:pt>
                <c:pt idx="8">
                  <c:v>20325</c:v>
                </c:pt>
                <c:pt idx="9">
                  <c:v>20688</c:v>
                </c:pt>
              </c:numCache>
            </c:numRef>
          </c:val>
          <c:extLst>
            <c:ext xmlns:c16="http://schemas.microsoft.com/office/drawing/2014/chart" uri="{C3380CC4-5D6E-409C-BE32-E72D297353CC}">
              <c16:uniqueId val="{00000000-5306-425A-AF37-F191EBEC3E38}"/>
            </c:ext>
          </c:extLst>
        </c:ser>
        <c:ser>
          <c:idx val="1"/>
          <c:order val="1"/>
          <c:tx>
            <c:strRef>
              <c:f>'Eko djur'!$AF$8</c:f>
              <c:strCache>
                <c:ptCount val="1"/>
                <c:pt idx="0">
                  <c:v>Ekologiska</c:v>
                </c:pt>
              </c:strCache>
            </c:strRef>
          </c:tx>
          <c:spPr>
            <a:solidFill>
              <a:schemeClr val="accent2"/>
            </a:solidFill>
            <a:ln>
              <a:noFill/>
            </a:ln>
            <a:effectLst/>
          </c:spPr>
          <c:invertIfNegative val="0"/>
          <c:cat>
            <c:strRef>
              <c:f>'Eko djur'!$AG$3:$AP$3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djur'!$AG$8:$AP$8</c:f>
              <c:numCache>
                <c:formatCode>0</c:formatCode>
                <c:ptCount val="10"/>
                <c:pt idx="0">
                  <c:v>4547</c:v>
                </c:pt>
                <c:pt idx="1">
                  <c:v>5930</c:v>
                </c:pt>
                <c:pt idx="2">
                  <c:v>6981</c:v>
                </c:pt>
                <c:pt idx="3">
                  <c:v>8345</c:v>
                </c:pt>
                <c:pt idx="4">
                  <c:v>9025</c:v>
                </c:pt>
                <c:pt idx="5">
                  <c:v>9246</c:v>
                </c:pt>
                <c:pt idx="6">
                  <c:v>9023</c:v>
                </c:pt>
                <c:pt idx="7">
                  <c:v>9322</c:v>
                </c:pt>
                <c:pt idx="8">
                  <c:v>10762</c:v>
                </c:pt>
                <c:pt idx="9">
                  <c:v>10723</c:v>
                </c:pt>
              </c:numCache>
            </c:numRef>
          </c:val>
          <c:extLst>
            <c:ext xmlns:c16="http://schemas.microsoft.com/office/drawing/2014/chart" uri="{C3380CC4-5D6E-409C-BE32-E72D297353CC}">
              <c16:uniqueId val="{00000001-5306-425A-AF37-F191EBEC3E38}"/>
            </c:ext>
          </c:extLst>
        </c:ser>
        <c:dLbls>
          <c:showLegendKey val="0"/>
          <c:showVal val="0"/>
          <c:showCatName val="0"/>
          <c:showSerName val="0"/>
          <c:showPercent val="0"/>
          <c:showBubbleSize val="0"/>
        </c:dLbls>
        <c:gapWidth val="150"/>
        <c:overlap val="100"/>
        <c:axId val="1312180976"/>
        <c:axId val="1312184256"/>
      </c:barChart>
      <c:catAx>
        <c:axId val="13121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12184256"/>
        <c:crosses val="autoZero"/>
        <c:auto val="1"/>
        <c:lblAlgn val="ctr"/>
        <c:lblOffset val="100"/>
        <c:noMultiLvlLbl val="0"/>
      </c:catAx>
      <c:valAx>
        <c:axId val="1312184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1218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Baggar</a:t>
            </a:r>
            <a:r>
              <a:rPr lang="sv-SE" baseline="0"/>
              <a:t> och tackor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'Eko djur'!$AF$10</c:f>
              <c:strCache>
                <c:ptCount val="1"/>
                <c:pt idx="0">
                  <c:v>Konventionella</c:v>
                </c:pt>
              </c:strCache>
            </c:strRef>
          </c:tx>
          <c:spPr>
            <a:solidFill>
              <a:schemeClr val="accent1"/>
            </a:solidFill>
            <a:ln>
              <a:noFill/>
            </a:ln>
            <a:effectLst/>
          </c:spPr>
          <c:invertIfNegative val="0"/>
          <c:cat>
            <c:strRef>
              <c:f>'Eko djur'!$AG$3:$AP$3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djur'!$AG$10:$AP$10</c:f>
              <c:numCache>
                <c:formatCode>0</c:formatCode>
                <c:ptCount val="10"/>
                <c:pt idx="0">
                  <c:v>6861</c:v>
                </c:pt>
                <c:pt idx="1">
                  <c:v>8210</c:v>
                </c:pt>
                <c:pt idx="2">
                  <c:v>8949</c:v>
                </c:pt>
                <c:pt idx="3">
                  <c:v>8054</c:v>
                </c:pt>
                <c:pt idx="4">
                  <c:v>7277</c:v>
                </c:pt>
                <c:pt idx="5">
                  <c:v>6969</c:v>
                </c:pt>
                <c:pt idx="6">
                  <c:v>6096</c:v>
                </c:pt>
                <c:pt idx="7">
                  <c:v>6231</c:v>
                </c:pt>
                <c:pt idx="8">
                  <c:v>7036</c:v>
                </c:pt>
                <c:pt idx="9">
                  <c:v>6718</c:v>
                </c:pt>
              </c:numCache>
            </c:numRef>
          </c:val>
          <c:extLst>
            <c:ext xmlns:c16="http://schemas.microsoft.com/office/drawing/2014/chart" uri="{C3380CC4-5D6E-409C-BE32-E72D297353CC}">
              <c16:uniqueId val="{00000000-43C6-4BD8-A1BD-5826EB42060F}"/>
            </c:ext>
          </c:extLst>
        </c:ser>
        <c:ser>
          <c:idx val="1"/>
          <c:order val="1"/>
          <c:tx>
            <c:strRef>
              <c:f>'Eko djur'!$AF$11</c:f>
              <c:strCache>
                <c:ptCount val="1"/>
                <c:pt idx="0">
                  <c:v>Ekologiska</c:v>
                </c:pt>
              </c:strCache>
            </c:strRef>
          </c:tx>
          <c:spPr>
            <a:solidFill>
              <a:schemeClr val="accent2"/>
            </a:solidFill>
            <a:ln>
              <a:noFill/>
            </a:ln>
            <a:effectLst/>
          </c:spPr>
          <c:invertIfNegative val="0"/>
          <c:cat>
            <c:strRef>
              <c:f>'Eko djur'!$AG$3:$AP$3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djur'!$AG$11:$AP$11</c:f>
              <c:numCache>
                <c:formatCode>0</c:formatCode>
                <c:ptCount val="10"/>
                <c:pt idx="0">
                  <c:v>290</c:v>
                </c:pt>
                <c:pt idx="1">
                  <c:v>855</c:v>
                </c:pt>
                <c:pt idx="2">
                  <c:v>1079</c:v>
                </c:pt>
                <c:pt idx="3">
                  <c:v>1090</c:v>
                </c:pt>
                <c:pt idx="4">
                  <c:v>1273</c:v>
                </c:pt>
                <c:pt idx="5">
                  <c:v>1267</c:v>
                </c:pt>
                <c:pt idx="6">
                  <c:v>1945</c:v>
                </c:pt>
                <c:pt idx="7">
                  <c:v>1880</c:v>
                </c:pt>
                <c:pt idx="8">
                  <c:v>1445</c:v>
                </c:pt>
                <c:pt idx="9">
                  <c:v>1716</c:v>
                </c:pt>
              </c:numCache>
            </c:numRef>
          </c:val>
          <c:extLst>
            <c:ext xmlns:c16="http://schemas.microsoft.com/office/drawing/2014/chart" uri="{C3380CC4-5D6E-409C-BE32-E72D297353CC}">
              <c16:uniqueId val="{00000001-43C6-4BD8-A1BD-5826EB42060F}"/>
            </c:ext>
          </c:extLst>
        </c:ser>
        <c:dLbls>
          <c:showLegendKey val="0"/>
          <c:showVal val="0"/>
          <c:showCatName val="0"/>
          <c:showSerName val="0"/>
          <c:showPercent val="0"/>
          <c:showBubbleSize val="0"/>
        </c:dLbls>
        <c:gapWidth val="150"/>
        <c:overlap val="100"/>
        <c:axId val="861141344"/>
        <c:axId val="861141672"/>
      </c:barChart>
      <c:catAx>
        <c:axId val="8611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41672"/>
        <c:crosses val="autoZero"/>
        <c:auto val="1"/>
        <c:lblAlgn val="ctr"/>
        <c:lblOffset val="100"/>
        <c:noMultiLvlLbl val="0"/>
      </c:catAx>
      <c:valAx>
        <c:axId val="861141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41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Lamm</a:t>
            </a:r>
            <a:r>
              <a:rPr lang="sv-SE" baseline="0"/>
              <a:t>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'Eko djur'!$AF$13</c:f>
              <c:strCache>
                <c:ptCount val="1"/>
                <c:pt idx="0">
                  <c:v>Konventionella</c:v>
                </c:pt>
              </c:strCache>
            </c:strRef>
          </c:tx>
          <c:spPr>
            <a:solidFill>
              <a:schemeClr val="accent1"/>
            </a:solidFill>
            <a:ln>
              <a:noFill/>
            </a:ln>
            <a:effectLst/>
          </c:spPr>
          <c:invertIfNegative val="0"/>
          <c:cat>
            <c:strRef>
              <c:f>'Eko djur'!$AG$3:$AP$3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djur'!$AG$13:$AP$13</c:f>
              <c:numCache>
                <c:formatCode>0</c:formatCode>
                <c:ptCount val="10"/>
                <c:pt idx="0">
                  <c:v>6388</c:v>
                </c:pt>
                <c:pt idx="1">
                  <c:v>7578</c:v>
                </c:pt>
                <c:pt idx="2">
                  <c:v>8460</c:v>
                </c:pt>
                <c:pt idx="3">
                  <c:v>7148</c:v>
                </c:pt>
                <c:pt idx="4">
                  <c:v>6221</c:v>
                </c:pt>
                <c:pt idx="5">
                  <c:v>5944</c:v>
                </c:pt>
                <c:pt idx="6">
                  <c:v>5323</c:v>
                </c:pt>
                <c:pt idx="7">
                  <c:v>5762</c:v>
                </c:pt>
                <c:pt idx="8">
                  <c:v>6740</c:v>
                </c:pt>
                <c:pt idx="9">
                  <c:v>5789</c:v>
                </c:pt>
              </c:numCache>
            </c:numRef>
          </c:val>
          <c:extLst>
            <c:ext xmlns:c16="http://schemas.microsoft.com/office/drawing/2014/chart" uri="{C3380CC4-5D6E-409C-BE32-E72D297353CC}">
              <c16:uniqueId val="{00000000-FE78-4620-A3E0-99B3F863ACCD}"/>
            </c:ext>
          </c:extLst>
        </c:ser>
        <c:ser>
          <c:idx val="1"/>
          <c:order val="1"/>
          <c:tx>
            <c:strRef>
              <c:f>'Eko djur'!$AF$14</c:f>
              <c:strCache>
                <c:ptCount val="1"/>
                <c:pt idx="0">
                  <c:v>Ekologiska</c:v>
                </c:pt>
              </c:strCache>
            </c:strRef>
          </c:tx>
          <c:spPr>
            <a:solidFill>
              <a:schemeClr val="accent2"/>
            </a:solidFill>
            <a:ln>
              <a:noFill/>
            </a:ln>
            <a:effectLst/>
          </c:spPr>
          <c:invertIfNegative val="0"/>
          <c:cat>
            <c:strRef>
              <c:f>'Eko djur'!$AG$3:$AP$3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djur'!$AG$14:$AP$14</c:f>
              <c:numCache>
                <c:formatCode>0</c:formatCode>
                <c:ptCount val="10"/>
                <c:pt idx="0">
                  <c:v>366</c:v>
                </c:pt>
                <c:pt idx="1">
                  <c:v>1034</c:v>
                </c:pt>
                <c:pt idx="2">
                  <c:v>1227</c:v>
                </c:pt>
                <c:pt idx="3">
                  <c:v>1508</c:v>
                </c:pt>
                <c:pt idx="4">
                  <c:v>1538</c:v>
                </c:pt>
                <c:pt idx="5">
                  <c:v>1477</c:v>
                </c:pt>
                <c:pt idx="6">
                  <c:v>1681</c:v>
                </c:pt>
                <c:pt idx="7">
                  <c:v>1868</c:v>
                </c:pt>
                <c:pt idx="8">
                  <c:v>1600</c:v>
                </c:pt>
                <c:pt idx="9">
                  <c:v>2011</c:v>
                </c:pt>
              </c:numCache>
            </c:numRef>
          </c:val>
          <c:extLst>
            <c:ext xmlns:c16="http://schemas.microsoft.com/office/drawing/2014/chart" uri="{C3380CC4-5D6E-409C-BE32-E72D297353CC}">
              <c16:uniqueId val="{00000001-FE78-4620-A3E0-99B3F863ACCD}"/>
            </c:ext>
          </c:extLst>
        </c:ser>
        <c:dLbls>
          <c:showLegendKey val="0"/>
          <c:showVal val="0"/>
          <c:showCatName val="0"/>
          <c:showSerName val="0"/>
          <c:showPercent val="0"/>
          <c:showBubbleSize val="0"/>
        </c:dLbls>
        <c:gapWidth val="150"/>
        <c:overlap val="100"/>
        <c:axId val="861203336"/>
        <c:axId val="861207272"/>
      </c:barChart>
      <c:catAx>
        <c:axId val="86120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07272"/>
        <c:crosses val="autoZero"/>
        <c:auto val="1"/>
        <c:lblAlgn val="ctr"/>
        <c:lblOffset val="100"/>
        <c:noMultiLvlLbl val="0"/>
      </c:catAx>
      <c:valAx>
        <c:axId val="86120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203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Rörelsemarginal för livsmedelshandel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'Näringsliv, LMK'!$B$80</c:f>
              <c:strCache>
                <c:ptCount val="1"/>
                <c:pt idx="0">
                  <c:v>Rörelsemarginal</c:v>
                </c:pt>
              </c:strCache>
            </c:strRef>
          </c:tx>
          <c:spPr>
            <a:ln w="28575" cap="rnd">
              <a:solidFill>
                <a:schemeClr val="accent1"/>
              </a:solidFill>
              <a:round/>
            </a:ln>
            <a:effectLst/>
          </c:spPr>
          <c:marker>
            <c:symbol val="none"/>
          </c:marker>
          <c:cat>
            <c:strRef>
              <c:f>'Näringsliv, LMK'!$J$63:$L$63</c:f>
              <c:strCache>
                <c:ptCount val="3"/>
                <c:pt idx="0">
                  <c:v>2015</c:v>
                </c:pt>
                <c:pt idx="1">
                  <c:v>2016</c:v>
                </c:pt>
                <c:pt idx="2">
                  <c:v>2017</c:v>
                </c:pt>
              </c:strCache>
            </c:strRef>
          </c:cat>
          <c:val>
            <c:numRef>
              <c:f>'Näringsliv, LMK'!$J$80:$L$80</c:f>
              <c:numCache>
                <c:formatCode>General</c:formatCode>
                <c:ptCount val="3"/>
                <c:pt idx="0">
                  <c:v>3.068080549274111E-2</c:v>
                </c:pt>
                <c:pt idx="1">
                  <c:v>2.9867800466686596E-2</c:v>
                </c:pt>
                <c:pt idx="2">
                  <c:v>4.0249260709713332E-2</c:v>
                </c:pt>
              </c:numCache>
            </c:numRef>
          </c:val>
          <c:smooth val="0"/>
          <c:extLst>
            <c:ext xmlns:c16="http://schemas.microsoft.com/office/drawing/2014/chart" uri="{C3380CC4-5D6E-409C-BE32-E72D297353CC}">
              <c16:uniqueId val="{00000000-204E-43E3-8E5B-34004826B12E}"/>
            </c:ext>
          </c:extLst>
        </c:ser>
        <c:dLbls>
          <c:showLegendKey val="0"/>
          <c:showVal val="0"/>
          <c:showCatName val="0"/>
          <c:showSerName val="0"/>
          <c:showPercent val="0"/>
          <c:showBubbleSize val="0"/>
        </c:dLbls>
        <c:smooth val="0"/>
        <c:axId val="861190544"/>
        <c:axId val="861183328"/>
      </c:lineChart>
      <c:catAx>
        <c:axId val="86119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83328"/>
        <c:crosses val="autoZero"/>
        <c:auto val="1"/>
        <c:lblAlgn val="ctr"/>
        <c:lblOffset val="100"/>
        <c:noMultiLvlLbl val="0"/>
      </c:catAx>
      <c:valAx>
        <c:axId val="8611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1190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Ekologiskt</a:t>
            </a:r>
            <a:r>
              <a:rPr lang="sv-SE" baseline="0"/>
              <a:t> omställda k</a:t>
            </a:r>
            <a:r>
              <a:rPr lang="sv-SE"/>
              <a:t>or för mjölkproduktion i Dalarnas län, 2009-2018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'Eko djur'!$B$4</c:f>
              <c:strCache>
                <c:ptCount val="1"/>
                <c:pt idx="0">
                  <c:v>Kor för mjölkproduktion</c:v>
                </c:pt>
              </c:strCache>
            </c:strRef>
          </c:tx>
          <c:spPr>
            <a:solidFill>
              <a:schemeClr val="accent1"/>
            </a:solidFill>
            <a:ln>
              <a:noFill/>
            </a:ln>
            <a:effectLst/>
          </c:spPr>
          <c:invertIfNegative val="0"/>
          <c:cat>
            <c:strRef>
              <c:f>'Eko djur'!$C$3:$L$3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djur'!$C$4:$L$4</c:f>
              <c:numCache>
                <c:formatCode>0</c:formatCode>
                <c:ptCount val="10"/>
                <c:pt idx="0">
                  <c:v>684</c:v>
                </c:pt>
                <c:pt idx="1">
                  <c:v>810</c:v>
                </c:pt>
                <c:pt idx="2">
                  <c:v>879</c:v>
                </c:pt>
                <c:pt idx="3">
                  <c:v>982</c:v>
                </c:pt>
                <c:pt idx="4">
                  <c:v>1050</c:v>
                </c:pt>
                <c:pt idx="5">
                  <c:v>1091</c:v>
                </c:pt>
                <c:pt idx="6">
                  <c:v>1190</c:v>
                </c:pt>
                <c:pt idx="7">
                  <c:v>1261</c:v>
                </c:pt>
                <c:pt idx="8">
                  <c:v>1611</c:v>
                </c:pt>
                <c:pt idx="9">
                  <c:v>1834</c:v>
                </c:pt>
              </c:numCache>
            </c:numRef>
          </c:val>
          <c:extLst>
            <c:ext xmlns:c16="http://schemas.microsoft.com/office/drawing/2014/chart" uri="{C3380CC4-5D6E-409C-BE32-E72D297353CC}">
              <c16:uniqueId val="{00000000-D853-4E2B-A4AA-D5CA75435625}"/>
            </c:ext>
          </c:extLst>
        </c:ser>
        <c:dLbls>
          <c:showLegendKey val="0"/>
          <c:showVal val="0"/>
          <c:showCatName val="0"/>
          <c:showSerName val="0"/>
          <c:showPercent val="0"/>
          <c:showBubbleSize val="0"/>
        </c:dLbls>
        <c:gapWidth val="219"/>
        <c:overlap val="-27"/>
        <c:axId val="1048568320"/>
        <c:axId val="1048571928"/>
      </c:barChart>
      <c:catAx>
        <c:axId val="104856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571928"/>
        <c:crosses val="autoZero"/>
        <c:auto val="1"/>
        <c:lblAlgn val="ctr"/>
        <c:lblOffset val="100"/>
        <c:noMultiLvlLbl val="0"/>
      </c:catAx>
      <c:valAx>
        <c:axId val="1048571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56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Ekologiskt</a:t>
            </a:r>
            <a:r>
              <a:rPr lang="sv-SE" baseline="0"/>
              <a:t> omställda</a:t>
            </a:r>
            <a:r>
              <a:rPr lang="sv-SE"/>
              <a:t> nötkreatur i Dalarnas län, 2009-2018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'Eko djur'!$B$8</c:f>
              <c:strCache>
                <c:ptCount val="1"/>
                <c:pt idx="0">
                  <c:v>SUMMA nötkreatur</c:v>
                </c:pt>
              </c:strCache>
            </c:strRef>
          </c:tx>
          <c:spPr>
            <a:solidFill>
              <a:schemeClr val="accent1"/>
            </a:solidFill>
            <a:ln>
              <a:noFill/>
            </a:ln>
            <a:effectLst/>
          </c:spPr>
          <c:invertIfNegative val="0"/>
          <c:cat>
            <c:strRef>
              <c:f>'Eko djur'!$C$3:$L$3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djur'!$C$8:$L$8</c:f>
              <c:numCache>
                <c:formatCode>0</c:formatCode>
                <c:ptCount val="10"/>
                <c:pt idx="0">
                  <c:v>4547</c:v>
                </c:pt>
                <c:pt idx="1">
                  <c:v>5930</c:v>
                </c:pt>
                <c:pt idx="2">
                  <c:v>6981</c:v>
                </c:pt>
                <c:pt idx="3">
                  <c:v>8345</c:v>
                </c:pt>
                <c:pt idx="4">
                  <c:v>9025</c:v>
                </c:pt>
                <c:pt idx="5">
                  <c:v>9246</c:v>
                </c:pt>
                <c:pt idx="6">
                  <c:v>9023</c:v>
                </c:pt>
                <c:pt idx="7">
                  <c:v>9322</c:v>
                </c:pt>
                <c:pt idx="8">
                  <c:v>10762</c:v>
                </c:pt>
                <c:pt idx="9">
                  <c:v>10723</c:v>
                </c:pt>
              </c:numCache>
            </c:numRef>
          </c:val>
          <c:extLst>
            <c:ext xmlns:c16="http://schemas.microsoft.com/office/drawing/2014/chart" uri="{C3380CC4-5D6E-409C-BE32-E72D297353CC}">
              <c16:uniqueId val="{00000000-C3EB-42C1-89E9-7706E4703CC6}"/>
            </c:ext>
          </c:extLst>
        </c:ser>
        <c:dLbls>
          <c:showLegendKey val="0"/>
          <c:showVal val="0"/>
          <c:showCatName val="0"/>
          <c:showSerName val="0"/>
          <c:showPercent val="0"/>
          <c:showBubbleSize val="0"/>
        </c:dLbls>
        <c:gapWidth val="219"/>
        <c:overlap val="-27"/>
        <c:axId val="865202880"/>
        <c:axId val="865201896"/>
      </c:barChart>
      <c:catAx>
        <c:axId val="86520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01896"/>
        <c:crosses val="autoZero"/>
        <c:auto val="1"/>
        <c:lblAlgn val="ctr"/>
        <c:lblOffset val="100"/>
        <c:noMultiLvlLbl val="0"/>
      </c:catAx>
      <c:valAx>
        <c:axId val="865201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0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Ekologist</a:t>
            </a:r>
            <a:r>
              <a:rPr lang="sv-SE" baseline="0"/>
              <a:t> omställda baggar och tackor, och lamm, i Dalarnas län, 2009-2018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'Eko djur'!$B$9</c:f>
              <c:strCache>
                <c:ptCount val="1"/>
                <c:pt idx="0">
                  <c:v>Baggar och tackor</c:v>
                </c:pt>
              </c:strCache>
            </c:strRef>
          </c:tx>
          <c:spPr>
            <a:solidFill>
              <a:schemeClr val="accent1"/>
            </a:solidFill>
            <a:ln>
              <a:noFill/>
            </a:ln>
            <a:effectLst/>
          </c:spPr>
          <c:invertIfNegative val="0"/>
          <c:cat>
            <c:strRef>
              <c:f>'Eko djur'!$C$3:$L$3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djur'!$C$9:$L$9</c:f>
              <c:numCache>
                <c:formatCode>0</c:formatCode>
                <c:ptCount val="10"/>
                <c:pt idx="0">
                  <c:v>290</c:v>
                </c:pt>
                <c:pt idx="1">
                  <c:v>855</c:v>
                </c:pt>
                <c:pt idx="2">
                  <c:v>1079</c:v>
                </c:pt>
                <c:pt idx="3">
                  <c:v>1090</c:v>
                </c:pt>
                <c:pt idx="4">
                  <c:v>1273</c:v>
                </c:pt>
                <c:pt idx="5">
                  <c:v>1267</c:v>
                </c:pt>
                <c:pt idx="6">
                  <c:v>1945</c:v>
                </c:pt>
                <c:pt idx="7">
                  <c:v>1880</c:v>
                </c:pt>
                <c:pt idx="8">
                  <c:v>1445</c:v>
                </c:pt>
                <c:pt idx="9">
                  <c:v>1716</c:v>
                </c:pt>
              </c:numCache>
            </c:numRef>
          </c:val>
          <c:extLst>
            <c:ext xmlns:c16="http://schemas.microsoft.com/office/drawing/2014/chart" uri="{C3380CC4-5D6E-409C-BE32-E72D297353CC}">
              <c16:uniqueId val="{00000000-0CBD-48DD-B8C4-594805EE8DAB}"/>
            </c:ext>
          </c:extLst>
        </c:ser>
        <c:ser>
          <c:idx val="1"/>
          <c:order val="1"/>
          <c:tx>
            <c:strRef>
              <c:f>'Eko djur'!$B$10</c:f>
              <c:strCache>
                <c:ptCount val="1"/>
                <c:pt idx="0">
                  <c:v>Lamm</c:v>
                </c:pt>
              </c:strCache>
            </c:strRef>
          </c:tx>
          <c:spPr>
            <a:solidFill>
              <a:schemeClr val="accent2"/>
            </a:solidFill>
            <a:ln>
              <a:noFill/>
            </a:ln>
            <a:effectLst/>
          </c:spPr>
          <c:invertIfNegative val="0"/>
          <c:cat>
            <c:strRef>
              <c:f>'Eko djur'!$C$3:$L$3</c:f>
              <c:strCache>
                <c:ptCount val="10"/>
                <c:pt idx="0">
                  <c:v>2009</c:v>
                </c:pt>
                <c:pt idx="1">
                  <c:v>2010</c:v>
                </c:pt>
                <c:pt idx="2">
                  <c:v>2011</c:v>
                </c:pt>
                <c:pt idx="3">
                  <c:v>2012</c:v>
                </c:pt>
                <c:pt idx="4">
                  <c:v>2013</c:v>
                </c:pt>
                <c:pt idx="5">
                  <c:v>2014</c:v>
                </c:pt>
                <c:pt idx="6">
                  <c:v>2015</c:v>
                </c:pt>
                <c:pt idx="7">
                  <c:v>2016</c:v>
                </c:pt>
                <c:pt idx="8">
                  <c:v>2017</c:v>
                </c:pt>
                <c:pt idx="9">
                  <c:v>2018</c:v>
                </c:pt>
              </c:strCache>
            </c:strRef>
          </c:cat>
          <c:val>
            <c:numRef>
              <c:f>'Eko djur'!$C$10:$L$10</c:f>
              <c:numCache>
                <c:formatCode>0</c:formatCode>
                <c:ptCount val="10"/>
                <c:pt idx="0">
                  <c:v>366</c:v>
                </c:pt>
                <c:pt idx="1">
                  <c:v>1034</c:v>
                </c:pt>
                <c:pt idx="2">
                  <c:v>1227</c:v>
                </c:pt>
                <c:pt idx="3">
                  <c:v>1508</c:v>
                </c:pt>
                <c:pt idx="4">
                  <c:v>1538</c:v>
                </c:pt>
                <c:pt idx="5">
                  <c:v>1477</c:v>
                </c:pt>
                <c:pt idx="6">
                  <c:v>1681</c:v>
                </c:pt>
                <c:pt idx="7">
                  <c:v>1868</c:v>
                </c:pt>
                <c:pt idx="8">
                  <c:v>1600</c:v>
                </c:pt>
                <c:pt idx="9">
                  <c:v>2011</c:v>
                </c:pt>
              </c:numCache>
            </c:numRef>
          </c:val>
          <c:extLst>
            <c:ext xmlns:c16="http://schemas.microsoft.com/office/drawing/2014/chart" uri="{C3380CC4-5D6E-409C-BE32-E72D297353CC}">
              <c16:uniqueId val="{00000001-0CBD-48DD-B8C4-594805EE8DAB}"/>
            </c:ext>
          </c:extLst>
        </c:ser>
        <c:dLbls>
          <c:showLegendKey val="0"/>
          <c:showVal val="0"/>
          <c:showCatName val="0"/>
          <c:showSerName val="0"/>
          <c:showPercent val="0"/>
          <c:showBubbleSize val="0"/>
        </c:dLbls>
        <c:gapWidth val="219"/>
        <c:overlap val="-27"/>
        <c:axId val="1858029688"/>
        <c:axId val="1858033624"/>
      </c:barChart>
      <c:catAx>
        <c:axId val="185802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8033624"/>
        <c:crosses val="autoZero"/>
        <c:auto val="1"/>
        <c:lblAlgn val="ctr"/>
        <c:lblOffset val="100"/>
        <c:noMultiLvlLbl val="0"/>
      </c:catAx>
      <c:valAx>
        <c:axId val="1858033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58029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företag med frilandsodling av köksväxter i Dalarnas län, 1999-2017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FrilandVäxthusodling!$C$136</c:f>
              <c:strCache>
                <c:ptCount val="1"/>
                <c:pt idx="0">
                  <c:v>Antal företag</c:v>
                </c:pt>
              </c:strCache>
            </c:strRef>
          </c:tx>
          <c:spPr>
            <a:solidFill>
              <a:schemeClr val="accent1"/>
            </a:solidFill>
            <a:ln>
              <a:noFill/>
            </a:ln>
            <a:effectLst/>
          </c:spPr>
          <c:invertIfNegative val="0"/>
          <c:cat>
            <c:strRef>
              <c:f>FrilandVäxthusodling!$D$3:$J$3</c:f>
              <c:strCache>
                <c:ptCount val="7"/>
                <c:pt idx="0">
                  <c:v>1999</c:v>
                </c:pt>
                <c:pt idx="1">
                  <c:v>2002</c:v>
                </c:pt>
                <c:pt idx="2">
                  <c:v>2005</c:v>
                </c:pt>
                <c:pt idx="3">
                  <c:v>2008</c:v>
                </c:pt>
                <c:pt idx="4">
                  <c:v>2011</c:v>
                </c:pt>
                <c:pt idx="5">
                  <c:v>2014</c:v>
                </c:pt>
                <c:pt idx="6">
                  <c:v>2017</c:v>
                </c:pt>
              </c:strCache>
            </c:strRef>
          </c:cat>
          <c:val>
            <c:numRef>
              <c:f>FrilandVäxthusodling!$D$136:$J$136</c:f>
              <c:numCache>
                <c:formatCode>0</c:formatCode>
                <c:ptCount val="7"/>
                <c:pt idx="0">
                  <c:v>20</c:v>
                </c:pt>
                <c:pt idx="1">
                  <c:v>18</c:v>
                </c:pt>
                <c:pt idx="2">
                  <c:v>20</c:v>
                </c:pt>
                <c:pt idx="3">
                  <c:v>16</c:v>
                </c:pt>
                <c:pt idx="4">
                  <c:v>14</c:v>
                </c:pt>
                <c:pt idx="5">
                  <c:v>21</c:v>
                </c:pt>
                <c:pt idx="6">
                  <c:v>22</c:v>
                </c:pt>
              </c:numCache>
            </c:numRef>
          </c:val>
          <c:extLst>
            <c:ext xmlns:c16="http://schemas.microsoft.com/office/drawing/2014/chart" uri="{C3380CC4-5D6E-409C-BE32-E72D297353CC}">
              <c16:uniqueId val="{00000000-59F2-438E-BCF9-A8125716EE7F}"/>
            </c:ext>
          </c:extLst>
        </c:ser>
        <c:dLbls>
          <c:showLegendKey val="0"/>
          <c:showVal val="0"/>
          <c:showCatName val="0"/>
          <c:showSerName val="0"/>
          <c:showPercent val="0"/>
          <c:showBubbleSize val="0"/>
        </c:dLbls>
        <c:gapWidth val="219"/>
        <c:overlap val="-27"/>
        <c:axId val="492476384"/>
        <c:axId val="492479336"/>
      </c:barChart>
      <c:catAx>
        <c:axId val="49247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92479336"/>
        <c:crosses val="autoZero"/>
        <c:auto val="1"/>
        <c:lblAlgn val="ctr"/>
        <c:lblOffset val="100"/>
        <c:noMultiLvlLbl val="0"/>
      </c:catAx>
      <c:valAx>
        <c:axId val="492479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92476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 (hektar) för odling av köksväxter på friland i Dalarnas län, 1999-2017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FrilandVäxthusodling!$C$137</c:f>
              <c:strCache>
                <c:ptCount val="1"/>
                <c:pt idx="0">
                  <c:v>Areal, hektar</c:v>
                </c:pt>
              </c:strCache>
            </c:strRef>
          </c:tx>
          <c:spPr>
            <a:ln w="28575" cap="rnd">
              <a:solidFill>
                <a:schemeClr val="accent1"/>
              </a:solidFill>
              <a:round/>
            </a:ln>
            <a:effectLst/>
          </c:spPr>
          <c:marker>
            <c:symbol val="none"/>
          </c:marker>
          <c:cat>
            <c:strRef>
              <c:f>FrilandVäxthusodling!$D$3:$J$3</c:f>
              <c:strCache>
                <c:ptCount val="7"/>
                <c:pt idx="0">
                  <c:v>1999</c:v>
                </c:pt>
                <c:pt idx="1">
                  <c:v>2002</c:v>
                </c:pt>
                <c:pt idx="2">
                  <c:v>2005</c:v>
                </c:pt>
                <c:pt idx="3">
                  <c:v>2008</c:v>
                </c:pt>
                <c:pt idx="4">
                  <c:v>2011</c:v>
                </c:pt>
                <c:pt idx="5">
                  <c:v>2014</c:v>
                </c:pt>
                <c:pt idx="6">
                  <c:v>2017</c:v>
                </c:pt>
              </c:strCache>
            </c:strRef>
          </c:cat>
          <c:val>
            <c:numRef>
              <c:f>FrilandVäxthusodling!$D$137:$J$137</c:f>
              <c:numCache>
                <c:formatCode>0</c:formatCode>
                <c:ptCount val="7"/>
                <c:pt idx="0">
                  <c:v>36</c:v>
                </c:pt>
                <c:pt idx="1">
                  <c:v>32</c:v>
                </c:pt>
                <c:pt idx="2">
                  <c:v>66</c:v>
                </c:pt>
                <c:pt idx="3">
                  <c:v>21</c:v>
                </c:pt>
                <c:pt idx="4">
                  <c:v>29</c:v>
                </c:pt>
                <c:pt idx="5">
                  <c:v>43</c:v>
                </c:pt>
                <c:pt idx="6">
                  <c:v>42</c:v>
                </c:pt>
              </c:numCache>
            </c:numRef>
          </c:val>
          <c:smooth val="0"/>
          <c:extLst>
            <c:ext xmlns:c16="http://schemas.microsoft.com/office/drawing/2014/chart" uri="{C3380CC4-5D6E-409C-BE32-E72D297353CC}">
              <c16:uniqueId val="{00000000-622D-4F54-B6DC-DB3B4057BFF9}"/>
            </c:ext>
          </c:extLst>
        </c:ser>
        <c:dLbls>
          <c:showLegendKey val="0"/>
          <c:showVal val="0"/>
          <c:showCatName val="0"/>
          <c:showSerName val="0"/>
          <c:showPercent val="0"/>
          <c:showBubbleSize val="0"/>
        </c:dLbls>
        <c:smooth val="0"/>
        <c:axId val="903089944"/>
        <c:axId val="903082400"/>
      </c:lineChart>
      <c:catAx>
        <c:axId val="90308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03082400"/>
        <c:crosses val="autoZero"/>
        <c:auto val="1"/>
        <c:lblAlgn val="ctr"/>
        <c:lblOffset val="100"/>
        <c:noMultiLvlLbl val="0"/>
      </c:catAx>
      <c:valAx>
        <c:axId val="903082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03089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företag med växthusodling av köksväxter i Dalarnas län, 1999-2017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FrilandVäxthusodling!$O$72</c:f>
              <c:strCache>
                <c:ptCount val="1"/>
                <c:pt idx="0">
                  <c:v>Antal företag</c:v>
                </c:pt>
              </c:strCache>
            </c:strRef>
          </c:tx>
          <c:spPr>
            <a:solidFill>
              <a:schemeClr val="accent1"/>
            </a:solidFill>
            <a:ln>
              <a:noFill/>
            </a:ln>
            <a:effectLst/>
          </c:spPr>
          <c:invertIfNegative val="0"/>
          <c:cat>
            <c:strRef>
              <c:f>FrilandVäxthusodling!$P$3:$V$3</c:f>
              <c:strCache>
                <c:ptCount val="7"/>
                <c:pt idx="0">
                  <c:v>1999</c:v>
                </c:pt>
                <c:pt idx="1">
                  <c:v>2002</c:v>
                </c:pt>
                <c:pt idx="2">
                  <c:v>2005</c:v>
                </c:pt>
                <c:pt idx="3">
                  <c:v>2008</c:v>
                </c:pt>
                <c:pt idx="4">
                  <c:v>2011</c:v>
                </c:pt>
                <c:pt idx="5">
                  <c:v>2014</c:v>
                </c:pt>
                <c:pt idx="6">
                  <c:v>2017</c:v>
                </c:pt>
              </c:strCache>
            </c:strRef>
          </c:cat>
          <c:val>
            <c:numRef>
              <c:f>FrilandVäxthusodling!$P$72:$V$72</c:f>
              <c:numCache>
                <c:formatCode>0</c:formatCode>
                <c:ptCount val="7"/>
                <c:pt idx="0">
                  <c:v>15</c:v>
                </c:pt>
                <c:pt idx="1">
                  <c:v>10</c:v>
                </c:pt>
                <c:pt idx="2">
                  <c:v>12</c:v>
                </c:pt>
                <c:pt idx="3">
                  <c:v>9</c:v>
                </c:pt>
                <c:pt idx="4">
                  <c:v>9</c:v>
                </c:pt>
                <c:pt idx="5">
                  <c:v>13</c:v>
                </c:pt>
                <c:pt idx="6">
                  <c:v>12</c:v>
                </c:pt>
              </c:numCache>
            </c:numRef>
          </c:val>
          <c:extLst>
            <c:ext xmlns:c16="http://schemas.microsoft.com/office/drawing/2014/chart" uri="{C3380CC4-5D6E-409C-BE32-E72D297353CC}">
              <c16:uniqueId val="{00000000-723C-441F-A678-ACC40FF32BDF}"/>
            </c:ext>
          </c:extLst>
        </c:ser>
        <c:dLbls>
          <c:showLegendKey val="0"/>
          <c:showVal val="0"/>
          <c:showCatName val="0"/>
          <c:showSerName val="0"/>
          <c:showPercent val="0"/>
          <c:showBubbleSize val="0"/>
        </c:dLbls>
        <c:gapWidth val="219"/>
        <c:overlap val="-27"/>
        <c:axId val="492528208"/>
        <c:axId val="492520008"/>
      </c:barChart>
      <c:catAx>
        <c:axId val="49252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92520008"/>
        <c:crosses val="autoZero"/>
        <c:auto val="1"/>
        <c:lblAlgn val="ctr"/>
        <c:lblOffset val="100"/>
        <c:noMultiLvlLbl val="0"/>
      </c:catAx>
      <c:valAx>
        <c:axId val="492520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9252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Växthusyta</a:t>
            </a:r>
            <a:r>
              <a:rPr lang="sv-SE" baseline="0"/>
              <a:t> (</a:t>
            </a:r>
            <a:r>
              <a:rPr lang="sv-SE"/>
              <a:t>kvm) för odling av köksväxter i Dalarnas län, 1999-2017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FrilandVäxthusodling!$O$75</c:f>
              <c:strCache>
                <c:ptCount val="1"/>
                <c:pt idx="0">
                  <c:v>Växthusyta, kvm</c:v>
                </c:pt>
              </c:strCache>
            </c:strRef>
          </c:tx>
          <c:spPr>
            <a:ln w="28575" cap="rnd">
              <a:solidFill>
                <a:schemeClr val="accent1"/>
              </a:solidFill>
              <a:round/>
            </a:ln>
            <a:effectLst/>
          </c:spPr>
          <c:marker>
            <c:symbol val="none"/>
          </c:marker>
          <c:cat>
            <c:strRef>
              <c:f>FrilandVäxthusodling!$P$3:$V$3</c:f>
              <c:strCache>
                <c:ptCount val="7"/>
                <c:pt idx="0">
                  <c:v>1999</c:v>
                </c:pt>
                <c:pt idx="1">
                  <c:v>2002</c:v>
                </c:pt>
                <c:pt idx="2">
                  <c:v>2005</c:v>
                </c:pt>
                <c:pt idx="3">
                  <c:v>2008</c:v>
                </c:pt>
                <c:pt idx="4">
                  <c:v>2011</c:v>
                </c:pt>
                <c:pt idx="5">
                  <c:v>2014</c:v>
                </c:pt>
                <c:pt idx="6">
                  <c:v>2017</c:v>
                </c:pt>
              </c:strCache>
            </c:strRef>
          </c:cat>
          <c:val>
            <c:numRef>
              <c:f>FrilandVäxthusodling!$P$75:$V$75</c:f>
              <c:numCache>
                <c:formatCode>0</c:formatCode>
                <c:ptCount val="7"/>
                <c:pt idx="0">
                  <c:v>10491</c:v>
                </c:pt>
                <c:pt idx="1">
                  <c:v>7763</c:v>
                </c:pt>
                <c:pt idx="2">
                  <c:v>7002</c:v>
                </c:pt>
                <c:pt idx="3">
                  <c:v>5517</c:v>
                </c:pt>
                <c:pt idx="4">
                  <c:v>3942</c:v>
                </c:pt>
                <c:pt idx="5">
                  <c:v>5627</c:v>
                </c:pt>
                <c:pt idx="6">
                  <c:v>5607</c:v>
                </c:pt>
              </c:numCache>
            </c:numRef>
          </c:val>
          <c:smooth val="0"/>
          <c:extLst>
            <c:ext xmlns:c16="http://schemas.microsoft.com/office/drawing/2014/chart" uri="{C3380CC4-5D6E-409C-BE32-E72D297353CC}">
              <c16:uniqueId val="{00000000-68A9-4A34-BED5-6C7164DB0D2F}"/>
            </c:ext>
          </c:extLst>
        </c:ser>
        <c:dLbls>
          <c:showLegendKey val="0"/>
          <c:showVal val="0"/>
          <c:showCatName val="0"/>
          <c:showSerName val="0"/>
          <c:showPercent val="0"/>
          <c:showBubbleSize val="0"/>
        </c:dLbls>
        <c:smooth val="0"/>
        <c:axId val="492530504"/>
        <c:axId val="492530832"/>
      </c:lineChart>
      <c:catAx>
        <c:axId val="49253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92530832"/>
        <c:crosses val="autoZero"/>
        <c:auto val="1"/>
        <c:lblAlgn val="ctr"/>
        <c:lblOffset val="100"/>
        <c:noMultiLvlLbl val="0"/>
      </c:catAx>
      <c:valAx>
        <c:axId val="492530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92530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Jordgubbsodling i Dalarnas län, 1999-2017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FrilandVäxthusodling!$AH$7</c:f>
              <c:strCache>
                <c:ptCount val="1"/>
                <c:pt idx="0">
                  <c:v>Antal företag</c:v>
                </c:pt>
              </c:strCache>
            </c:strRef>
          </c:tx>
          <c:spPr>
            <a:solidFill>
              <a:schemeClr val="accent1"/>
            </a:solidFill>
            <a:ln>
              <a:noFill/>
            </a:ln>
            <a:effectLst/>
          </c:spPr>
          <c:invertIfNegative val="0"/>
          <c:cat>
            <c:strRef>
              <c:f>FrilandVäxthusodling!$AI$3:$AO$3</c:f>
              <c:strCache>
                <c:ptCount val="7"/>
                <c:pt idx="0">
                  <c:v>1999</c:v>
                </c:pt>
                <c:pt idx="1">
                  <c:v>2002</c:v>
                </c:pt>
                <c:pt idx="2">
                  <c:v>2005</c:v>
                </c:pt>
                <c:pt idx="3">
                  <c:v>2008</c:v>
                </c:pt>
                <c:pt idx="4">
                  <c:v>2011</c:v>
                </c:pt>
                <c:pt idx="5">
                  <c:v>2014</c:v>
                </c:pt>
                <c:pt idx="6">
                  <c:v>2017</c:v>
                </c:pt>
              </c:strCache>
            </c:strRef>
          </c:cat>
          <c:val>
            <c:numRef>
              <c:f>FrilandVäxthusodling!$AI$7:$AO$7</c:f>
              <c:numCache>
                <c:formatCode>0</c:formatCode>
                <c:ptCount val="7"/>
                <c:pt idx="0">
                  <c:v>19</c:v>
                </c:pt>
                <c:pt idx="1">
                  <c:v>11</c:v>
                </c:pt>
                <c:pt idx="2">
                  <c:v>9</c:v>
                </c:pt>
                <c:pt idx="3">
                  <c:v>5</c:v>
                </c:pt>
                <c:pt idx="4">
                  <c:v>5</c:v>
                </c:pt>
                <c:pt idx="5">
                  <c:v>7</c:v>
                </c:pt>
                <c:pt idx="6">
                  <c:v>12</c:v>
                </c:pt>
              </c:numCache>
            </c:numRef>
          </c:val>
          <c:extLst>
            <c:ext xmlns:c16="http://schemas.microsoft.com/office/drawing/2014/chart" uri="{C3380CC4-5D6E-409C-BE32-E72D297353CC}">
              <c16:uniqueId val="{00000000-1FCD-43AE-A921-8810735A10E5}"/>
            </c:ext>
          </c:extLst>
        </c:ser>
        <c:ser>
          <c:idx val="1"/>
          <c:order val="1"/>
          <c:tx>
            <c:strRef>
              <c:f>FrilandVäxthusodling!$AH$8</c:f>
              <c:strCache>
                <c:ptCount val="1"/>
                <c:pt idx="0">
                  <c:v>Areal, hektar</c:v>
                </c:pt>
              </c:strCache>
            </c:strRef>
          </c:tx>
          <c:spPr>
            <a:solidFill>
              <a:schemeClr val="accent2"/>
            </a:solidFill>
            <a:ln>
              <a:noFill/>
            </a:ln>
            <a:effectLst/>
          </c:spPr>
          <c:invertIfNegative val="0"/>
          <c:cat>
            <c:strRef>
              <c:f>FrilandVäxthusodling!$AI$3:$AO$3</c:f>
              <c:strCache>
                <c:ptCount val="7"/>
                <c:pt idx="0">
                  <c:v>1999</c:v>
                </c:pt>
                <c:pt idx="1">
                  <c:v>2002</c:v>
                </c:pt>
                <c:pt idx="2">
                  <c:v>2005</c:v>
                </c:pt>
                <c:pt idx="3">
                  <c:v>2008</c:v>
                </c:pt>
                <c:pt idx="4">
                  <c:v>2011</c:v>
                </c:pt>
                <c:pt idx="5">
                  <c:v>2014</c:v>
                </c:pt>
                <c:pt idx="6">
                  <c:v>2017</c:v>
                </c:pt>
              </c:strCache>
            </c:strRef>
          </c:cat>
          <c:val>
            <c:numRef>
              <c:f>FrilandVäxthusodling!$AI$8:$AO$8</c:f>
              <c:numCache>
                <c:formatCode>0</c:formatCode>
                <c:ptCount val="7"/>
                <c:pt idx="0">
                  <c:v>39</c:v>
                </c:pt>
                <c:pt idx="1">
                  <c:v>35</c:v>
                </c:pt>
                <c:pt idx="2">
                  <c:v>33</c:v>
                </c:pt>
                <c:pt idx="3">
                  <c:v>22</c:v>
                </c:pt>
                <c:pt idx="4">
                  <c:v>27</c:v>
                </c:pt>
                <c:pt idx="5">
                  <c:v>38</c:v>
                </c:pt>
                <c:pt idx="6">
                  <c:v>51</c:v>
                </c:pt>
              </c:numCache>
            </c:numRef>
          </c:val>
          <c:extLst>
            <c:ext xmlns:c16="http://schemas.microsoft.com/office/drawing/2014/chart" uri="{C3380CC4-5D6E-409C-BE32-E72D297353CC}">
              <c16:uniqueId val="{00000001-1FCD-43AE-A921-8810735A10E5}"/>
            </c:ext>
          </c:extLst>
        </c:ser>
        <c:ser>
          <c:idx val="2"/>
          <c:order val="2"/>
          <c:tx>
            <c:strRef>
              <c:f>FrilandVäxthusodling!$AH$9</c:f>
              <c:strCache>
                <c:ptCount val="1"/>
                <c:pt idx="0">
                  <c:v>Skörd, ton</c:v>
                </c:pt>
              </c:strCache>
            </c:strRef>
          </c:tx>
          <c:spPr>
            <a:solidFill>
              <a:schemeClr val="accent3"/>
            </a:solidFill>
            <a:ln>
              <a:noFill/>
            </a:ln>
            <a:effectLst/>
          </c:spPr>
          <c:invertIfNegative val="0"/>
          <c:cat>
            <c:strRef>
              <c:f>FrilandVäxthusodling!$AI$3:$AO$3</c:f>
              <c:strCache>
                <c:ptCount val="7"/>
                <c:pt idx="0">
                  <c:v>1999</c:v>
                </c:pt>
                <c:pt idx="1">
                  <c:v>2002</c:v>
                </c:pt>
                <c:pt idx="2">
                  <c:v>2005</c:v>
                </c:pt>
                <c:pt idx="3">
                  <c:v>2008</c:v>
                </c:pt>
                <c:pt idx="4">
                  <c:v>2011</c:v>
                </c:pt>
                <c:pt idx="5">
                  <c:v>2014</c:v>
                </c:pt>
                <c:pt idx="6">
                  <c:v>2017</c:v>
                </c:pt>
              </c:strCache>
            </c:strRef>
          </c:cat>
          <c:val>
            <c:numRef>
              <c:f>FrilandVäxthusodling!$AI$9:$AO$9</c:f>
              <c:numCache>
                <c:formatCode>0</c:formatCode>
                <c:ptCount val="7"/>
                <c:pt idx="0">
                  <c:v>525</c:v>
                </c:pt>
                <c:pt idx="1">
                  <c:v>83</c:v>
                </c:pt>
                <c:pt idx="2">
                  <c:v>117</c:v>
                </c:pt>
                <c:pt idx="3">
                  <c:v>105</c:v>
                </c:pt>
                <c:pt idx="4">
                  <c:v>111</c:v>
                </c:pt>
                <c:pt idx="5">
                  <c:v>167</c:v>
                </c:pt>
                <c:pt idx="6">
                  <c:v>218</c:v>
                </c:pt>
              </c:numCache>
            </c:numRef>
          </c:val>
          <c:extLst>
            <c:ext xmlns:c16="http://schemas.microsoft.com/office/drawing/2014/chart" uri="{C3380CC4-5D6E-409C-BE32-E72D297353CC}">
              <c16:uniqueId val="{00000002-1FCD-43AE-A921-8810735A10E5}"/>
            </c:ext>
          </c:extLst>
        </c:ser>
        <c:dLbls>
          <c:showLegendKey val="0"/>
          <c:showVal val="0"/>
          <c:showCatName val="0"/>
          <c:showSerName val="0"/>
          <c:showPercent val="0"/>
          <c:showBubbleSize val="0"/>
        </c:dLbls>
        <c:gapWidth val="219"/>
        <c:overlap val="-27"/>
        <c:axId val="903107984"/>
        <c:axId val="903106672"/>
      </c:barChart>
      <c:catAx>
        <c:axId val="90310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03106672"/>
        <c:crosses val="autoZero"/>
        <c:auto val="1"/>
        <c:lblAlgn val="ctr"/>
        <c:lblOffset val="100"/>
        <c:noMultiLvlLbl val="0"/>
      </c:catAx>
      <c:valAx>
        <c:axId val="90310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0310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Odling</a:t>
            </a:r>
            <a:r>
              <a:rPr lang="sv-SE" baseline="0"/>
              <a:t> av svarta vinbär i Dalarnas län, 1999-2017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FrilandVäxthusodling!$AH$10</c:f>
              <c:strCache>
                <c:ptCount val="1"/>
                <c:pt idx="0">
                  <c:v>Antal företag</c:v>
                </c:pt>
              </c:strCache>
            </c:strRef>
          </c:tx>
          <c:spPr>
            <a:solidFill>
              <a:schemeClr val="accent1"/>
            </a:solidFill>
            <a:ln>
              <a:noFill/>
            </a:ln>
            <a:effectLst/>
          </c:spPr>
          <c:invertIfNegative val="0"/>
          <c:cat>
            <c:strRef>
              <c:f>FrilandVäxthusodling!$AI$3:$AO$3</c:f>
              <c:strCache>
                <c:ptCount val="7"/>
                <c:pt idx="0">
                  <c:v>1999</c:v>
                </c:pt>
                <c:pt idx="1">
                  <c:v>2002</c:v>
                </c:pt>
                <c:pt idx="2">
                  <c:v>2005</c:v>
                </c:pt>
                <c:pt idx="3">
                  <c:v>2008</c:v>
                </c:pt>
                <c:pt idx="4">
                  <c:v>2011</c:v>
                </c:pt>
                <c:pt idx="5">
                  <c:v>2014</c:v>
                </c:pt>
                <c:pt idx="6">
                  <c:v>2017</c:v>
                </c:pt>
              </c:strCache>
            </c:strRef>
          </c:cat>
          <c:val>
            <c:numRef>
              <c:f>FrilandVäxthusodling!$AI$10:$AO$10</c:f>
              <c:numCache>
                <c:formatCode>0</c:formatCode>
                <c:ptCount val="7"/>
                <c:pt idx="0">
                  <c:v>8</c:v>
                </c:pt>
                <c:pt idx="1">
                  <c:v>6</c:v>
                </c:pt>
                <c:pt idx="2">
                  <c:v>7</c:v>
                </c:pt>
                <c:pt idx="3">
                  <c:v>4</c:v>
                </c:pt>
                <c:pt idx="4">
                  <c:v>3</c:v>
                </c:pt>
                <c:pt idx="5">
                  <c:v>5</c:v>
                </c:pt>
                <c:pt idx="6">
                  <c:v>4</c:v>
                </c:pt>
              </c:numCache>
            </c:numRef>
          </c:val>
          <c:extLst>
            <c:ext xmlns:c16="http://schemas.microsoft.com/office/drawing/2014/chart" uri="{C3380CC4-5D6E-409C-BE32-E72D297353CC}">
              <c16:uniqueId val="{00000000-A638-464F-B43E-4D8B8DD9567B}"/>
            </c:ext>
          </c:extLst>
        </c:ser>
        <c:ser>
          <c:idx val="1"/>
          <c:order val="1"/>
          <c:tx>
            <c:strRef>
              <c:f>FrilandVäxthusodling!$AH$11</c:f>
              <c:strCache>
                <c:ptCount val="1"/>
                <c:pt idx="0">
                  <c:v>Areal, hektar</c:v>
                </c:pt>
              </c:strCache>
            </c:strRef>
          </c:tx>
          <c:spPr>
            <a:solidFill>
              <a:schemeClr val="accent2"/>
            </a:solidFill>
            <a:ln>
              <a:noFill/>
            </a:ln>
            <a:effectLst/>
          </c:spPr>
          <c:invertIfNegative val="0"/>
          <c:cat>
            <c:strRef>
              <c:f>FrilandVäxthusodling!$AI$3:$AO$3</c:f>
              <c:strCache>
                <c:ptCount val="7"/>
                <c:pt idx="0">
                  <c:v>1999</c:v>
                </c:pt>
                <c:pt idx="1">
                  <c:v>2002</c:v>
                </c:pt>
                <c:pt idx="2">
                  <c:v>2005</c:v>
                </c:pt>
                <c:pt idx="3">
                  <c:v>2008</c:v>
                </c:pt>
                <c:pt idx="4">
                  <c:v>2011</c:v>
                </c:pt>
                <c:pt idx="5">
                  <c:v>2014</c:v>
                </c:pt>
                <c:pt idx="6">
                  <c:v>2017</c:v>
                </c:pt>
              </c:strCache>
            </c:strRef>
          </c:cat>
          <c:val>
            <c:numRef>
              <c:f>FrilandVäxthusodling!$AI$11:$AO$11</c:f>
              <c:numCache>
                <c:formatCode>0</c:formatCode>
                <c:ptCount val="7"/>
                <c:pt idx="0">
                  <c:v>48</c:v>
                </c:pt>
                <c:pt idx="1">
                  <c:v>61</c:v>
                </c:pt>
                <c:pt idx="2">
                  <c:v>81</c:v>
                </c:pt>
                <c:pt idx="3">
                  <c:v>66</c:v>
                </c:pt>
                <c:pt idx="4">
                  <c:v>58</c:v>
                </c:pt>
                <c:pt idx="5">
                  <c:v>98</c:v>
                </c:pt>
                <c:pt idx="6">
                  <c:v>89</c:v>
                </c:pt>
              </c:numCache>
            </c:numRef>
          </c:val>
          <c:extLst>
            <c:ext xmlns:c16="http://schemas.microsoft.com/office/drawing/2014/chart" uri="{C3380CC4-5D6E-409C-BE32-E72D297353CC}">
              <c16:uniqueId val="{00000001-A638-464F-B43E-4D8B8DD9567B}"/>
            </c:ext>
          </c:extLst>
        </c:ser>
        <c:ser>
          <c:idx val="2"/>
          <c:order val="2"/>
          <c:tx>
            <c:strRef>
              <c:f>FrilandVäxthusodling!$AH$12</c:f>
              <c:strCache>
                <c:ptCount val="1"/>
                <c:pt idx="0">
                  <c:v>Skörd, ton</c:v>
                </c:pt>
              </c:strCache>
            </c:strRef>
          </c:tx>
          <c:spPr>
            <a:solidFill>
              <a:schemeClr val="accent3"/>
            </a:solidFill>
            <a:ln>
              <a:noFill/>
            </a:ln>
            <a:effectLst/>
          </c:spPr>
          <c:invertIfNegative val="0"/>
          <c:cat>
            <c:strRef>
              <c:f>FrilandVäxthusodling!$AI$3:$AO$3</c:f>
              <c:strCache>
                <c:ptCount val="7"/>
                <c:pt idx="0">
                  <c:v>1999</c:v>
                </c:pt>
                <c:pt idx="1">
                  <c:v>2002</c:v>
                </c:pt>
                <c:pt idx="2">
                  <c:v>2005</c:v>
                </c:pt>
                <c:pt idx="3">
                  <c:v>2008</c:v>
                </c:pt>
                <c:pt idx="4">
                  <c:v>2011</c:v>
                </c:pt>
                <c:pt idx="5">
                  <c:v>2014</c:v>
                </c:pt>
                <c:pt idx="6">
                  <c:v>2017</c:v>
                </c:pt>
              </c:strCache>
            </c:strRef>
          </c:cat>
          <c:val>
            <c:numRef>
              <c:f>FrilandVäxthusodling!$AI$12:$AO$12</c:f>
              <c:numCache>
                <c:formatCode>0</c:formatCode>
                <c:ptCount val="7"/>
                <c:pt idx="0">
                  <c:v>107</c:v>
                </c:pt>
                <c:pt idx="1">
                  <c:v>41</c:v>
                </c:pt>
                <c:pt idx="2">
                  <c:v>91</c:v>
                </c:pt>
                <c:pt idx="3">
                  <c:v>64</c:v>
                </c:pt>
                <c:pt idx="4">
                  <c:v>75</c:v>
                </c:pt>
                <c:pt idx="5">
                  <c:v>80</c:v>
                </c:pt>
                <c:pt idx="6">
                  <c:v>301</c:v>
                </c:pt>
              </c:numCache>
            </c:numRef>
          </c:val>
          <c:extLst>
            <c:ext xmlns:c16="http://schemas.microsoft.com/office/drawing/2014/chart" uri="{C3380CC4-5D6E-409C-BE32-E72D297353CC}">
              <c16:uniqueId val="{00000002-A638-464F-B43E-4D8B8DD9567B}"/>
            </c:ext>
          </c:extLst>
        </c:ser>
        <c:dLbls>
          <c:showLegendKey val="0"/>
          <c:showVal val="0"/>
          <c:showCatName val="0"/>
          <c:showSerName val="0"/>
          <c:showPercent val="0"/>
          <c:showBubbleSize val="0"/>
        </c:dLbls>
        <c:gapWidth val="219"/>
        <c:overlap val="-27"/>
        <c:axId val="492595448"/>
        <c:axId val="492596104"/>
      </c:barChart>
      <c:catAx>
        <c:axId val="49259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92596104"/>
        <c:crosses val="autoZero"/>
        <c:auto val="1"/>
        <c:lblAlgn val="ctr"/>
        <c:lblOffset val="100"/>
        <c:noMultiLvlLbl val="0"/>
      </c:catAx>
      <c:valAx>
        <c:axId val="492596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92595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personer sysselsatta inom trädgårdsproduktion i Dalarnas län, 2005-2017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'Syssels. Trädgård'!$C$4</c:f>
              <c:strCache>
                <c:ptCount val="1"/>
                <c:pt idx="0">
                  <c:v>Familjemedlem, antal personer</c:v>
                </c:pt>
              </c:strCache>
            </c:strRef>
          </c:tx>
          <c:spPr>
            <a:solidFill>
              <a:schemeClr val="accent1"/>
            </a:solidFill>
            <a:ln>
              <a:noFill/>
            </a:ln>
            <a:effectLst/>
          </c:spPr>
          <c:invertIfNegative val="0"/>
          <c:cat>
            <c:strRef>
              <c:f>'Syssels. Trädgård'!$D$3:$H$3</c:f>
              <c:strCache>
                <c:ptCount val="5"/>
                <c:pt idx="0">
                  <c:v>2005</c:v>
                </c:pt>
                <c:pt idx="1">
                  <c:v>2008</c:v>
                </c:pt>
                <c:pt idx="2">
                  <c:v>2011</c:v>
                </c:pt>
                <c:pt idx="3">
                  <c:v>2014</c:v>
                </c:pt>
                <c:pt idx="4">
                  <c:v>2017</c:v>
                </c:pt>
              </c:strCache>
            </c:strRef>
          </c:cat>
          <c:val>
            <c:numRef>
              <c:f>'Syssels. Trädgård'!$D$4:$H$4</c:f>
              <c:numCache>
                <c:formatCode>0</c:formatCode>
                <c:ptCount val="5"/>
                <c:pt idx="0">
                  <c:v>99</c:v>
                </c:pt>
                <c:pt idx="1">
                  <c:v>69</c:v>
                </c:pt>
                <c:pt idx="2">
                  <c:v>65</c:v>
                </c:pt>
                <c:pt idx="3">
                  <c:v>98</c:v>
                </c:pt>
                <c:pt idx="4">
                  <c:v>110</c:v>
                </c:pt>
              </c:numCache>
            </c:numRef>
          </c:val>
          <c:extLst>
            <c:ext xmlns:c16="http://schemas.microsoft.com/office/drawing/2014/chart" uri="{C3380CC4-5D6E-409C-BE32-E72D297353CC}">
              <c16:uniqueId val="{00000000-47FC-4ABE-9098-81BE28827542}"/>
            </c:ext>
          </c:extLst>
        </c:ser>
        <c:ser>
          <c:idx val="1"/>
          <c:order val="1"/>
          <c:tx>
            <c:strRef>
              <c:f>'Syssels. Trädgård'!$C$5</c:f>
              <c:strCache>
                <c:ptCount val="1"/>
                <c:pt idx="0">
                  <c:v>Ej familjemedlem, antal personer</c:v>
                </c:pt>
              </c:strCache>
            </c:strRef>
          </c:tx>
          <c:spPr>
            <a:solidFill>
              <a:schemeClr val="accent2"/>
            </a:solidFill>
            <a:ln>
              <a:noFill/>
            </a:ln>
            <a:effectLst/>
          </c:spPr>
          <c:invertIfNegative val="0"/>
          <c:cat>
            <c:strRef>
              <c:f>'Syssels. Trädgård'!$D$3:$H$3</c:f>
              <c:strCache>
                <c:ptCount val="5"/>
                <c:pt idx="0">
                  <c:v>2005</c:v>
                </c:pt>
                <c:pt idx="1">
                  <c:v>2008</c:v>
                </c:pt>
                <c:pt idx="2">
                  <c:v>2011</c:v>
                </c:pt>
                <c:pt idx="3">
                  <c:v>2014</c:v>
                </c:pt>
                <c:pt idx="4">
                  <c:v>2017</c:v>
                </c:pt>
              </c:strCache>
            </c:strRef>
          </c:cat>
          <c:val>
            <c:numRef>
              <c:f>'Syssels. Trädgård'!$D$5:$H$5</c:f>
              <c:numCache>
                <c:formatCode>0</c:formatCode>
                <c:ptCount val="5"/>
                <c:pt idx="0">
                  <c:v>206</c:v>
                </c:pt>
                <c:pt idx="1">
                  <c:v>193</c:v>
                </c:pt>
                <c:pt idx="2">
                  <c:v>185</c:v>
                </c:pt>
                <c:pt idx="3">
                  <c:v>183</c:v>
                </c:pt>
                <c:pt idx="4">
                  <c:v>181</c:v>
                </c:pt>
              </c:numCache>
            </c:numRef>
          </c:val>
          <c:extLst>
            <c:ext xmlns:c16="http://schemas.microsoft.com/office/drawing/2014/chart" uri="{C3380CC4-5D6E-409C-BE32-E72D297353CC}">
              <c16:uniqueId val="{00000001-47FC-4ABE-9098-81BE28827542}"/>
            </c:ext>
          </c:extLst>
        </c:ser>
        <c:dLbls>
          <c:showLegendKey val="0"/>
          <c:showVal val="0"/>
          <c:showCatName val="0"/>
          <c:showSerName val="0"/>
          <c:showPercent val="0"/>
          <c:showBubbleSize val="0"/>
        </c:dLbls>
        <c:gapWidth val="150"/>
        <c:overlap val="100"/>
        <c:axId val="693756656"/>
        <c:axId val="693772400"/>
      </c:barChart>
      <c:catAx>
        <c:axId val="69375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3772400"/>
        <c:crosses val="autoZero"/>
        <c:auto val="1"/>
        <c:lblAlgn val="ctr"/>
        <c:lblOffset val="100"/>
        <c:noMultiLvlLbl val="0"/>
      </c:catAx>
      <c:valAx>
        <c:axId val="693772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9375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Rörelsemarginal för restaurang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'Näringsliv, LMK'!$B$85</c:f>
              <c:strCache>
                <c:ptCount val="1"/>
                <c:pt idx="0">
                  <c:v>Rörelsemarginal</c:v>
                </c:pt>
              </c:strCache>
            </c:strRef>
          </c:tx>
          <c:spPr>
            <a:ln w="28575" cap="rnd">
              <a:solidFill>
                <a:schemeClr val="accent1"/>
              </a:solidFill>
              <a:round/>
            </a:ln>
            <a:effectLst/>
          </c:spPr>
          <c:marker>
            <c:symbol val="none"/>
          </c:marker>
          <c:cat>
            <c:strRef>
              <c:f>'Näringsliv, LMK'!$J$63:$L$63</c:f>
              <c:strCache>
                <c:ptCount val="3"/>
                <c:pt idx="0">
                  <c:v>2015</c:v>
                </c:pt>
                <c:pt idx="1">
                  <c:v>2016</c:v>
                </c:pt>
                <c:pt idx="2">
                  <c:v>2017</c:v>
                </c:pt>
              </c:strCache>
            </c:strRef>
          </c:cat>
          <c:val>
            <c:numRef>
              <c:f>'Näringsliv, LMK'!$J$85:$L$85</c:f>
              <c:numCache>
                <c:formatCode>General</c:formatCode>
                <c:ptCount val="3"/>
                <c:pt idx="0">
                  <c:v>0.11264176138665143</c:v>
                </c:pt>
                <c:pt idx="1">
                  <c:v>0.11471606280862388</c:v>
                </c:pt>
                <c:pt idx="2">
                  <c:v>0.10874452742295011</c:v>
                </c:pt>
              </c:numCache>
            </c:numRef>
          </c:val>
          <c:smooth val="0"/>
          <c:extLst>
            <c:ext xmlns:c16="http://schemas.microsoft.com/office/drawing/2014/chart" uri="{C3380CC4-5D6E-409C-BE32-E72D297353CC}">
              <c16:uniqueId val="{00000000-4397-4105-94E7-3C0ACDCBA428}"/>
            </c:ext>
          </c:extLst>
        </c:ser>
        <c:dLbls>
          <c:showLegendKey val="0"/>
          <c:showVal val="0"/>
          <c:showCatName val="0"/>
          <c:showSerName val="0"/>
          <c:showPercent val="0"/>
          <c:showBubbleSize val="0"/>
        </c:dLbls>
        <c:smooth val="0"/>
        <c:axId val="821037488"/>
        <c:axId val="821034536"/>
      </c:lineChart>
      <c:catAx>
        <c:axId val="8210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34536"/>
        <c:crosses val="autoZero"/>
        <c:auto val="1"/>
        <c:lblAlgn val="ctr"/>
        <c:lblOffset val="100"/>
        <c:noMultiLvlLbl val="0"/>
      </c:catAx>
      <c:valAx>
        <c:axId val="821034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3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sysselsatta personer inom trädgårdsproduktion i Dalarnas län, 2005-2017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'Syssels. Trädgård'!$L$6</c:f>
              <c:strCache>
                <c:ptCount val="1"/>
                <c:pt idx="0">
                  <c:v>Färre än 450 timmar per år</c:v>
                </c:pt>
              </c:strCache>
            </c:strRef>
          </c:tx>
          <c:spPr>
            <a:ln w="28575" cap="rnd">
              <a:solidFill>
                <a:schemeClr val="accent1"/>
              </a:solidFill>
              <a:round/>
            </a:ln>
            <a:effectLst/>
          </c:spPr>
          <c:marker>
            <c:symbol val="none"/>
          </c:marker>
          <c:cat>
            <c:strRef>
              <c:f>'Syssels. Trädgård'!$N$3:$R$3</c:f>
              <c:strCache>
                <c:ptCount val="5"/>
                <c:pt idx="0">
                  <c:v>2005</c:v>
                </c:pt>
                <c:pt idx="1">
                  <c:v>2008</c:v>
                </c:pt>
                <c:pt idx="2">
                  <c:v>2011</c:v>
                </c:pt>
                <c:pt idx="3">
                  <c:v>2014</c:v>
                </c:pt>
                <c:pt idx="4">
                  <c:v>2017</c:v>
                </c:pt>
              </c:strCache>
            </c:strRef>
          </c:cat>
          <c:val>
            <c:numRef>
              <c:f>'Syssels. Trädgård'!$N$6:$R$6</c:f>
              <c:numCache>
                <c:formatCode>0</c:formatCode>
                <c:ptCount val="5"/>
                <c:pt idx="0">
                  <c:v>190</c:v>
                </c:pt>
                <c:pt idx="1">
                  <c:v>147</c:v>
                </c:pt>
                <c:pt idx="2">
                  <c:v>170</c:v>
                </c:pt>
                <c:pt idx="3">
                  <c:v>181</c:v>
                </c:pt>
                <c:pt idx="4">
                  <c:v>168</c:v>
                </c:pt>
              </c:numCache>
            </c:numRef>
          </c:val>
          <c:smooth val="0"/>
          <c:extLst>
            <c:ext xmlns:c16="http://schemas.microsoft.com/office/drawing/2014/chart" uri="{C3380CC4-5D6E-409C-BE32-E72D297353CC}">
              <c16:uniqueId val="{00000000-0734-4211-B164-EBA5FA8D176D}"/>
            </c:ext>
          </c:extLst>
        </c:ser>
        <c:ser>
          <c:idx val="1"/>
          <c:order val="1"/>
          <c:tx>
            <c:strRef>
              <c:f>'Syssels. Trädgård'!$L$9</c:f>
              <c:strCache>
                <c:ptCount val="1"/>
                <c:pt idx="0">
                  <c:v>450-899 timmar per år</c:v>
                </c:pt>
              </c:strCache>
            </c:strRef>
          </c:tx>
          <c:spPr>
            <a:ln w="28575" cap="rnd">
              <a:solidFill>
                <a:schemeClr val="accent2"/>
              </a:solidFill>
              <a:round/>
            </a:ln>
            <a:effectLst/>
          </c:spPr>
          <c:marker>
            <c:symbol val="none"/>
          </c:marker>
          <c:cat>
            <c:strRef>
              <c:f>'Syssels. Trädgård'!$N$3:$R$3</c:f>
              <c:strCache>
                <c:ptCount val="5"/>
                <c:pt idx="0">
                  <c:v>2005</c:v>
                </c:pt>
                <c:pt idx="1">
                  <c:v>2008</c:v>
                </c:pt>
                <c:pt idx="2">
                  <c:v>2011</c:v>
                </c:pt>
                <c:pt idx="3">
                  <c:v>2014</c:v>
                </c:pt>
                <c:pt idx="4">
                  <c:v>2017</c:v>
                </c:pt>
              </c:strCache>
            </c:strRef>
          </c:cat>
          <c:val>
            <c:numRef>
              <c:f>'Syssels. Trädgård'!$N$9:$R$9</c:f>
              <c:numCache>
                <c:formatCode>0</c:formatCode>
                <c:ptCount val="5"/>
                <c:pt idx="0">
                  <c:v>28</c:v>
                </c:pt>
                <c:pt idx="1">
                  <c:v>33</c:v>
                </c:pt>
                <c:pt idx="2">
                  <c:v>20</c:v>
                </c:pt>
                <c:pt idx="3">
                  <c:v>30</c:v>
                </c:pt>
                <c:pt idx="4">
                  <c:v>41</c:v>
                </c:pt>
              </c:numCache>
            </c:numRef>
          </c:val>
          <c:smooth val="0"/>
          <c:extLst>
            <c:ext xmlns:c16="http://schemas.microsoft.com/office/drawing/2014/chart" uri="{C3380CC4-5D6E-409C-BE32-E72D297353CC}">
              <c16:uniqueId val="{00000001-0734-4211-B164-EBA5FA8D176D}"/>
            </c:ext>
          </c:extLst>
        </c:ser>
        <c:ser>
          <c:idx val="2"/>
          <c:order val="2"/>
          <c:tx>
            <c:strRef>
              <c:f>'Syssels. Trädgård'!$L$12</c:f>
              <c:strCache>
                <c:ptCount val="1"/>
                <c:pt idx="0">
                  <c:v>900-1 349 timmar per år</c:v>
                </c:pt>
              </c:strCache>
            </c:strRef>
          </c:tx>
          <c:spPr>
            <a:ln w="28575" cap="rnd">
              <a:solidFill>
                <a:schemeClr val="accent3"/>
              </a:solidFill>
              <a:round/>
            </a:ln>
            <a:effectLst/>
          </c:spPr>
          <c:marker>
            <c:symbol val="none"/>
          </c:marker>
          <c:cat>
            <c:strRef>
              <c:f>'Syssels. Trädgård'!$N$3:$R$3</c:f>
              <c:strCache>
                <c:ptCount val="5"/>
                <c:pt idx="0">
                  <c:v>2005</c:v>
                </c:pt>
                <c:pt idx="1">
                  <c:v>2008</c:v>
                </c:pt>
                <c:pt idx="2">
                  <c:v>2011</c:v>
                </c:pt>
                <c:pt idx="3">
                  <c:v>2014</c:v>
                </c:pt>
                <c:pt idx="4">
                  <c:v>2017</c:v>
                </c:pt>
              </c:strCache>
            </c:strRef>
          </c:cat>
          <c:val>
            <c:numRef>
              <c:f>'Syssels. Trädgård'!$N$12:$R$12</c:f>
              <c:numCache>
                <c:formatCode>0</c:formatCode>
                <c:ptCount val="5"/>
                <c:pt idx="0">
                  <c:v>18</c:v>
                </c:pt>
                <c:pt idx="1">
                  <c:v>19</c:v>
                </c:pt>
                <c:pt idx="2">
                  <c:v>16</c:v>
                </c:pt>
                <c:pt idx="3">
                  <c:v>19</c:v>
                </c:pt>
                <c:pt idx="4">
                  <c:v>29</c:v>
                </c:pt>
              </c:numCache>
            </c:numRef>
          </c:val>
          <c:smooth val="0"/>
          <c:extLst>
            <c:ext xmlns:c16="http://schemas.microsoft.com/office/drawing/2014/chart" uri="{C3380CC4-5D6E-409C-BE32-E72D297353CC}">
              <c16:uniqueId val="{00000002-0734-4211-B164-EBA5FA8D176D}"/>
            </c:ext>
          </c:extLst>
        </c:ser>
        <c:ser>
          <c:idx val="3"/>
          <c:order val="3"/>
          <c:tx>
            <c:strRef>
              <c:f>'Syssels. Trädgård'!$L$15</c:f>
              <c:strCache>
                <c:ptCount val="1"/>
                <c:pt idx="0">
                  <c:v>1 350-1 799 timmar per år</c:v>
                </c:pt>
              </c:strCache>
            </c:strRef>
          </c:tx>
          <c:spPr>
            <a:ln w="28575" cap="rnd">
              <a:solidFill>
                <a:schemeClr val="accent4"/>
              </a:solidFill>
              <a:round/>
            </a:ln>
            <a:effectLst/>
          </c:spPr>
          <c:marker>
            <c:symbol val="none"/>
          </c:marker>
          <c:cat>
            <c:strRef>
              <c:f>'Syssels. Trädgård'!$N$3:$R$3</c:f>
              <c:strCache>
                <c:ptCount val="5"/>
                <c:pt idx="0">
                  <c:v>2005</c:v>
                </c:pt>
                <c:pt idx="1">
                  <c:v>2008</c:v>
                </c:pt>
                <c:pt idx="2">
                  <c:v>2011</c:v>
                </c:pt>
                <c:pt idx="3">
                  <c:v>2014</c:v>
                </c:pt>
                <c:pt idx="4">
                  <c:v>2017</c:v>
                </c:pt>
              </c:strCache>
            </c:strRef>
          </c:cat>
          <c:val>
            <c:numRef>
              <c:f>'Syssels. Trädgård'!$N$15:$R$15</c:f>
              <c:numCache>
                <c:formatCode>0</c:formatCode>
                <c:ptCount val="5"/>
                <c:pt idx="0">
                  <c:v>15</c:v>
                </c:pt>
                <c:pt idx="1">
                  <c:v>20</c:v>
                </c:pt>
                <c:pt idx="2">
                  <c:v>14</c:v>
                </c:pt>
                <c:pt idx="3">
                  <c:v>13</c:v>
                </c:pt>
                <c:pt idx="4">
                  <c:v>14</c:v>
                </c:pt>
              </c:numCache>
            </c:numRef>
          </c:val>
          <c:smooth val="0"/>
          <c:extLst>
            <c:ext xmlns:c16="http://schemas.microsoft.com/office/drawing/2014/chart" uri="{C3380CC4-5D6E-409C-BE32-E72D297353CC}">
              <c16:uniqueId val="{00000003-0734-4211-B164-EBA5FA8D176D}"/>
            </c:ext>
          </c:extLst>
        </c:ser>
        <c:ser>
          <c:idx val="4"/>
          <c:order val="4"/>
          <c:tx>
            <c:strRef>
              <c:f>'Syssels. Trädgård'!$L$18</c:f>
              <c:strCache>
                <c:ptCount val="1"/>
                <c:pt idx="0">
                  <c:v>Minst 1 800 timmar per år</c:v>
                </c:pt>
              </c:strCache>
            </c:strRef>
          </c:tx>
          <c:spPr>
            <a:ln w="28575" cap="rnd">
              <a:solidFill>
                <a:schemeClr val="accent5"/>
              </a:solidFill>
              <a:round/>
            </a:ln>
            <a:effectLst/>
          </c:spPr>
          <c:marker>
            <c:symbol val="none"/>
          </c:marker>
          <c:cat>
            <c:strRef>
              <c:f>'Syssels. Trädgård'!$N$3:$R$3</c:f>
              <c:strCache>
                <c:ptCount val="5"/>
                <c:pt idx="0">
                  <c:v>2005</c:v>
                </c:pt>
                <c:pt idx="1">
                  <c:v>2008</c:v>
                </c:pt>
                <c:pt idx="2">
                  <c:v>2011</c:v>
                </c:pt>
                <c:pt idx="3">
                  <c:v>2014</c:v>
                </c:pt>
                <c:pt idx="4">
                  <c:v>2017</c:v>
                </c:pt>
              </c:strCache>
            </c:strRef>
          </c:cat>
          <c:val>
            <c:numRef>
              <c:f>'Syssels. Trädgård'!$N$18:$R$18</c:f>
              <c:numCache>
                <c:formatCode>0</c:formatCode>
                <c:ptCount val="5"/>
                <c:pt idx="0">
                  <c:v>54</c:v>
                </c:pt>
                <c:pt idx="1">
                  <c:v>43</c:v>
                </c:pt>
                <c:pt idx="2">
                  <c:v>30</c:v>
                </c:pt>
                <c:pt idx="3">
                  <c:v>38</c:v>
                </c:pt>
                <c:pt idx="4">
                  <c:v>39</c:v>
                </c:pt>
              </c:numCache>
            </c:numRef>
          </c:val>
          <c:smooth val="0"/>
          <c:extLst>
            <c:ext xmlns:c16="http://schemas.microsoft.com/office/drawing/2014/chart" uri="{C3380CC4-5D6E-409C-BE32-E72D297353CC}">
              <c16:uniqueId val="{00000004-0734-4211-B164-EBA5FA8D176D}"/>
            </c:ext>
          </c:extLst>
        </c:ser>
        <c:dLbls>
          <c:showLegendKey val="0"/>
          <c:showVal val="0"/>
          <c:showCatName val="0"/>
          <c:showSerName val="0"/>
          <c:showPercent val="0"/>
          <c:showBubbleSize val="0"/>
        </c:dLbls>
        <c:smooth val="0"/>
        <c:axId val="630308376"/>
        <c:axId val="630308704"/>
      </c:lineChart>
      <c:catAx>
        <c:axId val="630308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308704"/>
        <c:crosses val="autoZero"/>
        <c:auto val="1"/>
        <c:lblAlgn val="ctr"/>
        <c:lblOffset val="100"/>
        <c:noMultiLvlLbl val="0"/>
      </c:catAx>
      <c:valAx>
        <c:axId val="630308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0308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Sysselsatta personer inom trädgårdsproduktion i Dalarnas län, 2005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'Syssels. Trädgård'!$N$3</c:f>
              <c:strCache>
                <c:ptCount val="1"/>
                <c:pt idx="0">
                  <c:v>2005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82-4076-B0A2-C712412254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82-4076-B0A2-C712412254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82-4076-B0A2-C712412254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82-4076-B0A2-C712412254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82-4076-B0A2-C712412254F8}"/>
              </c:ext>
            </c:extLst>
          </c:dPt>
          <c:cat>
            <c:strRef>
              <c:f>('Syssels. Trädgård'!$L$6,'Syssels. Trädgård'!$L$9,'Syssels. Trädgård'!$L$12,'Syssels. Trädgård'!$L$15,'Syssels. Trädgård'!$L$18)</c:f>
              <c:strCache>
                <c:ptCount val="5"/>
                <c:pt idx="0">
                  <c:v>Färre än 450 timmar per år</c:v>
                </c:pt>
                <c:pt idx="1">
                  <c:v>450-899 timmar per år</c:v>
                </c:pt>
                <c:pt idx="2">
                  <c:v>900-1 349 timmar per år</c:v>
                </c:pt>
                <c:pt idx="3">
                  <c:v>1 350-1 799 timmar per år</c:v>
                </c:pt>
                <c:pt idx="4">
                  <c:v>Minst 1 800 timmar per år</c:v>
                </c:pt>
              </c:strCache>
            </c:strRef>
          </c:cat>
          <c:val>
            <c:numRef>
              <c:f>('Syssels. Trädgård'!$N$6,'Syssels. Trädgård'!$N$9,'Syssels. Trädgård'!$N$12,'Syssels. Trädgård'!$N$15,'Syssels. Trädgård'!$N$18)</c:f>
              <c:numCache>
                <c:formatCode>0</c:formatCode>
                <c:ptCount val="5"/>
                <c:pt idx="0">
                  <c:v>190</c:v>
                </c:pt>
                <c:pt idx="1">
                  <c:v>28</c:v>
                </c:pt>
                <c:pt idx="2">
                  <c:v>18</c:v>
                </c:pt>
                <c:pt idx="3">
                  <c:v>15</c:v>
                </c:pt>
                <c:pt idx="4">
                  <c:v>54</c:v>
                </c:pt>
              </c:numCache>
            </c:numRef>
          </c:val>
          <c:extLst>
            <c:ext xmlns:c16="http://schemas.microsoft.com/office/drawing/2014/chart" uri="{C3380CC4-5D6E-409C-BE32-E72D297353CC}">
              <c16:uniqueId val="{00000000-9496-4387-B8CE-4229AC57AB5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Sysselsatta personer inom trädgårdsproduktion i Dalarnas län,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'Syssels. Trädgård'!$R$3</c:f>
              <c:strCache>
                <c:ptCount val="1"/>
                <c:pt idx="0">
                  <c:v>2017</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13-4BB5-9D41-0936114BED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13-4BB5-9D41-0936114BED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13-4BB5-9D41-0936114BED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13-4BB5-9D41-0936114BED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13-4BB5-9D41-0936114BEDDA}"/>
              </c:ext>
            </c:extLst>
          </c:dPt>
          <c:cat>
            <c:strRef>
              <c:f>('Syssels. Trädgård'!$L$6,'Syssels. Trädgård'!$L$9,'Syssels. Trädgård'!$L$12,'Syssels. Trädgård'!$L$15,'Syssels. Trädgård'!$L$18)</c:f>
              <c:strCache>
                <c:ptCount val="5"/>
                <c:pt idx="0">
                  <c:v>Färre än 450 timmar per år</c:v>
                </c:pt>
                <c:pt idx="1">
                  <c:v>450-899 timmar per år</c:v>
                </c:pt>
                <c:pt idx="2">
                  <c:v>900-1 349 timmar per år</c:v>
                </c:pt>
                <c:pt idx="3">
                  <c:v>1 350-1 799 timmar per år</c:v>
                </c:pt>
                <c:pt idx="4">
                  <c:v>Minst 1 800 timmar per år</c:v>
                </c:pt>
              </c:strCache>
            </c:strRef>
          </c:cat>
          <c:val>
            <c:numRef>
              <c:f>('Syssels. Trädgård'!$R$6,'Syssels. Trädgård'!$R$9,'Syssels. Trädgård'!$R$12,'Syssels. Trädgård'!$R$15,'Syssels. Trädgård'!$R$18)</c:f>
              <c:numCache>
                <c:formatCode>0</c:formatCode>
                <c:ptCount val="5"/>
                <c:pt idx="0">
                  <c:v>168</c:v>
                </c:pt>
                <c:pt idx="1">
                  <c:v>41</c:v>
                </c:pt>
                <c:pt idx="2">
                  <c:v>29</c:v>
                </c:pt>
                <c:pt idx="3">
                  <c:v>14</c:v>
                </c:pt>
                <c:pt idx="4">
                  <c:v>39</c:v>
                </c:pt>
              </c:numCache>
            </c:numRef>
          </c:val>
          <c:extLst>
            <c:ext xmlns:c16="http://schemas.microsoft.com/office/drawing/2014/chart" uri="{C3380CC4-5D6E-409C-BE32-E72D297353CC}">
              <c16:uniqueId val="{00000000-4684-4ACC-85E8-C7B0B3F6C3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årsarbetare</a:t>
            </a:r>
            <a:r>
              <a:rPr lang="sv-SE" baseline="0"/>
              <a:t> inom primärproduktion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LMK'!$B$71</c:f>
              <c:strCache>
                <c:ptCount val="1"/>
                <c:pt idx="0">
                  <c:v>Antal anställda (medelantalet)</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LMK'!$J$71:$L$71</c:f>
              <c:numCache>
                <c:formatCode>#,##0</c:formatCode>
                <c:ptCount val="3"/>
                <c:pt idx="0">
                  <c:v>374</c:v>
                </c:pt>
                <c:pt idx="1">
                  <c:v>364</c:v>
                </c:pt>
                <c:pt idx="2">
                  <c:v>383</c:v>
                </c:pt>
              </c:numCache>
            </c:numRef>
          </c:val>
          <c:extLst>
            <c:ext xmlns:c16="http://schemas.microsoft.com/office/drawing/2014/chart" uri="{C3380CC4-5D6E-409C-BE32-E72D297353CC}">
              <c16:uniqueId val="{00000000-E7A5-4FF3-BF2F-E714F9699A7F}"/>
            </c:ext>
          </c:extLst>
        </c:ser>
        <c:dLbls>
          <c:showLegendKey val="0"/>
          <c:showVal val="0"/>
          <c:showCatName val="0"/>
          <c:showSerName val="0"/>
          <c:showPercent val="0"/>
          <c:showBubbleSize val="0"/>
        </c:dLbls>
        <c:gapWidth val="219"/>
        <c:overlap val="-27"/>
        <c:axId val="827037664"/>
        <c:axId val="827044552"/>
      </c:barChart>
      <c:catAx>
        <c:axId val="82703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7044552"/>
        <c:crosses val="autoZero"/>
        <c:auto val="1"/>
        <c:lblAlgn val="ctr"/>
        <c:lblOffset val="100"/>
        <c:noMultiLvlLbl val="0"/>
      </c:catAx>
      <c:valAx>
        <c:axId val="827044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703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årsarbetare inom livsmedelskedjan i Dalarnas län, 2008-2017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'Näringsliv, LMK'!$A$71</c:f>
              <c:strCache>
                <c:ptCount val="1"/>
                <c:pt idx="0">
                  <c:v>Primärproduktion</c:v>
                </c:pt>
              </c:strCache>
            </c:strRef>
          </c:tx>
          <c:spPr>
            <a:ln w="28575" cap="rnd">
              <a:solidFill>
                <a:schemeClr val="accent1"/>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LMK'!$C$71:$L$71</c:f>
              <c:numCache>
                <c:formatCode>#,##0</c:formatCode>
                <c:ptCount val="10"/>
                <c:pt idx="0">
                  <c:v>275</c:v>
                </c:pt>
                <c:pt idx="1">
                  <c:v>285</c:v>
                </c:pt>
                <c:pt idx="2">
                  <c:v>292</c:v>
                </c:pt>
                <c:pt idx="3">
                  <c:v>272</c:v>
                </c:pt>
                <c:pt idx="4">
                  <c:v>273</c:v>
                </c:pt>
                <c:pt idx="5">
                  <c:v>271</c:v>
                </c:pt>
                <c:pt idx="6">
                  <c:v>275</c:v>
                </c:pt>
                <c:pt idx="7">
                  <c:v>374</c:v>
                </c:pt>
                <c:pt idx="8">
                  <c:v>364</c:v>
                </c:pt>
                <c:pt idx="9">
                  <c:v>383</c:v>
                </c:pt>
              </c:numCache>
            </c:numRef>
          </c:val>
          <c:smooth val="0"/>
          <c:extLst>
            <c:ext xmlns:c16="http://schemas.microsoft.com/office/drawing/2014/chart" uri="{C3380CC4-5D6E-409C-BE32-E72D297353CC}">
              <c16:uniqueId val="{00000000-E4BB-46D5-B6DE-685C6273E812}"/>
            </c:ext>
          </c:extLst>
        </c:ser>
        <c:ser>
          <c:idx val="1"/>
          <c:order val="1"/>
          <c:tx>
            <c:strRef>
              <c:f>'Näringsliv, LMK'!$A$76</c:f>
              <c:strCache>
                <c:ptCount val="1"/>
                <c:pt idx="0">
                  <c:v>Livsmedelsindustri</c:v>
                </c:pt>
              </c:strCache>
            </c:strRef>
          </c:tx>
          <c:spPr>
            <a:ln w="28575" cap="rnd">
              <a:solidFill>
                <a:schemeClr val="accent2"/>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LMK'!$C$76:$L$76</c:f>
              <c:numCache>
                <c:formatCode>#,##0</c:formatCode>
                <c:ptCount val="10"/>
                <c:pt idx="0">
                  <c:v>1274</c:v>
                </c:pt>
                <c:pt idx="1">
                  <c:v>1224</c:v>
                </c:pt>
                <c:pt idx="2">
                  <c:v>1330</c:v>
                </c:pt>
                <c:pt idx="3">
                  <c:v>1273</c:v>
                </c:pt>
                <c:pt idx="4">
                  <c:v>1050</c:v>
                </c:pt>
                <c:pt idx="5">
                  <c:v>1139</c:v>
                </c:pt>
                <c:pt idx="6">
                  <c:v>1099</c:v>
                </c:pt>
                <c:pt idx="7">
                  <c:v>1170</c:v>
                </c:pt>
                <c:pt idx="8">
                  <c:v>1240</c:v>
                </c:pt>
                <c:pt idx="9">
                  <c:v>1236</c:v>
                </c:pt>
              </c:numCache>
            </c:numRef>
          </c:val>
          <c:smooth val="0"/>
          <c:extLst>
            <c:ext xmlns:c16="http://schemas.microsoft.com/office/drawing/2014/chart" uri="{C3380CC4-5D6E-409C-BE32-E72D297353CC}">
              <c16:uniqueId val="{00000001-E4BB-46D5-B6DE-685C6273E812}"/>
            </c:ext>
          </c:extLst>
        </c:ser>
        <c:ser>
          <c:idx val="2"/>
          <c:order val="2"/>
          <c:tx>
            <c:strRef>
              <c:f>'Näringsliv, LMK'!$A$81</c:f>
              <c:strCache>
                <c:ptCount val="1"/>
                <c:pt idx="0">
                  <c:v>Livsmedelshandel</c:v>
                </c:pt>
              </c:strCache>
            </c:strRef>
          </c:tx>
          <c:spPr>
            <a:ln w="28575" cap="rnd">
              <a:solidFill>
                <a:schemeClr val="accent3"/>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LMK'!$C$81:$L$81</c:f>
              <c:numCache>
                <c:formatCode>#,##0</c:formatCode>
                <c:ptCount val="10"/>
                <c:pt idx="0">
                  <c:v>2874</c:v>
                </c:pt>
                <c:pt idx="1">
                  <c:v>2845</c:v>
                </c:pt>
                <c:pt idx="2">
                  <c:v>3019</c:v>
                </c:pt>
                <c:pt idx="3">
                  <c:v>2871</c:v>
                </c:pt>
                <c:pt idx="4">
                  <c:v>2950</c:v>
                </c:pt>
                <c:pt idx="5">
                  <c:v>3090</c:v>
                </c:pt>
                <c:pt idx="6">
                  <c:v>2992</c:v>
                </c:pt>
                <c:pt idx="7">
                  <c:v>3083</c:v>
                </c:pt>
                <c:pt idx="8">
                  <c:v>3121</c:v>
                </c:pt>
                <c:pt idx="9">
                  <c:v>3142</c:v>
                </c:pt>
              </c:numCache>
            </c:numRef>
          </c:val>
          <c:smooth val="0"/>
          <c:extLst>
            <c:ext xmlns:c16="http://schemas.microsoft.com/office/drawing/2014/chart" uri="{C3380CC4-5D6E-409C-BE32-E72D297353CC}">
              <c16:uniqueId val="{00000002-E4BB-46D5-B6DE-685C6273E812}"/>
            </c:ext>
          </c:extLst>
        </c:ser>
        <c:ser>
          <c:idx val="3"/>
          <c:order val="3"/>
          <c:tx>
            <c:strRef>
              <c:f>'Näringsliv, LMK'!$A$86</c:f>
              <c:strCache>
                <c:ptCount val="1"/>
                <c:pt idx="0">
                  <c:v>Restaurang</c:v>
                </c:pt>
              </c:strCache>
            </c:strRef>
          </c:tx>
          <c:spPr>
            <a:ln w="28575" cap="rnd">
              <a:solidFill>
                <a:schemeClr val="accent4"/>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LMK'!$C$86:$L$86</c:f>
              <c:numCache>
                <c:formatCode>#,##0</c:formatCode>
                <c:ptCount val="10"/>
                <c:pt idx="0">
                  <c:v>1803</c:v>
                </c:pt>
                <c:pt idx="1">
                  <c:v>1770</c:v>
                </c:pt>
                <c:pt idx="2">
                  <c:v>1808</c:v>
                </c:pt>
                <c:pt idx="3">
                  <c:v>1924</c:v>
                </c:pt>
                <c:pt idx="4">
                  <c:v>1958</c:v>
                </c:pt>
                <c:pt idx="5">
                  <c:v>2066</c:v>
                </c:pt>
                <c:pt idx="6">
                  <c:v>2139</c:v>
                </c:pt>
                <c:pt idx="7">
                  <c:v>2146</c:v>
                </c:pt>
                <c:pt idx="8">
                  <c:v>2376</c:v>
                </c:pt>
                <c:pt idx="9">
                  <c:v>2302</c:v>
                </c:pt>
              </c:numCache>
            </c:numRef>
          </c:val>
          <c:smooth val="0"/>
          <c:extLst>
            <c:ext xmlns:c16="http://schemas.microsoft.com/office/drawing/2014/chart" uri="{C3380CC4-5D6E-409C-BE32-E72D297353CC}">
              <c16:uniqueId val="{00000003-E4BB-46D5-B6DE-685C6273E812}"/>
            </c:ext>
          </c:extLst>
        </c:ser>
        <c:dLbls>
          <c:showLegendKey val="0"/>
          <c:showVal val="0"/>
          <c:showCatName val="0"/>
          <c:showSerName val="0"/>
          <c:showPercent val="0"/>
          <c:showBubbleSize val="0"/>
        </c:dLbls>
        <c:smooth val="0"/>
        <c:axId val="1005739456"/>
        <c:axId val="1005746672"/>
      </c:lineChart>
      <c:catAx>
        <c:axId val="100573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746672"/>
        <c:crosses val="autoZero"/>
        <c:auto val="1"/>
        <c:lblAlgn val="ctr"/>
        <c:lblOffset val="100"/>
        <c:noMultiLvlLbl val="0"/>
      </c:catAx>
      <c:valAx>
        <c:axId val="100574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73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Arbetsställen inom primärproduktion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LMK'!$B$72</c:f>
              <c:strCache>
                <c:ptCount val="1"/>
                <c:pt idx="0">
                  <c:v>Arbetsställen</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LMK'!$J$72:$L$72</c:f>
              <c:numCache>
                <c:formatCode>#,##0</c:formatCode>
                <c:ptCount val="3"/>
                <c:pt idx="0">
                  <c:v>2316</c:v>
                </c:pt>
                <c:pt idx="1">
                  <c:v>2268</c:v>
                </c:pt>
                <c:pt idx="2">
                  <c:v>2184</c:v>
                </c:pt>
              </c:numCache>
            </c:numRef>
          </c:val>
          <c:extLst>
            <c:ext xmlns:c16="http://schemas.microsoft.com/office/drawing/2014/chart" uri="{C3380CC4-5D6E-409C-BE32-E72D297353CC}">
              <c16:uniqueId val="{00000000-B917-49EB-AC83-35A9F334E771}"/>
            </c:ext>
          </c:extLst>
        </c:ser>
        <c:dLbls>
          <c:showLegendKey val="0"/>
          <c:showVal val="0"/>
          <c:showCatName val="0"/>
          <c:showSerName val="0"/>
          <c:showPercent val="0"/>
          <c:showBubbleSize val="0"/>
        </c:dLbls>
        <c:gapWidth val="219"/>
        <c:overlap val="-27"/>
        <c:axId val="827041928"/>
        <c:axId val="827043568"/>
      </c:barChart>
      <c:catAx>
        <c:axId val="827041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7043568"/>
        <c:crosses val="autoZero"/>
        <c:auto val="1"/>
        <c:lblAlgn val="ctr"/>
        <c:lblOffset val="100"/>
        <c:noMultiLvlLbl val="0"/>
      </c:catAx>
      <c:valAx>
        <c:axId val="82704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7041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årsarbetare</a:t>
            </a:r>
            <a:r>
              <a:rPr lang="sv-SE" baseline="0"/>
              <a:t> inom livsmedelsindustri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LMK'!$B$76</c:f>
              <c:strCache>
                <c:ptCount val="1"/>
                <c:pt idx="0">
                  <c:v>Antal anställda (medelantalet)</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LMK'!$J$76:$L$76</c:f>
              <c:numCache>
                <c:formatCode>#,##0</c:formatCode>
                <c:ptCount val="3"/>
                <c:pt idx="0">
                  <c:v>1170</c:v>
                </c:pt>
                <c:pt idx="1">
                  <c:v>1240</c:v>
                </c:pt>
                <c:pt idx="2">
                  <c:v>1236</c:v>
                </c:pt>
              </c:numCache>
            </c:numRef>
          </c:val>
          <c:extLst>
            <c:ext xmlns:c16="http://schemas.microsoft.com/office/drawing/2014/chart" uri="{C3380CC4-5D6E-409C-BE32-E72D297353CC}">
              <c16:uniqueId val="{00000000-2733-4C9D-B3C2-6036FC7A2270}"/>
            </c:ext>
          </c:extLst>
        </c:ser>
        <c:dLbls>
          <c:showLegendKey val="0"/>
          <c:showVal val="0"/>
          <c:showCatName val="0"/>
          <c:showSerName val="0"/>
          <c:showPercent val="0"/>
          <c:showBubbleSize val="0"/>
        </c:dLbls>
        <c:gapWidth val="219"/>
        <c:overlap val="-27"/>
        <c:axId val="821027976"/>
        <c:axId val="821031256"/>
      </c:barChart>
      <c:catAx>
        <c:axId val="82102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31256"/>
        <c:crosses val="autoZero"/>
        <c:auto val="1"/>
        <c:lblAlgn val="ctr"/>
        <c:lblOffset val="100"/>
        <c:noMultiLvlLbl val="0"/>
      </c:catAx>
      <c:valAx>
        <c:axId val="821031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27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Arbetsställen inom livsmedelsindustri</a:t>
            </a:r>
            <a:r>
              <a:rPr lang="sv-SE" baseline="0"/>
              <a:t>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LMK'!$B$77</c:f>
              <c:strCache>
                <c:ptCount val="1"/>
                <c:pt idx="0">
                  <c:v>Arbetsställen</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LMK'!$J$77:$L$77</c:f>
              <c:numCache>
                <c:formatCode>#,##0</c:formatCode>
                <c:ptCount val="3"/>
                <c:pt idx="0">
                  <c:v>140</c:v>
                </c:pt>
                <c:pt idx="1">
                  <c:v>144</c:v>
                </c:pt>
                <c:pt idx="2">
                  <c:v>143</c:v>
                </c:pt>
              </c:numCache>
            </c:numRef>
          </c:val>
          <c:extLst>
            <c:ext xmlns:c16="http://schemas.microsoft.com/office/drawing/2014/chart" uri="{C3380CC4-5D6E-409C-BE32-E72D297353CC}">
              <c16:uniqueId val="{00000000-C4D9-4BC1-80AA-D3B8AEDB4C56}"/>
            </c:ext>
          </c:extLst>
        </c:ser>
        <c:dLbls>
          <c:showLegendKey val="0"/>
          <c:showVal val="0"/>
          <c:showCatName val="0"/>
          <c:showSerName val="0"/>
          <c:showPercent val="0"/>
          <c:showBubbleSize val="0"/>
        </c:dLbls>
        <c:gapWidth val="219"/>
        <c:overlap val="-27"/>
        <c:axId val="852204200"/>
        <c:axId val="852198952"/>
      </c:barChart>
      <c:catAx>
        <c:axId val="852204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52198952"/>
        <c:crosses val="autoZero"/>
        <c:auto val="1"/>
        <c:lblAlgn val="ctr"/>
        <c:lblOffset val="100"/>
        <c:noMultiLvlLbl val="0"/>
      </c:catAx>
      <c:valAx>
        <c:axId val="85219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52204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årsarbetare</a:t>
            </a:r>
            <a:r>
              <a:rPr lang="sv-SE" baseline="0"/>
              <a:t> inom livsmedelshandel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LMK'!$B$81</c:f>
              <c:strCache>
                <c:ptCount val="1"/>
                <c:pt idx="0">
                  <c:v>Antal anställda (medelantalet)</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LMK'!$J$81:$L$81</c:f>
              <c:numCache>
                <c:formatCode>#,##0</c:formatCode>
                <c:ptCount val="3"/>
                <c:pt idx="0">
                  <c:v>3083</c:v>
                </c:pt>
                <c:pt idx="1">
                  <c:v>3121</c:v>
                </c:pt>
                <c:pt idx="2">
                  <c:v>3142</c:v>
                </c:pt>
              </c:numCache>
            </c:numRef>
          </c:val>
          <c:extLst>
            <c:ext xmlns:c16="http://schemas.microsoft.com/office/drawing/2014/chart" uri="{C3380CC4-5D6E-409C-BE32-E72D297353CC}">
              <c16:uniqueId val="{00000000-0EB5-47E0-A695-971B3A617145}"/>
            </c:ext>
          </c:extLst>
        </c:ser>
        <c:dLbls>
          <c:showLegendKey val="0"/>
          <c:showVal val="0"/>
          <c:showCatName val="0"/>
          <c:showSerName val="0"/>
          <c:showPercent val="0"/>
          <c:showBubbleSize val="0"/>
        </c:dLbls>
        <c:gapWidth val="219"/>
        <c:overlap val="-27"/>
        <c:axId val="865219280"/>
        <c:axId val="865224856"/>
      </c:barChart>
      <c:catAx>
        <c:axId val="86521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24856"/>
        <c:crosses val="autoZero"/>
        <c:auto val="1"/>
        <c:lblAlgn val="ctr"/>
        <c:lblOffset val="100"/>
        <c:noMultiLvlLbl val="0"/>
      </c:catAx>
      <c:valAx>
        <c:axId val="865224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1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Arbetsställen inom livsmedelshandel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LMK'!$B$82</c:f>
              <c:strCache>
                <c:ptCount val="1"/>
                <c:pt idx="0">
                  <c:v>Arbetsställen</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LMK'!$J$82:$L$82</c:f>
              <c:numCache>
                <c:formatCode>#,##0</c:formatCode>
                <c:ptCount val="3"/>
                <c:pt idx="0">
                  <c:v>493</c:v>
                </c:pt>
                <c:pt idx="1">
                  <c:v>483</c:v>
                </c:pt>
                <c:pt idx="2">
                  <c:v>497</c:v>
                </c:pt>
              </c:numCache>
            </c:numRef>
          </c:val>
          <c:extLst>
            <c:ext xmlns:c16="http://schemas.microsoft.com/office/drawing/2014/chart" uri="{C3380CC4-5D6E-409C-BE32-E72D297353CC}">
              <c16:uniqueId val="{00000000-4689-421A-9EF1-E0714429D30B}"/>
            </c:ext>
          </c:extLst>
        </c:ser>
        <c:dLbls>
          <c:showLegendKey val="0"/>
          <c:showVal val="0"/>
          <c:showCatName val="0"/>
          <c:showSerName val="0"/>
          <c:showPercent val="0"/>
          <c:showBubbleSize val="0"/>
        </c:dLbls>
        <c:gapWidth val="219"/>
        <c:overlap val="-27"/>
        <c:axId val="821028960"/>
        <c:axId val="821024696"/>
      </c:barChart>
      <c:catAx>
        <c:axId val="82102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24696"/>
        <c:crosses val="autoZero"/>
        <c:auto val="1"/>
        <c:lblAlgn val="ctr"/>
        <c:lblOffset val="100"/>
        <c:noMultiLvlLbl val="0"/>
      </c:catAx>
      <c:valAx>
        <c:axId val="821024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2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årsarbetare</a:t>
            </a:r>
            <a:r>
              <a:rPr lang="sv-SE" baseline="0"/>
              <a:t> inom restaurang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LMK'!$B$86</c:f>
              <c:strCache>
                <c:ptCount val="1"/>
                <c:pt idx="0">
                  <c:v>Antal anställda (medelantalet)</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LMK'!$J$86:$L$86</c:f>
              <c:numCache>
                <c:formatCode>#,##0</c:formatCode>
                <c:ptCount val="3"/>
                <c:pt idx="0">
                  <c:v>2146</c:v>
                </c:pt>
                <c:pt idx="1">
                  <c:v>2376</c:v>
                </c:pt>
                <c:pt idx="2">
                  <c:v>2302</c:v>
                </c:pt>
              </c:numCache>
            </c:numRef>
          </c:val>
          <c:extLst>
            <c:ext xmlns:c16="http://schemas.microsoft.com/office/drawing/2014/chart" uri="{C3380CC4-5D6E-409C-BE32-E72D297353CC}">
              <c16:uniqueId val="{00000000-A7C4-4BF9-A419-95C1E2A21AE7}"/>
            </c:ext>
          </c:extLst>
        </c:ser>
        <c:dLbls>
          <c:showLegendKey val="0"/>
          <c:showVal val="0"/>
          <c:showCatName val="0"/>
          <c:showSerName val="0"/>
          <c:showPercent val="0"/>
          <c:showBubbleSize val="0"/>
        </c:dLbls>
        <c:gapWidth val="219"/>
        <c:overlap val="-27"/>
        <c:axId val="791740368"/>
        <c:axId val="791742008"/>
      </c:barChart>
      <c:catAx>
        <c:axId val="7917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91742008"/>
        <c:crosses val="autoZero"/>
        <c:auto val="1"/>
        <c:lblAlgn val="ctr"/>
        <c:lblOffset val="100"/>
        <c:noMultiLvlLbl val="0"/>
      </c:catAx>
      <c:valAx>
        <c:axId val="791742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9174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Arbetsställen inom restaurang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LMK'!$B$87</c:f>
              <c:strCache>
                <c:ptCount val="1"/>
                <c:pt idx="0">
                  <c:v>Arbetsställen</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LMK'!$J$87:$L$87</c:f>
              <c:numCache>
                <c:formatCode>#,##0</c:formatCode>
                <c:ptCount val="3"/>
                <c:pt idx="0">
                  <c:v>704</c:v>
                </c:pt>
                <c:pt idx="1">
                  <c:v>717</c:v>
                </c:pt>
                <c:pt idx="2">
                  <c:v>739</c:v>
                </c:pt>
              </c:numCache>
            </c:numRef>
          </c:val>
          <c:extLst>
            <c:ext xmlns:c16="http://schemas.microsoft.com/office/drawing/2014/chart" uri="{C3380CC4-5D6E-409C-BE32-E72D297353CC}">
              <c16:uniqueId val="{00000000-453A-4B6F-B8C4-CE93112AA53F}"/>
            </c:ext>
          </c:extLst>
        </c:ser>
        <c:dLbls>
          <c:showLegendKey val="0"/>
          <c:showVal val="0"/>
          <c:showCatName val="0"/>
          <c:showSerName val="0"/>
          <c:showPercent val="0"/>
          <c:showBubbleSize val="0"/>
        </c:dLbls>
        <c:gapWidth val="219"/>
        <c:overlap val="-27"/>
        <c:axId val="947018104"/>
        <c:axId val="947013512"/>
      </c:barChart>
      <c:catAx>
        <c:axId val="94701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47013512"/>
        <c:crosses val="autoZero"/>
        <c:auto val="1"/>
        <c:lblAlgn val="ctr"/>
        <c:lblOffset val="100"/>
        <c:noMultiLvlLbl val="0"/>
      </c:catAx>
      <c:valAx>
        <c:axId val="947013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47018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anställda inom livsmedelskedjan i Dalarnas län, 2008-2018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'Utbildning, LMK'!$A$6</c:f>
              <c:strCache>
                <c:ptCount val="1"/>
                <c:pt idx="0">
                  <c:v>Primärproduktion</c:v>
                </c:pt>
              </c:strCache>
            </c:strRef>
          </c:tx>
          <c:spPr>
            <a:ln w="28575" cap="rnd">
              <a:solidFill>
                <a:schemeClr val="accent1"/>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LMK'!$D$6:$N$6</c:f>
              <c:numCache>
                <c:formatCode>General</c:formatCode>
                <c:ptCount val="11"/>
                <c:pt idx="0">
                  <c:v>1432</c:v>
                </c:pt>
                <c:pt idx="1">
                  <c:v>1628</c:v>
                </c:pt>
                <c:pt idx="2">
                  <c:v>2045</c:v>
                </c:pt>
                <c:pt idx="3">
                  <c:v>1940</c:v>
                </c:pt>
                <c:pt idx="4">
                  <c:v>2008</c:v>
                </c:pt>
                <c:pt idx="5">
                  <c:v>1942</c:v>
                </c:pt>
                <c:pt idx="6">
                  <c:v>1867</c:v>
                </c:pt>
                <c:pt idx="7">
                  <c:v>1808</c:v>
                </c:pt>
                <c:pt idx="8">
                  <c:v>1757</c:v>
                </c:pt>
                <c:pt idx="9">
                  <c:v>1675</c:v>
                </c:pt>
                <c:pt idx="10">
                  <c:v>1588</c:v>
                </c:pt>
              </c:numCache>
            </c:numRef>
          </c:val>
          <c:smooth val="0"/>
          <c:extLst>
            <c:ext xmlns:c16="http://schemas.microsoft.com/office/drawing/2014/chart" uri="{C3380CC4-5D6E-409C-BE32-E72D297353CC}">
              <c16:uniqueId val="{00000000-082F-4833-82B9-F88A7008FDF8}"/>
            </c:ext>
          </c:extLst>
        </c:ser>
        <c:ser>
          <c:idx val="1"/>
          <c:order val="1"/>
          <c:tx>
            <c:strRef>
              <c:f>'Utbildning, LMK'!$A$14</c:f>
              <c:strCache>
                <c:ptCount val="1"/>
                <c:pt idx="0">
                  <c:v>Livsmedelsindustri</c:v>
                </c:pt>
              </c:strCache>
            </c:strRef>
          </c:tx>
          <c:spPr>
            <a:ln w="28575" cap="rnd">
              <a:solidFill>
                <a:schemeClr val="accent2"/>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LMK'!$D$14:$N$14</c:f>
              <c:numCache>
                <c:formatCode>General</c:formatCode>
                <c:ptCount val="11"/>
                <c:pt idx="0">
                  <c:v>1745</c:v>
                </c:pt>
                <c:pt idx="1">
                  <c:v>1703</c:v>
                </c:pt>
                <c:pt idx="2">
                  <c:v>1713</c:v>
                </c:pt>
                <c:pt idx="3">
                  <c:v>1786</c:v>
                </c:pt>
                <c:pt idx="4">
                  <c:v>1583</c:v>
                </c:pt>
                <c:pt idx="5">
                  <c:v>1615</c:v>
                </c:pt>
                <c:pt idx="6">
                  <c:v>1541</c:v>
                </c:pt>
                <c:pt idx="7">
                  <c:v>1562</c:v>
                </c:pt>
                <c:pt idx="8">
                  <c:v>1539</c:v>
                </c:pt>
                <c:pt idx="9">
                  <c:v>1529</c:v>
                </c:pt>
                <c:pt idx="10">
                  <c:v>1527</c:v>
                </c:pt>
              </c:numCache>
            </c:numRef>
          </c:val>
          <c:smooth val="0"/>
          <c:extLst>
            <c:ext xmlns:c16="http://schemas.microsoft.com/office/drawing/2014/chart" uri="{C3380CC4-5D6E-409C-BE32-E72D297353CC}">
              <c16:uniqueId val="{00000001-082F-4833-82B9-F88A7008FDF8}"/>
            </c:ext>
          </c:extLst>
        </c:ser>
        <c:ser>
          <c:idx val="2"/>
          <c:order val="2"/>
          <c:tx>
            <c:strRef>
              <c:f>'Utbildning, LMK'!$A$22</c:f>
              <c:strCache>
                <c:ptCount val="1"/>
                <c:pt idx="0">
                  <c:v>Livsmedelshandel</c:v>
                </c:pt>
              </c:strCache>
            </c:strRef>
          </c:tx>
          <c:spPr>
            <a:ln w="28575" cap="rnd">
              <a:solidFill>
                <a:schemeClr val="accent3"/>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LMK'!$D$22:$N$22</c:f>
              <c:numCache>
                <c:formatCode>General</c:formatCode>
                <c:ptCount val="11"/>
                <c:pt idx="0">
                  <c:v>4365</c:v>
                </c:pt>
                <c:pt idx="1">
                  <c:v>4445</c:v>
                </c:pt>
                <c:pt idx="2">
                  <c:v>4406</c:v>
                </c:pt>
                <c:pt idx="3">
                  <c:v>4432</c:v>
                </c:pt>
                <c:pt idx="4">
                  <c:v>4519</c:v>
                </c:pt>
                <c:pt idx="5">
                  <c:v>4542</c:v>
                </c:pt>
                <c:pt idx="6">
                  <c:v>4458</c:v>
                </c:pt>
                <c:pt idx="7">
                  <c:v>4435</c:v>
                </c:pt>
                <c:pt idx="8">
                  <c:v>4467</c:v>
                </c:pt>
                <c:pt idx="9">
                  <c:v>4493</c:v>
                </c:pt>
                <c:pt idx="10">
                  <c:v>4514</c:v>
                </c:pt>
              </c:numCache>
            </c:numRef>
          </c:val>
          <c:smooth val="0"/>
          <c:extLst>
            <c:ext xmlns:c16="http://schemas.microsoft.com/office/drawing/2014/chart" uri="{C3380CC4-5D6E-409C-BE32-E72D297353CC}">
              <c16:uniqueId val="{00000002-082F-4833-82B9-F88A7008FDF8}"/>
            </c:ext>
          </c:extLst>
        </c:ser>
        <c:ser>
          <c:idx val="3"/>
          <c:order val="3"/>
          <c:tx>
            <c:strRef>
              <c:f>'Utbildning, LMK'!$A$30</c:f>
              <c:strCache>
                <c:ptCount val="1"/>
                <c:pt idx="0">
                  <c:v>Restaurang</c:v>
                </c:pt>
              </c:strCache>
            </c:strRef>
          </c:tx>
          <c:spPr>
            <a:ln w="28575" cap="rnd">
              <a:solidFill>
                <a:schemeClr val="accent4"/>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LMK'!$D$30:$N$30</c:f>
              <c:numCache>
                <c:formatCode>General</c:formatCode>
                <c:ptCount val="11"/>
                <c:pt idx="0">
                  <c:v>3566</c:v>
                </c:pt>
                <c:pt idx="1">
                  <c:v>3624</c:v>
                </c:pt>
                <c:pt idx="2">
                  <c:v>3709</c:v>
                </c:pt>
                <c:pt idx="3">
                  <c:v>3723</c:v>
                </c:pt>
                <c:pt idx="4">
                  <c:v>3918</c:v>
                </c:pt>
                <c:pt idx="5">
                  <c:v>3965</c:v>
                </c:pt>
                <c:pt idx="6">
                  <c:v>3905</c:v>
                </c:pt>
                <c:pt idx="7">
                  <c:v>3882</c:v>
                </c:pt>
                <c:pt idx="8">
                  <c:v>3868</c:v>
                </c:pt>
                <c:pt idx="9">
                  <c:v>4018</c:v>
                </c:pt>
                <c:pt idx="10">
                  <c:v>4000</c:v>
                </c:pt>
              </c:numCache>
            </c:numRef>
          </c:val>
          <c:smooth val="0"/>
          <c:extLst>
            <c:ext xmlns:c16="http://schemas.microsoft.com/office/drawing/2014/chart" uri="{C3380CC4-5D6E-409C-BE32-E72D297353CC}">
              <c16:uniqueId val="{00000003-082F-4833-82B9-F88A7008FDF8}"/>
            </c:ext>
          </c:extLst>
        </c:ser>
        <c:dLbls>
          <c:showLegendKey val="0"/>
          <c:showVal val="0"/>
          <c:showCatName val="0"/>
          <c:showSerName val="0"/>
          <c:showPercent val="0"/>
          <c:showBubbleSize val="0"/>
        </c:dLbls>
        <c:smooth val="0"/>
        <c:axId val="599301272"/>
        <c:axId val="599303240"/>
      </c:lineChart>
      <c:catAx>
        <c:axId val="59930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303240"/>
        <c:crosses val="autoZero"/>
        <c:auto val="1"/>
        <c:lblAlgn val="ctr"/>
        <c:lblOffset val="100"/>
        <c:noMultiLvlLbl val="0"/>
      </c:catAx>
      <c:valAx>
        <c:axId val="59930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301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anställda inom livsmedelskedjan efter utbildningsnivå i Dalarnas län, 2008-2018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'Utbildning, LMK'!$C$39</c:f>
              <c:strCache>
                <c:ptCount val="1"/>
                <c:pt idx="0">
                  <c:v>Förgymnasial utbildning</c:v>
                </c:pt>
              </c:strCache>
            </c:strRef>
          </c:tx>
          <c:spPr>
            <a:ln w="28575" cap="rnd">
              <a:solidFill>
                <a:schemeClr val="accent1"/>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LMK'!$D$39:$N$39</c:f>
              <c:numCache>
                <c:formatCode>General</c:formatCode>
                <c:ptCount val="11"/>
                <c:pt idx="0">
                  <c:v>3563</c:v>
                </c:pt>
                <c:pt idx="1">
                  <c:v>3509</c:v>
                </c:pt>
                <c:pt idx="2">
                  <c:v>3603</c:v>
                </c:pt>
                <c:pt idx="3">
                  <c:v>3444</c:v>
                </c:pt>
                <c:pt idx="4">
                  <c:v>3531</c:v>
                </c:pt>
                <c:pt idx="5">
                  <c:v>3375</c:v>
                </c:pt>
                <c:pt idx="6">
                  <c:v>3214</c:v>
                </c:pt>
                <c:pt idx="7">
                  <c:v>3207</c:v>
                </c:pt>
                <c:pt idx="8">
                  <c:v>3281</c:v>
                </c:pt>
                <c:pt idx="9">
                  <c:v>3305</c:v>
                </c:pt>
                <c:pt idx="10">
                  <c:v>3265</c:v>
                </c:pt>
              </c:numCache>
            </c:numRef>
          </c:val>
          <c:smooth val="0"/>
          <c:extLst>
            <c:ext xmlns:c16="http://schemas.microsoft.com/office/drawing/2014/chart" uri="{C3380CC4-5D6E-409C-BE32-E72D297353CC}">
              <c16:uniqueId val="{00000000-B372-461A-9BA0-77789AC48D7A}"/>
            </c:ext>
          </c:extLst>
        </c:ser>
        <c:ser>
          <c:idx val="1"/>
          <c:order val="1"/>
          <c:tx>
            <c:strRef>
              <c:f>'Utbildning, LMK'!$C$40</c:f>
              <c:strCache>
                <c:ptCount val="1"/>
                <c:pt idx="0">
                  <c:v>Gymnasial utbildning</c:v>
                </c:pt>
              </c:strCache>
            </c:strRef>
          </c:tx>
          <c:spPr>
            <a:ln w="28575" cap="rnd">
              <a:solidFill>
                <a:schemeClr val="accent2"/>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LMK'!$D$40:$N$40</c:f>
              <c:numCache>
                <c:formatCode>General</c:formatCode>
                <c:ptCount val="11"/>
                <c:pt idx="0">
                  <c:v>6289</c:v>
                </c:pt>
                <c:pt idx="1">
                  <c:v>6528</c:v>
                </c:pt>
                <c:pt idx="2">
                  <c:v>6661</c:v>
                </c:pt>
                <c:pt idx="3">
                  <c:v>6746</c:v>
                </c:pt>
                <c:pt idx="4">
                  <c:v>6758</c:v>
                </c:pt>
                <c:pt idx="5">
                  <c:v>6908</c:v>
                </c:pt>
                <c:pt idx="6">
                  <c:v>6763</c:v>
                </c:pt>
                <c:pt idx="7">
                  <c:v>6640</c:v>
                </c:pt>
                <c:pt idx="8">
                  <c:v>6466</c:v>
                </c:pt>
                <c:pt idx="9">
                  <c:v>6455</c:v>
                </c:pt>
                <c:pt idx="10">
                  <c:v>6377</c:v>
                </c:pt>
              </c:numCache>
            </c:numRef>
          </c:val>
          <c:smooth val="0"/>
          <c:extLst>
            <c:ext xmlns:c16="http://schemas.microsoft.com/office/drawing/2014/chart" uri="{C3380CC4-5D6E-409C-BE32-E72D297353CC}">
              <c16:uniqueId val="{00000001-B372-461A-9BA0-77789AC48D7A}"/>
            </c:ext>
          </c:extLst>
        </c:ser>
        <c:ser>
          <c:idx val="2"/>
          <c:order val="2"/>
          <c:tx>
            <c:strRef>
              <c:f>'Utbildning, LMK'!$C$41</c:f>
              <c:strCache>
                <c:ptCount val="1"/>
                <c:pt idx="0">
                  <c:v>Eftergymnasial utbildning kortare än två år</c:v>
                </c:pt>
              </c:strCache>
            </c:strRef>
          </c:tx>
          <c:spPr>
            <a:ln w="28575" cap="rnd">
              <a:solidFill>
                <a:schemeClr val="accent3"/>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LMK'!$D$41:$N$41</c:f>
              <c:numCache>
                <c:formatCode>General</c:formatCode>
                <c:ptCount val="11"/>
                <c:pt idx="0">
                  <c:v>421</c:v>
                </c:pt>
                <c:pt idx="1">
                  <c:v>457</c:v>
                </c:pt>
                <c:pt idx="2">
                  <c:v>517</c:v>
                </c:pt>
                <c:pt idx="3">
                  <c:v>559</c:v>
                </c:pt>
                <c:pt idx="4">
                  <c:v>577</c:v>
                </c:pt>
                <c:pt idx="5">
                  <c:v>580</c:v>
                </c:pt>
                <c:pt idx="6">
                  <c:v>548</c:v>
                </c:pt>
                <c:pt idx="7">
                  <c:v>577</c:v>
                </c:pt>
                <c:pt idx="8">
                  <c:v>590</c:v>
                </c:pt>
                <c:pt idx="9">
                  <c:v>583</c:v>
                </c:pt>
                <c:pt idx="10">
                  <c:v>576</c:v>
                </c:pt>
              </c:numCache>
            </c:numRef>
          </c:val>
          <c:smooth val="0"/>
          <c:extLst>
            <c:ext xmlns:c16="http://schemas.microsoft.com/office/drawing/2014/chart" uri="{C3380CC4-5D6E-409C-BE32-E72D297353CC}">
              <c16:uniqueId val="{00000002-B372-461A-9BA0-77789AC48D7A}"/>
            </c:ext>
          </c:extLst>
        </c:ser>
        <c:ser>
          <c:idx val="3"/>
          <c:order val="3"/>
          <c:tx>
            <c:strRef>
              <c:f>'Utbildning, LMK'!$C$42</c:f>
              <c:strCache>
                <c:ptCount val="1"/>
                <c:pt idx="0">
                  <c:v>Eftergymnasial utbildning två år eller längre</c:v>
                </c:pt>
              </c:strCache>
            </c:strRef>
          </c:tx>
          <c:spPr>
            <a:ln w="28575" cap="rnd">
              <a:solidFill>
                <a:schemeClr val="accent4"/>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LMK'!$D$42:$N$42</c:f>
              <c:numCache>
                <c:formatCode>General</c:formatCode>
                <c:ptCount val="11"/>
                <c:pt idx="0">
                  <c:v>682</c:v>
                </c:pt>
                <c:pt idx="1">
                  <c:v>731</c:v>
                </c:pt>
                <c:pt idx="2">
                  <c:v>824</c:v>
                </c:pt>
                <c:pt idx="3">
                  <c:v>845</c:v>
                </c:pt>
                <c:pt idx="4">
                  <c:v>875</c:v>
                </c:pt>
                <c:pt idx="5">
                  <c:v>926</c:v>
                </c:pt>
                <c:pt idx="6">
                  <c:v>943</c:v>
                </c:pt>
                <c:pt idx="7">
                  <c:v>929</c:v>
                </c:pt>
                <c:pt idx="8">
                  <c:v>976</c:v>
                </c:pt>
                <c:pt idx="9">
                  <c:v>967</c:v>
                </c:pt>
                <c:pt idx="10">
                  <c:v>956</c:v>
                </c:pt>
              </c:numCache>
            </c:numRef>
          </c:val>
          <c:smooth val="0"/>
          <c:extLst>
            <c:ext xmlns:c16="http://schemas.microsoft.com/office/drawing/2014/chart" uri="{C3380CC4-5D6E-409C-BE32-E72D297353CC}">
              <c16:uniqueId val="{00000003-B372-461A-9BA0-77789AC48D7A}"/>
            </c:ext>
          </c:extLst>
        </c:ser>
        <c:ser>
          <c:idx val="4"/>
          <c:order val="4"/>
          <c:tx>
            <c:strRef>
              <c:f>'Utbildning, LMK'!$C$43</c:f>
              <c:strCache>
                <c:ptCount val="1"/>
                <c:pt idx="0">
                  <c:v>Forskarutbildning</c:v>
                </c:pt>
              </c:strCache>
            </c:strRef>
          </c:tx>
          <c:spPr>
            <a:ln w="28575" cap="rnd">
              <a:solidFill>
                <a:schemeClr val="accent5"/>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LMK'!$D$43:$N$43</c:f>
              <c:numCache>
                <c:formatCode>General</c:formatCode>
                <c:ptCount val="11"/>
                <c:pt idx="0">
                  <c:v>4</c:v>
                </c:pt>
                <c:pt idx="1">
                  <c:v>4</c:v>
                </c:pt>
                <c:pt idx="2">
                  <c:v>4</c:v>
                </c:pt>
                <c:pt idx="3">
                  <c:v>5</c:v>
                </c:pt>
                <c:pt idx="4">
                  <c:v>5</c:v>
                </c:pt>
                <c:pt idx="5">
                  <c:v>6</c:v>
                </c:pt>
                <c:pt idx="6">
                  <c:v>5</c:v>
                </c:pt>
                <c:pt idx="7">
                  <c:v>7</c:v>
                </c:pt>
                <c:pt idx="8">
                  <c:v>7</c:v>
                </c:pt>
                <c:pt idx="9">
                  <c:v>8</c:v>
                </c:pt>
                <c:pt idx="10">
                  <c:v>8</c:v>
                </c:pt>
              </c:numCache>
            </c:numRef>
          </c:val>
          <c:smooth val="0"/>
          <c:extLst>
            <c:ext xmlns:c16="http://schemas.microsoft.com/office/drawing/2014/chart" uri="{C3380CC4-5D6E-409C-BE32-E72D297353CC}">
              <c16:uniqueId val="{00000004-B372-461A-9BA0-77789AC48D7A}"/>
            </c:ext>
          </c:extLst>
        </c:ser>
        <c:ser>
          <c:idx val="5"/>
          <c:order val="5"/>
          <c:tx>
            <c:strRef>
              <c:f>'Utbildning, LMK'!$C$44</c:f>
              <c:strCache>
                <c:ptCount val="1"/>
                <c:pt idx="0">
                  <c:v>Uppgift saknas</c:v>
                </c:pt>
              </c:strCache>
            </c:strRef>
          </c:tx>
          <c:spPr>
            <a:ln w="28575" cap="rnd">
              <a:solidFill>
                <a:schemeClr val="accent6"/>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LMK'!$D$44:$N$44</c:f>
              <c:numCache>
                <c:formatCode>General</c:formatCode>
                <c:ptCount val="11"/>
                <c:pt idx="0">
                  <c:v>149</c:v>
                </c:pt>
                <c:pt idx="1">
                  <c:v>171</c:v>
                </c:pt>
                <c:pt idx="2">
                  <c:v>264</c:v>
                </c:pt>
                <c:pt idx="3">
                  <c:v>282</c:v>
                </c:pt>
                <c:pt idx="4">
                  <c:v>282</c:v>
                </c:pt>
                <c:pt idx="5">
                  <c:v>269</c:v>
                </c:pt>
                <c:pt idx="6">
                  <c:v>298</c:v>
                </c:pt>
                <c:pt idx="7">
                  <c:v>327</c:v>
                </c:pt>
                <c:pt idx="8">
                  <c:v>311</c:v>
                </c:pt>
                <c:pt idx="9">
                  <c:v>397</c:v>
                </c:pt>
                <c:pt idx="10">
                  <c:v>447</c:v>
                </c:pt>
              </c:numCache>
            </c:numRef>
          </c:val>
          <c:smooth val="0"/>
          <c:extLst>
            <c:ext xmlns:c16="http://schemas.microsoft.com/office/drawing/2014/chart" uri="{C3380CC4-5D6E-409C-BE32-E72D297353CC}">
              <c16:uniqueId val="{00000005-B372-461A-9BA0-77789AC48D7A}"/>
            </c:ext>
          </c:extLst>
        </c:ser>
        <c:dLbls>
          <c:showLegendKey val="0"/>
          <c:showVal val="0"/>
          <c:showCatName val="0"/>
          <c:showSerName val="0"/>
          <c:showPercent val="0"/>
          <c:showBubbleSize val="0"/>
        </c:dLbls>
        <c:smooth val="0"/>
        <c:axId val="599313408"/>
        <c:axId val="599317344"/>
      </c:lineChart>
      <c:catAx>
        <c:axId val="59931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317344"/>
        <c:crosses val="autoZero"/>
        <c:auto val="1"/>
        <c:lblAlgn val="ctr"/>
        <c:lblOffset val="100"/>
        <c:noMultiLvlLbl val="0"/>
      </c:catAx>
      <c:valAx>
        <c:axId val="59931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99313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anställda inom primärproduktion efter utbildningsnivå i Dalarnas län, 2008-2018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'Utbildning, LMK'!$C$7</c:f>
              <c:strCache>
                <c:ptCount val="1"/>
                <c:pt idx="0">
                  <c:v>Förgymnasial utbildning</c:v>
                </c:pt>
              </c:strCache>
            </c:strRef>
          </c:tx>
          <c:spPr>
            <a:ln w="28575" cap="rnd">
              <a:solidFill>
                <a:schemeClr val="accent1"/>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LMK'!$D$7:$N$7</c:f>
              <c:numCache>
                <c:formatCode>General</c:formatCode>
                <c:ptCount val="11"/>
                <c:pt idx="0">
                  <c:v>524</c:v>
                </c:pt>
                <c:pt idx="1">
                  <c:v>626</c:v>
                </c:pt>
                <c:pt idx="2">
                  <c:v>857</c:v>
                </c:pt>
                <c:pt idx="3">
                  <c:v>812</c:v>
                </c:pt>
                <c:pt idx="4">
                  <c:v>825</c:v>
                </c:pt>
                <c:pt idx="5">
                  <c:v>766</c:v>
                </c:pt>
                <c:pt idx="6">
                  <c:v>707</c:v>
                </c:pt>
                <c:pt idx="7">
                  <c:v>679</c:v>
                </c:pt>
                <c:pt idx="8">
                  <c:v>634</c:v>
                </c:pt>
                <c:pt idx="9">
                  <c:v>587</c:v>
                </c:pt>
                <c:pt idx="10">
                  <c:v>531</c:v>
                </c:pt>
              </c:numCache>
            </c:numRef>
          </c:val>
          <c:smooth val="0"/>
          <c:extLst>
            <c:ext xmlns:c16="http://schemas.microsoft.com/office/drawing/2014/chart" uri="{C3380CC4-5D6E-409C-BE32-E72D297353CC}">
              <c16:uniqueId val="{00000000-8A14-40C2-90E9-DD6F91F0770B}"/>
            </c:ext>
          </c:extLst>
        </c:ser>
        <c:ser>
          <c:idx val="1"/>
          <c:order val="1"/>
          <c:tx>
            <c:strRef>
              <c:f>'Utbildning, LMK'!$C$8</c:f>
              <c:strCache>
                <c:ptCount val="1"/>
                <c:pt idx="0">
                  <c:v>Gymnasial utbildning</c:v>
                </c:pt>
              </c:strCache>
            </c:strRef>
          </c:tx>
          <c:spPr>
            <a:ln w="28575" cap="rnd">
              <a:solidFill>
                <a:schemeClr val="accent2"/>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LMK'!$D$8:$N$8</c:f>
              <c:numCache>
                <c:formatCode>General</c:formatCode>
                <c:ptCount val="11"/>
                <c:pt idx="0">
                  <c:v>757</c:v>
                </c:pt>
                <c:pt idx="1">
                  <c:v>820</c:v>
                </c:pt>
                <c:pt idx="2">
                  <c:v>917</c:v>
                </c:pt>
                <c:pt idx="3">
                  <c:v>859</c:v>
                </c:pt>
                <c:pt idx="4">
                  <c:v>906</c:v>
                </c:pt>
                <c:pt idx="5">
                  <c:v>921</c:v>
                </c:pt>
                <c:pt idx="6">
                  <c:v>882</c:v>
                </c:pt>
                <c:pt idx="7">
                  <c:v>860</c:v>
                </c:pt>
                <c:pt idx="8">
                  <c:v>843</c:v>
                </c:pt>
                <c:pt idx="9">
                  <c:v>818</c:v>
                </c:pt>
                <c:pt idx="10">
                  <c:v>794</c:v>
                </c:pt>
              </c:numCache>
            </c:numRef>
          </c:val>
          <c:smooth val="0"/>
          <c:extLst>
            <c:ext xmlns:c16="http://schemas.microsoft.com/office/drawing/2014/chart" uri="{C3380CC4-5D6E-409C-BE32-E72D297353CC}">
              <c16:uniqueId val="{00000001-8A14-40C2-90E9-DD6F91F0770B}"/>
            </c:ext>
          </c:extLst>
        </c:ser>
        <c:ser>
          <c:idx val="2"/>
          <c:order val="2"/>
          <c:tx>
            <c:strRef>
              <c:f>'Utbildning, LMK'!$C$9</c:f>
              <c:strCache>
                <c:ptCount val="1"/>
                <c:pt idx="0">
                  <c:v>Eftergymnasial utbildning kortare än två år</c:v>
                </c:pt>
              </c:strCache>
            </c:strRef>
          </c:tx>
          <c:spPr>
            <a:ln w="28575" cap="rnd">
              <a:solidFill>
                <a:schemeClr val="accent3"/>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LMK'!$D$9:$N$9</c:f>
              <c:numCache>
                <c:formatCode>General</c:formatCode>
                <c:ptCount val="11"/>
                <c:pt idx="0">
                  <c:v>22</c:v>
                </c:pt>
                <c:pt idx="1">
                  <c:v>29</c:v>
                </c:pt>
                <c:pt idx="2">
                  <c:v>39</c:v>
                </c:pt>
                <c:pt idx="3">
                  <c:v>47</c:v>
                </c:pt>
                <c:pt idx="4">
                  <c:v>38</c:v>
                </c:pt>
                <c:pt idx="5">
                  <c:v>31</c:v>
                </c:pt>
                <c:pt idx="6">
                  <c:v>47</c:v>
                </c:pt>
                <c:pt idx="7">
                  <c:v>48</c:v>
                </c:pt>
                <c:pt idx="8">
                  <c:v>48</c:v>
                </c:pt>
                <c:pt idx="9">
                  <c:v>48</c:v>
                </c:pt>
                <c:pt idx="10">
                  <c:v>48</c:v>
                </c:pt>
              </c:numCache>
            </c:numRef>
          </c:val>
          <c:smooth val="0"/>
          <c:extLst>
            <c:ext xmlns:c16="http://schemas.microsoft.com/office/drawing/2014/chart" uri="{C3380CC4-5D6E-409C-BE32-E72D297353CC}">
              <c16:uniqueId val="{00000002-8A14-40C2-90E9-DD6F91F0770B}"/>
            </c:ext>
          </c:extLst>
        </c:ser>
        <c:ser>
          <c:idx val="3"/>
          <c:order val="3"/>
          <c:tx>
            <c:strRef>
              <c:f>'Utbildning, LMK'!$C$10</c:f>
              <c:strCache>
                <c:ptCount val="1"/>
                <c:pt idx="0">
                  <c:v>Eftergymnasial utbildning två år eller längre</c:v>
                </c:pt>
              </c:strCache>
            </c:strRef>
          </c:tx>
          <c:spPr>
            <a:ln w="28575" cap="rnd">
              <a:solidFill>
                <a:schemeClr val="accent4"/>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LMK'!$D$10:$N$10</c:f>
              <c:numCache>
                <c:formatCode>General</c:formatCode>
                <c:ptCount val="11"/>
                <c:pt idx="0">
                  <c:v>116</c:v>
                </c:pt>
                <c:pt idx="1">
                  <c:v>140</c:v>
                </c:pt>
                <c:pt idx="2">
                  <c:v>201</c:v>
                </c:pt>
                <c:pt idx="3">
                  <c:v>195</c:v>
                </c:pt>
                <c:pt idx="4">
                  <c:v>203</c:v>
                </c:pt>
                <c:pt idx="5">
                  <c:v>199</c:v>
                </c:pt>
                <c:pt idx="6">
                  <c:v>202</c:v>
                </c:pt>
                <c:pt idx="7">
                  <c:v>188</c:v>
                </c:pt>
                <c:pt idx="8">
                  <c:v>192</c:v>
                </c:pt>
                <c:pt idx="9">
                  <c:v>179</c:v>
                </c:pt>
                <c:pt idx="10">
                  <c:v>173</c:v>
                </c:pt>
              </c:numCache>
            </c:numRef>
          </c:val>
          <c:smooth val="0"/>
          <c:extLst>
            <c:ext xmlns:c16="http://schemas.microsoft.com/office/drawing/2014/chart" uri="{C3380CC4-5D6E-409C-BE32-E72D297353CC}">
              <c16:uniqueId val="{00000003-8A14-40C2-90E9-DD6F91F0770B}"/>
            </c:ext>
          </c:extLst>
        </c:ser>
        <c:ser>
          <c:idx val="4"/>
          <c:order val="4"/>
          <c:tx>
            <c:strRef>
              <c:f>'Utbildning, LMK'!$C$11</c:f>
              <c:strCache>
                <c:ptCount val="1"/>
                <c:pt idx="0">
                  <c:v>Forskarutbildning</c:v>
                </c:pt>
              </c:strCache>
            </c:strRef>
          </c:tx>
          <c:spPr>
            <a:ln w="28575" cap="rnd">
              <a:solidFill>
                <a:schemeClr val="accent5"/>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LMK'!$D$11:$N$11</c:f>
              <c:numCache>
                <c:formatCode>General</c:formatCode>
                <c:ptCount val="11"/>
                <c:pt idx="0">
                  <c:v>3</c:v>
                </c:pt>
                <c:pt idx="1">
                  <c:v>3</c:v>
                </c:pt>
                <c:pt idx="2">
                  <c:v>4</c:v>
                </c:pt>
                <c:pt idx="3">
                  <c:v>5</c:v>
                </c:pt>
                <c:pt idx="4">
                  <c:v>5</c:v>
                </c:pt>
                <c:pt idx="5">
                  <c:v>4</c:v>
                </c:pt>
                <c:pt idx="6">
                  <c:v>4</c:v>
                </c:pt>
                <c:pt idx="7">
                  <c:v>4</c:v>
                </c:pt>
                <c:pt idx="8">
                  <c:v>5</c:v>
                </c:pt>
                <c:pt idx="9">
                  <c:v>4</c:v>
                </c:pt>
                <c:pt idx="10">
                  <c:v>4</c:v>
                </c:pt>
              </c:numCache>
            </c:numRef>
          </c:val>
          <c:smooth val="0"/>
          <c:extLst>
            <c:ext xmlns:c16="http://schemas.microsoft.com/office/drawing/2014/chart" uri="{C3380CC4-5D6E-409C-BE32-E72D297353CC}">
              <c16:uniqueId val="{00000004-8A14-40C2-90E9-DD6F91F0770B}"/>
            </c:ext>
          </c:extLst>
        </c:ser>
        <c:ser>
          <c:idx val="5"/>
          <c:order val="5"/>
          <c:tx>
            <c:strRef>
              <c:f>'Utbildning, LMK'!$C$12</c:f>
              <c:strCache>
                <c:ptCount val="1"/>
                <c:pt idx="0">
                  <c:v>Uppgift saknas</c:v>
                </c:pt>
              </c:strCache>
            </c:strRef>
          </c:tx>
          <c:spPr>
            <a:ln w="28575" cap="rnd">
              <a:solidFill>
                <a:schemeClr val="accent6"/>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LMK'!$D$12:$N$12</c:f>
              <c:numCache>
                <c:formatCode>General</c:formatCode>
                <c:ptCount val="11"/>
                <c:pt idx="0">
                  <c:v>10</c:v>
                </c:pt>
                <c:pt idx="1">
                  <c:v>10</c:v>
                </c:pt>
                <c:pt idx="2">
                  <c:v>27</c:v>
                </c:pt>
                <c:pt idx="3">
                  <c:v>22</c:v>
                </c:pt>
                <c:pt idx="4">
                  <c:v>31</c:v>
                </c:pt>
                <c:pt idx="5">
                  <c:v>21</c:v>
                </c:pt>
                <c:pt idx="6">
                  <c:v>25</c:v>
                </c:pt>
                <c:pt idx="7">
                  <c:v>29</c:v>
                </c:pt>
                <c:pt idx="8">
                  <c:v>35</c:v>
                </c:pt>
                <c:pt idx="9">
                  <c:v>39</c:v>
                </c:pt>
                <c:pt idx="10">
                  <c:v>38</c:v>
                </c:pt>
              </c:numCache>
            </c:numRef>
          </c:val>
          <c:smooth val="0"/>
          <c:extLst>
            <c:ext xmlns:c16="http://schemas.microsoft.com/office/drawing/2014/chart" uri="{C3380CC4-5D6E-409C-BE32-E72D297353CC}">
              <c16:uniqueId val="{00000005-8A14-40C2-90E9-DD6F91F0770B}"/>
            </c:ext>
          </c:extLst>
        </c:ser>
        <c:dLbls>
          <c:showLegendKey val="0"/>
          <c:showVal val="0"/>
          <c:showCatName val="0"/>
          <c:showSerName val="0"/>
          <c:showPercent val="0"/>
          <c:showBubbleSize val="0"/>
        </c:dLbls>
        <c:smooth val="0"/>
        <c:axId val="1005688288"/>
        <c:axId val="1005687960"/>
      </c:lineChart>
      <c:catAx>
        <c:axId val="100568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687960"/>
        <c:crosses val="autoZero"/>
        <c:auto val="1"/>
        <c:lblAlgn val="ctr"/>
        <c:lblOffset val="100"/>
        <c:noMultiLvlLbl val="0"/>
      </c:catAx>
      <c:valAx>
        <c:axId val="1005687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68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Arbetsställen</a:t>
            </a:r>
            <a:r>
              <a:rPr lang="sv-SE" baseline="0"/>
              <a:t> inom livsmedelskedjan i Dalarnas län, 2008-2017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'Näringsliv, LMK'!$A$72</c:f>
              <c:strCache>
                <c:ptCount val="1"/>
                <c:pt idx="0">
                  <c:v>Primärproduktion</c:v>
                </c:pt>
              </c:strCache>
            </c:strRef>
          </c:tx>
          <c:spPr>
            <a:ln w="28575" cap="rnd">
              <a:solidFill>
                <a:schemeClr val="accent1"/>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LMK'!$C$72:$L$72</c:f>
              <c:numCache>
                <c:formatCode>#,##0</c:formatCode>
                <c:ptCount val="10"/>
                <c:pt idx="0">
                  <c:v>885</c:v>
                </c:pt>
                <c:pt idx="1">
                  <c:v>852</c:v>
                </c:pt>
                <c:pt idx="2">
                  <c:v>897</c:v>
                </c:pt>
                <c:pt idx="3">
                  <c:v>873</c:v>
                </c:pt>
                <c:pt idx="4">
                  <c:v>865</c:v>
                </c:pt>
                <c:pt idx="5">
                  <c:v>805</c:v>
                </c:pt>
                <c:pt idx="6">
                  <c:v>784</c:v>
                </c:pt>
                <c:pt idx="7">
                  <c:v>2316</c:v>
                </c:pt>
                <c:pt idx="8">
                  <c:v>2268</c:v>
                </c:pt>
                <c:pt idx="9">
                  <c:v>2184</c:v>
                </c:pt>
              </c:numCache>
            </c:numRef>
          </c:val>
          <c:smooth val="0"/>
          <c:extLst>
            <c:ext xmlns:c16="http://schemas.microsoft.com/office/drawing/2014/chart" uri="{C3380CC4-5D6E-409C-BE32-E72D297353CC}">
              <c16:uniqueId val="{00000000-9BEB-4110-8A6F-803345E11CA1}"/>
            </c:ext>
          </c:extLst>
        </c:ser>
        <c:ser>
          <c:idx val="1"/>
          <c:order val="1"/>
          <c:tx>
            <c:strRef>
              <c:f>'Näringsliv, LMK'!$A$77</c:f>
              <c:strCache>
                <c:ptCount val="1"/>
                <c:pt idx="0">
                  <c:v>Livsmedelsindustri</c:v>
                </c:pt>
              </c:strCache>
            </c:strRef>
          </c:tx>
          <c:spPr>
            <a:ln w="28575" cap="rnd">
              <a:solidFill>
                <a:schemeClr val="accent2"/>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LMK'!$C$77:$L$77</c:f>
              <c:numCache>
                <c:formatCode>#,##0</c:formatCode>
                <c:ptCount val="10"/>
                <c:pt idx="0">
                  <c:v>115</c:v>
                </c:pt>
                <c:pt idx="1">
                  <c:v>112</c:v>
                </c:pt>
                <c:pt idx="2">
                  <c:v>122</c:v>
                </c:pt>
                <c:pt idx="3">
                  <c:v>118</c:v>
                </c:pt>
                <c:pt idx="4">
                  <c:v>117</c:v>
                </c:pt>
                <c:pt idx="5">
                  <c:v>126</c:v>
                </c:pt>
                <c:pt idx="6">
                  <c:v>133</c:v>
                </c:pt>
                <c:pt idx="7">
                  <c:v>140</c:v>
                </c:pt>
                <c:pt idx="8">
                  <c:v>144</c:v>
                </c:pt>
                <c:pt idx="9">
                  <c:v>143</c:v>
                </c:pt>
              </c:numCache>
            </c:numRef>
          </c:val>
          <c:smooth val="0"/>
          <c:extLst>
            <c:ext xmlns:c16="http://schemas.microsoft.com/office/drawing/2014/chart" uri="{C3380CC4-5D6E-409C-BE32-E72D297353CC}">
              <c16:uniqueId val="{00000001-9BEB-4110-8A6F-803345E11CA1}"/>
            </c:ext>
          </c:extLst>
        </c:ser>
        <c:ser>
          <c:idx val="2"/>
          <c:order val="2"/>
          <c:tx>
            <c:strRef>
              <c:f>'Näringsliv, LMK'!$A$82</c:f>
              <c:strCache>
                <c:ptCount val="1"/>
                <c:pt idx="0">
                  <c:v>Livsmedelshandel</c:v>
                </c:pt>
              </c:strCache>
            </c:strRef>
          </c:tx>
          <c:spPr>
            <a:ln w="28575" cap="rnd">
              <a:solidFill>
                <a:schemeClr val="accent3"/>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LMK'!$C$82:$L$82</c:f>
              <c:numCache>
                <c:formatCode>#,##0</c:formatCode>
                <c:ptCount val="10"/>
                <c:pt idx="0">
                  <c:v>483</c:v>
                </c:pt>
                <c:pt idx="1">
                  <c:v>489</c:v>
                </c:pt>
                <c:pt idx="2">
                  <c:v>497</c:v>
                </c:pt>
                <c:pt idx="3">
                  <c:v>495</c:v>
                </c:pt>
                <c:pt idx="4">
                  <c:v>495</c:v>
                </c:pt>
                <c:pt idx="5">
                  <c:v>500</c:v>
                </c:pt>
                <c:pt idx="6">
                  <c:v>500</c:v>
                </c:pt>
                <c:pt idx="7">
                  <c:v>493</c:v>
                </c:pt>
                <c:pt idx="8">
                  <c:v>483</c:v>
                </c:pt>
                <c:pt idx="9">
                  <c:v>497</c:v>
                </c:pt>
              </c:numCache>
            </c:numRef>
          </c:val>
          <c:smooth val="0"/>
          <c:extLst>
            <c:ext xmlns:c16="http://schemas.microsoft.com/office/drawing/2014/chart" uri="{C3380CC4-5D6E-409C-BE32-E72D297353CC}">
              <c16:uniqueId val="{00000002-9BEB-4110-8A6F-803345E11CA1}"/>
            </c:ext>
          </c:extLst>
        </c:ser>
        <c:ser>
          <c:idx val="3"/>
          <c:order val="3"/>
          <c:tx>
            <c:strRef>
              <c:f>'Näringsliv, LMK'!$A$87</c:f>
              <c:strCache>
                <c:ptCount val="1"/>
                <c:pt idx="0">
                  <c:v>Restaurang</c:v>
                </c:pt>
              </c:strCache>
            </c:strRef>
          </c:tx>
          <c:spPr>
            <a:ln w="28575" cap="rnd">
              <a:solidFill>
                <a:schemeClr val="accent4"/>
              </a:solidFill>
              <a:round/>
            </a:ln>
            <a:effectLst/>
          </c:spPr>
          <c:marker>
            <c:symbol val="none"/>
          </c:marker>
          <c:cat>
            <c:strRef>
              <c:f>'Näringsliv, LMK'!$C$63:$L$63</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'Näringsliv, LMK'!$C$87:$L$87</c:f>
              <c:numCache>
                <c:formatCode>#,##0</c:formatCode>
                <c:ptCount val="10"/>
                <c:pt idx="0">
                  <c:v>631</c:v>
                </c:pt>
                <c:pt idx="1">
                  <c:v>658</c:v>
                </c:pt>
                <c:pt idx="2">
                  <c:v>662</c:v>
                </c:pt>
                <c:pt idx="3">
                  <c:v>683</c:v>
                </c:pt>
                <c:pt idx="4">
                  <c:v>683</c:v>
                </c:pt>
                <c:pt idx="5">
                  <c:v>681</c:v>
                </c:pt>
                <c:pt idx="6">
                  <c:v>703</c:v>
                </c:pt>
                <c:pt idx="7">
                  <c:v>704</c:v>
                </c:pt>
                <c:pt idx="8">
                  <c:v>717</c:v>
                </c:pt>
                <c:pt idx="9">
                  <c:v>739</c:v>
                </c:pt>
              </c:numCache>
            </c:numRef>
          </c:val>
          <c:smooth val="0"/>
          <c:extLst>
            <c:ext xmlns:c16="http://schemas.microsoft.com/office/drawing/2014/chart" uri="{C3380CC4-5D6E-409C-BE32-E72D297353CC}">
              <c16:uniqueId val="{00000003-9BEB-4110-8A6F-803345E11CA1}"/>
            </c:ext>
          </c:extLst>
        </c:ser>
        <c:dLbls>
          <c:showLegendKey val="0"/>
          <c:showVal val="0"/>
          <c:showCatName val="0"/>
          <c:showSerName val="0"/>
          <c:showPercent val="0"/>
          <c:showBubbleSize val="0"/>
        </c:dLbls>
        <c:smooth val="0"/>
        <c:axId val="1005736176"/>
        <c:axId val="1005729944"/>
      </c:lineChart>
      <c:catAx>
        <c:axId val="100573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729944"/>
        <c:crosses val="autoZero"/>
        <c:auto val="1"/>
        <c:lblAlgn val="ctr"/>
        <c:lblOffset val="100"/>
        <c:noMultiLvlLbl val="0"/>
      </c:catAx>
      <c:valAx>
        <c:axId val="1005729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73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anställda inom livsmedelsindustri efter utbildningsnivå i Dalarnas län, 2008-2018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'Utbildning, LMK'!$C$15</c:f>
              <c:strCache>
                <c:ptCount val="1"/>
                <c:pt idx="0">
                  <c:v>Förgymnasial utbildning</c:v>
                </c:pt>
              </c:strCache>
            </c:strRef>
          </c:tx>
          <c:spPr>
            <a:ln w="28575" cap="rnd">
              <a:solidFill>
                <a:schemeClr val="accent1"/>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LMK'!$D$15:$N$15</c:f>
              <c:numCache>
                <c:formatCode>General</c:formatCode>
                <c:ptCount val="11"/>
                <c:pt idx="0">
                  <c:v>493</c:v>
                </c:pt>
                <c:pt idx="1">
                  <c:v>472</c:v>
                </c:pt>
                <c:pt idx="2">
                  <c:v>435</c:v>
                </c:pt>
                <c:pt idx="3">
                  <c:v>420</c:v>
                </c:pt>
                <c:pt idx="4">
                  <c:v>374</c:v>
                </c:pt>
                <c:pt idx="5">
                  <c:v>384</c:v>
                </c:pt>
                <c:pt idx="6">
                  <c:v>339</c:v>
                </c:pt>
                <c:pt idx="7">
                  <c:v>348</c:v>
                </c:pt>
                <c:pt idx="8">
                  <c:v>347</c:v>
                </c:pt>
                <c:pt idx="9">
                  <c:v>323</c:v>
                </c:pt>
                <c:pt idx="10">
                  <c:v>327</c:v>
                </c:pt>
              </c:numCache>
            </c:numRef>
          </c:val>
          <c:smooth val="0"/>
          <c:extLst>
            <c:ext xmlns:c16="http://schemas.microsoft.com/office/drawing/2014/chart" uri="{C3380CC4-5D6E-409C-BE32-E72D297353CC}">
              <c16:uniqueId val="{00000000-B4FB-4875-9052-7534C93B3C81}"/>
            </c:ext>
          </c:extLst>
        </c:ser>
        <c:ser>
          <c:idx val="1"/>
          <c:order val="1"/>
          <c:tx>
            <c:strRef>
              <c:f>'Utbildning, LMK'!$C$16</c:f>
              <c:strCache>
                <c:ptCount val="1"/>
                <c:pt idx="0">
                  <c:v>Gymnasial utbildning</c:v>
                </c:pt>
              </c:strCache>
            </c:strRef>
          </c:tx>
          <c:spPr>
            <a:ln w="28575" cap="rnd">
              <a:solidFill>
                <a:schemeClr val="accent2"/>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LMK'!$D$16:$N$16</c:f>
              <c:numCache>
                <c:formatCode>General</c:formatCode>
                <c:ptCount val="11"/>
                <c:pt idx="0">
                  <c:v>1060</c:v>
                </c:pt>
                <c:pt idx="1">
                  <c:v>1048</c:v>
                </c:pt>
                <c:pt idx="2">
                  <c:v>1065</c:v>
                </c:pt>
                <c:pt idx="3">
                  <c:v>1141</c:v>
                </c:pt>
                <c:pt idx="4">
                  <c:v>1009</c:v>
                </c:pt>
                <c:pt idx="5">
                  <c:v>1025</c:v>
                </c:pt>
                <c:pt idx="6">
                  <c:v>986</c:v>
                </c:pt>
                <c:pt idx="7">
                  <c:v>986</c:v>
                </c:pt>
                <c:pt idx="8">
                  <c:v>964</c:v>
                </c:pt>
                <c:pt idx="9">
                  <c:v>953</c:v>
                </c:pt>
                <c:pt idx="10">
                  <c:v>950</c:v>
                </c:pt>
              </c:numCache>
            </c:numRef>
          </c:val>
          <c:smooth val="0"/>
          <c:extLst>
            <c:ext xmlns:c16="http://schemas.microsoft.com/office/drawing/2014/chart" uri="{C3380CC4-5D6E-409C-BE32-E72D297353CC}">
              <c16:uniqueId val="{00000001-B4FB-4875-9052-7534C93B3C81}"/>
            </c:ext>
          </c:extLst>
        </c:ser>
        <c:ser>
          <c:idx val="2"/>
          <c:order val="2"/>
          <c:tx>
            <c:strRef>
              <c:f>'Utbildning, LMK'!$C$17</c:f>
              <c:strCache>
                <c:ptCount val="1"/>
                <c:pt idx="0">
                  <c:v>Eftergymnasial utbildning kortare än två år</c:v>
                </c:pt>
              </c:strCache>
            </c:strRef>
          </c:tx>
          <c:spPr>
            <a:ln w="28575" cap="rnd">
              <a:solidFill>
                <a:schemeClr val="accent3"/>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LMK'!$D$17:$N$17</c:f>
              <c:numCache>
                <c:formatCode>General</c:formatCode>
                <c:ptCount val="11"/>
                <c:pt idx="0">
                  <c:v>72</c:v>
                </c:pt>
                <c:pt idx="1">
                  <c:v>71</c:v>
                </c:pt>
                <c:pt idx="2">
                  <c:v>84</c:v>
                </c:pt>
                <c:pt idx="3">
                  <c:v>86</c:v>
                </c:pt>
                <c:pt idx="4">
                  <c:v>78</c:v>
                </c:pt>
                <c:pt idx="5">
                  <c:v>76</c:v>
                </c:pt>
                <c:pt idx="6">
                  <c:v>74</c:v>
                </c:pt>
                <c:pt idx="7">
                  <c:v>79</c:v>
                </c:pt>
                <c:pt idx="8">
                  <c:v>83</c:v>
                </c:pt>
                <c:pt idx="9">
                  <c:v>94</c:v>
                </c:pt>
                <c:pt idx="10">
                  <c:v>96</c:v>
                </c:pt>
              </c:numCache>
            </c:numRef>
          </c:val>
          <c:smooth val="0"/>
          <c:extLst>
            <c:ext xmlns:c16="http://schemas.microsoft.com/office/drawing/2014/chart" uri="{C3380CC4-5D6E-409C-BE32-E72D297353CC}">
              <c16:uniqueId val="{00000002-B4FB-4875-9052-7534C93B3C81}"/>
            </c:ext>
          </c:extLst>
        </c:ser>
        <c:ser>
          <c:idx val="3"/>
          <c:order val="3"/>
          <c:tx>
            <c:strRef>
              <c:f>'Utbildning, LMK'!$C$18</c:f>
              <c:strCache>
                <c:ptCount val="1"/>
                <c:pt idx="0">
                  <c:v>Eftergymnasial utbildning två år eller längre</c:v>
                </c:pt>
              </c:strCache>
            </c:strRef>
          </c:tx>
          <c:spPr>
            <a:ln w="28575" cap="rnd">
              <a:solidFill>
                <a:schemeClr val="accent4"/>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LMK'!$D$18:$N$18</c:f>
              <c:numCache>
                <c:formatCode>General</c:formatCode>
                <c:ptCount val="11"/>
                <c:pt idx="0">
                  <c:v>102</c:v>
                </c:pt>
                <c:pt idx="1">
                  <c:v>97</c:v>
                </c:pt>
                <c:pt idx="2">
                  <c:v>105</c:v>
                </c:pt>
                <c:pt idx="3">
                  <c:v>111</c:v>
                </c:pt>
                <c:pt idx="4">
                  <c:v>96</c:v>
                </c:pt>
                <c:pt idx="5">
                  <c:v>106</c:v>
                </c:pt>
                <c:pt idx="6">
                  <c:v>111</c:v>
                </c:pt>
                <c:pt idx="7">
                  <c:v>117</c:v>
                </c:pt>
                <c:pt idx="8">
                  <c:v>116</c:v>
                </c:pt>
                <c:pt idx="9">
                  <c:v>124</c:v>
                </c:pt>
                <c:pt idx="10">
                  <c:v>121</c:v>
                </c:pt>
              </c:numCache>
            </c:numRef>
          </c:val>
          <c:smooth val="0"/>
          <c:extLst>
            <c:ext xmlns:c16="http://schemas.microsoft.com/office/drawing/2014/chart" uri="{C3380CC4-5D6E-409C-BE32-E72D297353CC}">
              <c16:uniqueId val="{00000003-B4FB-4875-9052-7534C93B3C81}"/>
            </c:ext>
          </c:extLst>
        </c:ser>
        <c:ser>
          <c:idx val="4"/>
          <c:order val="4"/>
          <c:tx>
            <c:strRef>
              <c:f>'Utbildning, LMK'!$C$19</c:f>
              <c:strCache>
                <c:ptCount val="1"/>
                <c:pt idx="0">
                  <c:v>Forskarutbildning</c:v>
                </c:pt>
              </c:strCache>
            </c:strRef>
          </c:tx>
          <c:spPr>
            <a:ln w="28575" cap="rnd">
              <a:solidFill>
                <a:schemeClr val="accent5"/>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LMK'!$D$19:$N$19</c:f>
              <c:numCache>
                <c:formatCode>General</c:formatCode>
                <c:ptCount val="11"/>
                <c:pt idx="0">
                  <c:v>0</c:v>
                </c:pt>
                <c:pt idx="1">
                  <c:v>0</c:v>
                </c:pt>
                <c:pt idx="2">
                  <c:v>0</c:v>
                </c:pt>
                <c:pt idx="3">
                  <c:v>0</c:v>
                </c:pt>
                <c:pt idx="4">
                  <c:v>0</c:v>
                </c:pt>
                <c:pt idx="5">
                  <c:v>0</c:v>
                </c:pt>
                <c:pt idx="6">
                  <c:v>0</c:v>
                </c:pt>
                <c:pt idx="7">
                  <c:v>0</c:v>
                </c:pt>
                <c:pt idx="8">
                  <c:v>0</c:v>
                </c:pt>
                <c:pt idx="9">
                  <c:v>1</c:v>
                </c:pt>
                <c:pt idx="10">
                  <c:v>1</c:v>
                </c:pt>
              </c:numCache>
            </c:numRef>
          </c:val>
          <c:smooth val="0"/>
          <c:extLst>
            <c:ext xmlns:c16="http://schemas.microsoft.com/office/drawing/2014/chart" uri="{C3380CC4-5D6E-409C-BE32-E72D297353CC}">
              <c16:uniqueId val="{00000004-B4FB-4875-9052-7534C93B3C81}"/>
            </c:ext>
          </c:extLst>
        </c:ser>
        <c:ser>
          <c:idx val="5"/>
          <c:order val="5"/>
          <c:tx>
            <c:strRef>
              <c:f>'Utbildning, LMK'!$C$20</c:f>
              <c:strCache>
                <c:ptCount val="1"/>
                <c:pt idx="0">
                  <c:v>Uppgift saknas</c:v>
                </c:pt>
              </c:strCache>
            </c:strRef>
          </c:tx>
          <c:spPr>
            <a:ln w="28575" cap="rnd">
              <a:solidFill>
                <a:schemeClr val="accent6"/>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LMK'!$D$20:$N$20</c:f>
              <c:numCache>
                <c:formatCode>General</c:formatCode>
                <c:ptCount val="11"/>
                <c:pt idx="0">
                  <c:v>18</c:v>
                </c:pt>
                <c:pt idx="1">
                  <c:v>15</c:v>
                </c:pt>
                <c:pt idx="2">
                  <c:v>24</c:v>
                </c:pt>
                <c:pt idx="3">
                  <c:v>28</c:v>
                </c:pt>
                <c:pt idx="4">
                  <c:v>26</c:v>
                </c:pt>
                <c:pt idx="5">
                  <c:v>24</c:v>
                </c:pt>
                <c:pt idx="6">
                  <c:v>31</c:v>
                </c:pt>
                <c:pt idx="7">
                  <c:v>32</c:v>
                </c:pt>
                <c:pt idx="8">
                  <c:v>29</c:v>
                </c:pt>
                <c:pt idx="9">
                  <c:v>34</c:v>
                </c:pt>
                <c:pt idx="10">
                  <c:v>32</c:v>
                </c:pt>
              </c:numCache>
            </c:numRef>
          </c:val>
          <c:smooth val="0"/>
          <c:extLst>
            <c:ext xmlns:c16="http://schemas.microsoft.com/office/drawing/2014/chart" uri="{C3380CC4-5D6E-409C-BE32-E72D297353CC}">
              <c16:uniqueId val="{00000005-B4FB-4875-9052-7534C93B3C81}"/>
            </c:ext>
          </c:extLst>
        </c:ser>
        <c:dLbls>
          <c:showLegendKey val="0"/>
          <c:showVal val="0"/>
          <c:showCatName val="0"/>
          <c:showSerName val="0"/>
          <c:showPercent val="0"/>
          <c:showBubbleSize val="0"/>
        </c:dLbls>
        <c:smooth val="0"/>
        <c:axId val="1005720760"/>
        <c:axId val="1005722400"/>
      </c:lineChart>
      <c:catAx>
        <c:axId val="1005720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722400"/>
        <c:crosses val="autoZero"/>
        <c:auto val="1"/>
        <c:lblAlgn val="ctr"/>
        <c:lblOffset val="100"/>
        <c:noMultiLvlLbl val="0"/>
      </c:catAx>
      <c:valAx>
        <c:axId val="100572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720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anställda inom livsmedelshandel efter utbildningsnivå i Dalarnas län, 2008-2018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'Utbildning, LMK'!$C$23</c:f>
              <c:strCache>
                <c:ptCount val="1"/>
                <c:pt idx="0">
                  <c:v>Förgymnasial utbildning</c:v>
                </c:pt>
              </c:strCache>
            </c:strRef>
          </c:tx>
          <c:spPr>
            <a:ln w="28575" cap="rnd">
              <a:solidFill>
                <a:schemeClr val="accent1"/>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LMK'!$D$23:$N$23</c:f>
              <c:numCache>
                <c:formatCode>General</c:formatCode>
                <c:ptCount val="11"/>
                <c:pt idx="0">
                  <c:v>1166</c:v>
                </c:pt>
                <c:pt idx="1">
                  <c:v>1133</c:v>
                </c:pt>
                <c:pt idx="2">
                  <c:v>1038</c:v>
                </c:pt>
                <c:pt idx="3">
                  <c:v>973</c:v>
                </c:pt>
                <c:pt idx="4">
                  <c:v>960</c:v>
                </c:pt>
                <c:pt idx="5">
                  <c:v>878</c:v>
                </c:pt>
                <c:pt idx="6">
                  <c:v>876</c:v>
                </c:pt>
                <c:pt idx="7">
                  <c:v>877</c:v>
                </c:pt>
                <c:pt idx="8">
                  <c:v>876</c:v>
                </c:pt>
                <c:pt idx="9">
                  <c:v>912</c:v>
                </c:pt>
                <c:pt idx="10">
                  <c:v>901</c:v>
                </c:pt>
              </c:numCache>
            </c:numRef>
          </c:val>
          <c:smooth val="0"/>
          <c:extLst>
            <c:ext xmlns:c16="http://schemas.microsoft.com/office/drawing/2014/chart" uri="{C3380CC4-5D6E-409C-BE32-E72D297353CC}">
              <c16:uniqueId val="{00000000-D47E-4D07-9DF3-50CF26148BBC}"/>
            </c:ext>
          </c:extLst>
        </c:ser>
        <c:ser>
          <c:idx val="1"/>
          <c:order val="1"/>
          <c:tx>
            <c:strRef>
              <c:f>'Utbildning, LMK'!$C$24</c:f>
              <c:strCache>
                <c:ptCount val="1"/>
                <c:pt idx="0">
                  <c:v>Gymnasial utbildning</c:v>
                </c:pt>
              </c:strCache>
            </c:strRef>
          </c:tx>
          <c:spPr>
            <a:ln w="28575" cap="rnd">
              <a:solidFill>
                <a:schemeClr val="accent2"/>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LMK'!$D$24:$N$24</c:f>
              <c:numCache>
                <c:formatCode>General</c:formatCode>
                <c:ptCount val="11"/>
                <c:pt idx="0">
                  <c:v>2729</c:v>
                </c:pt>
                <c:pt idx="1">
                  <c:v>2808</c:v>
                </c:pt>
                <c:pt idx="2">
                  <c:v>2806</c:v>
                </c:pt>
                <c:pt idx="3">
                  <c:v>2882</c:v>
                </c:pt>
                <c:pt idx="4">
                  <c:v>2948</c:v>
                </c:pt>
                <c:pt idx="5">
                  <c:v>3033</c:v>
                </c:pt>
                <c:pt idx="6">
                  <c:v>2960</c:v>
                </c:pt>
                <c:pt idx="7">
                  <c:v>2901</c:v>
                </c:pt>
                <c:pt idx="8">
                  <c:v>2905</c:v>
                </c:pt>
                <c:pt idx="9">
                  <c:v>2901</c:v>
                </c:pt>
                <c:pt idx="10">
                  <c:v>2936</c:v>
                </c:pt>
              </c:numCache>
            </c:numRef>
          </c:val>
          <c:smooth val="0"/>
          <c:extLst>
            <c:ext xmlns:c16="http://schemas.microsoft.com/office/drawing/2014/chart" uri="{C3380CC4-5D6E-409C-BE32-E72D297353CC}">
              <c16:uniqueId val="{00000001-D47E-4D07-9DF3-50CF26148BBC}"/>
            </c:ext>
          </c:extLst>
        </c:ser>
        <c:ser>
          <c:idx val="2"/>
          <c:order val="2"/>
          <c:tx>
            <c:strRef>
              <c:f>'Utbildning, LMK'!$C$25</c:f>
              <c:strCache>
                <c:ptCount val="1"/>
                <c:pt idx="0">
                  <c:v>Eftergymnasial utbildning kortare än två år</c:v>
                </c:pt>
              </c:strCache>
            </c:strRef>
          </c:tx>
          <c:spPr>
            <a:ln w="28575" cap="rnd">
              <a:solidFill>
                <a:schemeClr val="accent3"/>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LMK'!$D$25:$N$25</c:f>
              <c:numCache>
                <c:formatCode>General</c:formatCode>
                <c:ptCount val="11"/>
                <c:pt idx="0">
                  <c:v>209</c:v>
                </c:pt>
                <c:pt idx="1">
                  <c:v>222</c:v>
                </c:pt>
                <c:pt idx="2">
                  <c:v>244</c:v>
                </c:pt>
                <c:pt idx="3">
                  <c:v>251</c:v>
                </c:pt>
                <c:pt idx="4">
                  <c:v>288</c:v>
                </c:pt>
                <c:pt idx="5">
                  <c:v>292</c:v>
                </c:pt>
                <c:pt idx="6">
                  <c:v>251</c:v>
                </c:pt>
                <c:pt idx="7">
                  <c:v>267</c:v>
                </c:pt>
                <c:pt idx="8">
                  <c:v>291</c:v>
                </c:pt>
                <c:pt idx="9">
                  <c:v>271</c:v>
                </c:pt>
                <c:pt idx="10">
                  <c:v>264</c:v>
                </c:pt>
              </c:numCache>
            </c:numRef>
          </c:val>
          <c:smooth val="0"/>
          <c:extLst>
            <c:ext xmlns:c16="http://schemas.microsoft.com/office/drawing/2014/chart" uri="{C3380CC4-5D6E-409C-BE32-E72D297353CC}">
              <c16:uniqueId val="{00000002-D47E-4D07-9DF3-50CF26148BBC}"/>
            </c:ext>
          </c:extLst>
        </c:ser>
        <c:ser>
          <c:idx val="3"/>
          <c:order val="3"/>
          <c:tx>
            <c:strRef>
              <c:f>'Utbildning, LMK'!$C$26</c:f>
              <c:strCache>
                <c:ptCount val="1"/>
                <c:pt idx="0">
                  <c:v>Eftergymnasial utbildning två år eller längre</c:v>
                </c:pt>
              </c:strCache>
            </c:strRef>
          </c:tx>
          <c:spPr>
            <a:ln w="28575" cap="rnd">
              <a:solidFill>
                <a:schemeClr val="accent4"/>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LMK'!$D$26:$N$26</c:f>
              <c:numCache>
                <c:formatCode>General</c:formatCode>
                <c:ptCount val="11"/>
                <c:pt idx="0">
                  <c:v>240</c:v>
                </c:pt>
                <c:pt idx="1">
                  <c:v>263</c:v>
                </c:pt>
                <c:pt idx="2">
                  <c:v>280</c:v>
                </c:pt>
                <c:pt idx="3">
                  <c:v>288</c:v>
                </c:pt>
                <c:pt idx="4">
                  <c:v>294</c:v>
                </c:pt>
                <c:pt idx="5">
                  <c:v>300</c:v>
                </c:pt>
                <c:pt idx="6">
                  <c:v>328</c:v>
                </c:pt>
                <c:pt idx="7">
                  <c:v>331</c:v>
                </c:pt>
                <c:pt idx="8">
                  <c:v>345</c:v>
                </c:pt>
                <c:pt idx="9">
                  <c:v>348</c:v>
                </c:pt>
                <c:pt idx="10">
                  <c:v>352</c:v>
                </c:pt>
              </c:numCache>
            </c:numRef>
          </c:val>
          <c:smooth val="0"/>
          <c:extLst>
            <c:ext xmlns:c16="http://schemas.microsoft.com/office/drawing/2014/chart" uri="{C3380CC4-5D6E-409C-BE32-E72D297353CC}">
              <c16:uniqueId val="{00000003-D47E-4D07-9DF3-50CF26148BBC}"/>
            </c:ext>
          </c:extLst>
        </c:ser>
        <c:ser>
          <c:idx val="4"/>
          <c:order val="4"/>
          <c:tx>
            <c:strRef>
              <c:f>'Utbildning, LMK'!$C$27</c:f>
              <c:strCache>
                <c:ptCount val="1"/>
                <c:pt idx="0">
                  <c:v>Forskarutbildning</c:v>
                </c:pt>
              </c:strCache>
            </c:strRef>
          </c:tx>
          <c:spPr>
            <a:ln w="28575" cap="rnd">
              <a:solidFill>
                <a:schemeClr val="accent5"/>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LMK'!$D$27:$N$27</c:f>
              <c:numCache>
                <c:formatCode>General</c:formatCode>
                <c:ptCount val="11"/>
                <c:pt idx="0">
                  <c:v>0</c:v>
                </c:pt>
                <c:pt idx="1">
                  <c:v>0</c:v>
                </c:pt>
                <c:pt idx="2">
                  <c:v>0</c:v>
                </c:pt>
                <c:pt idx="3">
                  <c:v>0</c:v>
                </c:pt>
                <c:pt idx="4">
                  <c:v>0</c:v>
                </c:pt>
                <c:pt idx="5">
                  <c:v>2</c:v>
                </c:pt>
                <c:pt idx="6">
                  <c:v>1</c:v>
                </c:pt>
                <c:pt idx="7">
                  <c:v>2</c:v>
                </c:pt>
                <c:pt idx="8">
                  <c:v>2</c:v>
                </c:pt>
                <c:pt idx="9">
                  <c:v>3</c:v>
                </c:pt>
                <c:pt idx="10">
                  <c:v>3</c:v>
                </c:pt>
              </c:numCache>
            </c:numRef>
          </c:val>
          <c:smooth val="0"/>
          <c:extLst>
            <c:ext xmlns:c16="http://schemas.microsoft.com/office/drawing/2014/chart" uri="{C3380CC4-5D6E-409C-BE32-E72D297353CC}">
              <c16:uniqueId val="{00000004-D47E-4D07-9DF3-50CF26148BBC}"/>
            </c:ext>
          </c:extLst>
        </c:ser>
        <c:ser>
          <c:idx val="5"/>
          <c:order val="5"/>
          <c:tx>
            <c:strRef>
              <c:f>'Utbildning, LMK'!$C$28</c:f>
              <c:strCache>
                <c:ptCount val="1"/>
                <c:pt idx="0">
                  <c:v>Uppgift saknas</c:v>
                </c:pt>
              </c:strCache>
            </c:strRef>
          </c:tx>
          <c:spPr>
            <a:ln w="28575" cap="rnd">
              <a:solidFill>
                <a:schemeClr val="accent6"/>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LMK'!$D$28:$N$28</c:f>
              <c:numCache>
                <c:formatCode>General</c:formatCode>
                <c:ptCount val="11"/>
                <c:pt idx="0">
                  <c:v>21</c:v>
                </c:pt>
                <c:pt idx="1">
                  <c:v>19</c:v>
                </c:pt>
                <c:pt idx="2">
                  <c:v>38</c:v>
                </c:pt>
                <c:pt idx="3">
                  <c:v>38</c:v>
                </c:pt>
                <c:pt idx="4">
                  <c:v>29</c:v>
                </c:pt>
                <c:pt idx="5">
                  <c:v>37</c:v>
                </c:pt>
                <c:pt idx="6">
                  <c:v>42</c:v>
                </c:pt>
                <c:pt idx="7">
                  <c:v>57</c:v>
                </c:pt>
                <c:pt idx="8">
                  <c:v>48</c:v>
                </c:pt>
                <c:pt idx="9">
                  <c:v>58</c:v>
                </c:pt>
                <c:pt idx="10">
                  <c:v>58</c:v>
                </c:pt>
              </c:numCache>
            </c:numRef>
          </c:val>
          <c:smooth val="0"/>
          <c:extLst>
            <c:ext xmlns:c16="http://schemas.microsoft.com/office/drawing/2014/chart" uri="{C3380CC4-5D6E-409C-BE32-E72D297353CC}">
              <c16:uniqueId val="{00000005-D47E-4D07-9DF3-50CF26148BBC}"/>
            </c:ext>
          </c:extLst>
        </c:ser>
        <c:dLbls>
          <c:showLegendKey val="0"/>
          <c:showVal val="0"/>
          <c:showCatName val="0"/>
          <c:showSerName val="0"/>
          <c:showPercent val="0"/>
          <c:showBubbleSize val="0"/>
        </c:dLbls>
        <c:smooth val="0"/>
        <c:axId val="1005678776"/>
        <c:axId val="1005681728"/>
      </c:lineChart>
      <c:catAx>
        <c:axId val="100567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681728"/>
        <c:crosses val="autoZero"/>
        <c:auto val="1"/>
        <c:lblAlgn val="ctr"/>
        <c:lblOffset val="100"/>
        <c:noMultiLvlLbl val="0"/>
      </c:catAx>
      <c:valAx>
        <c:axId val="100568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678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anställda inom restaurang efter utbildningsnivå i Dalarnas län, 2008-2018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'Utbildning, LMK'!$C$31</c:f>
              <c:strCache>
                <c:ptCount val="1"/>
                <c:pt idx="0">
                  <c:v>Förgymnasial utbildning</c:v>
                </c:pt>
              </c:strCache>
            </c:strRef>
          </c:tx>
          <c:spPr>
            <a:ln w="28575" cap="rnd">
              <a:solidFill>
                <a:schemeClr val="accent1"/>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LMK'!$D$31:$N$31</c:f>
              <c:numCache>
                <c:formatCode>General</c:formatCode>
                <c:ptCount val="11"/>
                <c:pt idx="0">
                  <c:v>1380</c:v>
                </c:pt>
                <c:pt idx="1">
                  <c:v>1278</c:v>
                </c:pt>
                <c:pt idx="2">
                  <c:v>1273</c:v>
                </c:pt>
                <c:pt idx="3">
                  <c:v>1239</c:v>
                </c:pt>
                <c:pt idx="4">
                  <c:v>1372</c:v>
                </c:pt>
                <c:pt idx="5">
                  <c:v>1347</c:v>
                </c:pt>
                <c:pt idx="6">
                  <c:v>1292</c:v>
                </c:pt>
                <c:pt idx="7">
                  <c:v>1303</c:v>
                </c:pt>
                <c:pt idx="8">
                  <c:v>1424</c:v>
                </c:pt>
                <c:pt idx="9">
                  <c:v>1483</c:v>
                </c:pt>
                <c:pt idx="10">
                  <c:v>1506</c:v>
                </c:pt>
              </c:numCache>
            </c:numRef>
          </c:val>
          <c:smooth val="0"/>
          <c:extLst>
            <c:ext xmlns:c16="http://schemas.microsoft.com/office/drawing/2014/chart" uri="{C3380CC4-5D6E-409C-BE32-E72D297353CC}">
              <c16:uniqueId val="{00000000-6E9F-4EF4-954E-CDB01007589D}"/>
            </c:ext>
          </c:extLst>
        </c:ser>
        <c:ser>
          <c:idx val="1"/>
          <c:order val="1"/>
          <c:tx>
            <c:strRef>
              <c:f>'Utbildning, LMK'!$C$32</c:f>
              <c:strCache>
                <c:ptCount val="1"/>
                <c:pt idx="0">
                  <c:v>Gymnasial utbildning</c:v>
                </c:pt>
              </c:strCache>
            </c:strRef>
          </c:tx>
          <c:spPr>
            <a:ln w="28575" cap="rnd">
              <a:solidFill>
                <a:schemeClr val="accent2"/>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LMK'!$D$32:$N$32</c:f>
              <c:numCache>
                <c:formatCode>General</c:formatCode>
                <c:ptCount val="11"/>
                <c:pt idx="0">
                  <c:v>1743</c:v>
                </c:pt>
                <c:pt idx="1">
                  <c:v>1852</c:v>
                </c:pt>
                <c:pt idx="2">
                  <c:v>1873</c:v>
                </c:pt>
                <c:pt idx="3">
                  <c:v>1864</c:v>
                </c:pt>
                <c:pt idx="4">
                  <c:v>1895</c:v>
                </c:pt>
                <c:pt idx="5">
                  <c:v>1929</c:v>
                </c:pt>
                <c:pt idx="6">
                  <c:v>1935</c:v>
                </c:pt>
                <c:pt idx="7">
                  <c:v>1893</c:v>
                </c:pt>
                <c:pt idx="8">
                  <c:v>1754</c:v>
                </c:pt>
                <c:pt idx="9">
                  <c:v>1783</c:v>
                </c:pt>
                <c:pt idx="10">
                  <c:v>1697</c:v>
                </c:pt>
              </c:numCache>
            </c:numRef>
          </c:val>
          <c:smooth val="0"/>
          <c:extLst>
            <c:ext xmlns:c16="http://schemas.microsoft.com/office/drawing/2014/chart" uri="{C3380CC4-5D6E-409C-BE32-E72D297353CC}">
              <c16:uniqueId val="{00000001-6E9F-4EF4-954E-CDB01007589D}"/>
            </c:ext>
          </c:extLst>
        </c:ser>
        <c:ser>
          <c:idx val="2"/>
          <c:order val="2"/>
          <c:tx>
            <c:strRef>
              <c:f>'Utbildning, LMK'!$C$33</c:f>
              <c:strCache>
                <c:ptCount val="1"/>
                <c:pt idx="0">
                  <c:v>Eftergymnasial utbildning kortare än två år</c:v>
                </c:pt>
              </c:strCache>
            </c:strRef>
          </c:tx>
          <c:spPr>
            <a:ln w="28575" cap="rnd">
              <a:solidFill>
                <a:schemeClr val="accent3"/>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LMK'!$D$33:$N$33</c:f>
              <c:numCache>
                <c:formatCode>General</c:formatCode>
                <c:ptCount val="11"/>
                <c:pt idx="0">
                  <c:v>118</c:v>
                </c:pt>
                <c:pt idx="1">
                  <c:v>135</c:v>
                </c:pt>
                <c:pt idx="2">
                  <c:v>150</c:v>
                </c:pt>
                <c:pt idx="3">
                  <c:v>175</c:v>
                </c:pt>
                <c:pt idx="4">
                  <c:v>173</c:v>
                </c:pt>
                <c:pt idx="5">
                  <c:v>181</c:v>
                </c:pt>
                <c:pt idx="6">
                  <c:v>176</c:v>
                </c:pt>
                <c:pt idx="7">
                  <c:v>183</c:v>
                </c:pt>
                <c:pt idx="8">
                  <c:v>168</c:v>
                </c:pt>
                <c:pt idx="9">
                  <c:v>170</c:v>
                </c:pt>
                <c:pt idx="10">
                  <c:v>168</c:v>
                </c:pt>
              </c:numCache>
            </c:numRef>
          </c:val>
          <c:smooth val="0"/>
          <c:extLst>
            <c:ext xmlns:c16="http://schemas.microsoft.com/office/drawing/2014/chart" uri="{C3380CC4-5D6E-409C-BE32-E72D297353CC}">
              <c16:uniqueId val="{00000002-6E9F-4EF4-954E-CDB01007589D}"/>
            </c:ext>
          </c:extLst>
        </c:ser>
        <c:ser>
          <c:idx val="3"/>
          <c:order val="3"/>
          <c:tx>
            <c:strRef>
              <c:f>'Utbildning, LMK'!$C$34</c:f>
              <c:strCache>
                <c:ptCount val="1"/>
                <c:pt idx="0">
                  <c:v>Eftergymnasial utbildning två år eller längre</c:v>
                </c:pt>
              </c:strCache>
            </c:strRef>
          </c:tx>
          <c:spPr>
            <a:ln w="28575" cap="rnd">
              <a:solidFill>
                <a:schemeClr val="accent4"/>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LMK'!$D$34:$N$34</c:f>
              <c:numCache>
                <c:formatCode>General</c:formatCode>
                <c:ptCount val="11"/>
                <c:pt idx="0">
                  <c:v>224</c:v>
                </c:pt>
                <c:pt idx="1">
                  <c:v>231</c:v>
                </c:pt>
                <c:pt idx="2">
                  <c:v>238</c:v>
                </c:pt>
                <c:pt idx="3">
                  <c:v>251</c:v>
                </c:pt>
                <c:pt idx="4">
                  <c:v>282</c:v>
                </c:pt>
                <c:pt idx="5">
                  <c:v>321</c:v>
                </c:pt>
                <c:pt idx="6">
                  <c:v>302</c:v>
                </c:pt>
                <c:pt idx="7">
                  <c:v>293</c:v>
                </c:pt>
                <c:pt idx="8">
                  <c:v>323</c:v>
                </c:pt>
                <c:pt idx="9">
                  <c:v>316</c:v>
                </c:pt>
                <c:pt idx="10">
                  <c:v>310</c:v>
                </c:pt>
              </c:numCache>
            </c:numRef>
          </c:val>
          <c:smooth val="0"/>
          <c:extLst>
            <c:ext xmlns:c16="http://schemas.microsoft.com/office/drawing/2014/chart" uri="{C3380CC4-5D6E-409C-BE32-E72D297353CC}">
              <c16:uniqueId val="{00000003-6E9F-4EF4-954E-CDB01007589D}"/>
            </c:ext>
          </c:extLst>
        </c:ser>
        <c:ser>
          <c:idx val="4"/>
          <c:order val="4"/>
          <c:tx>
            <c:strRef>
              <c:f>'Utbildning, LMK'!$C$35</c:f>
              <c:strCache>
                <c:ptCount val="1"/>
                <c:pt idx="0">
                  <c:v>Forskarutbildning</c:v>
                </c:pt>
              </c:strCache>
            </c:strRef>
          </c:tx>
          <c:spPr>
            <a:ln w="28575" cap="rnd">
              <a:solidFill>
                <a:schemeClr val="accent5"/>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LMK'!$D$35:$N$35</c:f>
              <c:numCache>
                <c:formatCode>General</c:formatCode>
                <c:ptCount val="11"/>
                <c:pt idx="0">
                  <c:v>1</c:v>
                </c:pt>
                <c:pt idx="1">
                  <c:v>1</c:v>
                </c:pt>
                <c:pt idx="2">
                  <c:v>0</c:v>
                </c:pt>
                <c:pt idx="3">
                  <c:v>0</c:v>
                </c:pt>
                <c:pt idx="4">
                  <c:v>0</c:v>
                </c:pt>
                <c:pt idx="5">
                  <c:v>0</c:v>
                </c:pt>
                <c:pt idx="6">
                  <c:v>0</c:v>
                </c:pt>
                <c:pt idx="7">
                  <c:v>1</c:v>
                </c:pt>
                <c:pt idx="8">
                  <c:v>0</c:v>
                </c:pt>
                <c:pt idx="9">
                  <c:v>0</c:v>
                </c:pt>
                <c:pt idx="10">
                  <c:v>0</c:v>
                </c:pt>
              </c:numCache>
            </c:numRef>
          </c:val>
          <c:smooth val="0"/>
          <c:extLst>
            <c:ext xmlns:c16="http://schemas.microsoft.com/office/drawing/2014/chart" uri="{C3380CC4-5D6E-409C-BE32-E72D297353CC}">
              <c16:uniqueId val="{00000004-6E9F-4EF4-954E-CDB01007589D}"/>
            </c:ext>
          </c:extLst>
        </c:ser>
        <c:ser>
          <c:idx val="5"/>
          <c:order val="5"/>
          <c:tx>
            <c:strRef>
              <c:f>'Utbildning, LMK'!$C$36</c:f>
              <c:strCache>
                <c:ptCount val="1"/>
                <c:pt idx="0">
                  <c:v>Uppgift saknas</c:v>
                </c:pt>
              </c:strCache>
            </c:strRef>
          </c:tx>
          <c:spPr>
            <a:ln w="28575" cap="rnd">
              <a:solidFill>
                <a:schemeClr val="accent6"/>
              </a:solidFill>
              <a:round/>
            </a:ln>
            <a:effectLst/>
          </c:spPr>
          <c:marker>
            <c:symbol val="none"/>
          </c:marker>
          <c:cat>
            <c:numRef>
              <c:f>'Utbildning, LMK'!$D$4:$N$4</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'Utbildning, LMK'!$D$36:$N$36</c:f>
              <c:numCache>
                <c:formatCode>General</c:formatCode>
                <c:ptCount val="11"/>
                <c:pt idx="0">
                  <c:v>100</c:v>
                </c:pt>
                <c:pt idx="1">
                  <c:v>127</c:v>
                </c:pt>
                <c:pt idx="2">
                  <c:v>175</c:v>
                </c:pt>
                <c:pt idx="3">
                  <c:v>194</c:v>
                </c:pt>
                <c:pt idx="4">
                  <c:v>196</c:v>
                </c:pt>
                <c:pt idx="5">
                  <c:v>187</c:v>
                </c:pt>
                <c:pt idx="6">
                  <c:v>200</c:v>
                </c:pt>
                <c:pt idx="7">
                  <c:v>209</c:v>
                </c:pt>
                <c:pt idx="8">
                  <c:v>199</c:v>
                </c:pt>
                <c:pt idx="9">
                  <c:v>266</c:v>
                </c:pt>
                <c:pt idx="10">
                  <c:v>319</c:v>
                </c:pt>
              </c:numCache>
            </c:numRef>
          </c:val>
          <c:smooth val="0"/>
          <c:extLst>
            <c:ext xmlns:c16="http://schemas.microsoft.com/office/drawing/2014/chart" uri="{C3380CC4-5D6E-409C-BE32-E72D297353CC}">
              <c16:uniqueId val="{00000005-6E9F-4EF4-954E-CDB01007589D}"/>
            </c:ext>
          </c:extLst>
        </c:ser>
        <c:dLbls>
          <c:showLegendKey val="0"/>
          <c:showVal val="0"/>
          <c:showCatName val="0"/>
          <c:showSerName val="0"/>
          <c:showPercent val="0"/>
          <c:showBubbleSize val="0"/>
        </c:dLbls>
        <c:smooth val="0"/>
        <c:axId val="1005743720"/>
        <c:axId val="1005747328"/>
      </c:lineChart>
      <c:catAx>
        <c:axId val="100574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747328"/>
        <c:crosses val="autoZero"/>
        <c:auto val="1"/>
        <c:lblAlgn val="ctr"/>
        <c:lblOffset val="100"/>
        <c:noMultiLvlLbl val="0"/>
      </c:catAx>
      <c:valAx>
        <c:axId val="100574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05743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Folkmängd</a:t>
            </a:r>
            <a:r>
              <a:rPr lang="sv-SE" baseline="0"/>
              <a:t> i Dalarnas län, 1999-2018</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spPr>
            <a:ln w="28575" cap="rnd">
              <a:solidFill>
                <a:schemeClr val="accent1"/>
              </a:solidFill>
              <a:round/>
            </a:ln>
            <a:effectLst/>
          </c:spPr>
          <c:marker>
            <c:symbol val="none"/>
          </c:marker>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Befolkning!$AA$9:$AT$9</c:f>
              <c:numCache>
                <c:formatCode>0</c:formatCode>
                <c:ptCount val="20"/>
                <c:pt idx="0">
                  <c:v>280575</c:v>
                </c:pt>
                <c:pt idx="1">
                  <c:v>278259</c:v>
                </c:pt>
                <c:pt idx="2">
                  <c:v>277010</c:v>
                </c:pt>
                <c:pt idx="3">
                  <c:v>276636</c:v>
                </c:pt>
                <c:pt idx="4">
                  <c:v>276520</c:v>
                </c:pt>
                <c:pt idx="5">
                  <c:v>276042</c:v>
                </c:pt>
                <c:pt idx="6">
                  <c:v>275755</c:v>
                </c:pt>
                <c:pt idx="7">
                  <c:v>275711</c:v>
                </c:pt>
                <c:pt idx="8">
                  <c:v>275618</c:v>
                </c:pt>
                <c:pt idx="9">
                  <c:v>275867</c:v>
                </c:pt>
                <c:pt idx="10">
                  <c:v>276454</c:v>
                </c:pt>
                <c:pt idx="11">
                  <c:v>277047</c:v>
                </c:pt>
                <c:pt idx="12">
                  <c:v>276565</c:v>
                </c:pt>
                <c:pt idx="13">
                  <c:v>276555</c:v>
                </c:pt>
                <c:pt idx="14">
                  <c:v>277349</c:v>
                </c:pt>
                <c:pt idx="15">
                  <c:v>278903</c:v>
                </c:pt>
                <c:pt idx="16">
                  <c:v>281028</c:v>
                </c:pt>
                <c:pt idx="17">
                  <c:v>284531</c:v>
                </c:pt>
                <c:pt idx="18">
                  <c:v>286165</c:v>
                </c:pt>
                <c:pt idx="19">
                  <c:v>287191</c:v>
                </c:pt>
              </c:numCache>
            </c:numRef>
          </c:val>
          <c:smooth val="0"/>
          <c:extLst>
            <c:ext xmlns:c16="http://schemas.microsoft.com/office/drawing/2014/chart" uri="{C3380CC4-5D6E-409C-BE32-E72D297353CC}">
              <c16:uniqueId val="{00000000-9F09-4620-B6E8-031263B615B4}"/>
            </c:ext>
          </c:extLst>
        </c:ser>
        <c:dLbls>
          <c:showLegendKey val="0"/>
          <c:showVal val="0"/>
          <c:showCatName val="0"/>
          <c:showSerName val="0"/>
          <c:showPercent val="0"/>
          <c:showBubbleSize val="0"/>
        </c:dLbls>
        <c:smooth val="0"/>
        <c:axId val="772016720"/>
        <c:axId val="772011472"/>
      </c:lineChart>
      <c:catAx>
        <c:axId val="77201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2011472"/>
        <c:crosses val="autoZero"/>
        <c:auto val="1"/>
        <c:lblAlgn val="ctr"/>
        <c:lblOffset val="100"/>
        <c:noMultiLvlLbl val="0"/>
      </c:catAx>
      <c:valAx>
        <c:axId val="772011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2016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Befolkning i Dalarnas län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Befolkning!$Z$4</c:f>
              <c:strCache>
                <c:ptCount val="1"/>
                <c:pt idx="0">
                  <c:v>0-19 år</c:v>
                </c:pt>
              </c:strCache>
            </c:strRef>
          </c:tx>
          <c:spPr>
            <a:solidFill>
              <a:schemeClr val="accent1"/>
            </a:solidFill>
            <a:ln>
              <a:noFill/>
            </a:ln>
            <a:effectLst/>
          </c:spPr>
          <c:invertIfNegative val="0"/>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Befolkning!$AA$4:$AT$4</c:f>
              <c:numCache>
                <c:formatCode>0</c:formatCode>
                <c:ptCount val="20"/>
                <c:pt idx="0">
                  <c:v>68519</c:v>
                </c:pt>
                <c:pt idx="1">
                  <c:v>67317</c:v>
                </c:pt>
                <c:pt idx="2">
                  <c:v>66631</c:v>
                </c:pt>
                <c:pt idx="3">
                  <c:v>66230</c:v>
                </c:pt>
                <c:pt idx="4">
                  <c:v>65989</c:v>
                </c:pt>
                <c:pt idx="5">
                  <c:v>65527</c:v>
                </c:pt>
                <c:pt idx="6">
                  <c:v>64954</c:v>
                </c:pt>
                <c:pt idx="7">
                  <c:v>64414</c:v>
                </c:pt>
                <c:pt idx="8">
                  <c:v>63822</c:v>
                </c:pt>
                <c:pt idx="9">
                  <c:v>63224</c:v>
                </c:pt>
                <c:pt idx="10">
                  <c:v>62690</c:v>
                </c:pt>
                <c:pt idx="11">
                  <c:v>61684</c:v>
                </c:pt>
                <c:pt idx="12">
                  <c:v>60531</c:v>
                </c:pt>
                <c:pt idx="13">
                  <c:v>59800</c:v>
                </c:pt>
                <c:pt idx="14">
                  <c:v>59810</c:v>
                </c:pt>
                <c:pt idx="15">
                  <c:v>60184</c:v>
                </c:pt>
                <c:pt idx="16">
                  <c:v>61022</c:v>
                </c:pt>
                <c:pt idx="17">
                  <c:v>62504</c:v>
                </c:pt>
                <c:pt idx="18">
                  <c:v>63591</c:v>
                </c:pt>
                <c:pt idx="19">
                  <c:v>64388</c:v>
                </c:pt>
              </c:numCache>
            </c:numRef>
          </c:val>
          <c:extLst>
            <c:ext xmlns:c16="http://schemas.microsoft.com/office/drawing/2014/chart" uri="{C3380CC4-5D6E-409C-BE32-E72D297353CC}">
              <c16:uniqueId val="{00000000-1A01-4ED3-9132-EF93E1B607A0}"/>
            </c:ext>
          </c:extLst>
        </c:ser>
        <c:ser>
          <c:idx val="1"/>
          <c:order val="1"/>
          <c:tx>
            <c:strRef>
              <c:f>Befolkning!$Z$5</c:f>
              <c:strCache>
                <c:ptCount val="1"/>
                <c:pt idx="0">
                  <c:v>20-34 år</c:v>
                </c:pt>
              </c:strCache>
            </c:strRef>
          </c:tx>
          <c:spPr>
            <a:solidFill>
              <a:schemeClr val="accent2"/>
            </a:solidFill>
            <a:ln>
              <a:noFill/>
            </a:ln>
            <a:effectLst/>
          </c:spPr>
          <c:invertIfNegative val="0"/>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Befolkning!$AA$5:$AT$5</c:f>
              <c:numCache>
                <c:formatCode>0</c:formatCode>
                <c:ptCount val="20"/>
                <c:pt idx="0">
                  <c:v>46703</c:v>
                </c:pt>
                <c:pt idx="1">
                  <c:v>45292</c:v>
                </c:pt>
                <c:pt idx="2">
                  <c:v>44164</c:v>
                </c:pt>
                <c:pt idx="3">
                  <c:v>43598</c:v>
                </c:pt>
                <c:pt idx="4">
                  <c:v>43117</c:v>
                </c:pt>
                <c:pt idx="5">
                  <c:v>42800</c:v>
                </c:pt>
                <c:pt idx="6">
                  <c:v>42725</c:v>
                </c:pt>
                <c:pt idx="7">
                  <c:v>42535</c:v>
                </c:pt>
                <c:pt idx="8">
                  <c:v>42424</c:v>
                </c:pt>
                <c:pt idx="9">
                  <c:v>42971</c:v>
                </c:pt>
                <c:pt idx="10">
                  <c:v>43594</c:v>
                </c:pt>
                <c:pt idx="11">
                  <c:v>45058</c:v>
                </c:pt>
                <c:pt idx="12">
                  <c:v>45624</c:v>
                </c:pt>
                <c:pt idx="13">
                  <c:v>46475</c:v>
                </c:pt>
                <c:pt idx="14">
                  <c:v>47120</c:v>
                </c:pt>
                <c:pt idx="15">
                  <c:v>47822</c:v>
                </c:pt>
                <c:pt idx="16">
                  <c:v>48499</c:v>
                </c:pt>
                <c:pt idx="17">
                  <c:v>49776</c:v>
                </c:pt>
                <c:pt idx="18">
                  <c:v>49807</c:v>
                </c:pt>
                <c:pt idx="19">
                  <c:v>49486</c:v>
                </c:pt>
              </c:numCache>
            </c:numRef>
          </c:val>
          <c:extLst>
            <c:ext xmlns:c16="http://schemas.microsoft.com/office/drawing/2014/chart" uri="{C3380CC4-5D6E-409C-BE32-E72D297353CC}">
              <c16:uniqueId val="{00000001-1A01-4ED3-9132-EF93E1B607A0}"/>
            </c:ext>
          </c:extLst>
        </c:ser>
        <c:ser>
          <c:idx val="2"/>
          <c:order val="2"/>
          <c:tx>
            <c:strRef>
              <c:f>Befolkning!$Z$6</c:f>
              <c:strCache>
                <c:ptCount val="1"/>
                <c:pt idx="0">
                  <c:v>35-49 år</c:v>
                </c:pt>
              </c:strCache>
            </c:strRef>
          </c:tx>
          <c:spPr>
            <a:solidFill>
              <a:schemeClr val="accent3"/>
            </a:solidFill>
            <a:ln>
              <a:noFill/>
            </a:ln>
            <a:effectLst/>
          </c:spPr>
          <c:invertIfNegative val="0"/>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Befolkning!$AA$6:$AT$6</c:f>
              <c:numCache>
                <c:formatCode>0</c:formatCode>
                <c:ptCount val="20"/>
                <c:pt idx="0">
                  <c:v>55765</c:v>
                </c:pt>
                <c:pt idx="1">
                  <c:v>55275</c:v>
                </c:pt>
                <c:pt idx="2">
                  <c:v>55127</c:v>
                </c:pt>
                <c:pt idx="3">
                  <c:v>55043</c:v>
                </c:pt>
                <c:pt idx="4">
                  <c:v>54862</c:v>
                </c:pt>
                <c:pt idx="5">
                  <c:v>54343</c:v>
                </c:pt>
                <c:pt idx="6">
                  <c:v>53808</c:v>
                </c:pt>
                <c:pt idx="7">
                  <c:v>53496</c:v>
                </c:pt>
                <c:pt idx="8">
                  <c:v>53263</c:v>
                </c:pt>
                <c:pt idx="9">
                  <c:v>52836</c:v>
                </c:pt>
                <c:pt idx="10">
                  <c:v>52750</c:v>
                </c:pt>
                <c:pt idx="11">
                  <c:v>52279</c:v>
                </c:pt>
                <c:pt idx="12">
                  <c:v>51804</c:v>
                </c:pt>
                <c:pt idx="13">
                  <c:v>51173</c:v>
                </c:pt>
                <c:pt idx="14">
                  <c:v>50524</c:v>
                </c:pt>
                <c:pt idx="15">
                  <c:v>49815</c:v>
                </c:pt>
                <c:pt idx="16">
                  <c:v>49527</c:v>
                </c:pt>
                <c:pt idx="17">
                  <c:v>49233</c:v>
                </c:pt>
                <c:pt idx="18">
                  <c:v>48666</c:v>
                </c:pt>
                <c:pt idx="19">
                  <c:v>48467</c:v>
                </c:pt>
              </c:numCache>
            </c:numRef>
          </c:val>
          <c:extLst>
            <c:ext xmlns:c16="http://schemas.microsoft.com/office/drawing/2014/chart" uri="{C3380CC4-5D6E-409C-BE32-E72D297353CC}">
              <c16:uniqueId val="{00000002-1A01-4ED3-9132-EF93E1B607A0}"/>
            </c:ext>
          </c:extLst>
        </c:ser>
        <c:ser>
          <c:idx val="3"/>
          <c:order val="3"/>
          <c:tx>
            <c:strRef>
              <c:f>Befolkning!$Z$7</c:f>
              <c:strCache>
                <c:ptCount val="1"/>
                <c:pt idx="0">
                  <c:v>50-64 år</c:v>
                </c:pt>
              </c:strCache>
            </c:strRef>
          </c:tx>
          <c:spPr>
            <a:solidFill>
              <a:schemeClr val="accent4"/>
            </a:solidFill>
            <a:ln>
              <a:noFill/>
            </a:ln>
            <a:effectLst/>
          </c:spPr>
          <c:invertIfNegative val="0"/>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Befolkning!$AA$7:$AT$7</c:f>
              <c:numCache>
                <c:formatCode>0</c:formatCode>
                <c:ptCount val="20"/>
                <c:pt idx="0">
                  <c:v>54438</c:v>
                </c:pt>
                <c:pt idx="1">
                  <c:v>55564</c:v>
                </c:pt>
                <c:pt idx="2">
                  <c:v>56519</c:v>
                </c:pt>
                <c:pt idx="3">
                  <c:v>57517</c:v>
                </c:pt>
                <c:pt idx="4">
                  <c:v>58307</c:v>
                </c:pt>
                <c:pt idx="5">
                  <c:v>58852</c:v>
                </c:pt>
                <c:pt idx="6">
                  <c:v>59633</c:v>
                </c:pt>
                <c:pt idx="7">
                  <c:v>60141</c:v>
                </c:pt>
                <c:pt idx="8">
                  <c:v>60177</c:v>
                </c:pt>
                <c:pt idx="9">
                  <c:v>59836</c:v>
                </c:pt>
                <c:pt idx="10">
                  <c:v>59003</c:v>
                </c:pt>
                <c:pt idx="11">
                  <c:v>58161</c:v>
                </c:pt>
                <c:pt idx="12">
                  <c:v>57121</c:v>
                </c:pt>
                <c:pt idx="13">
                  <c:v>56327</c:v>
                </c:pt>
                <c:pt idx="14">
                  <c:v>55569</c:v>
                </c:pt>
                <c:pt idx="15">
                  <c:v>55251</c:v>
                </c:pt>
                <c:pt idx="16">
                  <c:v>55074</c:v>
                </c:pt>
                <c:pt idx="17">
                  <c:v>55258</c:v>
                </c:pt>
                <c:pt idx="18">
                  <c:v>55383</c:v>
                </c:pt>
                <c:pt idx="19">
                  <c:v>55177</c:v>
                </c:pt>
              </c:numCache>
            </c:numRef>
          </c:val>
          <c:extLst>
            <c:ext xmlns:c16="http://schemas.microsoft.com/office/drawing/2014/chart" uri="{C3380CC4-5D6E-409C-BE32-E72D297353CC}">
              <c16:uniqueId val="{00000003-1A01-4ED3-9132-EF93E1B607A0}"/>
            </c:ext>
          </c:extLst>
        </c:ser>
        <c:ser>
          <c:idx val="4"/>
          <c:order val="4"/>
          <c:tx>
            <c:strRef>
              <c:f>Befolkning!$Z$8</c:f>
              <c:strCache>
                <c:ptCount val="1"/>
                <c:pt idx="0">
                  <c:v>65+ år</c:v>
                </c:pt>
              </c:strCache>
            </c:strRef>
          </c:tx>
          <c:spPr>
            <a:solidFill>
              <a:schemeClr val="accent5"/>
            </a:solidFill>
            <a:ln>
              <a:noFill/>
            </a:ln>
            <a:effectLst/>
          </c:spPr>
          <c:invertIfNegative val="0"/>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Befolkning!$AA$8:$AT$8</c:f>
              <c:numCache>
                <c:formatCode>0</c:formatCode>
                <c:ptCount val="20"/>
                <c:pt idx="0">
                  <c:v>55150</c:v>
                </c:pt>
                <c:pt idx="1">
                  <c:v>54811</c:v>
                </c:pt>
                <c:pt idx="2">
                  <c:v>54569</c:v>
                </c:pt>
                <c:pt idx="3">
                  <c:v>54248</c:v>
                </c:pt>
                <c:pt idx="4">
                  <c:v>54245</c:v>
                </c:pt>
                <c:pt idx="5">
                  <c:v>54520</c:v>
                </c:pt>
                <c:pt idx="6">
                  <c:v>54635</c:v>
                </c:pt>
                <c:pt idx="7">
                  <c:v>55125</c:v>
                </c:pt>
                <c:pt idx="8">
                  <c:v>55932</c:v>
                </c:pt>
                <c:pt idx="9">
                  <c:v>57000</c:v>
                </c:pt>
                <c:pt idx="10">
                  <c:v>58417</c:v>
                </c:pt>
                <c:pt idx="11">
                  <c:v>59865</c:v>
                </c:pt>
                <c:pt idx="12">
                  <c:v>61485</c:v>
                </c:pt>
                <c:pt idx="13">
                  <c:v>62780</c:v>
                </c:pt>
                <c:pt idx="14">
                  <c:v>64326</c:v>
                </c:pt>
                <c:pt idx="15">
                  <c:v>65831</c:v>
                </c:pt>
                <c:pt idx="16">
                  <c:v>66906</c:v>
                </c:pt>
                <c:pt idx="17">
                  <c:v>67760</c:v>
                </c:pt>
                <c:pt idx="18">
                  <c:v>68718</c:v>
                </c:pt>
                <c:pt idx="19">
                  <c:v>69673</c:v>
                </c:pt>
              </c:numCache>
            </c:numRef>
          </c:val>
          <c:extLst>
            <c:ext xmlns:c16="http://schemas.microsoft.com/office/drawing/2014/chart" uri="{C3380CC4-5D6E-409C-BE32-E72D297353CC}">
              <c16:uniqueId val="{00000004-1A01-4ED3-9132-EF93E1B607A0}"/>
            </c:ext>
          </c:extLst>
        </c:ser>
        <c:dLbls>
          <c:showLegendKey val="0"/>
          <c:showVal val="0"/>
          <c:showCatName val="0"/>
          <c:showSerName val="0"/>
          <c:showPercent val="0"/>
          <c:showBubbleSize val="0"/>
        </c:dLbls>
        <c:gapWidth val="150"/>
        <c:overlap val="100"/>
        <c:axId val="418553976"/>
        <c:axId val="418547744"/>
      </c:barChart>
      <c:catAx>
        <c:axId val="41855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547744"/>
        <c:crosses val="autoZero"/>
        <c:auto val="1"/>
        <c:lblAlgn val="ctr"/>
        <c:lblOffset val="100"/>
        <c:noMultiLvlLbl val="0"/>
      </c:catAx>
      <c:valAx>
        <c:axId val="418547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8553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sz="1200"/>
              <a:t>Befolkning, åldersfördelning i Dalarnas län. 1999-2018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Befolkning!$Z$4</c:f>
              <c:strCache>
                <c:ptCount val="1"/>
                <c:pt idx="0">
                  <c:v>0-19 år</c:v>
                </c:pt>
              </c:strCache>
            </c:strRef>
          </c:tx>
          <c:spPr>
            <a:ln w="28575" cap="rnd">
              <a:solidFill>
                <a:schemeClr val="accent1"/>
              </a:solidFill>
              <a:round/>
            </a:ln>
            <a:effectLst/>
          </c:spPr>
          <c:marker>
            <c:symbol val="none"/>
          </c:marker>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Befolkning!$AA$4:$AT$4</c:f>
              <c:numCache>
                <c:formatCode>0</c:formatCode>
                <c:ptCount val="20"/>
                <c:pt idx="0">
                  <c:v>68519</c:v>
                </c:pt>
                <c:pt idx="1">
                  <c:v>67317</c:v>
                </c:pt>
                <c:pt idx="2">
                  <c:v>66631</c:v>
                </c:pt>
                <c:pt idx="3">
                  <c:v>66230</c:v>
                </c:pt>
                <c:pt idx="4">
                  <c:v>65989</c:v>
                </c:pt>
                <c:pt idx="5">
                  <c:v>65527</c:v>
                </c:pt>
                <c:pt idx="6">
                  <c:v>64954</c:v>
                </c:pt>
                <c:pt idx="7">
                  <c:v>64414</c:v>
                </c:pt>
                <c:pt idx="8">
                  <c:v>63822</c:v>
                </c:pt>
                <c:pt idx="9">
                  <c:v>63224</c:v>
                </c:pt>
                <c:pt idx="10">
                  <c:v>62690</c:v>
                </c:pt>
                <c:pt idx="11">
                  <c:v>61684</c:v>
                </c:pt>
                <c:pt idx="12">
                  <c:v>60531</c:v>
                </c:pt>
                <c:pt idx="13">
                  <c:v>59800</c:v>
                </c:pt>
                <c:pt idx="14">
                  <c:v>59810</c:v>
                </c:pt>
                <c:pt idx="15">
                  <c:v>60184</c:v>
                </c:pt>
                <c:pt idx="16">
                  <c:v>61022</c:v>
                </c:pt>
                <c:pt idx="17">
                  <c:v>62504</c:v>
                </c:pt>
                <c:pt idx="18">
                  <c:v>63591</c:v>
                </c:pt>
                <c:pt idx="19">
                  <c:v>64388</c:v>
                </c:pt>
              </c:numCache>
            </c:numRef>
          </c:val>
          <c:smooth val="0"/>
          <c:extLst>
            <c:ext xmlns:c16="http://schemas.microsoft.com/office/drawing/2014/chart" uri="{C3380CC4-5D6E-409C-BE32-E72D297353CC}">
              <c16:uniqueId val="{00000000-84C3-4935-A2D1-2AC06BF4BED9}"/>
            </c:ext>
          </c:extLst>
        </c:ser>
        <c:ser>
          <c:idx val="1"/>
          <c:order val="1"/>
          <c:tx>
            <c:strRef>
              <c:f>Befolkning!$Z$5</c:f>
              <c:strCache>
                <c:ptCount val="1"/>
                <c:pt idx="0">
                  <c:v>20-34 år</c:v>
                </c:pt>
              </c:strCache>
            </c:strRef>
          </c:tx>
          <c:spPr>
            <a:ln w="28575" cap="rnd">
              <a:solidFill>
                <a:schemeClr val="accent2"/>
              </a:solidFill>
              <a:round/>
            </a:ln>
            <a:effectLst/>
          </c:spPr>
          <c:marker>
            <c:symbol val="none"/>
          </c:marker>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Befolkning!$AA$5:$AT$5</c:f>
              <c:numCache>
                <c:formatCode>0</c:formatCode>
                <c:ptCount val="20"/>
                <c:pt idx="0">
                  <c:v>46703</c:v>
                </c:pt>
                <c:pt idx="1">
                  <c:v>45292</c:v>
                </c:pt>
                <c:pt idx="2">
                  <c:v>44164</c:v>
                </c:pt>
                <c:pt idx="3">
                  <c:v>43598</c:v>
                </c:pt>
                <c:pt idx="4">
                  <c:v>43117</c:v>
                </c:pt>
                <c:pt idx="5">
                  <c:v>42800</c:v>
                </c:pt>
                <c:pt idx="6">
                  <c:v>42725</c:v>
                </c:pt>
                <c:pt idx="7">
                  <c:v>42535</c:v>
                </c:pt>
                <c:pt idx="8">
                  <c:v>42424</c:v>
                </c:pt>
                <c:pt idx="9">
                  <c:v>42971</c:v>
                </c:pt>
                <c:pt idx="10">
                  <c:v>43594</c:v>
                </c:pt>
                <c:pt idx="11">
                  <c:v>45058</c:v>
                </c:pt>
                <c:pt idx="12">
                  <c:v>45624</c:v>
                </c:pt>
                <c:pt idx="13">
                  <c:v>46475</c:v>
                </c:pt>
                <c:pt idx="14">
                  <c:v>47120</c:v>
                </c:pt>
                <c:pt idx="15">
                  <c:v>47822</c:v>
                </c:pt>
                <c:pt idx="16">
                  <c:v>48499</c:v>
                </c:pt>
                <c:pt idx="17">
                  <c:v>49776</c:v>
                </c:pt>
                <c:pt idx="18">
                  <c:v>49807</c:v>
                </c:pt>
                <c:pt idx="19">
                  <c:v>49486</c:v>
                </c:pt>
              </c:numCache>
            </c:numRef>
          </c:val>
          <c:smooth val="0"/>
          <c:extLst>
            <c:ext xmlns:c16="http://schemas.microsoft.com/office/drawing/2014/chart" uri="{C3380CC4-5D6E-409C-BE32-E72D297353CC}">
              <c16:uniqueId val="{00000001-84C3-4935-A2D1-2AC06BF4BED9}"/>
            </c:ext>
          </c:extLst>
        </c:ser>
        <c:ser>
          <c:idx val="2"/>
          <c:order val="2"/>
          <c:tx>
            <c:strRef>
              <c:f>Befolkning!$Z$6</c:f>
              <c:strCache>
                <c:ptCount val="1"/>
                <c:pt idx="0">
                  <c:v>35-49 år</c:v>
                </c:pt>
              </c:strCache>
            </c:strRef>
          </c:tx>
          <c:spPr>
            <a:ln w="28575" cap="rnd">
              <a:solidFill>
                <a:schemeClr val="accent3"/>
              </a:solidFill>
              <a:round/>
            </a:ln>
            <a:effectLst/>
          </c:spPr>
          <c:marker>
            <c:symbol val="none"/>
          </c:marker>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Befolkning!$AA$6:$AT$6</c:f>
              <c:numCache>
                <c:formatCode>0</c:formatCode>
                <c:ptCount val="20"/>
                <c:pt idx="0">
                  <c:v>55765</c:v>
                </c:pt>
                <c:pt idx="1">
                  <c:v>55275</c:v>
                </c:pt>
                <c:pt idx="2">
                  <c:v>55127</c:v>
                </c:pt>
                <c:pt idx="3">
                  <c:v>55043</c:v>
                </c:pt>
                <c:pt idx="4">
                  <c:v>54862</c:v>
                </c:pt>
                <c:pt idx="5">
                  <c:v>54343</c:v>
                </c:pt>
                <c:pt idx="6">
                  <c:v>53808</c:v>
                </c:pt>
                <c:pt idx="7">
                  <c:v>53496</c:v>
                </c:pt>
                <c:pt idx="8">
                  <c:v>53263</c:v>
                </c:pt>
                <c:pt idx="9">
                  <c:v>52836</c:v>
                </c:pt>
                <c:pt idx="10">
                  <c:v>52750</c:v>
                </c:pt>
                <c:pt idx="11">
                  <c:v>52279</c:v>
                </c:pt>
                <c:pt idx="12">
                  <c:v>51804</c:v>
                </c:pt>
                <c:pt idx="13">
                  <c:v>51173</c:v>
                </c:pt>
                <c:pt idx="14">
                  <c:v>50524</c:v>
                </c:pt>
                <c:pt idx="15">
                  <c:v>49815</c:v>
                </c:pt>
                <c:pt idx="16">
                  <c:v>49527</c:v>
                </c:pt>
                <c:pt idx="17">
                  <c:v>49233</c:v>
                </c:pt>
                <c:pt idx="18">
                  <c:v>48666</c:v>
                </c:pt>
                <c:pt idx="19">
                  <c:v>48467</c:v>
                </c:pt>
              </c:numCache>
            </c:numRef>
          </c:val>
          <c:smooth val="0"/>
          <c:extLst>
            <c:ext xmlns:c16="http://schemas.microsoft.com/office/drawing/2014/chart" uri="{C3380CC4-5D6E-409C-BE32-E72D297353CC}">
              <c16:uniqueId val="{00000002-84C3-4935-A2D1-2AC06BF4BED9}"/>
            </c:ext>
          </c:extLst>
        </c:ser>
        <c:ser>
          <c:idx val="3"/>
          <c:order val="3"/>
          <c:tx>
            <c:strRef>
              <c:f>Befolkning!$Z$7</c:f>
              <c:strCache>
                <c:ptCount val="1"/>
                <c:pt idx="0">
                  <c:v>50-64 år</c:v>
                </c:pt>
              </c:strCache>
            </c:strRef>
          </c:tx>
          <c:spPr>
            <a:ln w="28575" cap="rnd">
              <a:solidFill>
                <a:schemeClr val="accent4"/>
              </a:solidFill>
              <a:round/>
            </a:ln>
            <a:effectLst/>
          </c:spPr>
          <c:marker>
            <c:symbol val="none"/>
          </c:marker>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Befolkning!$AA$7:$AT$7</c:f>
              <c:numCache>
                <c:formatCode>0</c:formatCode>
                <c:ptCount val="20"/>
                <c:pt idx="0">
                  <c:v>54438</c:v>
                </c:pt>
                <c:pt idx="1">
                  <c:v>55564</c:v>
                </c:pt>
                <c:pt idx="2">
                  <c:v>56519</c:v>
                </c:pt>
                <c:pt idx="3">
                  <c:v>57517</c:v>
                </c:pt>
                <c:pt idx="4">
                  <c:v>58307</c:v>
                </c:pt>
                <c:pt idx="5">
                  <c:v>58852</c:v>
                </c:pt>
                <c:pt idx="6">
                  <c:v>59633</c:v>
                </c:pt>
                <c:pt idx="7">
                  <c:v>60141</c:v>
                </c:pt>
                <c:pt idx="8">
                  <c:v>60177</c:v>
                </c:pt>
                <c:pt idx="9">
                  <c:v>59836</c:v>
                </c:pt>
                <c:pt idx="10">
                  <c:v>59003</c:v>
                </c:pt>
                <c:pt idx="11">
                  <c:v>58161</c:v>
                </c:pt>
                <c:pt idx="12">
                  <c:v>57121</c:v>
                </c:pt>
                <c:pt idx="13">
                  <c:v>56327</c:v>
                </c:pt>
                <c:pt idx="14">
                  <c:v>55569</c:v>
                </c:pt>
                <c:pt idx="15">
                  <c:v>55251</c:v>
                </c:pt>
                <c:pt idx="16">
                  <c:v>55074</c:v>
                </c:pt>
                <c:pt idx="17">
                  <c:v>55258</c:v>
                </c:pt>
                <c:pt idx="18">
                  <c:v>55383</c:v>
                </c:pt>
                <c:pt idx="19">
                  <c:v>55177</c:v>
                </c:pt>
              </c:numCache>
            </c:numRef>
          </c:val>
          <c:smooth val="0"/>
          <c:extLst>
            <c:ext xmlns:c16="http://schemas.microsoft.com/office/drawing/2014/chart" uri="{C3380CC4-5D6E-409C-BE32-E72D297353CC}">
              <c16:uniqueId val="{00000003-84C3-4935-A2D1-2AC06BF4BED9}"/>
            </c:ext>
          </c:extLst>
        </c:ser>
        <c:ser>
          <c:idx val="4"/>
          <c:order val="4"/>
          <c:tx>
            <c:strRef>
              <c:f>Befolkning!$Z$8</c:f>
              <c:strCache>
                <c:ptCount val="1"/>
                <c:pt idx="0">
                  <c:v>65+ år</c:v>
                </c:pt>
              </c:strCache>
            </c:strRef>
          </c:tx>
          <c:spPr>
            <a:ln w="28575" cap="rnd">
              <a:solidFill>
                <a:schemeClr val="accent5"/>
              </a:solidFill>
              <a:round/>
            </a:ln>
            <a:effectLst/>
          </c:spPr>
          <c:marker>
            <c:symbol val="none"/>
          </c:marker>
          <c:cat>
            <c:strRef>
              <c:f>Befolkning!$AA$3:$AT$3</c:f>
              <c:strCache>
                <c:ptCount val="2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strCache>
            </c:strRef>
          </c:cat>
          <c:val>
            <c:numRef>
              <c:f>Befolkning!$AA$8:$AT$8</c:f>
              <c:numCache>
                <c:formatCode>0</c:formatCode>
                <c:ptCount val="20"/>
                <c:pt idx="0">
                  <c:v>55150</c:v>
                </c:pt>
                <c:pt idx="1">
                  <c:v>54811</c:v>
                </c:pt>
                <c:pt idx="2">
                  <c:v>54569</c:v>
                </c:pt>
                <c:pt idx="3">
                  <c:v>54248</c:v>
                </c:pt>
                <c:pt idx="4">
                  <c:v>54245</c:v>
                </c:pt>
                <c:pt idx="5">
                  <c:v>54520</c:v>
                </c:pt>
                <c:pt idx="6">
                  <c:v>54635</c:v>
                </c:pt>
                <c:pt idx="7">
                  <c:v>55125</c:v>
                </c:pt>
                <c:pt idx="8">
                  <c:v>55932</c:v>
                </c:pt>
                <c:pt idx="9">
                  <c:v>57000</c:v>
                </c:pt>
                <c:pt idx="10">
                  <c:v>58417</c:v>
                </c:pt>
                <c:pt idx="11">
                  <c:v>59865</c:v>
                </c:pt>
                <c:pt idx="12">
                  <c:v>61485</c:v>
                </c:pt>
                <c:pt idx="13">
                  <c:v>62780</c:v>
                </c:pt>
                <c:pt idx="14">
                  <c:v>64326</c:v>
                </c:pt>
                <c:pt idx="15">
                  <c:v>65831</c:v>
                </c:pt>
                <c:pt idx="16">
                  <c:v>66906</c:v>
                </c:pt>
                <c:pt idx="17">
                  <c:v>67760</c:v>
                </c:pt>
                <c:pt idx="18">
                  <c:v>68718</c:v>
                </c:pt>
                <c:pt idx="19">
                  <c:v>69673</c:v>
                </c:pt>
              </c:numCache>
            </c:numRef>
          </c:val>
          <c:smooth val="0"/>
          <c:extLst>
            <c:ext xmlns:c16="http://schemas.microsoft.com/office/drawing/2014/chart" uri="{C3380CC4-5D6E-409C-BE32-E72D297353CC}">
              <c16:uniqueId val="{00000004-84C3-4935-A2D1-2AC06BF4BED9}"/>
            </c:ext>
          </c:extLst>
        </c:ser>
        <c:dLbls>
          <c:showLegendKey val="0"/>
          <c:showVal val="0"/>
          <c:showCatName val="0"/>
          <c:showSerName val="0"/>
          <c:showPercent val="0"/>
          <c:showBubbleSize val="0"/>
        </c:dLbls>
        <c:smooth val="0"/>
        <c:axId val="773241408"/>
        <c:axId val="773242392"/>
      </c:lineChart>
      <c:catAx>
        <c:axId val="77324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3242392"/>
        <c:crosses val="autoZero"/>
        <c:auto val="1"/>
        <c:lblAlgn val="ctr"/>
        <c:lblOffset val="100"/>
        <c:noMultiLvlLbl val="0"/>
      </c:catAx>
      <c:valAx>
        <c:axId val="773242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324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Åldersfördelning i Dalarnas län, 1999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Befolkning!$AA$3</c:f>
              <c:strCache>
                <c:ptCount val="1"/>
                <c:pt idx="0">
                  <c:v>1999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DA-47FA-87C7-3CEE6329E8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DA-47FA-87C7-3CEE6329E8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DA-47FA-87C7-3CEE6329E8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DA-47FA-87C7-3CEE6329E8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DA-47FA-87C7-3CEE6329E874}"/>
              </c:ext>
            </c:extLst>
          </c:dPt>
          <c:cat>
            <c:strRef>
              <c:f>Befolkning!$Z$4:$Z$8</c:f>
              <c:strCache>
                <c:ptCount val="5"/>
                <c:pt idx="0">
                  <c:v>0-19 år</c:v>
                </c:pt>
                <c:pt idx="1">
                  <c:v>20-34 år</c:v>
                </c:pt>
                <c:pt idx="2">
                  <c:v>35-49 år</c:v>
                </c:pt>
                <c:pt idx="3">
                  <c:v>50-64 år</c:v>
                </c:pt>
                <c:pt idx="4">
                  <c:v>65+ år</c:v>
                </c:pt>
              </c:strCache>
            </c:strRef>
          </c:cat>
          <c:val>
            <c:numRef>
              <c:f>Befolkning!$AA$4:$AA$8</c:f>
              <c:numCache>
                <c:formatCode>0</c:formatCode>
                <c:ptCount val="5"/>
                <c:pt idx="0">
                  <c:v>68519</c:v>
                </c:pt>
                <c:pt idx="1">
                  <c:v>46703</c:v>
                </c:pt>
                <c:pt idx="2">
                  <c:v>55765</c:v>
                </c:pt>
                <c:pt idx="3">
                  <c:v>54438</c:v>
                </c:pt>
                <c:pt idx="4">
                  <c:v>55150</c:v>
                </c:pt>
              </c:numCache>
            </c:numRef>
          </c:val>
          <c:extLst>
            <c:ext xmlns:c16="http://schemas.microsoft.com/office/drawing/2014/chart" uri="{C3380CC4-5D6E-409C-BE32-E72D297353CC}">
              <c16:uniqueId val="{00000000-0B01-42AA-9A59-7FFBB0C09B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Åldersfördelning i Dalarnas län,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Befolkning!$AT$3</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D5-4924-B11D-A651DE7881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D5-4924-B11D-A651DE7881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D5-4924-B11D-A651DE7881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D5-4924-B11D-A651DE7881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D5-4924-B11D-A651DE788176}"/>
              </c:ext>
            </c:extLst>
          </c:dPt>
          <c:cat>
            <c:strRef>
              <c:f>Befolkning!$Z$4:$Z$8</c:f>
              <c:strCache>
                <c:ptCount val="5"/>
                <c:pt idx="0">
                  <c:v>0-19 år</c:v>
                </c:pt>
                <c:pt idx="1">
                  <c:v>20-34 år</c:v>
                </c:pt>
                <c:pt idx="2">
                  <c:v>35-49 år</c:v>
                </c:pt>
                <c:pt idx="3">
                  <c:v>50-64 år</c:v>
                </c:pt>
                <c:pt idx="4">
                  <c:v>65+ år</c:v>
                </c:pt>
              </c:strCache>
            </c:strRef>
          </c:cat>
          <c:val>
            <c:numRef>
              <c:f>Befolkning!$AT$4:$AT$8</c:f>
              <c:numCache>
                <c:formatCode>0</c:formatCode>
                <c:ptCount val="5"/>
                <c:pt idx="0">
                  <c:v>64388</c:v>
                </c:pt>
                <c:pt idx="1">
                  <c:v>49486</c:v>
                </c:pt>
                <c:pt idx="2">
                  <c:v>48467</c:v>
                </c:pt>
                <c:pt idx="3">
                  <c:v>55177</c:v>
                </c:pt>
                <c:pt idx="4">
                  <c:v>69673</c:v>
                </c:pt>
              </c:numCache>
            </c:numRef>
          </c:val>
          <c:extLst>
            <c:ext xmlns:c16="http://schemas.microsoft.com/office/drawing/2014/chart" uri="{C3380CC4-5D6E-409C-BE32-E72D297353CC}">
              <c16:uniqueId val="{00000000-5A4E-435D-B9BA-F6FDACA8220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Markanvändning i Dalarnas län,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Mark!$H$3</c:f>
              <c:strCache>
                <c:ptCount val="1"/>
                <c:pt idx="0">
                  <c:v>2010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34-4503-A8EC-919DB08D8A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34-4503-A8EC-919DB08D8A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34-4503-A8EC-919DB08D8A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34-4503-A8EC-919DB08D8A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34-4503-A8EC-919DB08D8A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34-4503-A8EC-919DB08D8A96}"/>
              </c:ext>
            </c:extLst>
          </c:dPt>
          <c:cat>
            <c:strRef>
              <c:f>Mark!$G$4:$G$9</c:f>
              <c:strCache>
                <c:ptCount val="6"/>
                <c:pt idx="0">
                  <c:v>Åkermark</c:v>
                </c:pt>
                <c:pt idx="1">
                  <c:v>Betesmark</c:v>
                </c:pt>
                <c:pt idx="2">
                  <c:v>Skogsmark</c:v>
                </c:pt>
                <c:pt idx="3">
                  <c:v>Bebyggd mark</c:v>
                </c:pt>
                <c:pt idx="4">
                  <c:v>Myr</c:v>
                </c:pt>
                <c:pt idx="5">
                  <c:v>Övrigt</c:v>
                </c:pt>
              </c:strCache>
            </c:strRef>
          </c:cat>
          <c:val>
            <c:numRef>
              <c:f>Mark!$H$4:$H$9</c:f>
              <c:numCache>
                <c:formatCode>0</c:formatCode>
                <c:ptCount val="6"/>
                <c:pt idx="0">
                  <c:v>61256</c:v>
                </c:pt>
                <c:pt idx="1">
                  <c:v>12835</c:v>
                </c:pt>
                <c:pt idx="2">
                  <c:v>2276000</c:v>
                </c:pt>
                <c:pt idx="3">
                  <c:v>65478</c:v>
                </c:pt>
                <c:pt idx="4">
                  <c:v>232000</c:v>
                </c:pt>
                <c:pt idx="5">
                  <c:v>155392</c:v>
                </c:pt>
              </c:numCache>
            </c:numRef>
          </c:val>
          <c:extLst>
            <c:ext xmlns:c16="http://schemas.microsoft.com/office/drawing/2014/chart" uri="{C3380CC4-5D6E-409C-BE32-E72D297353CC}">
              <c16:uniqueId val="{00000000-60E1-42C7-A021-A80EB963221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Markanvändning i Dalarnas län,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Mark!$I$3</c:f>
              <c:strCache>
                <c:ptCount val="1"/>
                <c:pt idx="0">
                  <c:v>2015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93-4802-A722-D4E38F5885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93-4802-A722-D4E38F5885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93-4802-A722-D4E38F5885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93-4802-A722-D4E38F5885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93-4802-A722-D4E38F5885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93-4802-A722-D4E38F588514}"/>
              </c:ext>
            </c:extLst>
          </c:dPt>
          <c:cat>
            <c:strRef>
              <c:f>Mark!$G$4:$G$9</c:f>
              <c:strCache>
                <c:ptCount val="6"/>
                <c:pt idx="0">
                  <c:v>Åkermark</c:v>
                </c:pt>
                <c:pt idx="1">
                  <c:v>Betesmark</c:v>
                </c:pt>
                <c:pt idx="2">
                  <c:v>Skogsmark</c:v>
                </c:pt>
                <c:pt idx="3">
                  <c:v>Bebyggd mark</c:v>
                </c:pt>
                <c:pt idx="4">
                  <c:v>Myr</c:v>
                </c:pt>
                <c:pt idx="5">
                  <c:v>Övrigt</c:v>
                </c:pt>
              </c:strCache>
            </c:strRef>
          </c:cat>
          <c:val>
            <c:numRef>
              <c:f>Mark!$I$4:$I$9</c:f>
              <c:numCache>
                <c:formatCode>0</c:formatCode>
                <c:ptCount val="6"/>
                <c:pt idx="0">
                  <c:v>59655</c:v>
                </c:pt>
                <c:pt idx="1">
                  <c:v>11192</c:v>
                </c:pt>
                <c:pt idx="2">
                  <c:v>2278000</c:v>
                </c:pt>
                <c:pt idx="3">
                  <c:v>66647</c:v>
                </c:pt>
                <c:pt idx="4">
                  <c:v>250000</c:v>
                </c:pt>
                <c:pt idx="5">
                  <c:v>137453</c:v>
                </c:pt>
              </c:numCache>
            </c:numRef>
          </c:val>
          <c:extLst>
            <c:ext xmlns:c16="http://schemas.microsoft.com/office/drawing/2014/chart" uri="{C3380CC4-5D6E-409C-BE32-E72D297353CC}">
              <c16:uniqueId val="{00000000-FFB5-426C-8E2C-25DB24F6BE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Förädlingsvärde</a:t>
            </a:r>
            <a:r>
              <a:rPr lang="sv-SE" baseline="0"/>
              <a:t> (tkr) av livsmedelskedjan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'Näringsliv, LMK'!$A$69</c:f>
              <c:strCache>
                <c:ptCount val="1"/>
                <c:pt idx="0">
                  <c:v>Primärproduktion</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LMK'!$J$69:$L$69</c:f>
              <c:numCache>
                <c:formatCode>#,##0</c:formatCode>
                <c:ptCount val="3"/>
                <c:pt idx="0">
                  <c:v>473670</c:v>
                </c:pt>
                <c:pt idx="1">
                  <c:v>534996</c:v>
                </c:pt>
                <c:pt idx="2">
                  <c:v>588758</c:v>
                </c:pt>
              </c:numCache>
            </c:numRef>
          </c:val>
          <c:extLst>
            <c:ext xmlns:c16="http://schemas.microsoft.com/office/drawing/2014/chart" uri="{C3380CC4-5D6E-409C-BE32-E72D297353CC}">
              <c16:uniqueId val="{00000000-D689-4A6B-A693-B97F1DC813D5}"/>
            </c:ext>
          </c:extLst>
        </c:ser>
        <c:ser>
          <c:idx val="1"/>
          <c:order val="1"/>
          <c:tx>
            <c:strRef>
              <c:f>'Näringsliv, LMK'!$A$74</c:f>
              <c:strCache>
                <c:ptCount val="1"/>
                <c:pt idx="0">
                  <c:v>Livsmedelsindustri</c:v>
                </c:pt>
              </c:strCache>
            </c:strRef>
          </c:tx>
          <c:spPr>
            <a:solidFill>
              <a:schemeClr val="accent2"/>
            </a:solidFill>
            <a:ln>
              <a:noFill/>
            </a:ln>
            <a:effectLst/>
          </c:spPr>
          <c:invertIfNegative val="0"/>
          <c:cat>
            <c:strRef>
              <c:f>'Näringsliv, LMK'!$J$63:$L$63</c:f>
              <c:strCache>
                <c:ptCount val="3"/>
                <c:pt idx="0">
                  <c:v>2015</c:v>
                </c:pt>
                <c:pt idx="1">
                  <c:v>2016</c:v>
                </c:pt>
                <c:pt idx="2">
                  <c:v>2017</c:v>
                </c:pt>
              </c:strCache>
            </c:strRef>
          </c:cat>
          <c:val>
            <c:numRef>
              <c:f>'Näringsliv, LMK'!$J$74:$L$74</c:f>
              <c:numCache>
                <c:formatCode>#,##0</c:formatCode>
                <c:ptCount val="3"/>
                <c:pt idx="0">
                  <c:v>1036714</c:v>
                </c:pt>
                <c:pt idx="1">
                  <c:v>1085663</c:v>
                </c:pt>
                <c:pt idx="2">
                  <c:v>1177761</c:v>
                </c:pt>
              </c:numCache>
            </c:numRef>
          </c:val>
          <c:extLst>
            <c:ext xmlns:c16="http://schemas.microsoft.com/office/drawing/2014/chart" uri="{C3380CC4-5D6E-409C-BE32-E72D297353CC}">
              <c16:uniqueId val="{00000001-D689-4A6B-A693-B97F1DC813D5}"/>
            </c:ext>
          </c:extLst>
        </c:ser>
        <c:ser>
          <c:idx val="2"/>
          <c:order val="2"/>
          <c:tx>
            <c:strRef>
              <c:f>'Näringsliv, LMK'!$A$79</c:f>
              <c:strCache>
                <c:ptCount val="1"/>
                <c:pt idx="0">
                  <c:v>Livsmedelshandel</c:v>
                </c:pt>
              </c:strCache>
            </c:strRef>
          </c:tx>
          <c:spPr>
            <a:solidFill>
              <a:schemeClr val="accent3"/>
            </a:solidFill>
            <a:ln>
              <a:noFill/>
            </a:ln>
            <a:effectLst/>
          </c:spPr>
          <c:invertIfNegative val="0"/>
          <c:cat>
            <c:strRef>
              <c:f>'Näringsliv, LMK'!$J$63:$L$63</c:f>
              <c:strCache>
                <c:ptCount val="3"/>
                <c:pt idx="0">
                  <c:v>2015</c:v>
                </c:pt>
                <c:pt idx="1">
                  <c:v>2016</c:v>
                </c:pt>
                <c:pt idx="2">
                  <c:v>2017</c:v>
                </c:pt>
              </c:strCache>
            </c:strRef>
          </c:cat>
          <c:val>
            <c:numRef>
              <c:f>'Näringsliv, LMK'!$J$79:$L$79</c:f>
              <c:numCache>
                <c:formatCode>#,##0</c:formatCode>
                <c:ptCount val="3"/>
                <c:pt idx="0">
                  <c:v>2216890</c:v>
                </c:pt>
                <c:pt idx="1">
                  <c:v>2237073</c:v>
                </c:pt>
                <c:pt idx="2">
                  <c:v>2376793</c:v>
                </c:pt>
              </c:numCache>
            </c:numRef>
          </c:val>
          <c:extLst>
            <c:ext xmlns:c16="http://schemas.microsoft.com/office/drawing/2014/chart" uri="{C3380CC4-5D6E-409C-BE32-E72D297353CC}">
              <c16:uniqueId val="{00000002-D689-4A6B-A693-B97F1DC813D5}"/>
            </c:ext>
          </c:extLst>
        </c:ser>
        <c:ser>
          <c:idx val="3"/>
          <c:order val="3"/>
          <c:tx>
            <c:strRef>
              <c:f>'Näringsliv, LMK'!$A$84</c:f>
              <c:strCache>
                <c:ptCount val="1"/>
                <c:pt idx="0">
                  <c:v>Restaurang</c:v>
                </c:pt>
              </c:strCache>
            </c:strRef>
          </c:tx>
          <c:spPr>
            <a:solidFill>
              <a:schemeClr val="accent4"/>
            </a:solidFill>
            <a:ln>
              <a:noFill/>
            </a:ln>
            <a:effectLst/>
          </c:spPr>
          <c:invertIfNegative val="0"/>
          <c:cat>
            <c:strRef>
              <c:f>'Näringsliv, LMK'!$J$63:$L$63</c:f>
              <c:strCache>
                <c:ptCount val="3"/>
                <c:pt idx="0">
                  <c:v>2015</c:v>
                </c:pt>
                <c:pt idx="1">
                  <c:v>2016</c:v>
                </c:pt>
                <c:pt idx="2">
                  <c:v>2017</c:v>
                </c:pt>
              </c:strCache>
            </c:strRef>
          </c:cat>
          <c:val>
            <c:numRef>
              <c:f>'Näringsliv, LMK'!$J$84:$L$84</c:f>
              <c:numCache>
                <c:formatCode>#,##0</c:formatCode>
                <c:ptCount val="3"/>
                <c:pt idx="0">
                  <c:v>959773</c:v>
                </c:pt>
                <c:pt idx="1">
                  <c:v>1046847</c:v>
                </c:pt>
                <c:pt idx="2">
                  <c:v>1076131</c:v>
                </c:pt>
              </c:numCache>
            </c:numRef>
          </c:val>
          <c:extLst>
            <c:ext xmlns:c16="http://schemas.microsoft.com/office/drawing/2014/chart" uri="{C3380CC4-5D6E-409C-BE32-E72D297353CC}">
              <c16:uniqueId val="{00000003-D689-4A6B-A693-B97F1DC813D5}"/>
            </c:ext>
          </c:extLst>
        </c:ser>
        <c:dLbls>
          <c:showLegendKey val="0"/>
          <c:showVal val="0"/>
          <c:showCatName val="0"/>
          <c:showSerName val="0"/>
          <c:showPercent val="0"/>
          <c:showBubbleSize val="0"/>
        </c:dLbls>
        <c:gapWidth val="150"/>
        <c:overlap val="100"/>
        <c:axId val="823241016"/>
        <c:axId val="823242328"/>
      </c:barChart>
      <c:catAx>
        <c:axId val="823241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3242328"/>
        <c:crosses val="autoZero"/>
        <c:auto val="1"/>
        <c:lblAlgn val="ctr"/>
        <c:lblOffset val="100"/>
        <c:noMultiLvlLbl val="0"/>
      </c:catAx>
      <c:valAx>
        <c:axId val="823242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3241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Åkermark</a:t>
            </a:r>
            <a:r>
              <a:rPr lang="sv-SE" baseline="0"/>
              <a:t> i Dalarnas län, 1999, 2003-2019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Jordbruksmark!$B$4</c:f>
              <c:strCache>
                <c:ptCount val="1"/>
                <c:pt idx="0">
                  <c:v>total åkerareal</c:v>
                </c:pt>
              </c:strCache>
            </c:strRef>
          </c:tx>
          <c:spPr>
            <a:ln w="28575" cap="rnd">
              <a:solidFill>
                <a:schemeClr val="accent1"/>
              </a:solidFill>
              <a:round/>
            </a:ln>
            <a:effectLst/>
          </c:spPr>
          <c:marker>
            <c:symbol val="none"/>
          </c:marker>
          <c:cat>
            <c:strRef>
              <c:f>Jordbruksmark!$C$3:$T$3</c:f>
              <c:strCache>
                <c:ptCount val="18"/>
                <c:pt idx="0">
                  <c:v>1999</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strCache>
            </c:strRef>
          </c:cat>
          <c:val>
            <c:numRef>
              <c:f>Jordbruksmark!$C$4:$T$4</c:f>
              <c:numCache>
                <c:formatCode>0</c:formatCode>
                <c:ptCount val="18"/>
                <c:pt idx="0">
                  <c:v>61948</c:v>
                </c:pt>
                <c:pt idx="1">
                  <c:v>60731</c:v>
                </c:pt>
                <c:pt idx="2">
                  <c:v>60565</c:v>
                </c:pt>
                <c:pt idx="3">
                  <c:v>63248</c:v>
                </c:pt>
                <c:pt idx="4">
                  <c:v>61942</c:v>
                </c:pt>
                <c:pt idx="5">
                  <c:v>61190</c:v>
                </c:pt>
                <c:pt idx="6">
                  <c:v>60854</c:v>
                </c:pt>
                <c:pt idx="7">
                  <c:v>61618</c:v>
                </c:pt>
                <c:pt idx="8">
                  <c:v>61339</c:v>
                </c:pt>
                <c:pt idx="9">
                  <c:v>60676</c:v>
                </c:pt>
                <c:pt idx="10">
                  <c:v>60283</c:v>
                </c:pt>
                <c:pt idx="11">
                  <c:v>60376</c:v>
                </c:pt>
                <c:pt idx="12">
                  <c:v>59854</c:v>
                </c:pt>
                <c:pt idx="13">
                  <c:v>59655</c:v>
                </c:pt>
                <c:pt idx="14">
                  <c:v>59346</c:v>
                </c:pt>
                <c:pt idx="15">
                  <c:v>58979</c:v>
                </c:pt>
                <c:pt idx="16">
                  <c:v>58764</c:v>
                </c:pt>
                <c:pt idx="17">
                  <c:v>58670</c:v>
                </c:pt>
              </c:numCache>
            </c:numRef>
          </c:val>
          <c:smooth val="0"/>
          <c:extLst>
            <c:ext xmlns:c16="http://schemas.microsoft.com/office/drawing/2014/chart" uri="{C3380CC4-5D6E-409C-BE32-E72D297353CC}">
              <c16:uniqueId val="{00000000-CA2F-45D0-9D29-A12D572780F3}"/>
            </c:ext>
          </c:extLst>
        </c:ser>
        <c:dLbls>
          <c:showLegendKey val="0"/>
          <c:showVal val="0"/>
          <c:showCatName val="0"/>
          <c:showSerName val="0"/>
          <c:showPercent val="0"/>
          <c:showBubbleSize val="0"/>
        </c:dLbls>
        <c:smooth val="0"/>
        <c:axId val="1153404792"/>
        <c:axId val="1153406104"/>
      </c:lineChart>
      <c:catAx>
        <c:axId val="1153404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53406104"/>
        <c:crosses val="autoZero"/>
        <c:auto val="1"/>
        <c:lblAlgn val="ctr"/>
        <c:lblOffset val="100"/>
        <c:noMultiLvlLbl val="0"/>
      </c:catAx>
      <c:valAx>
        <c:axId val="1153406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53404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Betesmark i Dalarnas län, 1999, 2003-2019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Jordbruksmark!$B$5</c:f>
              <c:strCache>
                <c:ptCount val="1"/>
                <c:pt idx="0">
                  <c:v>total betesmark</c:v>
                </c:pt>
              </c:strCache>
            </c:strRef>
          </c:tx>
          <c:spPr>
            <a:ln w="28575" cap="rnd">
              <a:solidFill>
                <a:schemeClr val="accent1"/>
              </a:solidFill>
              <a:round/>
            </a:ln>
            <a:effectLst/>
          </c:spPr>
          <c:marker>
            <c:symbol val="none"/>
          </c:marker>
          <c:cat>
            <c:strRef>
              <c:f>Jordbruksmark!$C$3:$T$3</c:f>
              <c:strCache>
                <c:ptCount val="18"/>
                <c:pt idx="0">
                  <c:v>1999</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strCache>
            </c:strRef>
          </c:cat>
          <c:val>
            <c:numRef>
              <c:f>Jordbruksmark!$C$5:$T$5</c:f>
              <c:numCache>
                <c:formatCode>0</c:formatCode>
                <c:ptCount val="18"/>
                <c:pt idx="0">
                  <c:v>6369</c:v>
                </c:pt>
                <c:pt idx="1">
                  <c:v>13383</c:v>
                </c:pt>
                <c:pt idx="2">
                  <c:v>14520</c:v>
                </c:pt>
                <c:pt idx="3">
                  <c:v>15275</c:v>
                </c:pt>
                <c:pt idx="4">
                  <c:v>15387</c:v>
                </c:pt>
                <c:pt idx="5">
                  <c:v>14347</c:v>
                </c:pt>
                <c:pt idx="6">
                  <c:v>12130</c:v>
                </c:pt>
                <c:pt idx="7">
                  <c:v>12057</c:v>
                </c:pt>
                <c:pt idx="8">
                  <c:v>12868</c:v>
                </c:pt>
                <c:pt idx="9">
                  <c:v>11908</c:v>
                </c:pt>
                <c:pt idx="10">
                  <c:v>10584</c:v>
                </c:pt>
                <c:pt idx="11">
                  <c:v>11288</c:v>
                </c:pt>
                <c:pt idx="12">
                  <c:v>10331</c:v>
                </c:pt>
                <c:pt idx="13">
                  <c:v>11192</c:v>
                </c:pt>
                <c:pt idx="14">
                  <c:v>11870</c:v>
                </c:pt>
                <c:pt idx="15">
                  <c:v>10323</c:v>
                </c:pt>
                <c:pt idx="16">
                  <c:v>10518</c:v>
                </c:pt>
                <c:pt idx="17">
                  <c:v>10511</c:v>
                </c:pt>
              </c:numCache>
            </c:numRef>
          </c:val>
          <c:smooth val="0"/>
          <c:extLst>
            <c:ext xmlns:c16="http://schemas.microsoft.com/office/drawing/2014/chart" uri="{C3380CC4-5D6E-409C-BE32-E72D297353CC}">
              <c16:uniqueId val="{00000000-E9A1-4B25-BCEE-8A3F8D639104}"/>
            </c:ext>
          </c:extLst>
        </c:ser>
        <c:dLbls>
          <c:showLegendKey val="0"/>
          <c:showVal val="0"/>
          <c:showCatName val="0"/>
          <c:showSerName val="0"/>
          <c:showPercent val="0"/>
          <c:showBubbleSize val="0"/>
        </c:dLbls>
        <c:smooth val="0"/>
        <c:axId val="1039517320"/>
        <c:axId val="1039518304"/>
      </c:lineChart>
      <c:catAx>
        <c:axId val="103951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518304"/>
        <c:crosses val="autoZero"/>
        <c:auto val="1"/>
        <c:lblAlgn val="ctr"/>
        <c:lblOffset val="100"/>
        <c:noMultiLvlLbl val="0"/>
      </c:catAx>
      <c:valAx>
        <c:axId val="1039518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517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Jordbruksmark i Dalarnas län, 1999, 2003-2019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Jordbruksmark!$B$6</c:f>
              <c:strCache>
                <c:ptCount val="1"/>
                <c:pt idx="0">
                  <c:v>jordbruksmark</c:v>
                </c:pt>
              </c:strCache>
            </c:strRef>
          </c:tx>
          <c:spPr>
            <a:ln w="28575" cap="rnd">
              <a:solidFill>
                <a:schemeClr val="accent1"/>
              </a:solidFill>
              <a:round/>
            </a:ln>
            <a:effectLst/>
          </c:spPr>
          <c:marker>
            <c:symbol val="none"/>
          </c:marker>
          <c:cat>
            <c:strRef>
              <c:f>Jordbruksmark!$C$3:$T$3</c:f>
              <c:strCache>
                <c:ptCount val="18"/>
                <c:pt idx="0">
                  <c:v>1999</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strCache>
            </c:strRef>
          </c:cat>
          <c:val>
            <c:numRef>
              <c:f>Jordbruksmark!$C$6:$T$6</c:f>
              <c:numCache>
                <c:formatCode>0</c:formatCode>
                <c:ptCount val="18"/>
                <c:pt idx="0">
                  <c:v>68317</c:v>
                </c:pt>
                <c:pt idx="1">
                  <c:v>74114</c:v>
                </c:pt>
                <c:pt idx="2">
                  <c:v>75085</c:v>
                </c:pt>
                <c:pt idx="3">
                  <c:v>78523</c:v>
                </c:pt>
                <c:pt idx="4">
                  <c:v>77329</c:v>
                </c:pt>
                <c:pt idx="5">
                  <c:v>75537</c:v>
                </c:pt>
                <c:pt idx="6">
                  <c:v>72984</c:v>
                </c:pt>
                <c:pt idx="7">
                  <c:v>73675</c:v>
                </c:pt>
                <c:pt idx="8">
                  <c:v>74207</c:v>
                </c:pt>
                <c:pt idx="9">
                  <c:v>72584</c:v>
                </c:pt>
                <c:pt idx="10">
                  <c:v>70867</c:v>
                </c:pt>
                <c:pt idx="11">
                  <c:v>71664</c:v>
                </c:pt>
                <c:pt idx="12">
                  <c:v>70185</c:v>
                </c:pt>
                <c:pt idx="13">
                  <c:v>70847</c:v>
                </c:pt>
                <c:pt idx="14">
                  <c:v>71216</c:v>
                </c:pt>
                <c:pt idx="15">
                  <c:v>69302</c:v>
                </c:pt>
                <c:pt idx="16">
                  <c:v>69282</c:v>
                </c:pt>
                <c:pt idx="17">
                  <c:v>69181</c:v>
                </c:pt>
              </c:numCache>
            </c:numRef>
          </c:val>
          <c:smooth val="0"/>
          <c:extLst>
            <c:ext xmlns:c16="http://schemas.microsoft.com/office/drawing/2014/chart" uri="{C3380CC4-5D6E-409C-BE32-E72D297353CC}">
              <c16:uniqueId val="{00000000-881D-4246-B725-DEB3457C915C}"/>
            </c:ext>
          </c:extLst>
        </c:ser>
        <c:dLbls>
          <c:showLegendKey val="0"/>
          <c:showVal val="0"/>
          <c:showCatName val="0"/>
          <c:showSerName val="0"/>
          <c:showPercent val="0"/>
          <c:showBubbleSize val="0"/>
        </c:dLbls>
        <c:smooth val="0"/>
        <c:axId val="1039558320"/>
        <c:axId val="1039558976"/>
      </c:lineChart>
      <c:catAx>
        <c:axId val="10395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558976"/>
        <c:crosses val="autoZero"/>
        <c:auto val="1"/>
        <c:lblAlgn val="ctr"/>
        <c:lblOffset val="100"/>
        <c:noMultiLvlLbl val="0"/>
      </c:catAx>
      <c:valAx>
        <c:axId val="1039558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55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Total åkerareal i Dalarnas</a:t>
            </a:r>
            <a:r>
              <a:rPr lang="sv-SE" baseline="0"/>
              <a:t>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Åkerareal!$B$4</c:f>
              <c:strCache>
                <c:ptCount val="1"/>
                <c:pt idx="0">
                  <c:v>total åkerareal</c:v>
                </c:pt>
              </c:strCache>
            </c:strRef>
          </c:tx>
          <c:spPr>
            <a:ln w="28575" cap="rnd">
              <a:solidFill>
                <a:schemeClr val="accent1"/>
              </a:solidFill>
              <a:round/>
            </a:ln>
            <a:effectLst/>
          </c:spPr>
          <c:marker>
            <c:symbol val="none"/>
          </c:marker>
          <c:cat>
            <c:strRef>
              <c:f>Åkerareal!$C$3:$W$3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Åkerareal!$C$4:$W$4</c:f>
              <c:numCache>
                <c:formatCode>0</c:formatCode>
                <c:ptCount val="21"/>
                <c:pt idx="0">
                  <c:v>61948</c:v>
                </c:pt>
                <c:pt idx="1">
                  <c:v>61281</c:v>
                </c:pt>
                <c:pt idx="2">
                  <c:v>61194</c:v>
                </c:pt>
                <c:pt idx="3">
                  <c:v>61196</c:v>
                </c:pt>
                <c:pt idx="4">
                  <c:v>60731</c:v>
                </c:pt>
                <c:pt idx="5">
                  <c:v>60565</c:v>
                </c:pt>
                <c:pt idx="6">
                  <c:v>63248</c:v>
                </c:pt>
                <c:pt idx="7">
                  <c:v>61942</c:v>
                </c:pt>
                <c:pt idx="8">
                  <c:v>61190</c:v>
                </c:pt>
                <c:pt idx="9">
                  <c:v>60854</c:v>
                </c:pt>
                <c:pt idx="10">
                  <c:v>61618</c:v>
                </c:pt>
                <c:pt idx="11">
                  <c:v>61339</c:v>
                </c:pt>
                <c:pt idx="12">
                  <c:v>60676</c:v>
                </c:pt>
                <c:pt idx="13">
                  <c:v>60283</c:v>
                </c:pt>
                <c:pt idx="14">
                  <c:v>60376</c:v>
                </c:pt>
                <c:pt idx="15">
                  <c:v>59854</c:v>
                </c:pt>
                <c:pt idx="16">
                  <c:v>59655</c:v>
                </c:pt>
                <c:pt idx="17">
                  <c:v>59346</c:v>
                </c:pt>
                <c:pt idx="18">
                  <c:v>58979</c:v>
                </c:pt>
                <c:pt idx="19">
                  <c:v>58764</c:v>
                </c:pt>
                <c:pt idx="20">
                  <c:v>58670</c:v>
                </c:pt>
              </c:numCache>
            </c:numRef>
          </c:val>
          <c:smooth val="0"/>
          <c:extLst>
            <c:ext xmlns:c16="http://schemas.microsoft.com/office/drawing/2014/chart" uri="{C3380CC4-5D6E-409C-BE32-E72D297353CC}">
              <c16:uniqueId val="{00000000-CF84-45F3-82DF-7C82C238D80B}"/>
            </c:ext>
          </c:extLst>
        </c:ser>
        <c:dLbls>
          <c:showLegendKey val="0"/>
          <c:showVal val="0"/>
          <c:showCatName val="0"/>
          <c:showSerName val="0"/>
          <c:showPercent val="0"/>
          <c:showBubbleSize val="0"/>
        </c:dLbls>
        <c:smooth val="0"/>
        <c:axId val="1039414984"/>
        <c:axId val="1039411376"/>
      </c:lineChart>
      <c:catAx>
        <c:axId val="1039414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11376"/>
        <c:crosses val="autoZero"/>
        <c:auto val="1"/>
        <c:lblAlgn val="ctr"/>
        <c:lblOffset val="100"/>
        <c:noMultiLvlLbl val="0"/>
      </c:catAx>
      <c:valAx>
        <c:axId val="1039411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14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Åkermarkens</a:t>
            </a:r>
            <a:r>
              <a:rPr lang="sv-SE" baseline="0"/>
              <a:t> användning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Åkerareal!$B$18</c:f>
              <c:strCache>
                <c:ptCount val="1"/>
                <c:pt idx="0">
                  <c:v>Spannmål</c:v>
                </c:pt>
              </c:strCache>
            </c:strRef>
          </c:tx>
          <c:spPr>
            <a:ln w="28575" cap="rnd">
              <a:solidFill>
                <a:schemeClr val="accent1"/>
              </a:solidFill>
              <a:round/>
            </a:ln>
            <a:effectLst/>
          </c:spPr>
          <c:marker>
            <c:symbol val="none"/>
          </c:marker>
          <c:cat>
            <c:strRef>
              <c:f>Åkerareal!$C$3:$W$3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Åkerareal!$C$18:$W$18</c:f>
              <c:numCache>
                <c:formatCode>0</c:formatCode>
                <c:ptCount val="21"/>
                <c:pt idx="0">
                  <c:v>23634</c:v>
                </c:pt>
                <c:pt idx="1">
                  <c:v>23872</c:v>
                </c:pt>
                <c:pt idx="2">
                  <c:v>21681</c:v>
                </c:pt>
                <c:pt idx="3">
                  <c:v>20666</c:v>
                </c:pt>
                <c:pt idx="4">
                  <c:v>20819</c:v>
                </c:pt>
                <c:pt idx="5">
                  <c:v>20620</c:v>
                </c:pt>
                <c:pt idx="6">
                  <c:v>18028</c:v>
                </c:pt>
                <c:pt idx="7">
                  <c:v>16422</c:v>
                </c:pt>
                <c:pt idx="8">
                  <c:v>16479</c:v>
                </c:pt>
                <c:pt idx="9">
                  <c:v>18713</c:v>
                </c:pt>
                <c:pt idx="10">
                  <c:v>17741</c:v>
                </c:pt>
                <c:pt idx="11">
                  <c:v>15493</c:v>
                </c:pt>
                <c:pt idx="12">
                  <c:v>15887</c:v>
                </c:pt>
                <c:pt idx="13">
                  <c:v>16428</c:v>
                </c:pt>
                <c:pt idx="14">
                  <c:v>16252</c:v>
                </c:pt>
                <c:pt idx="15">
                  <c:v>17368</c:v>
                </c:pt>
                <c:pt idx="16">
                  <c:v>17185</c:v>
                </c:pt>
                <c:pt idx="17">
                  <c:v>17392</c:v>
                </c:pt>
                <c:pt idx="18">
                  <c:v>17796</c:v>
                </c:pt>
                <c:pt idx="19">
                  <c:v>17391</c:v>
                </c:pt>
                <c:pt idx="20">
                  <c:v>17370</c:v>
                </c:pt>
              </c:numCache>
            </c:numRef>
          </c:val>
          <c:smooth val="0"/>
          <c:extLst>
            <c:ext xmlns:c16="http://schemas.microsoft.com/office/drawing/2014/chart" uri="{C3380CC4-5D6E-409C-BE32-E72D297353CC}">
              <c16:uniqueId val="{00000000-646A-468E-972D-211A0715DDAF}"/>
            </c:ext>
          </c:extLst>
        </c:ser>
        <c:ser>
          <c:idx val="1"/>
          <c:order val="1"/>
          <c:tx>
            <c:strRef>
              <c:f>Åkerareal!$B$28</c:f>
              <c:strCache>
                <c:ptCount val="1"/>
                <c:pt idx="0">
                  <c:v>Vall- och grönfoderväxter</c:v>
                </c:pt>
              </c:strCache>
            </c:strRef>
          </c:tx>
          <c:spPr>
            <a:ln w="28575" cap="rnd">
              <a:solidFill>
                <a:schemeClr val="accent2"/>
              </a:solidFill>
              <a:round/>
            </a:ln>
            <a:effectLst/>
          </c:spPr>
          <c:marker>
            <c:symbol val="none"/>
          </c:marker>
          <c:cat>
            <c:strRef>
              <c:f>Åkerareal!$C$3:$W$3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Åkerareal!$C$28:$W$28</c:f>
              <c:numCache>
                <c:formatCode>0</c:formatCode>
                <c:ptCount val="21"/>
                <c:pt idx="0">
                  <c:v>30616</c:v>
                </c:pt>
                <c:pt idx="1">
                  <c:v>28073</c:v>
                </c:pt>
                <c:pt idx="2">
                  <c:v>29881</c:v>
                </c:pt>
                <c:pt idx="3">
                  <c:v>30802</c:v>
                </c:pt>
                <c:pt idx="4">
                  <c:v>30102</c:v>
                </c:pt>
                <c:pt idx="5">
                  <c:v>30350</c:v>
                </c:pt>
                <c:pt idx="6">
                  <c:v>33370</c:v>
                </c:pt>
                <c:pt idx="7">
                  <c:v>34152</c:v>
                </c:pt>
                <c:pt idx="8">
                  <c:v>34810</c:v>
                </c:pt>
                <c:pt idx="9">
                  <c:v>35427</c:v>
                </c:pt>
                <c:pt idx="10">
                  <c:v>36620</c:v>
                </c:pt>
                <c:pt idx="11">
                  <c:v>37475</c:v>
                </c:pt>
                <c:pt idx="12">
                  <c:v>37027</c:v>
                </c:pt>
                <c:pt idx="13">
                  <c:v>36067</c:v>
                </c:pt>
                <c:pt idx="14">
                  <c:v>36595</c:v>
                </c:pt>
                <c:pt idx="15">
                  <c:v>36282</c:v>
                </c:pt>
                <c:pt idx="16">
                  <c:v>35544</c:v>
                </c:pt>
                <c:pt idx="17">
                  <c:v>34794</c:v>
                </c:pt>
                <c:pt idx="18">
                  <c:v>33947</c:v>
                </c:pt>
                <c:pt idx="19">
                  <c:v>34621</c:v>
                </c:pt>
                <c:pt idx="20">
                  <c:v>35371</c:v>
                </c:pt>
              </c:numCache>
            </c:numRef>
          </c:val>
          <c:smooth val="0"/>
          <c:extLst>
            <c:ext xmlns:c16="http://schemas.microsoft.com/office/drawing/2014/chart" uri="{C3380CC4-5D6E-409C-BE32-E72D297353CC}">
              <c16:uniqueId val="{00000001-646A-468E-972D-211A0715DDAF}"/>
            </c:ext>
          </c:extLst>
        </c:ser>
        <c:ser>
          <c:idx val="2"/>
          <c:order val="2"/>
          <c:tx>
            <c:strRef>
              <c:f>Åkerareal!$B$33</c:f>
              <c:strCache>
                <c:ptCount val="1"/>
                <c:pt idx="0">
                  <c:v>Potatis och sockerbetor</c:v>
                </c:pt>
              </c:strCache>
            </c:strRef>
          </c:tx>
          <c:spPr>
            <a:ln w="28575" cap="rnd">
              <a:solidFill>
                <a:schemeClr val="accent3"/>
              </a:solidFill>
              <a:round/>
            </a:ln>
            <a:effectLst/>
          </c:spPr>
          <c:marker>
            <c:symbol val="none"/>
          </c:marker>
          <c:cat>
            <c:strRef>
              <c:f>Åkerareal!$C$3:$W$3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Åkerareal!$C$33:$W$33</c:f>
              <c:numCache>
                <c:formatCode>0</c:formatCode>
                <c:ptCount val="21"/>
                <c:pt idx="0">
                  <c:v>765</c:v>
                </c:pt>
                <c:pt idx="1">
                  <c:v>739</c:v>
                </c:pt>
                <c:pt idx="2">
                  <c:v>752</c:v>
                </c:pt>
                <c:pt idx="3">
                  <c:v>785</c:v>
                </c:pt>
                <c:pt idx="4">
                  <c:v>725</c:v>
                </c:pt>
                <c:pt idx="5">
                  <c:v>811</c:v>
                </c:pt>
                <c:pt idx="6">
                  <c:v>873</c:v>
                </c:pt>
                <c:pt idx="7">
                  <c:v>863</c:v>
                </c:pt>
                <c:pt idx="8">
                  <c:v>885</c:v>
                </c:pt>
                <c:pt idx="9">
                  <c:v>931</c:v>
                </c:pt>
                <c:pt idx="10">
                  <c:v>964</c:v>
                </c:pt>
                <c:pt idx="11">
                  <c:v>934</c:v>
                </c:pt>
                <c:pt idx="12">
                  <c:v>1020</c:v>
                </c:pt>
                <c:pt idx="13">
                  <c:v>964</c:v>
                </c:pt>
                <c:pt idx="14">
                  <c:v>948</c:v>
                </c:pt>
                <c:pt idx="15">
                  <c:v>842</c:v>
                </c:pt>
                <c:pt idx="16">
                  <c:v>829</c:v>
                </c:pt>
                <c:pt idx="17">
                  <c:v>846</c:v>
                </c:pt>
                <c:pt idx="18">
                  <c:v>809</c:v>
                </c:pt>
                <c:pt idx="19">
                  <c:v>790</c:v>
                </c:pt>
                <c:pt idx="20">
                  <c:v>782</c:v>
                </c:pt>
              </c:numCache>
            </c:numRef>
          </c:val>
          <c:smooth val="0"/>
          <c:extLst>
            <c:ext xmlns:c16="http://schemas.microsoft.com/office/drawing/2014/chart" uri="{C3380CC4-5D6E-409C-BE32-E72D297353CC}">
              <c16:uniqueId val="{00000002-646A-468E-972D-211A0715DDAF}"/>
            </c:ext>
          </c:extLst>
        </c:ser>
        <c:ser>
          <c:idx val="3"/>
          <c:order val="3"/>
          <c:tx>
            <c:strRef>
              <c:f>Åkerareal!$B$40</c:f>
              <c:strCache>
                <c:ptCount val="1"/>
                <c:pt idx="0">
                  <c:v>Oljeväxter</c:v>
                </c:pt>
              </c:strCache>
            </c:strRef>
          </c:tx>
          <c:spPr>
            <a:ln w="28575" cap="rnd">
              <a:solidFill>
                <a:schemeClr val="accent4"/>
              </a:solidFill>
              <a:round/>
            </a:ln>
            <a:effectLst/>
          </c:spPr>
          <c:marker>
            <c:symbol val="none"/>
          </c:marker>
          <c:cat>
            <c:strRef>
              <c:f>Åkerareal!$C$3:$W$3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Åkerareal!$C$40:$W$40</c:f>
              <c:numCache>
                <c:formatCode>0</c:formatCode>
                <c:ptCount val="21"/>
                <c:pt idx="0">
                  <c:v>554</c:v>
                </c:pt>
                <c:pt idx="1">
                  <c:v>256</c:v>
                </c:pt>
                <c:pt idx="2">
                  <c:v>338</c:v>
                </c:pt>
                <c:pt idx="3">
                  <c:v>383</c:v>
                </c:pt>
                <c:pt idx="4">
                  <c:v>464</c:v>
                </c:pt>
                <c:pt idx="5">
                  <c:v>674</c:v>
                </c:pt>
                <c:pt idx="6">
                  <c:v>660</c:v>
                </c:pt>
                <c:pt idx="7">
                  <c:v>596</c:v>
                </c:pt>
                <c:pt idx="8">
                  <c:v>485</c:v>
                </c:pt>
                <c:pt idx="9">
                  <c:v>502</c:v>
                </c:pt>
                <c:pt idx="10">
                  <c:v>574</c:v>
                </c:pt>
                <c:pt idx="11">
                  <c:v>778</c:v>
                </c:pt>
                <c:pt idx="12">
                  <c:v>759</c:v>
                </c:pt>
                <c:pt idx="13">
                  <c:v>793</c:v>
                </c:pt>
                <c:pt idx="14">
                  <c:v>877</c:v>
                </c:pt>
                <c:pt idx="15">
                  <c:v>308</c:v>
                </c:pt>
                <c:pt idx="16">
                  <c:v>263</c:v>
                </c:pt>
                <c:pt idx="17">
                  <c:v>334</c:v>
                </c:pt>
                <c:pt idx="18">
                  <c:v>244</c:v>
                </c:pt>
                <c:pt idx="19">
                  <c:v>269</c:v>
                </c:pt>
                <c:pt idx="20">
                  <c:v>170</c:v>
                </c:pt>
              </c:numCache>
            </c:numRef>
          </c:val>
          <c:smooth val="0"/>
          <c:extLst>
            <c:ext xmlns:c16="http://schemas.microsoft.com/office/drawing/2014/chart" uri="{C3380CC4-5D6E-409C-BE32-E72D297353CC}">
              <c16:uniqueId val="{00000003-646A-468E-972D-211A0715DDAF}"/>
            </c:ext>
          </c:extLst>
        </c:ser>
        <c:ser>
          <c:idx val="4"/>
          <c:order val="4"/>
          <c:tx>
            <c:strRef>
              <c:f>Åkerareal!$B$42</c:f>
              <c:strCache>
                <c:ptCount val="1"/>
                <c:pt idx="0">
                  <c:v>Träda</c:v>
                </c:pt>
              </c:strCache>
            </c:strRef>
          </c:tx>
          <c:spPr>
            <a:ln w="28575" cap="rnd">
              <a:solidFill>
                <a:schemeClr val="accent5"/>
              </a:solidFill>
              <a:round/>
            </a:ln>
            <a:effectLst/>
          </c:spPr>
          <c:marker>
            <c:symbol val="none"/>
          </c:marker>
          <c:cat>
            <c:strRef>
              <c:f>Åkerareal!$C$3:$W$3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Åkerareal!$C$42:$W$42</c:f>
              <c:numCache>
                <c:formatCode>0</c:formatCode>
                <c:ptCount val="21"/>
                <c:pt idx="0">
                  <c:v>4795</c:v>
                </c:pt>
                <c:pt idx="1">
                  <c:v>4360</c:v>
                </c:pt>
                <c:pt idx="2">
                  <c:v>4699</c:v>
                </c:pt>
                <c:pt idx="3">
                  <c:v>4998</c:v>
                </c:pt>
                <c:pt idx="4">
                  <c:v>5647</c:v>
                </c:pt>
                <c:pt idx="5">
                  <c:v>5494</c:v>
                </c:pt>
                <c:pt idx="6">
                  <c:v>7772</c:v>
                </c:pt>
                <c:pt idx="7">
                  <c:v>7890</c:v>
                </c:pt>
                <c:pt idx="8">
                  <c:v>7251</c:v>
                </c:pt>
                <c:pt idx="9">
                  <c:v>4065</c:v>
                </c:pt>
                <c:pt idx="10">
                  <c:v>4467</c:v>
                </c:pt>
                <c:pt idx="11">
                  <c:v>5179</c:v>
                </c:pt>
                <c:pt idx="12">
                  <c:v>4610</c:v>
                </c:pt>
                <c:pt idx="13">
                  <c:v>4634</c:v>
                </c:pt>
                <c:pt idx="14">
                  <c:v>4483</c:v>
                </c:pt>
                <c:pt idx="15">
                  <c:v>3764</c:v>
                </c:pt>
                <c:pt idx="16">
                  <c:v>4363</c:v>
                </c:pt>
                <c:pt idx="17">
                  <c:v>4193</c:v>
                </c:pt>
                <c:pt idx="18">
                  <c:v>4082</c:v>
                </c:pt>
                <c:pt idx="19">
                  <c:v>3761</c:v>
                </c:pt>
                <c:pt idx="20">
                  <c:v>3097</c:v>
                </c:pt>
              </c:numCache>
            </c:numRef>
          </c:val>
          <c:smooth val="0"/>
          <c:extLst>
            <c:ext xmlns:c16="http://schemas.microsoft.com/office/drawing/2014/chart" uri="{C3380CC4-5D6E-409C-BE32-E72D297353CC}">
              <c16:uniqueId val="{00000004-646A-468E-972D-211A0715DDAF}"/>
            </c:ext>
          </c:extLst>
        </c:ser>
        <c:ser>
          <c:idx val="5"/>
          <c:order val="5"/>
          <c:tx>
            <c:strRef>
              <c:f>Åkerareal!$B$55</c:f>
              <c:strCache>
                <c:ptCount val="1"/>
                <c:pt idx="0">
                  <c:v>Övrigt</c:v>
                </c:pt>
              </c:strCache>
            </c:strRef>
          </c:tx>
          <c:spPr>
            <a:ln w="28575" cap="rnd">
              <a:solidFill>
                <a:schemeClr val="accent6"/>
              </a:solidFill>
              <a:round/>
            </a:ln>
            <a:effectLst/>
          </c:spPr>
          <c:marker>
            <c:symbol val="none"/>
          </c:marker>
          <c:cat>
            <c:strRef>
              <c:f>Åkerareal!$C$3:$W$3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Åkerareal!$C$55:$W$55</c:f>
              <c:numCache>
                <c:formatCode>0</c:formatCode>
                <c:ptCount val="21"/>
                <c:pt idx="0">
                  <c:v>1584</c:v>
                </c:pt>
                <c:pt idx="1">
                  <c:v>3979</c:v>
                </c:pt>
                <c:pt idx="2">
                  <c:v>3844</c:v>
                </c:pt>
                <c:pt idx="3">
                  <c:v>3560</c:v>
                </c:pt>
                <c:pt idx="4">
                  <c:v>2973</c:v>
                </c:pt>
                <c:pt idx="5">
                  <c:v>2609</c:v>
                </c:pt>
                <c:pt idx="6">
                  <c:v>2540</c:v>
                </c:pt>
                <c:pt idx="7">
                  <c:v>2002</c:v>
                </c:pt>
                <c:pt idx="8">
                  <c:v>1268</c:v>
                </c:pt>
                <c:pt idx="9">
                  <c:v>1191</c:v>
                </c:pt>
                <c:pt idx="10">
                  <c:v>1250</c:v>
                </c:pt>
                <c:pt idx="11">
                  <c:v>1441</c:v>
                </c:pt>
                <c:pt idx="12">
                  <c:v>1329</c:v>
                </c:pt>
                <c:pt idx="13">
                  <c:v>1307</c:v>
                </c:pt>
                <c:pt idx="14">
                  <c:v>1184</c:v>
                </c:pt>
                <c:pt idx="15">
                  <c:v>1172</c:v>
                </c:pt>
                <c:pt idx="16">
                  <c:v>1310</c:v>
                </c:pt>
                <c:pt idx="17">
                  <c:v>1550</c:v>
                </c:pt>
                <c:pt idx="18">
                  <c:v>1514</c:v>
                </c:pt>
                <c:pt idx="19">
                  <c:v>1591</c:v>
                </c:pt>
                <c:pt idx="20">
                  <c:v>1577</c:v>
                </c:pt>
              </c:numCache>
            </c:numRef>
          </c:val>
          <c:smooth val="0"/>
          <c:extLst>
            <c:ext xmlns:c16="http://schemas.microsoft.com/office/drawing/2014/chart" uri="{C3380CC4-5D6E-409C-BE32-E72D297353CC}">
              <c16:uniqueId val="{00000005-646A-468E-972D-211A0715DDAF}"/>
            </c:ext>
          </c:extLst>
        </c:ser>
        <c:dLbls>
          <c:showLegendKey val="0"/>
          <c:showVal val="0"/>
          <c:showCatName val="0"/>
          <c:showSerName val="0"/>
          <c:showPercent val="0"/>
          <c:showBubbleSize val="0"/>
        </c:dLbls>
        <c:smooth val="0"/>
        <c:axId val="1039455656"/>
        <c:axId val="1039456312"/>
      </c:lineChart>
      <c:catAx>
        <c:axId val="103945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56312"/>
        <c:crosses val="autoZero"/>
        <c:auto val="1"/>
        <c:lblAlgn val="ctr"/>
        <c:lblOffset val="100"/>
        <c:noMultiLvlLbl val="0"/>
      </c:catAx>
      <c:valAx>
        <c:axId val="1039456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55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Åkermarkens användning i Dalarnas län, 1999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Åkerareal!$C$3</c:f>
              <c:strCache>
                <c:ptCount val="1"/>
                <c:pt idx="0">
                  <c:v>1999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9C-4A7C-A4D5-76C72440D1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9C-4A7C-A4D5-76C72440D1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9C-4A7C-A4D5-76C72440D1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9C-4A7C-A4D5-76C72440D1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9C-4A7C-A4D5-76C72440D1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9C-4A7C-A4D5-76C72440D1A2}"/>
              </c:ext>
            </c:extLst>
          </c:dPt>
          <c:cat>
            <c:strRef>
              <c:f>(Åkerareal!$B$18,Åkerareal!$B$28,Åkerareal!$B$33,Åkerareal!$B$40,Åkerareal!$B$42,Åkerareal!$B$55)</c:f>
              <c:strCache>
                <c:ptCount val="6"/>
                <c:pt idx="0">
                  <c:v>Spannmål</c:v>
                </c:pt>
                <c:pt idx="1">
                  <c:v>Vall- och grönfoderväxter</c:v>
                </c:pt>
                <c:pt idx="2">
                  <c:v>Potatis och sockerbetor</c:v>
                </c:pt>
                <c:pt idx="3">
                  <c:v>Oljeväxter</c:v>
                </c:pt>
                <c:pt idx="4">
                  <c:v>Träda</c:v>
                </c:pt>
                <c:pt idx="5">
                  <c:v>Övrigt</c:v>
                </c:pt>
              </c:strCache>
            </c:strRef>
          </c:cat>
          <c:val>
            <c:numRef>
              <c:f>(Åkerareal!$C$18,Åkerareal!$C$28,Åkerareal!$C$33,Åkerareal!$C$40,Åkerareal!$C$42,Åkerareal!$C$55)</c:f>
              <c:numCache>
                <c:formatCode>0</c:formatCode>
                <c:ptCount val="6"/>
                <c:pt idx="0">
                  <c:v>23634</c:v>
                </c:pt>
                <c:pt idx="1">
                  <c:v>30616</c:v>
                </c:pt>
                <c:pt idx="2">
                  <c:v>765</c:v>
                </c:pt>
                <c:pt idx="3">
                  <c:v>554</c:v>
                </c:pt>
                <c:pt idx="4">
                  <c:v>4795</c:v>
                </c:pt>
                <c:pt idx="5">
                  <c:v>1584</c:v>
                </c:pt>
              </c:numCache>
            </c:numRef>
          </c:val>
          <c:extLst>
            <c:ext xmlns:c16="http://schemas.microsoft.com/office/drawing/2014/chart" uri="{C3380CC4-5D6E-409C-BE32-E72D297353CC}">
              <c16:uniqueId val="{00000000-813C-44A1-A7C2-47264F946A8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Åkermarkens användning i Dalarnas län,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Åkerareal!$W$3</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32-465A-918A-D08148EACD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32-465A-918A-D08148EACD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32-465A-918A-D08148EACD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32-465A-918A-D08148EACD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32-465A-918A-D08148EACD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32-465A-918A-D08148EACD39}"/>
              </c:ext>
            </c:extLst>
          </c:dPt>
          <c:cat>
            <c:strRef>
              <c:f>(Åkerareal!$B$18,Åkerareal!$B$28,Åkerareal!$B$33,Åkerareal!$B$40,Åkerareal!$B$42,Åkerareal!$B$55)</c:f>
              <c:strCache>
                <c:ptCount val="6"/>
                <c:pt idx="0">
                  <c:v>Spannmål</c:v>
                </c:pt>
                <c:pt idx="1">
                  <c:v>Vall- och grönfoderväxter</c:v>
                </c:pt>
                <c:pt idx="2">
                  <c:v>Potatis och sockerbetor</c:v>
                </c:pt>
                <c:pt idx="3">
                  <c:v>Oljeväxter</c:v>
                </c:pt>
                <c:pt idx="4">
                  <c:v>Träda</c:v>
                </c:pt>
                <c:pt idx="5">
                  <c:v>Övrigt</c:v>
                </c:pt>
              </c:strCache>
            </c:strRef>
          </c:cat>
          <c:val>
            <c:numRef>
              <c:f>(Åkerareal!$W$18,Åkerareal!$W$28,Åkerareal!$W$33,Åkerareal!$W$40,Åkerareal!$W$42,Åkerareal!$W$55)</c:f>
              <c:numCache>
                <c:formatCode>0</c:formatCode>
                <c:ptCount val="6"/>
                <c:pt idx="0">
                  <c:v>17370</c:v>
                </c:pt>
                <c:pt idx="1">
                  <c:v>35371</c:v>
                </c:pt>
                <c:pt idx="2">
                  <c:v>782</c:v>
                </c:pt>
                <c:pt idx="3">
                  <c:v>170</c:v>
                </c:pt>
                <c:pt idx="4">
                  <c:v>3097</c:v>
                </c:pt>
                <c:pt idx="5">
                  <c:v>1577</c:v>
                </c:pt>
              </c:numCache>
            </c:numRef>
          </c:val>
          <c:extLst>
            <c:ext xmlns:c16="http://schemas.microsoft.com/office/drawing/2014/chart" uri="{C3380CC4-5D6E-409C-BE32-E72D297353CC}">
              <c16:uniqueId val="{00000000-A91B-48CC-902B-6B34C922E0F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Spannmålsodlingens arealfördelning i Dalarnas län, 1999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Åkerareal!$AI$3</c:f>
              <c:strCache>
                <c:ptCount val="1"/>
                <c:pt idx="0">
                  <c:v>1999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5D-4ACB-95DC-5E32C09EB2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5D-4ACB-95DC-5E32C09EB2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5D-4ACB-95DC-5E32C09EB2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5D-4ACB-95DC-5E32C09EB2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5D-4ACB-95DC-5E32C09EB2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5D-4ACB-95DC-5E32C09EB2D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75D-4ACB-95DC-5E32C09EB2D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75D-4ACB-95DC-5E32C09EB2D9}"/>
              </c:ext>
            </c:extLst>
          </c:dPt>
          <c:cat>
            <c:strRef>
              <c:f>Åkerareal!$AH$4:$AH$11</c:f>
              <c:strCache>
                <c:ptCount val="8"/>
                <c:pt idx="0">
                  <c:v>Höstvete</c:v>
                </c:pt>
                <c:pt idx="1">
                  <c:v>Vårvete</c:v>
                </c:pt>
                <c:pt idx="2">
                  <c:v>Råg</c:v>
                </c:pt>
                <c:pt idx="3">
                  <c:v>Höstkorn</c:v>
                </c:pt>
                <c:pt idx="4">
                  <c:v>Vårkorn</c:v>
                </c:pt>
                <c:pt idx="5">
                  <c:v>Havre</c:v>
                </c:pt>
                <c:pt idx="6">
                  <c:v>Rågvete</c:v>
                </c:pt>
                <c:pt idx="7">
                  <c:v>Blandsäd (stråsäd)</c:v>
                </c:pt>
              </c:strCache>
            </c:strRef>
          </c:cat>
          <c:val>
            <c:numRef>
              <c:f>Åkerareal!$AI$4:$AI$11</c:f>
              <c:numCache>
                <c:formatCode>0</c:formatCode>
                <c:ptCount val="8"/>
                <c:pt idx="0">
                  <c:v>518</c:v>
                </c:pt>
                <c:pt idx="1">
                  <c:v>194</c:v>
                </c:pt>
                <c:pt idx="2">
                  <c:v>104</c:v>
                </c:pt>
                <c:pt idx="3">
                  <c:v>0</c:v>
                </c:pt>
                <c:pt idx="4">
                  <c:v>17230</c:v>
                </c:pt>
                <c:pt idx="5">
                  <c:v>5198</c:v>
                </c:pt>
                <c:pt idx="6">
                  <c:v>38</c:v>
                </c:pt>
                <c:pt idx="7">
                  <c:v>352</c:v>
                </c:pt>
              </c:numCache>
            </c:numRef>
          </c:val>
          <c:extLst>
            <c:ext xmlns:c16="http://schemas.microsoft.com/office/drawing/2014/chart" uri="{C3380CC4-5D6E-409C-BE32-E72D297353CC}">
              <c16:uniqueId val="{00000000-070E-4A1B-B845-F7918F1445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Spannmålsodlingens arealfördelning i Dalarnas län,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Åkerareal!$BC$3</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EB-4DF9-A799-FD87E2B2B9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EB-4DF9-A799-FD87E2B2B9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EB-4DF9-A799-FD87E2B2B9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EB-4DF9-A799-FD87E2B2B9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CEB-4DF9-A799-FD87E2B2B9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CEB-4DF9-A799-FD87E2B2B9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CEB-4DF9-A799-FD87E2B2B9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CEB-4DF9-A799-FD87E2B2B914}"/>
              </c:ext>
            </c:extLst>
          </c:dPt>
          <c:cat>
            <c:strRef>
              <c:f>Åkerareal!$AH$4:$AH$11</c:f>
              <c:strCache>
                <c:ptCount val="8"/>
                <c:pt idx="0">
                  <c:v>Höstvete</c:v>
                </c:pt>
                <c:pt idx="1">
                  <c:v>Vårvete</c:v>
                </c:pt>
                <c:pt idx="2">
                  <c:v>Råg</c:v>
                </c:pt>
                <c:pt idx="3">
                  <c:v>Höstkorn</c:v>
                </c:pt>
                <c:pt idx="4">
                  <c:v>Vårkorn</c:v>
                </c:pt>
                <c:pt idx="5">
                  <c:v>Havre</c:v>
                </c:pt>
                <c:pt idx="6">
                  <c:v>Rågvete</c:v>
                </c:pt>
                <c:pt idx="7">
                  <c:v>Blandsäd (stråsäd)</c:v>
                </c:pt>
              </c:strCache>
            </c:strRef>
          </c:cat>
          <c:val>
            <c:numRef>
              <c:f>Åkerareal!$BC$4:$BC$11</c:f>
              <c:numCache>
                <c:formatCode>0</c:formatCode>
                <c:ptCount val="8"/>
                <c:pt idx="0">
                  <c:v>2951</c:v>
                </c:pt>
                <c:pt idx="1">
                  <c:v>2056</c:v>
                </c:pt>
                <c:pt idx="2">
                  <c:v>444</c:v>
                </c:pt>
                <c:pt idx="3">
                  <c:v>21</c:v>
                </c:pt>
                <c:pt idx="4">
                  <c:v>7216</c:v>
                </c:pt>
                <c:pt idx="5">
                  <c:v>4534</c:v>
                </c:pt>
                <c:pt idx="6">
                  <c:v>116</c:v>
                </c:pt>
                <c:pt idx="7">
                  <c:v>32</c:v>
                </c:pt>
              </c:numCache>
            </c:numRef>
          </c:val>
          <c:extLst>
            <c:ext xmlns:c16="http://schemas.microsoft.com/office/drawing/2014/chart" uri="{C3380CC4-5D6E-409C-BE32-E72D297353CC}">
              <c16:uniqueId val="{00000000-33DF-4DD2-BD7E-2883C6CA3D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Åker-</a:t>
            </a:r>
            <a:r>
              <a:rPr lang="sv-SE" baseline="0"/>
              <a:t> och spannmålsareal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Åkerareal!$AH$12</c:f>
              <c:strCache>
                <c:ptCount val="1"/>
                <c:pt idx="0">
                  <c:v>Spannmål</c:v>
                </c:pt>
              </c:strCache>
            </c:strRef>
          </c:tx>
          <c:spPr>
            <a:ln w="28575" cap="rnd">
              <a:solidFill>
                <a:schemeClr val="accent1"/>
              </a:solidFill>
              <a:round/>
            </a:ln>
            <a:effectLst/>
          </c:spPr>
          <c:marker>
            <c:symbol val="none"/>
          </c:marker>
          <c:cat>
            <c:strRef>
              <c:f>Åkerareal!$AI$3:$BC$3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Åkerareal!$AI$12:$BC$12</c:f>
              <c:numCache>
                <c:formatCode>General</c:formatCode>
                <c:ptCount val="21"/>
                <c:pt idx="0">
                  <c:v>23634</c:v>
                </c:pt>
                <c:pt idx="1">
                  <c:v>23872</c:v>
                </c:pt>
                <c:pt idx="2">
                  <c:v>21681</c:v>
                </c:pt>
                <c:pt idx="3">
                  <c:v>20666</c:v>
                </c:pt>
                <c:pt idx="4">
                  <c:v>20819</c:v>
                </c:pt>
                <c:pt idx="5">
                  <c:v>20620</c:v>
                </c:pt>
                <c:pt idx="6">
                  <c:v>18028</c:v>
                </c:pt>
                <c:pt idx="7">
                  <c:v>16422</c:v>
                </c:pt>
                <c:pt idx="8">
                  <c:v>16479</c:v>
                </c:pt>
                <c:pt idx="9">
                  <c:v>18713</c:v>
                </c:pt>
                <c:pt idx="10">
                  <c:v>17741</c:v>
                </c:pt>
                <c:pt idx="11">
                  <c:v>15493</c:v>
                </c:pt>
                <c:pt idx="12">
                  <c:v>15887</c:v>
                </c:pt>
                <c:pt idx="13">
                  <c:v>16428</c:v>
                </c:pt>
                <c:pt idx="14">
                  <c:v>16252</c:v>
                </c:pt>
                <c:pt idx="15">
                  <c:v>17368</c:v>
                </c:pt>
                <c:pt idx="16">
                  <c:v>17185</c:v>
                </c:pt>
                <c:pt idx="17">
                  <c:v>17392</c:v>
                </c:pt>
                <c:pt idx="18">
                  <c:v>17796</c:v>
                </c:pt>
                <c:pt idx="19">
                  <c:v>17391</c:v>
                </c:pt>
                <c:pt idx="20">
                  <c:v>17370</c:v>
                </c:pt>
              </c:numCache>
            </c:numRef>
          </c:val>
          <c:smooth val="0"/>
          <c:extLst>
            <c:ext xmlns:c16="http://schemas.microsoft.com/office/drawing/2014/chart" uri="{C3380CC4-5D6E-409C-BE32-E72D297353CC}">
              <c16:uniqueId val="{00000000-B95A-4453-988F-0242E727D167}"/>
            </c:ext>
          </c:extLst>
        </c:ser>
        <c:ser>
          <c:idx val="1"/>
          <c:order val="1"/>
          <c:tx>
            <c:strRef>
              <c:f>Åkerareal!$AH$13</c:f>
              <c:strCache>
                <c:ptCount val="1"/>
                <c:pt idx="0">
                  <c:v>Total åkerareal</c:v>
                </c:pt>
              </c:strCache>
            </c:strRef>
          </c:tx>
          <c:spPr>
            <a:ln w="28575" cap="rnd">
              <a:solidFill>
                <a:schemeClr val="accent2"/>
              </a:solidFill>
              <a:round/>
            </a:ln>
            <a:effectLst/>
          </c:spPr>
          <c:marker>
            <c:symbol val="none"/>
          </c:marker>
          <c:cat>
            <c:strRef>
              <c:f>Åkerareal!$AI$3:$BC$3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Åkerareal!$AI$13:$BC$13</c:f>
              <c:numCache>
                <c:formatCode>0</c:formatCode>
                <c:ptCount val="21"/>
                <c:pt idx="0">
                  <c:v>61948</c:v>
                </c:pt>
                <c:pt idx="1">
                  <c:v>61281</c:v>
                </c:pt>
                <c:pt idx="2">
                  <c:v>61194</c:v>
                </c:pt>
                <c:pt idx="3">
                  <c:v>61196</c:v>
                </c:pt>
                <c:pt idx="4">
                  <c:v>60731</c:v>
                </c:pt>
                <c:pt idx="5">
                  <c:v>60565</c:v>
                </c:pt>
                <c:pt idx="6">
                  <c:v>63248</c:v>
                </c:pt>
                <c:pt idx="7">
                  <c:v>61942</c:v>
                </c:pt>
                <c:pt idx="8">
                  <c:v>61190</c:v>
                </c:pt>
                <c:pt idx="9">
                  <c:v>60854</c:v>
                </c:pt>
                <c:pt idx="10">
                  <c:v>61618</c:v>
                </c:pt>
                <c:pt idx="11">
                  <c:v>61339</c:v>
                </c:pt>
                <c:pt idx="12">
                  <c:v>60676</c:v>
                </c:pt>
                <c:pt idx="13">
                  <c:v>60283</c:v>
                </c:pt>
                <c:pt idx="14">
                  <c:v>60376</c:v>
                </c:pt>
                <c:pt idx="15">
                  <c:v>59854</c:v>
                </c:pt>
                <c:pt idx="16">
                  <c:v>59655</c:v>
                </c:pt>
                <c:pt idx="17">
                  <c:v>59346</c:v>
                </c:pt>
                <c:pt idx="18">
                  <c:v>58979</c:v>
                </c:pt>
                <c:pt idx="19">
                  <c:v>58764</c:v>
                </c:pt>
                <c:pt idx="20">
                  <c:v>58670</c:v>
                </c:pt>
              </c:numCache>
            </c:numRef>
          </c:val>
          <c:smooth val="0"/>
          <c:extLst>
            <c:ext xmlns:c16="http://schemas.microsoft.com/office/drawing/2014/chart" uri="{C3380CC4-5D6E-409C-BE32-E72D297353CC}">
              <c16:uniqueId val="{00000001-B95A-4453-988F-0242E727D167}"/>
            </c:ext>
          </c:extLst>
        </c:ser>
        <c:dLbls>
          <c:showLegendKey val="0"/>
          <c:showVal val="0"/>
          <c:showCatName val="0"/>
          <c:showSerName val="0"/>
          <c:showPercent val="0"/>
          <c:showBubbleSize val="0"/>
        </c:dLbls>
        <c:smooth val="0"/>
        <c:axId val="1150266112"/>
        <c:axId val="1150264472"/>
      </c:lineChart>
      <c:catAx>
        <c:axId val="11502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50264472"/>
        <c:crosses val="autoZero"/>
        <c:auto val="1"/>
        <c:lblAlgn val="ctr"/>
        <c:lblOffset val="100"/>
        <c:noMultiLvlLbl val="0"/>
      </c:catAx>
      <c:valAx>
        <c:axId val="115026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5026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årsarbetare inom livsmedelskedjan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'Näringsliv, LMK'!$A$71</c:f>
              <c:strCache>
                <c:ptCount val="1"/>
                <c:pt idx="0">
                  <c:v>Primärproduktion</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LMK'!$J$71:$L$71</c:f>
              <c:numCache>
                <c:formatCode>#,##0</c:formatCode>
                <c:ptCount val="3"/>
                <c:pt idx="0">
                  <c:v>374</c:v>
                </c:pt>
                <c:pt idx="1">
                  <c:v>364</c:v>
                </c:pt>
                <c:pt idx="2">
                  <c:v>383</c:v>
                </c:pt>
              </c:numCache>
            </c:numRef>
          </c:val>
          <c:extLst>
            <c:ext xmlns:c16="http://schemas.microsoft.com/office/drawing/2014/chart" uri="{C3380CC4-5D6E-409C-BE32-E72D297353CC}">
              <c16:uniqueId val="{00000000-FB2A-4B7D-8320-865A8D0827CA}"/>
            </c:ext>
          </c:extLst>
        </c:ser>
        <c:ser>
          <c:idx val="1"/>
          <c:order val="1"/>
          <c:tx>
            <c:strRef>
              <c:f>'Näringsliv, LMK'!$A$76</c:f>
              <c:strCache>
                <c:ptCount val="1"/>
                <c:pt idx="0">
                  <c:v>Livsmedelsindustri</c:v>
                </c:pt>
              </c:strCache>
            </c:strRef>
          </c:tx>
          <c:spPr>
            <a:solidFill>
              <a:schemeClr val="accent2"/>
            </a:solidFill>
            <a:ln>
              <a:noFill/>
            </a:ln>
            <a:effectLst/>
          </c:spPr>
          <c:invertIfNegative val="0"/>
          <c:cat>
            <c:strRef>
              <c:f>'Näringsliv, LMK'!$J$63:$L$63</c:f>
              <c:strCache>
                <c:ptCount val="3"/>
                <c:pt idx="0">
                  <c:v>2015</c:v>
                </c:pt>
                <c:pt idx="1">
                  <c:v>2016</c:v>
                </c:pt>
                <c:pt idx="2">
                  <c:v>2017</c:v>
                </c:pt>
              </c:strCache>
            </c:strRef>
          </c:cat>
          <c:val>
            <c:numRef>
              <c:f>'Näringsliv, LMK'!$J$76:$L$76</c:f>
              <c:numCache>
                <c:formatCode>#,##0</c:formatCode>
                <c:ptCount val="3"/>
                <c:pt idx="0">
                  <c:v>1170</c:v>
                </c:pt>
                <c:pt idx="1">
                  <c:v>1240</c:v>
                </c:pt>
                <c:pt idx="2">
                  <c:v>1236</c:v>
                </c:pt>
              </c:numCache>
            </c:numRef>
          </c:val>
          <c:extLst>
            <c:ext xmlns:c16="http://schemas.microsoft.com/office/drawing/2014/chart" uri="{C3380CC4-5D6E-409C-BE32-E72D297353CC}">
              <c16:uniqueId val="{00000001-FB2A-4B7D-8320-865A8D0827CA}"/>
            </c:ext>
          </c:extLst>
        </c:ser>
        <c:ser>
          <c:idx val="2"/>
          <c:order val="2"/>
          <c:tx>
            <c:strRef>
              <c:f>'Näringsliv, LMK'!$A$81</c:f>
              <c:strCache>
                <c:ptCount val="1"/>
                <c:pt idx="0">
                  <c:v>Livsmedelshandel</c:v>
                </c:pt>
              </c:strCache>
            </c:strRef>
          </c:tx>
          <c:spPr>
            <a:solidFill>
              <a:schemeClr val="accent3"/>
            </a:solidFill>
            <a:ln>
              <a:noFill/>
            </a:ln>
            <a:effectLst/>
          </c:spPr>
          <c:invertIfNegative val="0"/>
          <c:cat>
            <c:strRef>
              <c:f>'Näringsliv, LMK'!$J$63:$L$63</c:f>
              <c:strCache>
                <c:ptCount val="3"/>
                <c:pt idx="0">
                  <c:v>2015</c:v>
                </c:pt>
                <c:pt idx="1">
                  <c:v>2016</c:v>
                </c:pt>
                <c:pt idx="2">
                  <c:v>2017</c:v>
                </c:pt>
              </c:strCache>
            </c:strRef>
          </c:cat>
          <c:val>
            <c:numRef>
              <c:f>'Näringsliv, LMK'!$J$81:$L$81</c:f>
              <c:numCache>
                <c:formatCode>#,##0</c:formatCode>
                <c:ptCount val="3"/>
                <c:pt idx="0">
                  <c:v>3083</c:v>
                </c:pt>
                <c:pt idx="1">
                  <c:v>3121</c:v>
                </c:pt>
                <c:pt idx="2">
                  <c:v>3142</c:v>
                </c:pt>
              </c:numCache>
            </c:numRef>
          </c:val>
          <c:extLst>
            <c:ext xmlns:c16="http://schemas.microsoft.com/office/drawing/2014/chart" uri="{C3380CC4-5D6E-409C-BE32-E72D297353CC}">
              <c16:uniqueId val="{00000002-FB2A-4B7D-8320-865A8D0827CA}"/>
            </c:ext>
          </c:extLst>
        </c:ser>
        <c:ser>
          <c:idx val="3"/>
          <c:order val="3"/>
          <c:tx>
            <c:strRef>
              <c:f>'Näringsliv, LMK'!$A$86</c:f>
              <c:strCache>
                <c:ptCount val="1"/>
                <c:pt idx="0">
                  <c:v>Restaurang</c:v>
                </c:pt>
              </c:strCache>
            </c:strRef>
          </c:tx>
          <c:spPr>
            <a:solidFill>
              <a:schemeClr val="accent4"/>
            </a:solidFill>
            <a:ln>
              <a:noFill/>
            </a:ln>
            <a:effectLst/>
          </c:spPr>
          <c:invertIfNegative val="0"/>
          <c:cat>
            <c:strRef>
              <c:f>'Näringsliv, LMK'!$J$63:$L$63</c:f>
              <c:strCache>
                <c:ptCount val="3"/>
                <c:pt idx="0">
                  <c:v>2015</c:v>
                </c:pt>
                <c:pt idx="1">
                  <c:v>2016</c:v>
                </c:pt>
                <c:pt idx="2">
                  <c:v>2017</c:v>
                </c:pt>
              </c:strCache>
            </c:strRef>
          </c:cat>
          <c:val>
            <c:numRef>
              <c:f>'Näringsliv, LMK'!$J$86:$L$86</c:f>
              <c:numCache>
                <c:formatCode>#,##0</c:formatCode>
                <c:ptCount val="3"/>
                <c:pt idx="0">
                  <c:v>2146</c:v>
                </c:pt>
                <c:pt idx="1">
                  <c:v>2376</c:v>
                </c:pt>
                <c:pt idx="2">
                  <c:v>2302</c:v>
                </c:pt>
              </c:numCache>
            </c:numRef>
          </c:val>
          <c:extLst>
            <c:ext xmlns:c16="http://schemas.microsoft.com/office/drawing/2014/chart" uri="{C3380CC4-5D6E-409C-BE32-E72D297353CC}">
              <c16:uniqueId val="{00000003-FB2A-4B7D-8320-865A8D0827CA}"/>
            </c:ext>
          </c:extLst>
        </c:ser>
        <c:dLbls>
          <c:showLegendKey val="0"/>
          <c:showVal val="0"/>
          <c:showCatName val="0"/>
          <c:showSerName val="0"/>
          <c:showPercent val="0"/>
          <c:showBubbleSize val="0"/>
        </c:dLbls>
        <c:gapWidth val="150"/>
        <c:overlap val="100"/>
        <c:axId val="865215016"/>
        <c:axId val="865215672"/>
      </c:barChart>
      <c:catAx>
        <c:axId val="86521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15672"/>
        <c:crosses val="autoZero"/>
        <c:auto val="1"/>
        <c:lblAlgn val="ctr"/>
        <c:lblOffset val="100"/>
        <c:noMultiLvlLbl val="0"/>
      </c:catAx>
      <c:valAx>
        <c:axId val="865215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15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 för odling av spannmål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Åkerareal!$AH$12</c:f>
              <c:strCache>
                <c:ptCount val="1"/>
                <c:pt idx="0">
                  <c:v>Spannmål</c:v>
                </c:pt>
              </c:strCache>
            </c:strRef>
          </c:tx>
          <c:spPr>
            <a:ln w="28575" cap="rnd">
              <a:solidFill>
                <a:schemeClr val="accent1"/>
              </a:solidFill>
              <a:round/>
            </a:ln>
            <a:effectLst/>
          </c:spPr>
          <c:marker>
            <c:symbol val="none"/>
          </c:marker>
          <c:cat>
            <c:strRef>
              <c:f>Åkerareal!$AI$3:$BC$3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Åkerareal!$AI$12:$BC$12</c:f>
              <c:numCache>
                <c:formatCode>General</c:formatCode>
                <c:ptCount val="21"/>
                <c:pt idx="0">
                  <c:v>23634</c:v>
                </c:pt>
                <c:pt idx="1">
                  <c:v>23872</c:v>
                </c:pt>
                <c:pt idx="2">
                  <c:v>21681</c:v>
                </c:pt>
                <c:pt idx="3">
                  <c:v>20666</c:v>
                </c:pt>
                <c:pt idx="4">
                  <c:v>20819</c:v>
                </c:pt>
                <c:pt idx="5">
                  <c:v>20620</c:v>
                </c:pt>
                <c:pt idx="6">
                  <c:v>18028</c:v>
                </c:pt>
                <c:pt idx="7">
                  <c:v>16422</c:v>
                </c:pt>
                <c:pt idx="8">
                  <c:v>16479</c:v>
                </c:pt>
                <c:pt idx="9">
                  <c:v>18713</c:v>
                </c:pt>
                <c:pt idx="10">
                  <c:v>17741</c:v>
                </c:pt>
                <c:pt idx="11">
                  <c:v>15493</c:v>
                </c:pt>
                <c:pt idx="12">
                  <c:v>15887</c:v>
                </c:pt>
                <c:pt idx="13">
                  <c:v>16428</c:v>
                </c:pt>
                <c:pt idx="14">
                  <c:v>16252</c:v>
                </c:pt>
                <c:pt idx="15">
                  <c:v>17368</c:v>
                </c:pt>
                <c:pt idx="16">
                  <c:v>17185</c:v>
                </c:pt>
                <c:pt idx="17">
                  <c:v>17392</c:v>
                </c:pt>
                <c:pt idx="18">
                  <c:v>17796</c:v>
                </c:pt>
                <c:pt idx="19">
                  <c:v>17391</c:v>
                </c:pt>
                <c:pt idx="20">
                  <c:v>17370</c:v>
                </c:pt>
              </c:numCache>
            </c:numRef>
          </c:val>
          <c:smooth val="0"/>
          <c:extLst>
            <c:ext xmlns:c16="http://schemas.microsoft.com/office/drawing/2014/chart" uri="{C3380CC4-5D6E-409C-BE32-E72D297353CC}">
              <c16:uniqueId val="{00000000-A524-40EA-8D7C-F9BEDE2EFB5A}"/>
            </c:ext>
          </c:extLst>
        </c:ser>
        <c:dLbls>
          <c:showLegendKey val="0"/>
          <c:showVal val="0"/>
          <c:showCatName val="0"/>
          <c:showSerName val="0"/>
          <c:showPercent val="0"/>
          <c:showBubbleSize val="0"/>
        </c:dLbls>
        <c:smooth val="0"/>
        <c:axId val="1039507480"/>
        <c:axId val="1039510104"/>
      </c:lineChart>
      <c:catAx>
        <c:axId val="103950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510104"/>
        <c:crosses val="autoZero"/>
        <c:auto val="1"/>
        <c:lblAlgn val="ctr"/>
        <c:lblOffset val="100"/>
        <c:noMultiLvlLbl val="0"/>
      </c:catAx>
      <c:valAx>
        <c:axId val="1039510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50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Andel</a:t>
            </a:r>
            <a:r>
              <a:rPr lang="sv-SE" baseline="0"/>
              <a:t> av åkerarealen som används till s</a:t>
            </a:r>
            <a:r>
              <a:rPr lang="sv-SE"/>
              <a:t>pannmålsodling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Åkerareal!$AH$14</c:f>
              <c:strCache>
                <c:ptCount val="1"/>
                <c:pt idx="0">
                  <c:v>Spannmål</c:v>
                </c:pt>
              </c:strCache>
            </c:strRef>
          </c:tx>
          <c:spPr>
            <a:ln w="28575" cap="rnd">
              <a:solidFill>
                <a:schemeClr val="accent1"/>
              </a:solidFill>
              <a:round/>
            </a:ln>
            <a:effectLst/>
          </c:spPr>
          <c:marker>
            <c:symbol val="none"/>
          </c:marker>
          <c:cat>
            <c:strRef>
              <c:f>Åkerareal!$AI$3:$BC$3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Åkerareal!$AI$14:$BC$14</c:f>
              <c:numCache>
                <c:formatCode>General</c:formatCode>
                <c:ptCount val="21"/>
                <c:pt idx="0">
                  <c:v>0.38151352747465617</c:v>
                </c:pt>
                <c:pt idx="1">
                  <c:v>0.38954977888742026</c:v>
                </c:pt>
                <c:pt idx="2">
                  <c:v>0.3542994411216786</c:v>
                </c:pt>
                <c:pt idx="3">
                  <c:v>0.33770181057585463</c:v>
                </c:pt>
                <c:pt idx="4">
                  <c:v>0.34280680377401984</c:v>
                </c:pt>
                <c:pt idx="5">
                  <c:v>0.34046066209857179</c:v>
                </c:pt>
                <c:pt idx="6">
                  <c:v>0.28503668100177082</c:v>
                </c:pt>
                <c:pt idx="7">
                  <c:v>0.26511898227373992</c:v>
                </c:pt>
                <c:pt idx="8">
                  <c:v>0.26930871057362316</c:v>
                </c:pt>
                <c:pt idx="9">
                  <c:v>0.30750649094554178</c:v>
                </c:pt>
                <c:pt idx="10">
                  <c:v>0.28791911454445129</c:v>
                </c:pt>
                <c:pt idx="11">
                  <c:v>0.25257992468087187</c:v>
                </c:pt>
                <c:pt idx="12">
                  <c:v>0.26183334432065397</c:v>
                </c:pt>
                <c:pt idx="13">
                  <c:v>0.27251463928470715</c:v>
                </c:pt>
                <c:pt idx="14">
                  <c:v>0.26917980654564727</c:v>
                </c:pt>
                <c:pt idx="15">
                  <c:v>0.29017275370067164</c:v>
                </c:pt>
                <c:pt idx="16">
                  <c:v>0.28807308691643618</c:v>
                </c:pt>
                <c:pt idx="17">
                  <c:v>0.29306103191453509</c:v>
                </c:pt>
                <c:pt idx="18">
                  <c:v>0.30173451567507081</c:v>
                </c:pt>
                <c:pt idx="19">
                  <c:v>0.2959464978558301</c:v>
                </c:pt>
                <c:pt idx="20">
                  <c:v>0.2960627237088802</c:v>
                </c:pt>
              </c:numCache>
            </c:numRef>
          </c:val>
          <c:smooth val="0"/>
          <c:extLst>
            <c:ext xmlns:c16="http://schemas.microsoft.com/office/drawing/2014/chart" uri="{C3380CC4-5D6E-409C-BE32-E72D297353CC}">
              <c16:uniqueId val="{00000000-2E75-4B90-AC48-0E95F64F2149}"/>
            </c:ext>
          </c:extLst>
        </c:ser>
        <c:dLbls>
          <c:showLegendKey val="0"/>
          <c:showVal val="0"/>
          <c:showCatName val="0"/>
          <c:showSerName val="0"/>
          <c:showPercent val="0"/>
          <c:showBubbleSize val="0"/>
        </c:dLbls>
        <c:smooth val="0"/>
        <c:axId val="1039565536"/>
        <c:axId val="1039565864"/>
      </c:lineChart>
      <c:catAx>
        <c:axId val="103956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565864"/>
        <c:crosses val="autoZero"/>
        <c:auto val="1"/>
        <c:lblAlgn val="ctr"/>
        <c:lblOffset val="100"/>
        <c:noMultiLvlLbl val="0"/>
      </c:catAx>
      <c:valAx>
        <c:axId val="103956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56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a:t>
            </a:r>
            <a:r>
              <a:rPr lang="sv-SE" baseline="0"/>
              <a:t> för odling av oljeväxter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Åkerareal!$AH$37</c:f>
              <c:strCache>
                <c:ptCount val="1"/>
                <c:pt idx="0">
                  <c:v>Raps</c:v>
                </c:pt>
              </c:strCache>
            </c:strRef>
          </c:tx>
          <c:spPr>
            <a:ln w="28575" cap="rnd">
              <a:solidFill>
                <a:schemeClr val="accent1"/>
              </a:solidFill>
              <a:round/>
            </a:ln>
            <a:effectLst/>
          </c:spPr>
          <c:marker>
            <c:symbol val="none"/>
          </c:marker>
          <c:cat>
            <c:strRef>
              <c:f>Åkerareal!$AI$34:$BC$34</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Åkerareal!$AI$37:$BC$37</c:f>
              <c:numCache>
                <c:formatCode>0</c:formatCode>
                <c:ptCount val="21"/>
                <c:pt idx="0">
                  <c:v>19</c:v>
                </c:pt>
                <c:pt idx="1">
                  <c:v>1</c:v>
                </c:pt>
                <c:pt idx="2">
                  <c:v>0</c:v>
                </c:pt>
                <c:pt idx="3">
                  <c:v>15</c:v>
                </c:pt>
                <c:pt idx="4">
                  <c:v>14</c:v>
                </c:pt>
                <c:pt idx="5">
                  <c:v>36</c:v>
                </c:pt>
                <c:pt idx="6">
                  <c:v>114</c:v>
                </c:pt>
                <c:pt idx="7">
                  <c:v>204</c:v>
                </c:pt>
                <c:pt idx="8">
                  <c:v>94</c:v>
                </c:pt>
                <c:pt idx="9">
                  <c:v>105</c:v>
                </c:pt>
                <c:pt idx="10">
                  <c:v>132</c:v>
                </c:pt>
                <c:pt idx="11">
                  <c:v>293</c:v>
                </c:pt>
                <c:pt idx="12">
                  <c:v>221</c:v>
                </c:pt>
                <c:pt idx="13">
                  <c:v>244</c:v>
                </c:pt>
                <c:pt idx="14">
                  <c:v>231</c:v>
                </c:pt>
                <c:pt idx="15">
                  <c:v>215</c:v>
                </c:pt>
                <c:pt idx="16">
                  <c:v>232</c:v>
                </c:pt>
                <c:pt idx="17">
                  <c:v>331</c:v>
                </c:pt>
                <c:pt idx="18">
                  <c:v>627</c:v>
                </c:pt>
                <c:pt idx="19">
                  <c:v>366</c:v>
                </c:pt>
                <c:pt idx="20">
                  <c:v>321</c:v>
                </c:pt>
              </c:numCache>
            </c:numRef>
          </c:val>
          <c:smooth val="0"/>
          <c:extLst>
            <c:ext xmlns:c16="http://schemas.microsoft.com/office/drawing/2014/chart" uri="{C3380CC4-5D6E-409C-BE32-E72D297353CC}">
              <c16:uniqueId val="{00000000-44A2-4597-A493-79EDF827592D}"/>
            </c:ext>
          </c:extLst>
        </c:ser>
        <c:ser>
          <c:idx val="1"/>
          <c:order val="1"/>
          <c:tx>
            <c:strRef>
              <c:f>Åkerareal!$AH$40</c:f>
              <c:strCache>
                <c:ptCount val="1"/>
                <c:pt idx="0">
                  <c:v>Rybs</c:v>
                </c:pt>
              </c:strCache>
            </c:strRef>
          </c:tx>
          <c:spPr>
            <a:ln w="28575" cap="rnd">
              <a:solidFill>
                <a:schemeClr val="accent2"/>
              </a:solidFill>
              <a:round/>
            </a:ln>
            <a:effectLst/>
          </c:spPr>
          <c:marker>
            <c:symbol val="none"/>
          </c:marker>
          <c:cat>
            <c:strRef>
              <c:f>Åkerareal!$AI$34:$BC$34</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Åkerareal!$AI$40:$BC$40</c:f>
              <c:numCache>
                <c:formatCode>0</c:formatCode>
                <c:ptCount val="21"/>
                <c:pt idx="0">
                  <c:v>298</c:v>
                </c:pt>
                <c:pt idx="1">
                  <c:v>181</c:v>
                </c:pt>
                <c:pt idx="2">
                  <c:v>285</c:v>
                </c:pt>
                <c:pt idx="3">
                  <c:v>338</c:v>
                </c:pt>
                <c:pt idx="4">
                  <c:v>423</c:v>
                </c:pt>
                <c:pt idx="5">
                  <c:v>601</c:v>
                </c:pt>
                <c:pt idx="6">
                  <c:v>545</c:v>
                </c:pt>
                <c:pt idx="7">
                  <c:v>408</c:v>
                </c:pt>
                <c:pt idx="8">
                  <c:v>405</c:v>
                </c:pt>
                <c:pt idx="9">
                  <c:v>397</c:v>
                </c:pt>
                <c:pt idx="10">
                  <c:v>442</c:v>
                </c:pt>
                <c:pt idx="11">
                  <c:v>521</c:v>
                </c:pt>
                <c:pt idx="12">
                  <c:v>583</c:v>
                </c:pt>
                <c:pt idx="13">
                  <c:v>637</c:v>
                </c:pt>
                <c:pt idx="14">
                  <c:v>682</c:v>
                </c:pt>
                <c:pt idx="15">
                  <c:v>206</c:v>
                </c:pt>
                <c:pt idx="16">
                  <c:v>181</c:v>
                </c:pt>
                <c:pt idx="17">
                  <c:v>241</c:v>
                </c:pt>
                <c:pt idx="18">
                  <c:v>202</c:v>
                </c:pt>
                <c:pt idx="19">
                  <c:v>245</c:v>
                </c:pt>
                <c:pt idx="20">
                  <c:v>151</c:v>
                </c:pt>
              </c:numCache>
            </c:numRef>
          </c:val>
          <c:smooth val="0"/>
          <c:extLst>
            <c:ext xmlns:c16="http://schemas.microsoft.com/office/drawing/2014/chart" uri="{C3380CC4-5D6E-409C-BE32-E72D297353CC}">
              <c16:uniqueId val="{00000001-44A2-4597-A493-79EDF827592D}"/>
            </c:ext>
          </c:extLst>
        </c:ser>
        <c:ser>
          <c:idx val="2"/>
          <c:order val="2"/>
          <c:tx>
            <c:strRef>
              <c:f>Åkerareal!$AH$41</c:f>
              <c:strCache>
                <c:ptCount val="1"/>
                <c:pt idx="0">
                  <c:v>Oljelin</c:v>
                </c:pt>
              </c:strCache>
            </c:strRef>
          </c:tx>
          <c:spPr>
            <a:ln w="28575" cap="rnd">
              <a:solidFill>
                <a:schemeClr val="accent3"/>
              </a:solidFill>
              <a:round/>
            </a:ln>
            <a:effectLst/>
          </c:spPr>
          <c:marker>
            <c:symbol val="none"/>
          </c:marker>
          <c:cat>
            <c:strRef>
              <c:f>Åkerareal!$AI$34:$BC$34</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Åkerareal!$AI$41:$BC$41</c:f>
              <c:numCache>
                <c:formatCode>0</c:formatCode>
                <c:ptCount val="21"/>
                <c:pt idx="0">
                  <c:v>237</c:v>
                </c:pt>
                <c:pt idx="1">
                  <c:v>74</c:v>
                </c:pt>
                <c:pt idx="2">
                  <c:v>53</c:v>
                </c:pt>
                <c:pt idx="3">
                  <c:v>30</c:v>
                </c:pt>
                <c:pt idx="4">
                  <c:v>27</c:v>
                </c:pt>
                <c:pt idx="5">
                  <c:v>43</c:v>
                </c:pt>
                <c:pt idx="6">
                  <c:v>6</c:v>
                </c:pt>
                <c:pt idx="7">
                  <c:v>0</c:v>
                </c:pt>
                <c:pt idx="8">
                  <c:v>0</c:v>
                </c:pt>
                <c:pt idx="9">
                  <c:v>0</c:v>
                </c:pt>
                <c:pt idx="10">
                  <c:v>0</c:v>
                </c:pt>
                <c:pt idx="11">
                  <c:v>3</c:v>
                </c:pt>
                <c:pt idx="12">
                  <c:v>0</c:v>
                </c:pt>
                <c:pt idx="13">
                  <c:v>2</c:v>
                </c:pt>
                <c:pt idx="14">
                  <c:v>0</c:v>
                </c:pt>
                <c:pt idx="15">
                  <c:v>5</c:v>
                </c:pt>
                <c:pt idx="16">
                  <c:v>11</c:v>
                </c:pt>
                <c:pt idx="17">
                  <c:v>0</c:v>
                </c:pt>
                <c:pt idx="18">
                  <c:v>2</c:v>
                </c:pt>
                <c:pt idx="19">
                  <c:v>0</c:v>
                </c:pt>
                <c:pt idx="20">
                  <c:v>0</c:v>
                </c:pt>
              </c:numCache>
            </c:numRef>
          </c:val>
          <c:smooth val="0"/>
          <c:extLst>
            <c:ext xmlns:c16="http://schemas.microsoft.com/office/drawing/2014/chart" uri="{C3380CC4-5D6E-409C-BE32-E72D297353CC}">
              <c16:uniqueId val="{00000002-44A2-4597-A493-79EDF827592D}"/>
            </c:ext>
          </c:extLst>
        </c:ser>
        <c:dLbls>
          <c:showLegendKey val="0"/>
          <c:showVal val="0"/>
          <c:showCatName val="0"/>
          <c:showSerName val="0"/>
          <c:showPercent val="0"/>
          <c:showBubbleSize val="0"/>
        </c:dLbls>
        <c:smooth val="0"/>
        <c:axId val="1039352336"/>
        <c:axId val="1039353976"/>
      </c:lineChart>
      <c:catAx>
        <c:axId val="103935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53976"/>
        <c:crosses val="autoZero"/>
        <c:auto val="1"/>
        <c:lblAlgn val="ctr"/>
        <c:lblOffset val="100"/>
        <c:noMultiLvlLbl val="0"/>
      </c:catAx>
      <c:valAx>
        <c:axId val="1039353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5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a:t>
            </a:r>
            <a:r>
              <a:rPr lang="sv-SE" baseline="0"/>
              <a:t> för odling av o</a:t>
            </a:r>
            <a:r>
              <a:rPr lang="sv-SE"/>
              <a:t>ljeväxter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Åkerareal!$AH$42</c:f>
              <c:strCache>
                <c:ptCount val="1"/>
                <c:pt idx="0">
                  <c:v>Oljeväxter</c:v>
                </c:pt>
              </c:strCache>
            </c:strRef>
          </c:tx>
          <c:spPr>
            <a:ln w="28575" cap="rnd">
              <a:solidFill>
                <a:schemeClr val="accent1"/>
              </a:solidFill>
              <a:round/>
            </a:ln>
            <a:effectLst/>
          </c:spPr>
          <c:marker>
            <c:symbol val="none"/>
          </c:marker>
          <c:cat>
            <c:strRef>
              <c:f>Åkerareal!$AI$34:$BC$34</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Åkerareal!$AI$42:$BC$42</c:f>
              <c:numCache>
                <c:formatCode>0</c:formatCode>
                <c:ptCount val="21"/>
                <c:pt idx="0">
                  <c:v>554</c:v>
                </c:pt>
                <c:pt idx="1">
                  <c:v>256</c:v>
                </c:pt>
                <c:pt idx="2">
                  <c:v>338</c:v>
                </c:pt>
                <c:pt idx="3">
                  <c:v>383</c:v>
                </c:pt>
                <c:pt idx="4">
                  <c:v>464</c:v>
                </c:pt>
                <c:pt idx="5">
                  <c:v>680</c:v>
                </c:pt>
                <c:pt idx="6">
                  <c:v>665</c:v>
                </c:pt>
                <c:pt idx="7">
                  <c:v>612</c:v>
                </c:pt>
                <c:pt idx="8">
                  <c:v>499</c:v>
                </c:pt>
                <c:pt idx="9">
                  <c:v>502</c:v>
                </c:pt>
                <c:pt idx="10">
                  <c:v>574</c:v>
                </c:pt>
                <c:pt idx="11">
                  <c:v>817</c:v>
                </c:pt>
                <c:pt idx="12">
                  <c:v>804</c:v>
                </c:pt>
                <c:pt idx="13">
                  <c:v>883</c:v>
                </c:pt>
                <c:pt idx="14">
                  <c:v>913</c:v>
                </c:pt>
                <c:pt idx="15">
                  <c:v>426</c:v>
                </c:pt>
                <c:pt idx="16">
                  <c:v>424</c:v>
                </c:pt>
                <c:pt idx="17">
                  <c:v>572</c:v>
                </c:pt>
                <c:pt idx="18">
                  <c:v>831</c:v>
                </c:pt>
                <c:pt idx="19">
                  <c:v>611</c:v>
                </c:pt>
                <c:pt idx="20">
                  <c:v>472</c:v>
                </c:pt>
              </c:numCache>
            </c:numRef>
          </c:val>
          <c:smooth val="0"/>
          <c:extLst>
            <c:ext xmlns:c16="http://schemas.microsoft.com/office/drawing/2014/chart" uri="{C3380CC4-5D6E-409C-BE32-E72D297353CC}">
              <c16:uniqueId val="{00000000-956A-4094-AD4E-DA899DFF0E44}"/>
            </c:ext>
          </c:extLst>
        </c:ser>
        <c:dLbls>
          <c:showLegendKey val="0"/>
          <c:showVal val="0"/>
          <c:showCatName val="0"/>
          <c:showSerName val="0"/>
          <c:showPercent val="0"/>
          <c:showBubbleSize val="0"/>
        </c:dLbls>
        <c:smooth val="0"/>
        <c:axId val="1039447128"/>
        <c:axId val="1039448112"/>
      </c:lineChart>
      <c:catAx>
        <c:axId val="1039447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48112"/>
        <c:crosses val="autoZero"/>
        <c:auto val="1"/>
        <c:lblAlgn val="ctr"/>
        <c:lblOffset val="100"/>
        <c:noMultiLvlLbl val="0"/>
      </c:catAx>
      <c:valAx>
        <c:axId val="103944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447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Andel</a:t>
            </a:r>
            <a:r>
              <a:rPr lang="sv-SE" baseline="0"/>
              <a:t> raps, rybs och oljelin av areal som används till oljeväxter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percentStacked"/>
        <c:varyColors val="0"/>
        <c:ser>
          <c:idx val="0"/>
          <c:order val="0"/>
          <c:tx>
            <c:strRef>
              <c:f>Åkerareal!$AH$37</c:f>
              <c:strCache>
                <c:ptCount val="1"/>
                <c:pt idx="0">
                  <c:v>Raps</c:v>
                </c:pt>
              </c:strCache>
            </c:strRef>
          </c:tx>
          <c:spPr>
            <a:solidFill>
              <a:schemeClr val="accent1"/>
            </a:solidFill>
            <a:ln>
              <a:noFill/>
            </a:ln>
            <a:effectLst/>
          </c:spPr>
          <c:invertIfNegative val="0"/>
          <c:cat>
            <c:strRef>
              <c:f>Åkerareal!$AI$34:$BC$34</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Åkerareal!$AI$37:$BC$37</c:f>
              <c:numCache>
                <c:formatCode>0</c:formatCode>
                <c:ptCount val="21"/>
                <c:pt idx="0">
                  <c:v>19</c:v>
                </c:pt>
                <c:pt idx="1">
                  <c:v>1</c:v>
                </c:pt>
                <c:pt idx="2">
                  <c:v>0</c:v>
                </c:pt>
                <c:pt idx="3">
                  <c:v>15</c:v>
                </c:pt>
                <c:pt idx="4">
                  <c:v>14</c:v>
                </c:pt>
                <c:pt idx="5">
                  <c:v>36</c:v>
                </c:pt>
                <c:pt idx="6">
                  <c:v>114</c:v>
                </c:pt>
                <c:pt idx="7">
                  <c:v>204</c:v>
                </c:pt>
                <c:pt idx="8">
                  <c:v>94</c:v>
                </c:pt>
                <c:pt idx="9">
                  <c:v>105</c:v>
                </c:pt>
                <c:pt idx="10">
                  <c:v>132</c:v>
                </c:pt>
                <c:pt idx="11">
                  <c:v>293</c:v>
                </c:pt>
                <c:pt idx="12">
                  <c:v>221</c:v>
                </c:pt>
                <c:pt idx="13">
                  <c:v>244</c:v>
                </c:pt>
                <c:pt idx="14">
                  <c:v>231</c:v>
                </c:pt>
                <c:pt idx="15">
                  <c:v>215</c:v>
                </c:pt>
                <c:pt idx="16">
                  <c:v>232</c:v>
                </c:pt>
                <c:pt idx="17">
                  <c:v>331</c:v>
                </c:pt>
                <c:pt idx="18">
                  <c:v>627</c:v>
                </c:pt>
                <c:pt idx="19">
                  <c:v>366</c:v>
                </c:pt>
                <c:pt idx="20">
                  <c:v>321</c:v>
                </c:pt>
              </c:numCache>
            </c:numRef>
          </c:val>
          <c:extLst>
            <c:ext xmlns:c16="http://schemas.microsoft.com/office/drawing/2014/chart" uri="{C3380CC4-5D6E-409C-BE32-E72D297353CC}">
              <c16:uniqueId val="{00000000-137E-4086-86B1-5009004B7F12}"/>
            </c:ext>
          </c:extLst>
        </c:ser>
        <c:ser>
          <c:idx val="1"/>
          <c:order val="1"/>
          <c:tx>
            <c:strRef>
              <c:f>Åkerareal!$AH$40</c:f>
              <c:strCache>
                <c:ptCount val="1"/>
                <c:pt idx="0">
                  <c:v>Rybs</c:v>
                </c:pt>
              </c:strCache>
            </c:strRef>
          </c:tx>
          <c:spPr>
            <a:solidFill>
              <a:schemeClr val="accent2"/>
            </a:solidFill>
            <a:ln>
              <a:noFill/>
            </a:ln>
            <a:effectLst/>
          </c:spPr>
          <c:invertIfNegative val="0"/>
          <c:cat>
            <c:strRef>
              <c:f>Åkerareal!$AI$34:$BC$34</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Åkerareal!$AI$40:$BC$40</c:f>
              <c:numCache>
                <c:formatCode>0</c:formatCode>
                <c:ptCount val="21"/>
                <c:pt idx="0">
                  <c:v>298</c:v>
                </c:pt>
                <c:pt idx="1">
                  <c:v>181</c:v>
                </c:pt>
                <c:pt idx="2">
                  <c:v>285</c:v>
                </c:pt>
                <c:pt idx="3">
                  <c:v>338</c:v>
                </c:pt>
                <c:pt idx="4">
                  <c:v>423</c:v>
                </c:pt>
                <c:pt idx="5">
                  <c:v>601</c:v>
                </c:pt>
                <c:pt idx="6">
                  <c:v>545</c:v>
                </c:pt>
                <c:pt idx="7">
                  <c:v>408</c:v>
                </c:pt>
                <c:pt idx="8">
                  <c:v>405</c:v>
                </c:pt>
                <c:pt idx="9">
                  <c:v>397</c:v>
                </c:pt>
                <c:pt idx="10">
                  <c:v>442</c:v>
                </c:pt>
                <c:pt idx="11">
                  <c:v>521</c:v>
                </c:pt>
                <c:pt idx="12">
                  <c:v>583</c:v>
                </c:pt>
                <c:pt idx="13">
                  <c:v>637</c:v>
                </c:pt>
                <c:pt idx="14">
                  <c:v>682</c:v>
                </c:pt>
                <c:pt idx="15">
                  <c:v>206</c:v>
                </c:pt>
                <c:pt idx="16">
                  <c:v>181</c:v>
                </c:pt>
                <c:pt idx="17">
                  <c:v>241</c:v>
                </c:pt>
                <c:pt idx="18">
                  <c:v>202</c:v>
                </c:pt>
                <c:pt idx="19">
                  <c:v>245</c:v>
                </c:pt>
                <c:pt idx="20">
                  <c:v>151</c:v>
                </c:pt>
              </c:numCache>
            </c:numRef>
          </c:val>
          <c:extLst>
            <c:ext xmlns:c16="http://schemas.microsoft.com/office/drawing/2014/chart" uri="{C3380CC4-5D6E-409C-BE32-E72D297353CC}">
              <c16:uniqueId val="{00000001-137E-4086-86B1-5009004B7F12}"/>
            </c:ext>
          </c:extLst>
        </c:ser>
        <c:ser>
          <c:idx val="2"/>
          <c:order val="2"/>
          <c:tx>
            <c:strRef>
              <c:f>Åkerareal!$AH$41</c:f>
              <c:strCache>
                <c:ptCount val="1"/>
                <c:pt idx="0">
                  <c:v>Oljelin</c:v>
                </c:pt>
              </c:strCache>
            </c:strRef>
          </c:tx>
          <c:spPr>
            <a:solidFill>
              <a:schemeClr val="accent3"/>
            </a:solidFill>
            <a:ln>
              <a:noFill/>
            </a:ln>
            <a:effectLst/>
          </c:spPr>
          <c:invertIfNegative val="0"/>
          <c:cat>
            <c:strRef>
              <c:f>Åkerareal!$AI$34:$BC$34</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Åkerareal!$AI$41:$BC$41</c:f>
              <c:numCache>
                <c:formatCode>0</c:formatCode>
                <c:ptCount val="21"/>
                <c:pt idx="0">
                  <c:v>237</c:v>
                </c:pt>
                <c:pt idx="1">
                  <c:v>74</c:v>
                </c:pt>
                <c:pt idx="2">
                  <c:v>53</c:v>
                </c:pt>
                <c:pt idx="3">
                  <c:v>30</c:v>
                </c:pt>
                <c:pt idx="4">
                  <c:v>27</c:v>
                </c:pt>
                <c:pt idx="5">
                  <c:v>43</c:v>
                </c:pt>
                <c:pt idx="6">
                  <c:v>6</c:v>
                </c:pt>
                <c:pt idx="7">
                  <c:v>0</c:v>
                </c:pt>
                <c:pt idx="8">
                  <c:v>0</c:v>
                </c:pt>
                <c:pt idx="9">
                  <c:v>0</c:v>
                </c:pt>
                <c:pt idx="10">
                  <c:v>0</c:v>
                </c:pt>
                <c:pt idx="11">
                  <c:v>3</c:v>
                </c:pt>
                <c:pt idx="12">
                  <c:v>0</c:v>
                </c:pt>
                <c:pt idx="13">
                  <c:v>2</c:v>
                </c:pt>
                <c:pt idx="14">
                  <c:v>0</c:v>
                </c:pt>
                <c:pt idx="15">
                  <c:v>5</c:v>
                </c:pt>
                <c:pt idx="16">
                  <c:v>11</c:v>
                </c:pt>
                <c:pt idx="17">
                  <c:v>0</c:v>
                </c:pt>
                <c:pt idx="18">
                  <c:v>2</c:v>
                </c:pt>
                <c:pt idx="19">
                  <c:v>0</c:v>
                </c:pt>
                <c:pt idx="20">
                  <c:v>0</c:v>
                </c:pt>
              </c:numCache>
            </c:numRef>
          </c:val>
          <c:extLst>
            <c:ext xmlns:c16="http://schemas.microsoft.com/office/drawing/2014/chart" uri="{C3380CC4-5D6E-409C-BE32-E72D297353CC}">
              <c16:uniqueId val="{00000002-137E-4086-86B1-5009004B7F12}"/>
            </c:ext>
          </c:extLst>
        </c:ser>
        <c:dLbls>
          <c:showLegendKey val="0"/>
          <c:showVal val="0"/>
          <c:showCatName val="0"/>
          <c:showSerName val="0"/>
          <c:showPercent val="0"/>
          <c:showBubbleSize val="0"/>
        </c:dLbls>
        <c:gapWidth val="150"/>
        <c:overlap val="100"/>
        <c:axId val="1010729664"/>
        <c:axId val="1010732944"/>
      </c:barChart>
      <c:catAx>
        <c:axId val="10107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732944"/>
        <c:crosses val="autoZero"/>
        <c:auto val="1"/>
        <c:lblAlgn val="ctr"/>
        <c:lblOffset val="100"/>
        <c:noMultiLvlLbl val="0"/>
      </c:catAx>
      <c:valAx>
        <c:axId val="101073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Andel</a:t>
            </a:r>
            <a:r>
              <a:rPr lang="sv-SE" baseline="0"/>
              <a:t> av åkerarealen som används till odling av oljeväxter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Åkerareal!$AH$44</c:f>
              <c:strCache>
                <c:ptCount val="1"/>
                <c:pt idx="0">
                  <c:v>Oljeväxter</c:v>
                </c:pt>
              </c:strCache>
            </c:strRef>
          </c:tx>
          <c:spPr>
            <a:ln w="28575" cap="rnd">
              <a:solidFill>
                <a:schemeClr val="accent1"/>
              </a:solidFill>
              <a:round/>
            </a:ln>
            <a:effectLst/>
          </c:spPr>
          <c:marker>
            <c:symbol val="none"/>
          </c:marker>
          <c:cat>
            <c:strRef>
              <c:f>Åkerareal!$AI$34:$BC$34</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Åkerareal!$AI$44:$BC$44</c:f>
              <c:numCache>
                <c:formatCode>General</c:formatCode>
                <c:ptCount val="21"/>
                <c:pt idx="0">
                  <c:v>8.942984438561374E-3</c:v>
                </c:pt>
                <c:pt idx="1">
                  <c:v>4.1774775215809145E-3</c:v>
                </c:pt>
                <c:pt idx="2">
                  <c:v>5.5234173284962581E-3</c:v>
                </c:pt>
                <c:pt idx="3">
                  <c:v>6.2585789920909865E-3</c:v>
                </c:pt>
                <c:pt idx="4">
                  <c:v>7.6402496253972435E-3</c:v>
                </c:pt>
                <c:pt idx="5">
                  <c:v>1.122760670354165E-2</c:v>
                </c:pt>
                <c:pt idx="6">
                  <c:v>1.0514166455856311E-2</c:v>
                </c:pt>
                <c:pt idx="7">
                  <c:v>9.8802105195182587E-3</c:v>
                </c:pt>
                <c:pt idx="8">
                  <c:v>8.1549272756986438E-3</c:v>
                </c:pt>
                <c:pt idx="9">
                  <c:v>8.2492523088046801E-3</c:v>
                </c:pt>
                <c:pt idx="10">
                  <c:v>9.3154597682495368E-3</c:v>
                </c:pt>
                <c:pt idx="11">
                  <c:v>1.3319421575180554E-2</c:v>
                </c:pt>
                <c:pt idx="12">
                  <c:v>1.3250708682180763E-2</c:v>
                </c:pt>
                <c:pt idx="13">
                  <c:v>1.4647578919430021E-2</c:v>
                </c:pt>
                <c:pt idx="14">
                  <c:v>1.5121902742811713E-2</c:v>
                </c:pt>
                <c:pt idx="15">
                  <c:v>7.1173188091021482E-3</c:v>
                </c:pt>
                <c:pt idx="16">
                  <c:v>7.1075349928757022E-3</c:v>
                </c:pt>
                <c:pt idx="17">
                  <c:v>9.6383918039968999E-3</c:v>
                </c:pt>
                <c:pt idx="18">
                  <c:v>1.4089760762305227E-2</c:v>
                </c:pt>
                <c:pt idx="19">
                  <c:v>1.0397522292560071E-2</c:v>
                </c:pt>
                <c:pt idx="20">
                  <c:v>8.0449974433270833E-3</c:v>
                </c:pt>
              </c:numCache>
            </c:numRef>
          </c:val>
          <c:smooth val="0"/>
          <c:extLst>
            <c:ext xmlns:c16="http://schemas.microsoft.com/office/drawing/2014/chart" uri="{C3380CC4-5D6E-409C-BE32-E72D297353CC}">
              <c16:uniqueId val="{00000000-451A-479C-80E3-0B5019BC9F73}"/>
            </c:ext>
          </c:extLst>
        </c:ser>
        <c:dLbls>
          <c:showLegendKey val="0"/>
          <c:showVal val="0"/>
          <c:showCatName val="0"/>
          <c:showSerName val="0"/>
          <c:showPercent val="0"/>
          <c:showBubbleSize val="0"/>
        </c:dLbls>
        <c:smooth val="0"/>
        <c:axId val="1010853648"/>
        <c:axId val="1010852992"/>
      </c:lineChart>
      <c:catAx>
        <c:axId val="101085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852992"/>
        <c:crosses val="autoZero"/>
        <c:auto val="1"/>
        <c:lblAlgn val="ctr"/>
        <c:lblOffset val="100"/>
        <c:noMultiLvlLbl val="0"/>
      </c:catAx>
      <c:valAx>
        <c:axId val="101085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85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a:t>
            </a:r>
            <a:r>
              <a:rPr lang="sv-SE" baseline="0"/>
              <a:t> för odling av matpotatis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Åkerareal!$AH$63</c:f>
              <c:strCache>
                <c:ptCount val="1"/>
                <c:pt idx="0">
                  <c:v>Matpotatis</c:v>
                </c:pt>
              </c:strCache>
            </c:strRef>
          </c:tx>
          <c:spPr>
            <a:ln w="28575" cap="rnd">
              <a:solidFill>
                <a:schemeClr val="accent1"/>
              </a:solidFill>
              <a:round/>
            </a:ln>
            <a:effectLst/>
          </c:spPr>
          <c:marker>
            <c:symbol val="none"/>
          </c:marker>
          <c:cat>
            <c:strRef>
              <c:f>Åkerareal!$AI$62:$BC$62</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Åkerareal!$AI$63:$BC$63</c:f>
              <c:numCache>
                <c:formatCode>0</c:formatCode>
                <c:ptCount val="21"/>
                <c:pt idx="0">
                  <c:v>756</c:v>
                </c:pt>
                <c:pt idx="1">
                  <c:v>738</c:v>
                </c:pt>
                <c:pt idx="2">
                  <c:v>752</c:v>
                </c:pt>
                <c:pt idx="3">
                  <c:v>785</c:v>
                </c:pt>
                <c:pt idx="4">
                  <c:v>725</c:v>
                </c:pt>
                <c:pt idx="5">
                  <c:v>811</c:v>
                </c:pt>
                <c:pt idx="6">
                  <c:v>873</c:v>
                </c:pt>
                <c:pt idx="7">
                  <c:v>863</c:v>
                </c:pt>
                <c:pt idx="8">
                  <c:v>880</c:v>
                </c:pt>
                <c:pt idx="9">
                  <c:v>931</c:v>
                </c:pt>
                <c:pt idx="10">
                  <c:v>964</c:v>
                </c:pt>
                <c:pt idx="11">
                  <c:v>934</c:v>
                </c:pt>
                <c:pt idx="12">
                  <c:v>1015</c:v>
                </c:pt>
                <c:pt idx="13">
                  <c:v>964</c:v>
                </c:pt>
                <c:pt idx="14">
                  <c:v>948</c:v>
                </c:pt>
                <c:pt idx="15">
                  <c:v>842</c:v>
                </c:pt>
                <c:pt idx="16">
                  <c:v>829</c:v>
                </c:pt>
                <c:pt idx="17">
                  <c:v>846</c:v>
                </c:pt>
                <c:pt idx="18">
                  <c:v>809</c:v>
                </c:pt>
                <c:pt idx="19">
                  <c:v>790</c:v>
                </c:pt>
                <c:pt idx="20">
                  <c:v>782</c:v>
                </c:pt>
              </c:numCache>
            </c:numRef>
          </c:val>
          <c:smooth val="0"/>
          <c:extLst>
            <c:ext xmlns:c16="http://schemas.microsoft.com/office/drawing/2014/chart" uri="{C3380CC4-5D6E-409C-BE32-E72D297353CC}">
              <c16:uniqueId val="{00000000-9C53-4BF6-BE2B-FE4AA421C9FA}"/>
            </c:ext>
          </c:extLst>
        </c:ser>
        <c:dLbls>
          <c:showLegendKey val="0"/>
          <c:showVal val="0"/>
          <c:showCatName val="0"/>
          <c:showSerName val="0"/>
          <c:showPercent val="0"/>
          <c:showBubbleSize val="0"/>
        </c:dLbls>
        <c:smooth val="0"/>
        <c:axId val="1010851352"/>
        <c:axId val="1010844464"/>
      </c:lineChart>
      <c:catAx>
        <c:axId val="101085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844464"/>
        <c:crosses val="autoZero"/>
        <c:auto val="1"/>
        <c:lblAlgn val="ctr"/>
        <c:lblOffset val="100"/>
        <c:noMultiLvlLbl val="0"/>
      </c:catAx>
      <c:valAx>
        <c:axId val="1010844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851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Andel</a:t>
            </a:r>
            <a:r>
              <a:rPr lang="sv-SE" baseline="0"/>
              <a:t> av åkerarealen som används till matpotatisodling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Åkerareal!$AH$65</c:f>
              <c:strCache>
                <c:ptCount val="1"/>
                <c:pt idx="0">
                  <c:v>Matpotatis</c:v>
                </c:pt>
              </c:strCache>
            </c:strRef>
          </c:tx>
          <c:spPr>
            <a:ln w="28575" cap="rnd">
              <a:solidFill>
                <a:schemeClr val="accent1"/>
              </a:solidFill>
              <a:round/>
            </a:ln>
            <a:effectLst/>
          </c:spPr>
          <c:marker>
            <c:symbol val="none"/>
          </c:marker>
          <c:cat>
            <c:strRef>
              <c:f>Åkerareal!$AI$62:$BC$62</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Åkerareal!$AI$65:$BC$65</c:f>
              <c:numCache>
                <c:formatCode>General</c:formatCode>
                <c:ptCount val="21"/>
                <c:pt idx="0">
                  <c:v>1.220378381868664E-2</c:v>
                </c:pt>
                <c:pt idx="1">
                  <c:v>1.2042884417682479E-2</c:v>
                </c:pt>
                <c:pt idx="2">
                  <c:v>1.2288786482334869E-2</c:v>
                </c:pt>
                <c:pt idx="3">
                  <c:v>1.2827635793189098E-2</c:v>
                </c:pt>
                <c:pt idx="4">
                  <c:v>1.1937890039683194E-2</c:v>
                </c:pt>
                <c:pt idx="5">
                  <c:v>1.3390572112606291E-2</c:v>
                </c:pt>
                <c:pt idx="6">
                  <c:v>1.3802807993928662E-2</c:v>
                </c:pt>
                <c:pt idx="7">
                  <c:v>1.393238836330761E-2</c:v>
                </c:pt>
                <c:pt idx="8">
                  <c:v>1.4381434874979572E-2</c:v>
                </c:pt>
                <c:pt idx="9">
                  <c:v>1.5298912150392743E-2</c:v>
                </c:pt>
                <c:pt idx="10">
                  <c:v>1.5644779122983545E-2</c:v>
                </c:pt>
                <c:pt idx="11">
                  <c:v>1.5226854040659286E-2</c:v>
                </c:pt>
                <c:pt idx="12">
                  <c:v>1.6728195662205816E-2</c:v>
                </c:pt>
                <c:pt idx="13">
                  <c:v>1.5991241311812617E-2</c:v>
                </c:pt>
                <c:pt idx="14">
                  <c:v>1.5701603286073937E-2</c:v>
                </c:pt>
                <c:pt idx="15">
                  <c:v>1.4067564406723026E-2</c:v>
                </c:pt>
                <c:pt idx="16">
                  <c:v>1.3896571955410275E-2</c:v>
                </c:pt>
                <c:pt idx="17">
                  <c:v>1.4255383682135275E-2</c:v>
                </c:pt>
                <c:pt idx="18">
                  <c:v>1.371674663863409E-2</c:v>
                </c:pt>
                <c:pt idx="19">
                  <c:v>1.3443604928187325E-2</c:v>
                </c:pt>
                <c:pt idx="20">
                  <c:v>1.3328788137037669E-2</c:v>
                </c:pt>
              </c:numCache>
            </c:numRef>
          </c:val>
          <c:smooth val="0"/>
          <c:extLst>
            <c:ext xmlns:c16="http://schemas.microsoft.com/office/drawing/2014/chart" uri="{C3380CC4-5D6E-409C-BE32-E72D297353CC}">
              <c16:uniqueId val="{00000000-BFD2-4D19-B432-1B776AEA9351}"/>
            </c:ext>
          </c:extLst>
        </c:ser>
        <c:dLbls>
          <c:showLegendKey val="0"/>
          <c:showVal val="0"/>
          <c:showCatName val="0"/>
          <c:showSerName val="0"/>
          <c:showPercent val="0"/>
          <c:showBubbleSize val="0"/>
        </c:dLbls>
        <c:smooth val="0"/>
        <c:axId val="1010709328"/>
        <c:axId val="1010708672"/>
      </c:lineChart>
      <c:catAx>
        <c:axId val="101070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708672"/>
        <c:crosses val="autoZero"/>
        <c:auto val="1"/>
        <c:lblAlgn val="ctr"/>
        <c:lblOffset val="100"/>
        <c:noMultiLvlLbl val="0"/>
      </c:catAx>
      <c:valAx>
        <c:axId val="101070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1070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Total betesmark i Dalarnas län, 2003-2019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Betesmark!$B$4</c:f>
              <c:strCache>
                <c:ptCount val="1"/>
                <c:pt idx="0">
                  <c:v>total betesmark</c:v>
                </c:pt>
              </c:strCache>
            </c:strRef>
          </c:tx>
          <c:spPr>
            <a:ln w="28575" cap="rnd">
              <a:solidFill>
                <a:schemeClr val="accent1"/>
              </a:solidFill>
              <a:round/>
            </a:ln>
            <a:effectLst/>
          </c:spPr>
          <c:marker>
            <c:symbol val="none"/>
          </c:marker>
          <c:cat>
            <c:strRef>
              <c:f>Betesmark!$C$3:$K$3</c:f>
              <c:strCache>
                <c:ptCount val="9"/>
                <c:pt idx="0">
                  <c:v>2003</c:v>
                </c:pt>
                <c:pt idx="1">
                  <c:v>2005</c:v>
                </c:pt>
                <c:pt idx="2">
                  <c:v>2007</c:v>
                </c:pt>
                <c:pt idx="3">
                  <c:v>2009</c:v>
                </c:pt>
                <c:pt idx="4">
                  <c:v>2011</c:v>
                </c:pt>
                <c:pt idx="5">
                  <c:v>2013</c:v>
                </c:pt>
                <c:pt idx="6">
                  <c:v>2015</c:v>
                </c:pt>
                <c:pt idx="7">
                  <c:v>2017</c:v>
                </c:pt>
                <c:pt idx="8">
                  <c:v>2019</c:v>
                </c:pt>
              </c:strCache>
            </c:strRef>
          </c:cat>
          <c:val>
            <c:numRef>
              <c:f>Betesmark!$C$4:$K$4</c:f>
              <c:numCache>
                <c:formatCode>0</c:formatCode>
                <c:ptCount val="9"/>
                <c:pt idx="0">
                  <c:v>13383</c:v>
                </c:pt>
                <c:pt idx="1">
                  <c:v>15275</c:v>
                </c:pt>
                <c:pt idx="2">
                  <c:v>14347</c:v>
                </c:pt>
                <c:pt idx="3">
                  <c:v>12057</c:v>
                </c:pt>
                <c:pt idx="4">
                  <c:v>11908</c:v>
                </c:pt>
                <c:pt idx="5">
                  <c:v>11288</c:v>
                </c:pt>
                <c:pt idx="6">
                  <c:v>11192</c:v>
                </c:pt>
                <c:pt idx="7">
                  <c:v>10323</c:v>
                </c:pt>
                <c:pt idx="8">
                  <c:v>10511</c:v>
                </c:pt>
              </c:numCache>
            </c:numRef>
          </c:val>
          <c:smooth val="0"/>
          <c:extLst>
            <c:ext xmlns:c16="http://schemas.microsoft.com/office/drawing/2014/chart" uri="{C3380CC4-5D6E-409C-BE32-E72D297353CC}">
              <c16:uniqueId val="{00000000-8AFF-4384-A8CF-0D499D218E4A}"/>
            </c:ext>
          </c:extLst>
        </c:ser>
        <c:dLbls>
          <c:showLegendKey val="0"/>
          <c:showVal val="0"/>
          <c:showCatName val="0"/>
          <c:showSerName val="0"/>
          <c:showPercent val="0"/>
          <c:showBubbleSize val="0"/>
        </c:dLbls>
        <c:smooth val="0"/>
        <c:axId val="527372472"/>
        <c:axId val="527380344"/>
      </c:lineChart>
      <c:catAx>
        <c:axId val="52737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27380344"/>
        <c:crosses val="autoZero"/>
        <c:auto val="1"/>
        <c:lblAlgn val="ctr"/>
        <c:lblOffset val="100"/>
        <c:noMultiLvlLbl val="0"/>
      </c:catAx>
      <c:valAx>
        <c:axId val="527380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27372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Betesmarkens användning i Dalarnas län,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D3-4D51-A026-6718B086DF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D3-4D51-A026-6718B086DF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D3-4D51-A026-6718B086DF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D3-4D51-A026-6718B086DF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D3-4D51-A026-6718B086DF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FD3-4D51-A026-6718B086DF6F}"/>
              </c:ext>
            </c:extLst>
          </c:dPt>
          <c:cat>
            <c:strRef>
              <c:f>(Betesmark!$B$6:$B$9,Betesmark!$B$11,Betesmark!$B$13)</c:f>
              <c:strCache>
                <c:ptCount val="6"/>
                <c:pt idx="0">
                  <c:v>Betesmark</c:v>
                </c:pt>
                <c:pt idx="1">
                  <c:v>Slåtteräng</c:v>
                </c:pt>
                <c:pt idx="2">
                  <c:v>Skogsbete</c:v>
                </c:pt>
                <c:pt idx="3">
                  <c:v>Fäbodbete</c:v>
                </c:pt>
                <c:pt idx="4">
                  <c:v>Mosaikbetesmarker</c:v>
                </c:pt>
                <c:pt idx="5">
                  <c:v>Ospecificerad betesmark</c:v>
                </c:pt>
              </c:strCache>
            </c:strRef>
          </c:cat>
          <c:val>
            <c:numRef>
              <c:f>(Betesmark!$K$6:$K$9,Betesmark!$K$11,Betesmark!$K$13)</c:f>
              <c:numCache>
                <c:formatCode>0</c:formatCode>
                <c:ptCount val="6"/>
                <c:pt idx="0">
                  <c:v>4780</c:v>
                </c:pt>
                <c:pt idx="1">
                  <c:v>164</c:v>
                </c:pt>
                <c:pt idx="2">
                  <c:v>90</c:v>
                </c:pt>
                <c:pt idx="3">
                  <c:v>5310</c:v>
                </c:pt>
                <c:pt idx="4">
                  <c:v>22</c:v>
                </c:pt>
                <c:pt idx="5">
                  <c:v>146</c:v>
                </c:pt>
              </c:numCache>
            </c:numRef>
          </c:val>
          <c:extLst>
            <c:ext xmlns:c16="http://schemas.microsoft.com/office/drawing/2014/chart" uri="{C3380CC4-5D6E-409C-BE32-E72D297353CC}">
              <c16:uniqueId val="{00000000-7367-4D6E-83A6-046C4F0F074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Arbetsställen</a:t>
            </a:r>
            <a:r>
              <a:rPr lang="sv-SE" baseline="0"/>
              <a:t> inom livsmedelskedjan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'Näringsliv, LMK'!$A$72</c:f>
              <c:strCache>
                <c:ptCount val="1"/>
                <c:pt idx="0">
                  <c:v>Primärproduktion</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LMK'!$J$72:$L$72</c:f>
              <c:numCache>
                <c:formatCode>#,##0</c:formatCode>
                <c:ptCount val="3"/>
                <c:pt idx="0">
                  <c:v>2316</c:v>
                </c:pt>
                <c:pt idx="1">
                  <c:v>2268</c:v>
                </c:pt>
                <c:pt idx="2">
                  <c:v>2184</c:v>
                </c:pt>
              </c:numCache>
            </c:numRef>
          </c:val>
          <c:extLst>
            <c:ext xmlns:c16="http://schemas.microsoft.com/office/drawing/2014/chart" uri="{C3380CC4-5D6E-409C-BE32-E72D297353CC}">
              <c16:uniqueId val="{00000000-A281-4C2E-8B15-D1CC52427346}"/>
            </c:ext>
          </c:extLst>
        </c:ser>
        <c:ser>
          <c:idx val="1"/>
          <c:order val="1"/>
          <c:tx>
            <c:strRef>
              <c:f>'Näringsliv, LMK'!$A$77</c:f>
              <c:strCache>
                <c:ptCount val="1"/>
                <c:pt idx="0">
                  <c:v>Livsmedelsindustri</c:v>
                </c:pt>
              </c:strCache>
            </c:strRef>
          </c:tx>
          <c:spPr>
            <a:solidFill>
              <a:schemeClr val="accent2"/>
            </a:solidFill>
            <a:ln>
              <a:noFill/>
            </a:ln>
            <a:effectLst/>
          </c:spPr>
          <c:invertIfNegative val="0"/>
          <c:cat>
            <c:strRef>
              <c:f>'Näringsliv, LMK'!$J$63:$L$63</c:f>
              <c:strCache>
                <c:ptCount val="3"/>
                <c:pt idx="0">
                  <c:v>2015</c:v>
                </c:pt>
                <c:pt idx="1">
                  <c:v>2016</c:v>
                </c:pt>
                <c:pt idx="2">
                  <c:v>2017</c:v>
                </c:pt>
              </c:strCache>
            </c:strRef>
          </c:cat>
          <c:val>
            <c:numRef>
              <c:f>'Näringsliv, LMK'!$J$77:$L$77</c:f>
              <c:numCache>
                <c:formatCode>#,##0</c:formatCode>
                <c:ptCount val="3"/>
                <c:pt idx="0">
                  <c:v>140</c:v>
                </c:pt>
                <c:pt idx="1">
                  <c:v>144</c:v>
                </c:pt>
                <c:pt idx="2">
                  <c:v>143</c:v>
                </c:pt>
              </c:numCache>
            </c:numRef>
          </c:val>
          <c:extLst>
            <c:ext xmlns:c16="http://schemas.microsoft.com/office/drawing/2014/chart" uri="{C3380CC4-5D6E-409C-BE32-E72D297353CC}">
              <c16:uniqueId val="{00000001-A281-4C2E-8B15-D1CC52427346}"/>
            </c:ext>
          </c:extLst>
        </c:ser>
        <c:ser>
          <c:idx val="2"/>
          <c:order val="2"/>
          <c:tx>
            <c:strRef>
              <c:f>'Näringsliv, LMK'!$A$82</c:f>
              <c:strCache>
                <c:ptCount val="1"/>
                <c:pt idx="0">
                  <c:v>Livsmedelshandel</c:v>
                </c:pt>
              </c:strCache>
            </c:strRef>
          </c:tx>
          <c:spPr>
            <a:solidFill>
              <a:schemeClr val="accent3"/>
            </a:solidFill>
            <a:ln>
              <a:noFill/>
            </a:ln>
            <a:effectLst/>
          </c:spPr>
          <c:invertIfNegative val="0"/>
          <c:cat>
            <c:strRef>
              <c:f>'Näringsliv, LMK'!$J$63:$L$63</c:f>
              <c:strCache>
                <c:ptCount val="3"/>
                <c:pt idx="0">
                  <c:v>2015</c:v>
                </c:pt>
                <c:pt idx="1">
                  <c:v>2016</c:v>
                </c:pt>
                <c:pt idx="2">
                  <c:v>2017</c:v>
                </c:pt>
              </c:strCache>
            </c:strRef>
          </c:cat>
          <c:val>
            <c:numRef>
              <c:f>'Näringsliv, LMK'!$J$82:$L$82</c:f>
              <c:numCache>
                <c:formatCode>#,##0</c:formatCode>
                <c:ptCount val="3"/>
                <c:pt idx="0">
                  <c:v>493</c:v>
                </c:pt>
                <c:pt idx="1">
                  <c:v>483</c:v>
                </c:pt>
                <c:pt idx="2">
                  <c:v>497</c:v>
                </c:pt>
              </c:numCache>
            </c:numRef>
          </c:val>
          <c:extLst>
            <c:ext xmlns:c16="http://schemas.microsoft.com/office/drawing/2014/chart" uri="{C3380CC4-5D6E-409C-BE32-E72D297353CC}">
              <c16:uniqueId val="{00000002-A281-4C2E-8B15-D1CC52427346}"/>
            </c:ext>
          </c:extLst>
        </c:ser>
        <c:ser>
          <c:idx val="3"/>
          <c:order val="3"/>
          <c:tx>
            <c:strRef>
              <c:f>'Näringsliv, LMK'!$A$87</c:f>
              <c:strCache>
                <c:ptCount val="1"/>
                <c:pt idx="0">
                  <c:v>Restaurang</c:v>
                </c:pt>
              </c:strCache>
            </c:strRef>
          </c:tx>
          <c:spPr>
            <a:solidFill>
              <a:schemeClr val="accent4"/>
            </a:solidFill>
            <a:ln>
              <a:noFill/>
            </a:ln>
            <a:effectLst/>
          </c:spPr>
          <c:invertIfNegative val="0"/>
          <c:cat>
            <c:strRef>
              <c:f>'Näringsliv, LMK'!$J$63:$L$63</c:f>
              <c:strCache>
                <c:ptCount val="3"/>
                <c:pt idx="0">
                  <c:v>2015</c:v>
                </c:pt>
                <c:pt idx="1">
                  <c:v>2016</c:v>
                </c:pt>
                <c:pt idx="2">
                  <c:v>2017</c:v>
                </c:pt>
              </c:strCache>
            </c:strRef>
          </c:cat>
          <c:val>
            <c:numRef>
              <c:f>'Näringsliv, LMK'!$J$87:$L$87</c:f>
              <c:numCache>
                <c:formatCode>#,##0</c:formatCode>
                <c:ptCount val="3"/>
                <c:pt idx="0">
                  <c:v>704</c:v>
                </c:pt>
                <c:pt idx="1">
                  <c:v>717</c:v>
                </c:pt>
                <c:pt idx="2">
                  <c:v>739</c:v>
                </c:pt>
              </c:numCache>
            </c:numRef>
          </c:val>
          <c:extLst>
            <c:ext xmlns:c16="http://schemas.microsoft.com/office/drawing/2014/chart" uri="{C3380CC4-5D6E-409C-BE32-E72D297353CC}">
              <c16:uniqueId val="{00000003-A281-4C2E-8B15-D1CC52427346}"/>
            </c:ext>
          </c:extLst>
        </c:ser>
        <c:dLbls>
          <c:showLegendKey val="0"/>
          <c:showVal val="0"/>
          <c:showCatName val="0"/>
          <c:showSerName val="0"/>
          <c:showPercent val="0"/>
          <c:showBubbleSize val="0"/>
        </c:dLbls>
        <c:gapWidth val="150"/>
        <c:overlap val="100"/>
        <c:axId val="794777368"/>
        <c:axId val="794780976"/>
      </c:barChart>
      <c:catAx>
        <c:axId val="79477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94780976"/>
        <c:crosses val="autoZero"/>
        <c:auto val="1"/>
        <c:lblAlgn val="ctr"/>
        <c:lblOffset val="100"/>
        <c:noMultiLvlLbl val="0"/>
      </c:catAx>
      <c:valAx>
        <c:axId val="79478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94777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Antal jordbruksföretag i Dalarnas län, 1999-2016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spPr>
            <a:solidFill>
              <a:schemeClr val="accent1"/>
            </a:solidFill>
            <a:ln>
              <a:noFill/>
            </a:ln>
            <a:effectLst/>
          </c:spPr>
          <c:invertIfNegative val="0"/>
          <c:cat>
            <c:strRef>
              <c:f>Jordbruksföretag!$N$3:$U$3</c:f>
              <c:strCache>
                <c:ptCount val="8"/>
                <c:pt idx="0">
                  <c:v>1999</c:v>
                </c:pt>
                <c:pt idx="1">
                  <c:v>2000</c:v>
                </c:pt>
                <c:pt idx="2">
                  <c:v>2003</c:v>
                </c:pt>
                <c:pt idx="3">
                  <c:v>2005</c:v>
                </c:pt>
                <c:pt idx="4">
                  <c:v>2007</c:v>
                </c:pt>
                <c:pt idx="5">
                  <c:v>2010</c:v>
                </c:pt>
                <c:pt idx="6">
                  <c:v>2013</c:v>
                </c:pt>
                <c:pt idx="7">
                  <c:v>2016</c:v>
                </c:pt>
              </c:strCache>
            </c:strRef>
          </c:cat>
          <c:val>
            <c:numRef>
              <c:f>Jordbruksföretag!$N$9:$U$9</c:f>
              <c:numCache>
                <c:formatCode>General</c:formatCode>
                <c:ptCount val="8"/>
                <c:pt idx="0">
                  <c:v>2404</c:v>
                </c:pt>
                <c:pt idx="1">
                  <c:v>2352</c:v>
                </c:pt>
                <c:pt idx="2">
                  <c:v>2087</c:v>
                </c:pt>
                <c:pt idx="3">
                  <c:v>2422</c:v>
                </c:pt>
                <c:pt idx="4">
                  <c:v>2315</c:v>
                </c:pt>
                <c:pt idx="5">
                  <c:v>2238</c:v>
                </c:pt>
                <c:pt idx="6">
                  <c:v>2078</c:v>
                </c:pt>
                <c:pt idx="7">
                  <c:v>1940</c:v>
                </c:pt>
              </c:numCache>
            </c:numRef>
          </c:val>
          <c:extLst>
            <c:ext xmlns:c16="http://schemas.microsoft.com/office/drawing/2014/chart" uri="{C3380CC4-5D6E-409C-BE32-E72D297353CC}">
              <c16:uniqueId val="{00000000-8C34-431A-9DF1-BB5C985F2627}"/>
            </c:ext>
          </c:extLst>
        </c:ser>
        <c:dLbls>
          <c:showLegendKey val="0"/>
          <c:showVal val="0"/>
          <c:showCatName val="0"/>
          <c:showSerName val="0"/>
          <c:showPercent val="0"/>
          <c:showBubbleSize val="0"/>
        </c:dLbls>
        <c:gapWidth val="219"/>
        <c:overlap val="-27"/>
        <c:axId val="635098408"/>
        <c:axId val="635097752"/>
      </c:barChart>
      <c:catAx>
        <c:axId val="63509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5097752"/>
        <c:crosses val="autoZero"/>
        <c:auto val="1"/>
        <c:lblAlgn val="ctr"/>
        <c:lblOffset val="100"/>
        <c:noMultiLvlLbl val="0"/>
      </c:catAx>
      <c:valAx>
        <c:axId val="635097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5098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Jordbruksföretag i Dalarnas län, 1999-2016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Jordbruksföretag!$N$3</c:f>
              <c:strCache>
                <c:ptCount val="1"/>
                <c:pt idx="0">
                  <c:v>1999</c:v>
                </c:pt>
              </c:strCache>
            </c:strRef>
          </c:tx>
          <c:spPr>
            <a:solidFill>
              <a:schemeClr val="accent1"/>
            </a:solidFill>
            <a:ln>
              <a:noFill/>
            </a:ln>
            <a:effectLst/>
          </c:spPr>
          <c:invertIfNegative val="0"/>
          <c:cat>
            <c:strRef>
              <c:f>Jordbruksföretag!$M$4:$M$8</c:f>
              <c:strCache>
                <c:ptCount val="5"/>
                <c:pt idx="0">
                  <c:v>0-10,0 ha</c:v>
                </c:pt>
                <c:pt idx="1">
                  <c:v>10,1-30,0 ha</c:v>
                </c:pt>
                <c:pt idx="2">
                  <c:v>30,1-50,0 ha</c:v>
                </c:pt>
                <c:pt idx="3">
                  <c:v>50,1-100,0 ha</c:v>
                </c:pt>
                <c:pt idx="4">
                  <c:v>100,1+ha</c:v>
                </c:pt>
              </c:strCache>
            </c:strRef>
          </c:cat>
          <c:val>
            <c:numRef>
              <c:f>Jordbruksföretag!$N$4:$N$8</c:f>
              <c:numCache>
                <c:formatCode>0</c:formatCode>
                <c:ptCount val="5"/>
                <c:pt idx="0" formatCode="General">
                  <c:v>902</c:v>
                </c:pt>
                <c:pt idx="1">
                  <c:v>812</c:v>
                </c:pt>
                <c:pt idx="2">
                  <c:v>333</c:v>
                </c:pt>
                <c:pt idx="3">
                  <c:v>288</c:v>
                </c:pt>
                <c:pt idx="4">
                  <c:v>69</c:v>
                </c:pt>
              </c:numCache>
            </c:numRef>
          </c:val>
          <c:extLst>
            <c:ext xmlns:c16="http://schemas.microsoft.com/office/drawing/2014/chart" uri="{C3380CC4-5D6E-409C-BE32-E72D297353CC}">
              <c16:uniqueId val="{00000000-C61F-488C-98EB-206D788E36D5}"/>
            </c:ext>
          </c:extLst>
        </c:ser>
        <c:ser>
          <c:idx val="1"/>
          <c:order val="1"/>
          <c:tx>
            <c:strRef>
              <c:f>Jordbruksföretag!$O$3</c:f>
              <c:strCache>
                <c:ptCount val="1"/>
                <c:pt idx="0">
                  <c:v>2000</c:v>
                </c:pt>
              </c:strCache>
            </c:strRef>
          </c:tx>
          <c:spPr>
            <a:solidFill>
              <a:schemeClr val="accent2"/>
            </a:solidFill>
            <a:ln>
              <a:noFill/>
            </a:ln>
            <a:effectLst/>
          </c:spPr>
          <c:invertIfNegative val="0"/>
          <c:cat>
            <c:strRef>
              <c:f>Jordbruksföretag!$M$4:$M$8</c:f>
              <c:strCache>
                <c:ptCount val="5"/>
                <c:pt idx="0">
                  <c:v>0-10,0 ha</c:v>
                </c:pt>
                <c:pt idx="1">
                  <c:v>10,1-30,0 ha</c:v>
                </c:pt>
                <c:pt idx="2">
                  <c:v>30,1-50,0 ha</c:v>
                </c:pt>
                <c:pt idx="3">
                  <c:v>50,1-100,0 ha</c:v>
                </c:pt>
                <c:pt idx="4">
                  <c:v>100,1+ha</c:v>
                </c:pt>
              </c:strCache>
            </c:strRef>
          </c:cat>
          <c:val>
            <c:numRef>
              <c:f>Jordbruksföretag!$O$4:$O$8</c:f>
              <c:numCache>
                <c:formatCode>0</c:formatCode>
                <c:ptCount val="5"/>
                <c:pt idx="0" formatCode="General">
                  <c:v>901</c:v>
                </c:pt>
                <c:pt idx="1">
                  <c:v>786</c:v>
                </c:pt>
                <c:pt idx="2">
                  <c:v>311</c:v>
                </c:pt>
                <c:pt idx="3">
                  <c:v>274</c:v>
                </c:pt>
                <c:pt idx="4">
                  <c:v>80</c:v>
                </c:pt>
              </c:numCache>
            </c:numRef>
          </c:val>
          <c:extLst>
            <c:ext xmlns:c16="http://schemas.microsoft.com/office/drawing/2014/chart" uri="{C3380CC4-5D6E-409C-BE32-E72D297353CC}">
              <c16:uniqueId val="{00000001-C61F-488C-98EB-206D788E36D5}"/>
            </c:ext>
          </c:extLst>
        </c:ser>
        <c:ser>
          <c:idx val="2"/>
          <c:order val="2"/>
          <c:tx>
            <c:strRef>
              <c:f>Jordbruksföretag!$P$3</c:f>
              <c:strCache>
                <c:ptCount val="1"/>
                <c:pt idx="0">
                  <c:v>2003</c:v>
                </c:pt>
              </c:strCache>
            </c:strRef>
          </c:tx>
          <c:spPr>
            <a:solidFill>
              <a:schemeClr val="accent3"/>
            </a:solidFill>
            <a:ln>
              <a:noFill/>
            </a:ln>
            <a:effectLst/>
          </c:spPr>
          <c:invertIfNegative val="0"/>
          <c:cat>
            <c:strRef>
              <c:f>Jordbruksföretag!$M$4:$M$8</c:f>
              <c:strCache>
                <c:ptCount val="5"/>
                <c:pt idx="0">
                  <c:v>0-10,0 ha</c:v>
                </c:pt>
                <c:pt idx="1">
                  <c:v>10,1-30,0 ha</c:v>
                </c:pt>
                <c:pt idx="2">
                  <c:v>30,1-50,0 ha</c:v>
                </c:pt>
                <c:pt idx="3">
                  <c:v>50,1-100,0 ha</c:v>
                </c:pt>
                <c:pt idx="4">
                  <c:v>100,1+ha</c:v>
                </c:pt>
              </c:strCache>
            </c:strRef>
          </c:cat>
          <c:val>
            <c:numRef>
              <c:f>Jordbruksföretag!$P$4:$P$8</c:f>
              <c:numCache>
                <c:formatCode>0</c:formatCode>
                <c:ptCount val="5"/>
                <c:pt idx="0" formatCode="General">
                  <c:v>755</c:v>
                </c:pt>
                <c:pt idx="1">
                  <c:v>695</c:v>
                </c:pt>
                <c:pt idx="2">
                  <c:v>272</c:v>
                </c:pt>
                <c:pt idx="3">
                  <c:v>266</c:v>
                </c:pt>
                <c:pt idx="4">
                  <c:v>99</c:v>
                </c:pt>
              </c:numCache>
            </c:numRef>
          </c:val>
          <c:extLst>
            <c:ext xmlns:c16="http://schemas.microsoft.com/office/drawing/2014/chart" uri="{C3380CC4-5D6E-409C-BE32-E72D297353CC}">
              <c16:uniqueId val="{00000002-C61F-488C-98EB-206D788E36D5}"/>
            </c:ext>
          </c:extLst>
        </c:ser>
        <c:ser>
          <c:idx val="3"/>
          <c:order val="3"/>
          <c:tx>
            <c:strRef>
              <c:f>Jordbruksföretag!$Q$3</c:f>
              <c:strCache>
                <c:ptCount val="1"/>
                <c:pt idx="0">
                  <c:v>2005</c:v>
                </c:pt>
              </c:strCache>
            </c:strRef>
          </c:tx>
          <c:spPr>
            <a:solidFill>
              <a:schemeClr val="accent4"/>
            </a:solidFill>
            <a:ln>
              <a:noFill/>
            </a:ln>
            <a:effectLst/>
          </c:spPr>
          <c:invertIfNegative val="0"/>
          <c:cat>
            <c:strRef>
              <c:f>Jordbruksföretag!$M$4:$M$8</c:f>
              <c:strCache>
                <c:ptCount val="5"/>
                <c:pt idx="0">
                  <c:v>0-10,0 ha</c:v>
                </c:pt>
                <c:pt idx="1">
                  <c:v>10,1-30,0 ha</c:v>
                </c:pt>
                <c:pt idx="2">
                  <c:v>30,1-50,0 ha</c:v>
                </c:pt>
                <c:pt idx="3">
                  <c:v>50,1-100,0 ha</c:v>
                </c:pt>
                <c:pt idx="4">
                  <c:v>100,1+ha</c:v>
                </c:pt>
              </c:strCache>
            </c:strRef>
          </c:cat>
          <c:val>
            <c:numRef>
              <c:f>Jordbruksföretag!$Q$4:$Q$8</c:f>
              <c:numCache>
                <c:formatCode>0</c:formatCode>
                <c:ptCount val="5"/>
                <c:pt idx="0">
                  <c:v>1086</c:v>
                </c:pt>
                <c:pt idx="1">
                  <c:v>711</c:v>
                </c:pt>
                <c:pt idx="2">
                  <c:v>276</c:v>
                </c:pt>
                <c:pt idx="3">
                  <c:v>237</c:v>
                </c:pt>
                <c:pt idx="4">
                  <c:v>112</c:v>
                </c:pt>
              </c:numCache>
            </c:numRef>
          </c:val>
          <c:extLst>
            <c:ext xmlns:c16="http://schemas.microsoft.com/office/drawing/2014/chart" uri="{C3380CC4-5D6E-409C-BE32-E72D297353CC}">
              <c16:uniqueId val="{00000003-C61F-488C-98EB-206D788E36D5}"/>
            </c:ext>
          </c:extLst>
        </c:ser>
        <c:ser>
          <c:idx val="4"/>
          <c:order val="4"/>
          <c:tx>
            <c:strRef>
              <c:f>Jordbruksföretag!$R$3</c:f>
              <c:strCache>
                <c:ptCount val="1"/>
                <c:pt idx="0">
                  <c:v>2007</c:v>
                </c:pt>
              </c:strCache>
            </c:strRef>
          </c:tx>
          <c:spPr>
            <a:solidFill>
              <a:schemeClr val="accent5"/>
            </a:solidFill>
            <a:ln>
              <a:noFill/>
            </a:ln>
            <a:effectLst/>
          </c:spPr>
          <c:invertIfNegative val="0"/>
          <c:cat>
            <c:strRef>
              <c:f>Jordbruksföretag!$M$4:$M$8</c:f>
              <c:strCache>
                <c:ptCount val="5"/>
                <c:pt idx="0">
                  <c:v>0-10,0 ha</c:v>
                </c:pt>
                <c:pt idx="1">
                  <c:v>10,1-30,0 ha</c:v>
                </c:pt>
                <c:pt idx="2">
                  <c:v>30,1-50,0 ha</c:v>
                </c:pt>
                <c:pt idx="3">
                  <c:v>50,1-100,0 ha</c:v>
                </c:pt>
                <c:pt idx="4">
                  <c:v>100,1+ha</c:v>
                </c:pt>
              </c:strCache>
            </c:strRef>
          </c:cat>
          <c:val>
            <c:numRef>
              <c:f>Jordbruksföretag!$R$4:$R$8</c:f>
              <c:numCache>
                <c:formatCode>0</c:formatCode>
                <c:ptCount val="5"/>
                <c:pt idx="0">
                  <c:v>1045</c:v>
                </c:pt>
                <c:pt idx="1">
                  <c:v>673</c:v>
                </c:pt>
                <c:pt idx="2">
                  <c:v>249</c:v>
                </c:pt>
                <c:pt idx="3">
                  <c:v>237</c:v>
                </c:pt>
                <c:pt idx="4">
                  <c:v>111</c:v>
                </c:pt>
              </c:numCache>
            </c:numRef>
          </c:val>
          <c:extLst>
            <c:ext xmlns:c16="http://schemas.microsoft.com/office/drawing/2014/chart" uri="{C3380CC4-5D6E-409C-BE32-E72D297353CC}">
              <c16:uniqueId val="{00000004-C61F-488C-98EB-206D788E36D5}"/>
            </c:ext>
          </c:extLst>
        </c:ser>
        <c:ser>
          <c:idx val="5"/>
          <c:order val="5"/>
          <c:tx>
            <c:strRef>
              <c:f>Jordbruksföretag!$S$3</c:f>
              <c:strCache>
                <c:ptCount val="1"/>
                <c:pt idx="0">
                  <c:v>2010</c:v>
                </c:pt>
              </c:strCache>
            </c:strRef>
          </c:tx>
          <c:spPr>
            <a:solidFill>
              <a:schemeClr val="accent6"/>
            </a:solidFill>
            <a:ln>
              <a:noFill/>
            </a:ln>
            <a:effectLst/>
          </c:spPr>
          <c:invertIfNegative val="0"/>
          <c:cat>
            <c:strRef>
              <c:f>Jordbruksföretag!$M$4:$M$8</c:f>
              <c:strCache>
                <c:ptCount val="5"/>
                <c:pt idx="0">
                  <c:v>0-10,0 ha</c:v>
                </c:pt>
                <c:pt idx="1">
                  <c:v>10,1-30,0 ha</c:v>
                </c:pt>
                <c:pt idx="2">
                  <c:v>30,1-50,0 ha</c:v>
                </c:pt>
                <c:pt idx="3">
                  <c:v>50,1-100,0 ha</c:v>
                </c:pt>
                <c:pt idx="4">
                  <c:v>100,1+ha</c:v>
                </c:pt>
              </c:strCache>
            </c:strRef>
          </c:cat>
          <c:val>
            <c:numRef>
              <c:f>Jordbruksföretag!$S$4:$S$8</c:f>
              <c:numCache>
                <c:formatCode>0</c:formatCode>
                <c:ptCount val="5"/>
                <c:pt idx="0">
                  <c:v>986</c:v>
                </c:pt>
                <c:pt idx="1">
                  <c:v>682</c:v>
                </c:pt>
                <c:pt idx="2">
                  <c:v>231</c:v>
                </c:pt>
                <c:pt idx="3">
                  <c:v>224</c:v>
                </c:pt>
                <c:pt idx="4">
                  <c:v>115</c:v>
                </c:pt>
              </c:numCache>
            </c:numRef>
          </c:val>
          <c:extLst>
            <c:ext xmlns:c16="http://schemas.microsoft.com/office/drawing/2014/chart" uri="{C3380CC4-5D6E-409C-BE32-E72D297353CC}">
              <c16:uniqueId val="{00000005-C61F-488C-98EB-206D788E36D5}"/>
            </c:ext>
          </c:extLst>
        </c:ser>
        <c:ser>
          <c:idx val="6"/>
          <c:order val="6"/>
          <c:tx>
            <c:strRef>
              <c:f>Jordbruksföretag!$T$3</c:f>
              <c:strCache>
                <c:ptCount val="1"/>
                <c:pt idx="0">
                  <c:v>2013</c:v>
                </c:pt>
              </c:strCache>
            </c:strRef>
          </c:tx>
          <c:spPr>
            <a:solidFill>
              <a:schemeClr val="accent1">
                <a:lumMod val="60000"/>
              </a:schemeClr>
            </a:solidFill>
            <a:ln>
              <a:noFill/>
            </a:ln>
            <a:effectLst/>
          </c:spPr>
          <c:invertIfNegative val="0"/>
          <c:cat>
            <c:strRef>
              <c:f>Jordbruksföretag!$M$4:$M$8</c:f>
              <c:strCache>
                <c:ptCount val="5"/>
                <c:pt idx="0">
                  <c:v>0-10,0 ha</c:v>
                </c:pt>
                <c:pt idx="1">
                  <c:v>10,1-30,0 ha</c:v>
                </c:pt>
                <c:pt idx="2">
                  <c:v>30,1-50,0 ha</c:v>
                </c:pt>
                <c:pt idx="3">
                  <c:v>50,1-100,0 ha</c:v>
                </c:pt>
                <c:pt idx="4">
                  <c:v>100,1+ha</c:v>
                </c:pt>
              </c:strCache>
            </c:strRef>
          </c:cat>
          <c:val>
            <c:numRef>
              <c:f>Jordbruksföretag!$T$4:$T$8</c:f>
              <c:numCache>
                <c:formatCode>0</c:formatCode>
                <c:ptCount val="5"/>
                <c:pt idx="0">
                  <c:v>893</c:v>
                </c:pt>
                <c:pt idx="1">
                  <c:v>635</c:v>
                </c:pt>
                <c:pt idx="2">
                  <c:v>223</c:v>
                </c:pt>
                <c:pt idx="3">
                  <c:v>203</c:v>
                </c:pt>
                <c:pt idx="4">
                  <c:v>124</c:v>
                </c:pt>
              </c:numCache>
            </c:numRef>
          </c:val>
          <c:extLst>
            <c:ext xmlns:c16="http://schemas.microsoft.com/office/drawing/2014/chart" uri="{C3380CC4-5D6E-409C-BE32-E72D297353CC}">
              <c16:uniqueId val="{00000006-C61F-488C-98EB-206D788E36D5}"/>
            </c:ext>
          </c:extLst>
        </c:ser>
        <c:ser>
          <c:idx val="7"/>
          <c:order val="7"/>
          <c:tx>
            <c:strRef>
              <c:f>Jordbruksföretag!$U$3</c:f>
              <c:strCache>
                <c:ptCount val="1"/>
                <c:pt idx="0">
                  <c:v>2016</c:v>
                </c:pt>
              </c:strCache>
            </c:strRef>
          </c:tx>
          <c:spPr>
            <a:solidFill>
              <a:schemeClr val="accent2">
                <a:lumMod val="60000"/>
              </a:schemeClr>
            </a:solidFill>
            <a:ln>
              <a:noFill/>
            </a:ln>
            <a:effectLst/>
          </c:spPr>
          <c:invertIfNegative val="0"/>
          <c:cat>
            <c:strRef>
              <c:f>Jordbruksföretag!$M$4:$M$8</c:f>
              <c:strCache>
                <c:ptCount val="5"/>
                <c:pt idx="0">
                  <c:v>0-10,0 ha</c:v>
                </c:pt>
                <c:pt idx="1">
                  <c:v>10,1-30,0 ha</c:v>
                </c:pt>
                <c:pt idx="2">
                  <c:v>30,1-50,0 ha</c:v>
                </c:pt>
                <c:pt idx="3">
                  <c:v>50,1-100,0 ha</c:v>
                </c:pt>
                <c:pt idx="4">
                  <c:v>100,1+ha</c:v>
                </c:pt>
              </c:strCache>
            </c:strRef>
          </c:cat>
          <c:val>
            <c:numRef>
              <c:f>Jordbruksföretag!$U$4:$U$8</c:f>
              <c:numCache>
                <c:formatCode>0</c:formatCode>
                <c:ptCount val="5"/>
                <c:pt idx="0">
                  <c:v>830</c:v>
                </c:pt>
                <c:pt idx="1">
                  <c:v>579</c:v>
                </c:pt>
                <c:pt idx="2">
                  <c:v>218</c:v>
                </c:pt>
                <c:pt idx="3">
                  <c:v>175</c:v>
                </c:pt>
                <c:pt idx="4">
                  <c:v>138</c:v>
                </c:pt>
              </c:numCache>
            </c:numRef>
          </c:val>
          <c:extLst>
            <c:ext xmlns:c16="http://schemas.microsoft.com/office/drawing/2014/chart" uri="{C3380CC4-5D6E-409C-BE32-E72D297353CC}">
              <c16:uniqueId val="{00000007-C61F-488C-98EB-206D788E36D5}"/>
            </c:ext>
          </c:extLst>
        </c:ser>
        <c:dLbls>
          <c:showLegendKey val="0"/>
          <c:showVal val="0"/>
          <c:showCatName val="0"/>
          <c:showSerName val="0"/>
          <c:showPercent val="0"/>
          <c:showBubbleSize val="0"/>
        </c:dLbls>
        <c:gapWidth val="150"/>
        <c:axId val="771981952"/>
        <c:axId val="771982280"/>
      </c:barChart>
      <c:catAx>
        <c:axId val="77198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1982280"/>
        <c:crosses val="autoZero"/>
        <c:auto val="1"/>
        <c:lblAlgn val="ctr"/>
        <c:lblOffset val="100"/>
        <c:noMultiLvlLbl val="0"/>
      </c:catAx>
      <c:valAx>
        <c:axId val="771982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198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Jordbruksföretag i Dalarnas län, 1999-2016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Jordbruksföretag!$M$4</c:f>
              <c:strCache>
                <c:ptCount val="1"/>
                <c:pt idx="0">
                  <c:v>0-10,0 ha</c:v>
                </c:pt>
              </c:strCache>
            </c:strRef>
          </c:tx>
          <c:spPr>
            <a:ln w="28575" cap="rnd">
              <a:solidFill>
                <a:schemeClr val="accent1"/>
              </a:solidFill>
              <a:round/>
            </a:ln>
            <a:effectLst/>
          </c:spPr>
          <c:marker>
            <c:symbol val="none"/>
          </c:marker>
          <c:cat>
            <c:strRef>
              <c:f>Jordbruksföretag!$N$3:$U$3</c:f>
              <c:strCache>
                <c:ptCount val="8"/>
                <c:pt idx="0">
                  <c:v>1999</c:v>
                </c:pt>
                <c:pt idx="1">
                  <c:v>2000</c:v>
                </c:pt>
                <c:pt idx="2">
                  <c:v>2003</c:v>
                </c:pt>
                <c:pt idx="3">
                  <c:v>2005</c:v>
                </c:pt>
                <c:pt idx="4">
                  <c:v>2007</c:v>
                </c:pt>
                <c:pt idx="5">
                  <c:v>2010</c:v>
                </c:pt>
                <c:pt idx="6">
                  <c:v>2013</c:v>
                </c:pt>
                <c:pt idx="7">
                  <c:v>2016</c:v>
                </c:pt>
              </c:strCache>
            </c:strRef>
          </c:cat>
          <c:val>
            <c:numRef>
              <c:f>Jordbruksföretag!$N$4:$U$4</c:f>
              <c:numCache>
                <c:formatCode>General</c:formatCode>
                <c:ptCount val="8"/>
                <c:pt idx="0">
                  <c:v>902</c:v>
                </c:pt>
                <c:pt idx="1">
                  <c:v>901</c:v>
                </c:pt>
                <c:pt idx="2">
                  <c:v>755</c:v>
                </c:pt>
                <c:pt idx="3" formatCode="0">
                  <c:v>1086</c:v>
                </c:pt>
                <c:pt idx="4" formatCode="0">
                  <c:v>1045</c:v>
                </c:pt>
                <c:pt idx="5" formatCode="0">
                  <c:v>986</c:v>
                </c:pt>
                <c:pt idx="6" formatCode="0">
                  <c:v>893</c:v>
                </c:pt>
                <c:pt idx="7" formatCode="0">
                  <c:v>830</c:v>
                </c:pt>
              </c:numCache>
            </c:numRef>
          </c:val>
          <c:smooth val="0"/>
          <c:extLst>
            <c:ext xmlns:c16="http://schemas.microsoft.com/office/drawing/2014/chart" uri="{C3380CC4-5D6E-409C-BE32-E72D297353CC}">
              <c16:uniqueId val="{00000000-842C-4C4E-8DB9-CF600E435B7A}"/>
            </c:ext>
          </c:extLst>
        </c:ser>
        <c:ser>
          <c:idx val="1"/>
          <c:order val="1"/>
          <c:tx>
            <c:strRef>
              <c:f>Jordbruksföretag!$M$5</c:f>
              <c:strCache>
                <c:ptCount val="1"/>
                <c:pt idx="0">
                  <c:v>10,1-30,0 ha</c:v>
                </c:pt>
              </c:strCache>
            </c:strRef>
          </c:tx>
          <c:spPr>
            <a:ln w="28575" cap="rnd">
              <a:solidFill>
                <a:schemeClr val="accent2"/>
              </a:solidFill>
              <a:round/>
            </a:ln>
            <a:effectLst/>
          </c:spPr>
          <c:marker>
            <c:symbol val="none"/>
          </c:marker>
          <c:cat>
            <c:strRef>
              <c:f>Jordbruksföretag!$N$3:$U$3</c:f>
              <c:strCache>
                <c:ptCount val="8"/>
                <c:pt idx="0">
                  <c:v>1999</c:v>
                </c:pt>
                <c:pt idx="1">
                  <c:v>2000</c:v>
                </c:pt>
                <c:pt idx="2">
                  <c:v>2003</c:v>
                </c:pt>
                <c:pt idx="3">
                  <c:v>2005</c:v>
                </c:pt>
                <c:pt idx="4">
                  <c:v>2007</c:v>
                </c:pt>
                <c:pt idx="5">
                  <c:v>2010</c:v>
                </c:pt>
                <c:pt idx="6">
                  <c:v>2013</c:v>
                </c:pt>
                <c:pt idx="7">
                  <c:v>2016</c:v>
                </c:pt>
              </c:strCache>
            </c:strRef>
          </c:cat>
          <c:val>
            <c:numRef>
              <c:f>Jordbruksföretag!$N$5:$U$5</c:f>
              <c:numCache>
                <c:formatCode>0</c:formatCode>
                <c:ptCount val="8"/>
                <c:pt idx="0">
                  <c:v>812</c:v>
                </c:pt>
                <c:pt idx="1">
                  <c:v>786</c:v>
                </c:pt>
                <c:pt idx="2">
                  <c:v>695</c:v>
                </c:pt>
                <c:pt idx="3">
                  <c:v>711</c:v>
                </c:pt>
                <c:pt idx="4">
                  <c:v>673</c:v>
                </c:pt>
                <c:pt idx="5">
                  <c:v>682</c:v>
                </c:pt>
                <c:pt idx="6">
                  <c:v>635</c:v>
                </c:pt>
                <c:pt idx="7">
                  <c:v>579</c:v>
                </c:pt>
              </c:numCache>
            </c:numRef>
          </c:val>
          <c:smooth val="0"/>
          <c:extLst>
            <c:ext xmlns:c16="http://schemas.microsoft.com/office/drawing/2014/chart" uri="{C3380CC4-5D6E-409C-BE32-E72D297353CC}">
              <c16:uniqueId val="{00000001-842C-4C4E-8DB9-CF600E435B7A}"/>
            </c:ext>
          </c:extLst>
        </c:ser>
        <c:ser>
          <c:idx val="2"/>
          <c:order val="2"/>
          <c:tx>
            <c:strRef>
              <c:f>Jordbruksföretag!$M$6</c:f>
              <c:strCache>
                <c:ptCount val="1"/>
                <c:pt idx="0">
                  <c:v>30,1-50,0 ha</c:v>
                </c:pt>
              </c:strCache>
            </c:strRef>
          </c:tx>
          <c:spPr>
            <a:ln w="28575" cap="rnd">
              <a:solidFill>
                <a:schemeClr val="accent3"/>
              </a:solidFill>
              <a:round/>
            </a:ln>
            <a:effectLst/>
          </c:spPr>
          <c:marker>
            <c:symbol val="none"/>
          </c:marker>
          <c:cat>
            <c:strRef>
              <c:f>Jordbruksföretag!$N$3:$U$3</c:f>
              <c:strCache>
                <c:ptCount val="8"/>
                <c:pt idx="0">
                  <c:v>1999</c:v>
                </c:pt>
                <c:pt idx="1">
                  <c:v>2000</c:v>
                </c:pt>
                <c:pt idx="2">
                  <c:v>2003</c:v>
                </c:pt>
                <c:pt idx="3">
                  <c:v>2005</c:v>
                </c:pt>
                <c:pt idx="4">
                  <c:v>2007</c:v>
                </c:pt>
                <c:pt idx="5">
                  <c:v>2010</c:v>
                </c:pt>
                <c:pt idx="6">
                  <c:v>2013</c:v>
                </c:pt>
                <c:pt idx="7">
                  <c:v>2016</c:v>
                </c:pt>
              </c:strCache>
            </c:strRef>
          </c:cat>
          <c:val>
            <c:numRef>
              <c:f>Jordbruksföretag!$N$6:$U$6</c:f>
              <c:numCache>
                <c:formatCode>0</c:formatCode>
                <c:ptCount val="8"/>
                <c:pt idx="0">
                  <c:v>333</c:v>
                </c:pt>
                <c:pt idx="1">
                  <c:v>311</c:v>
                </c:pt>
                <c:pt idx="2">
                  <c:v>272</c:v>
                </c:pt>
                <c:pt idx="3">
                  <c:v>276</c:v>
                </c:pt>
                <c:pt idx="4">
                  <c:v>249</c:v>
                </c:pt>
                <c:pt idx="5">
                  <c:v>231</c:v>
                </c:pt>
                <c:pt idx="6">
                  <c:v>223</c:v>
                </c:pt>
                <c:pt idx="7">
                  <c:v>218</c:v>
                </c:pt>
              </c:numCache>
            </c:numRef>
          </c:val>
          <c:smooth val="0"/>
          <c:extLst>
            <c:ext xmlns:c16="http://schemas.microsoft.com/office/drawing/2014/chart" uri="{C3380CC4-5D6E-409C-BE32-E72D297353CC}">
              <c16:uniqueId val="{00000002-842C-4C4E-8DB9-CF600E435B7A}"/>
            </c:ext>
          </c:extLst>
        </c:ser>
        <c:ser>
          <c:idx val="3"/>
          <c:order val="3"/>
          <c:tx>
            <c:strRef>
              <c:f>Jordbruksföretag!$M$7</c:f>
              <c:strCache>
                <c:ptCount val="1"/>
                <c:pt idx="0">
                  <c:v>50,1-100,0 ha</c:v>
                </c:pt>
              </c:strCache>
            </c:strRef>
          </c:tx>
          <c:spPr>
            <a:ln w="28575" cap="rnd">
              <a:solidFill>
                <a:schemeClr val="accent4"/>
              </a:solidFill>
              <a:round/>
            </a:ln>
            <a:effectLst/>
          </c:spPr>
          <c:marker>
            <c:symbol val="none"/>
          </c:marker>
          <c:cat>
            <c:strRef>
              <c:f>Jordbruksföretag!$N$3:$U$3</c:f>
              <c:strCache>
                <c:ptCount val="8"/>
                <c:pt idx="0">
                  <c:v>1999</c:v>
                </c:pt>
                <c:pt idx="1">
                  <c:v>2000</c:v>
                </c:pt>
                <c:pt idx="2">
                  <c:v>2003</c:v>
                </c:pt>
                <c:pt idx="3">
                  <c:v>2005</c:v>
                </c:pt>
                <c:pt idx="4">
                  <c:v>2007</c:v>
                </c:pt>
                <c:pt idx="5">
                  <c:v>2010</c:v>
                </c:pt>
                <c:pt idx="6">
                  <c:v>2013</c:v>
                </c:pt>
                <c:pt idx="7">
                  <c:v>2016</c:v>
                </c:pt>
              </c:strCache>
            </c:strRef>
          </c:cat>
          <c:val>
            <c:numRef>
              <c:f>Jordbruksföretag!$N$7:$U$7</c:f>
              <c:numCache>
                <c:formatCode>0</c:formatCode>
                <c:ptCount val="8"/>
                <c:pt idx="0">
                  <c:v>288</c:v>
                </c:pt>
                <c:pt idx="1">
                  <c:v>274</c:v>
                </c:pt>
                <c:pt idx="2">
                  <c:v>266</c:v>
                </c:pt>
                <c:pt idx="3">
                  <c:v>237</c:v>
                </c:pt>
                <c:pt idx="4">
                  <c:v>237</c:v>
                </c:pt>
                <c:pt idx="5">
                  <c:v>224</c:v>
                </c:pt>
                <c:pt idx="6">
                  <c:v>203</c:v>
                </c:pt>
                <c:pt idx="7">
                  <c:v>175</c:v>
                </c:pt>
              </c:numCache>
            </c:numRef>
          </c:val>
          <c:smooth val="0"/>
          <c:extLst>
            <c:ext xmlns:c16="http://schemas.microsoft.com/office/drawing/2014/chart" uri="{C3380CC4-5D6E-409C-BE32-E72D297353CC}">
              <c16:uniqueId val="{00000003-842C-4C4E-8DB9-CF600E435B7A}"/>
            </c:ext>
          </c:extLst>
        </c:ser>
        <c:ser>
          <c:idx val="4"/>
          <c:order val="4"/>
          <c:tx>
            <c:strRef>
              <c:f>Jordbruksföretag!$M$8</c:f>
              <c:strCache>
                <c:ptCount val="1"/>
                <c:pt idx="0">
                  <c:v>100,1+ha</c:v>
                </c:pt>
              </c:strCache>
            </c:strRef>
          </c:tx>
          <c:spPr>
            <a:ln w="28575" cap="rnd">
              <a:solidFill>
                <a:schemeClr val="accent5"/>
              </a:solidFill>
              <a:round/>
            </a:ln>
            <a:effectLst/>
          </c:spPr>
          <c:marker>
            <c:symbol val="none"/>
          </c:marker>
          <c:cat>
            <c:strRef>
              <c:f>Jordbruksföretag!$N$3:$U$3</c:f>
              <c:strCache>
                <c:ptCount val="8"/>
                <c:pt idx="0">
                  <c:v>1999</c:v>
                </c:pt>
                <c:pt idx="1">
                  <c:v>2000</c:v>
                </c:pt>
                <c:pt idx="2">
                  <c:v>2003</c:v>
                </c:pt>
                <c:pt idx="3">
                  <c:v>2005</c:v>
                </c:pt>
                <c:pt idx="4">
                  <c:v>2007</c:v>
                </c:pt>
                <c:pt idx="5">
                  <c:v>2010</c:v>
                </c:pt>
                <c:pt idx="6">
                  <c:v>2013</c:v>
                </c:pt>
                <c:pt idx="7">
                  <c:v>2016</c:v>
                </c:pt>
              </c:strCache>
            </c:strRef>
          </c:cat>
          <c:val>
            <c:numRef>
              <c:f>Jordbruksföretag!$N$8:$U$8</c:f>
              <c:numCache>
                <c:formatCode>0</c:formatCode>
                <c:ptCount val="8"/>
                <c:pt idx="0">
                  <c:v>69</c:v>
                </c:pt>
                <c:pt idx="1">
                  <c:v>80</c:v>
                </c:pt>
                <c:pt idx="2">
                  <c:v>99</c:v>
                </c:pt>
                <c:pt idx="3">
                  <c:v>112</c:v>
                </c:pt>
                <c:pt idx="4">
                  <c:v>111</c:v>
                </c:pt>
                <c:pt idx="5">
                  <c:v>115</c:v>
                </c:pt>
                <c:pt idx="6">
                  <c:v>124</c:v>
                </c:pt>
                <c:pt idx="7">
                  <c:v>138</c:v>
                </c:pt>
              </c:numCache>
            </c:numRef>
          </c:val>
          <c:smooth val="0"/>
          <c:extLst>
            <c:ext xmlns:c16="http://schemas.microsoft.com/office/drawing/2014/chart" uri="{C3380CC4-5D6E-409C-BE32-E72D297353CC}">
              <c16:uniqueId val="{00000004-842C-4C4E-8DB9-CF600E435B7A}"/>
            </c:ext>
          </c:extLst>
        </c:ser>
        <c:dLbls>
          <c:showLegendKey val="0"/>
          <c:showVal val="0"/>
          <c:showCatName val="0"/>
          <c:showSerName val="0"/>
          <c:showPercent val="0"/>
          <c:showBubbleSize val="0"/>
        </c:dLbls>
        <c:smooth val="0"/>
        <c:axId val="772008848"/>
        <c:axId val="772005896"/>
      </c:lineChart>
      <c:catAx>
        <c:axId val="77200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2005896"/>
        <c:crosses val="autoZero"/>
        <c:auto val="1"/>
        <c:lblAlgn val="ctr"/>
        <c:lblOffset val="100"/>
        <c:noMultiLvlLbl val="0"/>
      </c:catAx>
      <c:valAx>
        <c:axId val="772005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7200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Jordbruksföretag per storleksklass, 1999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Jordbruksföretag!$N$3</c:f>
              <c:strCache>
                <c:ptCount val="1"/>
                <c:pt idx="0">
                  <c:v>1999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4B-47F2-9120-FCEC410194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4B-47F2-9120-FCEC410194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4B-47F2-9120-FCEC410194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4B-47F2-9120-FCEC4101947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4B-47F2-9120-FCEC4101947B}"/>
              </c:ext>
            </c:extLst>
          </c:dPt>
          <c:cat>
            <c:strRef>
              <c:f>Jordbruksföretag!$M$4:$M$8</c:f>
              <c:strCache>
                <c:ptCount val="5"/>
                <c:pt idx="0">
                  <c:v>0-10,0 ha</c:v>
                </c:pt>
                <c:pt idx="1">
                  <c:v>10,1-30,0 ha</c:v>
                </c:pt>
                <c:pt idx="2">
                  <c:v>30,1-50,0 ha</c:v>
                </c:pt>
                <c:pt idx="3">
                  <c:v>50,1-100,0 ha</c:v>
                </c:pt>
                <c:pt idx="4">
                  <c:v>100,1+ha</c:v>
                </c:pt>
              </c:strCache>
            </c:strRef>
          </c:cat>
          <c:val>
            <c:numRef>
              <c:f>Jordbruksföretag!$N$4:$N$8</c:f>
              <c:numCache>
                <c:formatCode>0</c:formatCode>
                <c:ptCount val="5"/>
                <c:pt idx="0" formatCode="General">
                  <c:v>902</c:v>
                </c:pt>
                <c:pt idx="1">
                  <c:v>812</c:v>
                </c:pt>
                <c:pt idx="2">
                  <c:v>333</c:v>
                </c:pt>
                <c:pt idx="3">
                  <c:v>288</c:v>
                </c:pt>
                <c:pt idx="4">
                  <c:v>69</c:v>
                </c:pt>
              </c:numCache>
            </c:numRef>
          </c:val>
          <c:extLst>
            <c:ext xmlns:c16="http://schemas.microsoft.com/office/drawing/2014/chart" uri="{C3380CC4-5D6E-409C-BE32-E72D297353CC}">
              <c16:uniqueId val="{00000000-8608-4798-AFC0-009272A2F73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Jordbruksföretag per storleksklass,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Jordbruksföretag!$U$3</c:f>
              <c:strCache>
                <c:ptCount val="1"/>
                <c:pt idx="0">
                  <c:v>2016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7D-4585-B9CF-EAABB629E9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7D-4585-B9CF-EAABB629E9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7D-4585-B9CF-EAABB629E9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7D-4585-B9CF-EAABB629E9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7D-4585-B9CF-EAABB629E95F}"/>
              </c:ext>
            </c:extLst>
          </c:dPt>
          <c:cat>
            <c:strRef>
              <c:f>Jordbruksföretag!$M$4:$M$8</c:f>
              <c:strCache>
                <c:ptCount val="5"/>
                <c:pt idx="0">
                  <c:v>0-10,0 ha</c:v>
                </c:pt>
                <c:pt idx="1">
                  <c:v>10,1-30,0 ha</c:v>
                </c:pt>
                <c:pt idx="2">
                  <c:v>30,1-50,0 ha</c:v>
                </c:pt>
                <c:pt idx="3">
                  <c:v>50,1-100,0 ha</c:v>
                </c:pt>
                <c:pt idx="4">
                  <c:v>100,1+ha</c:v>
                </c:pt>
              </c:strCache>
            </c:strRef>
          </c:cat>
          <c:val>
            <c:numRef>
              <c:f>Jordbruksföretag!$U$4:$U$8</c:f>
              <c:numCache>
                <c:formatCode>0</c:formatCode>
                <c:ptCount val="5"/>
                <c:pt idx="0">
                  <c:v>830</c:v>
                </c:pt>
                <c:pt idx="1">
                  <c:v>579</c:v>
                </c:pt>
                <c:pt idx="2">
                  <c:v>218</c:v>
                </c:pt>
                <c:pt idx="3">
                  <c:v>175</c:v>
                </c:pt>
                <c:pt idx="4">
                  <c:v>138</c:v>
                </c:pt>
              </c:numCache>
            </c:numRef>
          </c:val>
          <c:extLst>
            <c:ext xmlns:c16="http://schemas.microsoft.com/office/drawing/2014/chart" uri="{C3380CC4-5D6E-409C-BE32-E72D297353CC}">
              <c16:uniqueId val="{00000000-D282-47EF-8F8B-1D4433AB2AC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jordbruksföretag i Sverige, 1999-2016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Jordbruksföretag!$C$24:$J$24</c:f>
              <c:strCache>
                <c:ptCount val="8"/>
                <c:pt idx="0">
                  <c:v>1999</c:v>
                </c:pt>
                <c:pt idx="1">
                  <c:v>2000</c:v>
                </c:pt>
                <c:pt idx="2">
                  <c:v>2003</c:v>
                </c:pt>
                <c:pt idx="3">
                  <c:v>2005</c:v>
                </c:pt>
                <c:pt idx="4">
                  <c:v>2007</c:v>
                </c:pt>
                <c:pt idx="5">
                  <c:v>2010</c:v>
                </c:pt>
                <c:pt idx="6">
                  <c:v>2013</c:v>
                </c:pt>
                <c:pt idx="7">
                  <c:v>2016</c:v>
                </c:pt>
              </c:strCache>
            </c:strRef>
          </c:cat>
          <c:val>
            <c:numRef>
              <c:f>Jordbruksföretag!$C$25:$J$25</c:f>
              <c:numCache>
                <c:formatCode>0</c:formatCode>
                <c:ptCount val="8"/>
                <c:pt idx="0">
                  <c:v>80119</c:v>
                </c:pt>
                <c:pt idx="1">
                  <c:v>76798</c:v>
                </c:pt>
                <c:pt idx="2">
                  <c:v>66780</c:v>
                </c:pt>
                <c:pt idx="3">
                  <c:v>75808</c:v>
                </c:pt>
                <c:pt idx="4">
                  <c:v>72609</c:v>
                </c:pt>
                <c:pt idx="5">
                  <c:v>71091</c:v>
                </c:pt>
                <c:pt idx="6">
                  <c:v>67149</c:v>
                </c:pt>
                <c:pt idx="7">
                  <c:v>62937</c:v>
                </c:pt>
              </c:numCache>
            </c:numRef>
          </c:val>
          <c:extLst>
            <c:ext xmlns:c16="http://schemas.microsoft.com/office/drawing/2014/chart" uri="{C3380CC4-5D6E-409C-BE32-E72D297353CC}">
              <c16:uniqueId val="{00000000-4BB3-4512-A8D8-1437D9DE45B1}"/>
            </c:ext>
          </c:extLst>
        </c:ser>
        <c:dLbls>
          <c:showLegendKey val="0"/>
          <c:showVal val="0"/>
          <c:showCatName val="0"/>
          <c:showSerName val="0"/>
          <c:showPercent val="0"/>
          <c:showBubbleSize val="0"/>
        </c:dLbls>
        <c:gapWidth val="219"/>
        <c:overlap val="-27"/>
        <c:axId val="1178212848"/>
        <c:axId val="1178208912"/>
      </c:barChart>
      <c:catAx>
        <c:axId val="117821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208912"/>
        <c:crosses val="autoZero"/>
        <c:auto val="1"/>
        <c:lblAlgn val="ctr"/>
        <c:lblOffset val="100"/>
        <c:noMultiLvlLbl val="0"/>
      </c:catAx>
      <c:valAx>
        <c:axId val="1178208912"/>
        <c:scaling>
          <c:orientation val="minMax"/>
          <c:max val="85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21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jordbruksföretag i Dalarnas län, 1999-2016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Jordbruksföretag!$C$3:$J$3</c:f>
              <c:strCache>
                <c:ptCount val="8"/>
                <c:pt idx="0">
                  <c:v>1999</c:v>
                </c:pt>
                <c:pt idx="1">
                  <c:v>2000</c:v>
                </c:pt>
                <c:pt idx="2">
                  <c:v>2003</c:v>
                </c:pt>
                <c:pt idx="3">
                  <c:v>2005</c:v>
                </c:pt>
                <c:pt idx="4">
                  <c:v>2007</c:v>
                </c:pt>
                <c:pt idx="5">
                  <c:v>2010</c:v>
                </c:pt>
                <c:pt idx="6">
                  <c:v>2013</c:v>
                </c:pt>
                <c:pt idx="7">
                  <c:v>2016</c:v>
                </c:pt>
              </c:strCache>
            </c:strRef>
          </c:cat>
          <c:val>
            <c:numRef>
              <c:f>Jordbruksföretag!$C$12:$J$12</c:f>
              <c:numCache>
                <c:formatCode>0</c:formatCode>
                <c:ptCount val="8"/>
                <c:pt idx="0">
                  <c:v>2404</c:v>
                </c:pt>
                <c:pt idx="1">
                  <c:v>2352</c:v>
                </c:pt>
                <c:pt idx="2">
                  <c:v>2087</c:v>
                </c:pt>
                <c:pt idx="3">
                  <c:v>2422</c:v>
                </c:pt>
                <c:pt idx="4">
                  <c:v>2315</c:v>
                </c:pt>
                <c:pt idx="5">
                  <c:v>2238</c:v>
                </c:pt>
                <c:pt idx="6">
                  <c:v>2078</c:v>
                </c:pt>
                <c:pt idx="7">
                  <c:v>1940</c:v>
                </c:pt>
              </c:numCache>
            </c:numRef>
          </c:val>
          <c:extLst>
            <c:ext xmlns:c16="http://schemas.microsoft.com/office/drawing/2014/chart" uri="{C3380CC4-5D6E-409C-BE32-E72D297353CC}">
              <c16:uniqueId val="{00000000-7409-435F-ADEA-32782677F36A}"/>
            </c:ext>
          </c:extLst>
        </c:ser>
        <c:dLbls>
          <c:showLegendKey val="0"/>
          <c:showVal val="0"/>
          <c:showCatName val="0"/>
          <c:showSerName val="0"/>
          <c:showPercent val="0"/>
          <c:showBubbleSize val="0"/>
        </c:dLbls>
        <c:gapWidth val="219"/>
        <c:overlap val="-27"/>
        <c:axId val="1048707392"/>
        <c:axId val="1048717560"/>
      </c:barChart>
      <c:catAx>
        <c:axId val="10487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717560"/>
        <c:crosses val="autoZero"/>
        <c:auto val="1"/>
        <c:lblAlgn val="ctr"/>
        <c:lblOffset val="100"/>
        <c:noMultiLvlLbl val="0"/>
      </c:catAx>
      <c:valAx>
        <c:axId val="1048717560"/>
        <c:scaling>
          <c:orientation val="minMax"/>
          <c:max val="85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70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jordbruksföretag i Dalarnas län och i Sverige, 1999-2016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v>Dalarnas län</c:v>
          </c:tx>
          <c:spPr>
            <a:solidFill>
              <a:schemeClr val="accent1"/>
            </a:solidFill>
            <a:ln>
              <a:noFill/>
            </a:ln>
            <a:effectLst/>
          </c:spPr>
          <c:invertIfNegative val="0"/>
          <c:cat>
            <c:strRef>
              <c:f>Jordbruksföretag!$C$3:$J$3</c:f>
              <c:strCache>
                <c:ptCount val="8"/>
                <c:pt idx="0">
                  <c:v>1999</c:v>
                </c:pt>
                <c:pt idx="1">
                  <c:v>2000</c:v>
                </c:pt>
                <c:pt idx="2">
                  <c:v>2003</c:v>
                </c:pt>
                <c:pt idx="3">
                  <c:v>2005</c:v>
                </c:pt>
                <c:pt idx="4">
                  <c:v>2007</c:v>
                </c:pt>
                <c:pt idx="5">
                  <c:v>2010</c:v>
                </c:pt>
                <c:pt idx="6">
                  <c:v>2013</c:v>
                </c:pt>
                <c:pt idx="7">
                  <c:v>2016</c:v>
                </c:pt>
              </c:strCache>
            </c:strRef>
          </c:cat>
          <c:val>
            <c:numRef>
              <c:f>Jordbruksföretag!$C$12:$J$12</c:f>
              <c:numCache>
                <c:formatCode>0</c:formatCode>
                <c:ptCount val="8"/>
                <c:pt idx="0">
                  <c:v>2404</c:v>
                </c:pt>
                <c:pt idx="1">
                  <c:v>2352</c:v>
                </c:pt>
                <c:pt idx="2">
                  <c:v>2087</c:v>
                </c:pt>
                <c:pt idx="3">
                  <c:v>2422</c:v>
                </c:pt>
                <c:pt idx="4">
                  <c:v>2315</c:v>
                </c:pt>
                <c:pt idx="5">
                  <c:v>2238</c:v>
                </c:pt>
                <c:pt idx="6">
                  <c:v>2078</c:v>
                </c:pt>
                <c:pt idx="7">
                  <c:v>1940</c:v>
                </c:pt>
              </c:numCache>
            </c:numRef>
          </c:val>
          <c:extLst>
            <c:ext xmlns:c16="http://schemas.microsoft.com/office/drawing/2014/chart" uri="{C3380CC4-5D6E-409C-BE32-E72D297353CC}">
              <c16:uniqueId val="{00000000-305B-4BA3-8F63-4C076970C981}"/>
            </c:ext>
          </c:extLst>
        </c:ser>
        <c:ser>
          <c:idx val="1"/>
          <c:order val="1"/>
          <c:tx>
            <c:v>Sverige</c:v>
          </c:tx>
          <c:spPr>
            <a:solidFill>
              <a:schemeClr val="accent3"/>
            </a:solidFill>
            <a:ln>
              <a:noFill/>
            </a:ln>
            <a:effectLst/>
          </c:spPr>
          <c:invertIfNegative val="0"/>
          <c:cat>
            <c:strRef>
              <c:f>Jordbruksföretag!$C$3:$J$3</c:f>
              <c:strCache>
                <c:ptCount val="8"/>
                <c:pt idx="0">
                  <c:v>1999</c:v>
                </c:pt>
                <c:pt idx="1">
                  <c:v>2000</c:v>
                </c:pt>
                <c:pt idx="2">
                  <c:v>2003</c:v>
                </c:pt>
                <c:pt idx="3">
                  <c:v>2005</c:v>
                </c:pt>
                <c:pt idx="4">
                  <c:v>2007</c:v>
                </c:pt>
                <c:pt idx="5">
                  <c:v>2010</c:v>
                </c:pt>
                <c:pt idx="6">
                  <c:v>2013</c:v>
                </c:pt>
                <c:pt idx="7">
                  <c:v>2016</c:v>
                </c:pt>
              </c:strCache>
            </c:strRef>
          </c:cat>
          <c:val>
            <c:numRef>
              <c:f>Jordbruksföretag!$C$25:$J$25</c:f>
              <c:numCache>
                <c:formatCode>0</c:formatCode>
                <c:ptCount val="8"/>
                <c:pt idx="0">
                  <c:v>80119</c:v>
                </c:pt>
                <c:pt idx="1">
                  <c:v>76798</c:v>
                </c:pt>
                <c:pt idx="2">
                  <c:v>66780</c:v>
                </c:pt>
                <c:pt idx="3">
                  <c:v>75808</c:v>
                </c:pt>
                <c:pt idx="4">
                  <c:v>72609</c:v>
                </c:pt>
                <c:pt idx="5">
                  <c:v>71091</c:v>
                </c:pt>
                <c:pt idx="6">
                  <c:v>67149</c:v>
                </c:pt>
                <c:pt idx="7">
                  <c:v>62937</c:v>
                </c:pt>
              </c:numCache>
            </c:numRef>
          </c:val>
          <c:extLst>
            <c:ext xmlns:c16="http://schemas.microsoft.com/office/drawing/2014/chart" uri="{C3380CC4-5D6E-409C-BE32-E72D297353CC}">
              <c16:uniqueId val="{00000001-305B-4BA3-8F63-4C076970C981}"/>
            </c:ext>
          </c:extLst>
        </c:ser>
        <c:dLbls>
          <c:showLegendKey val="0"/>
          <c:showVal val="0"/>
          <c:showCatName val="0"/>
          <c:showSerName val="0"/>
          <c:showPercent val="0"/>
          <c:showBubbleSize val="0"/>
        </c:dLbls>
        <c:gapWidth val="219"/>
        <c:overlap val="-27"/>
        <c:axId val="797391272"/>
        <c:axId val="797388320"/>
      </c:barChart>
      <c:catAx>
        <c:axId val="79739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97388320"/>
        <c:crosses val="autoZero"/>
        <c:auto val="1"/>
        <c:lblAlgn val="ctr"/>
        <c:lblOffset val="100"/>
        <c:noMultiLvlLbl val="0"/>
      </c:catAx>
      <c:valAx>
        <c:axId val="797388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797391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jordbruksföretag efter brukningsform i Dalarnas län, 2003-2016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Brukningsform!$B$4:$C$4</c:f>
              <c:strCache>
                <c:ptCount val="2"/>
                <c:pt idx="0">
                  <c:v>Helt ägd, heltid</c:v>
                </c:pt>
                <c:pt idx="1">
                  <c:v>Heltid</c:v>
                </c:pt>
              </c:strCache>
            </c:strRef>
          </c:tx>
          <c:spPr>
            <a:ln w="28575" cap="rnd">
              <a:solidFill>
                <a:schemeClr val="accent1"/>
              </a:solidFill>
              <a:round/>
            </a:ln>
            <a:effectLst/>
          </c:spPr>
          <c:marker>
            <c:symbol val="none"/>
          </c:marker>
          <c:cat>
            <c:strRef>
              <c:f>Brukningsform!$D$3:$I$3</c:f>
              <c:strCache>
                <c:ptCount val="6"/>
                <c:pt idx="0">
                  <c:v>2003</c:v>
                </c:pt>
                <c:pt idx="1">
                  <c:v>2005</c:v>
                </c:pt>
                <c:pt idx="2">
                  <c:v>2007</c:v>
                </c:pt>
                <c:pt idx="3">
                  <c:v>2010</c:v>
                </c:pt>
                <c:pt idx="4">
                  <c:v>2013</c:v>
                </c:pt>
                <c:pt idx="5">
                  <c:v>2016</c:v>
                </c:pt>
              </c:strCache>
            </c:strRef>
          </c:cat>
          <c:val>
            <c:numRef>
              <c:f>Brukningsform!$D$4:$I$4</c:f>
              <c:numCache>
                <c:formatCode>0</c:formatCode>
                <c:ptCount val="6"/>
                <c:pt idx="0">
                  <c:v>38</c:v>
                </c:pt>
                <c:pt idx="1">
                  <c:v>51</c:v>
                </c:pt>
                <c:pt idx="2">
                  <c:v>68</c:v>
                </c:pt>
                <c:pt idx="3">
                  <c:v>82</c:v>
                </c:pt>
                <c:pt idx="4">
                  <c:v>52</c:v>
                </c:pt>
                <c:pt idx="5">
                  <c:v>73</c:v>
                </c:pt>
              </c:numCache>
            </c:numRef>
          </c:val>
          <c:smooth val="0"/>
          <c:extLst>
            <c:ext xmlns:c16="http://schemas.microsoft.com/office/drawing/2014/chart" uri="{C3380CC4-5D6E-409C-BE32-E72D297353CC}">
              <c16:uniqueId val="{00000000-3C6D-4DFA-BC1C-24AC8FD2C166}"/>
            </c:ext>
          </c:extLst>
        </c:ser>
        <c:ser>
          <c:idx val="1"/>
          <c:order val="1"/>
          <c:tx>
            <c:strRef>
              <c:f>Brukningsform!$B$5:$C$5</c:f>
              <c:strCache>
                <c:ptCount val="2"/>
                <c:pt idx="0">
                  <c:v>Helt ägd, deltid</c:v>
                </c:pt>
                <c:pt idx="1">
                  <c:v>Deltid</c:v>
                </c:pt>
              </c:strCache>
            </c:strRef>
          </c:tx>
          <c:spPr>
            <a:ln w="28575" cap="rnd">
              <a:solidFill>
                <a:schemeClr val="accent2"/>
              </a:solidFill>
              <a:round/>
            </a:ln>
            <a:effectLst/>
          </c:spPr>
          <c:marker>
            <c:symbol val="none"/>
          </c:marker>
          <c:cat>
            <c:strRef>
              <c:f>Brukningsform!$D$3:$I$3</c:f>
              <c:strCache>
                <c:ptCount val="6"/>
                <c:pt idx="0">
                  <c:v>2003</c:v>
                </c:pt>
                <c:pt idx="1">
                  <c:v>2005</c:v>
                </c:pt>
                <c:pt idx="2">
                  <c:v>2007</c:v>
                </c:pt>
                <c:pt idx="3">
                  <c:v>2010</c:v>
                </c:pt>
                <c:pt idx="4">
                  <c:v>2013</c:v>
                </c:pt>
                <c:pt idx="5">
                  <c:v>2016</c:v>
                </c:pt>
              </c:strCache>
            </c:strRef>
          </c:cat>
          <c:val>
            <c:numRef>
              <c:f>Brukningsform!$D$5:$I$5</c:f>
              <c:numCache>
                <c:formatCode>0</c:formatCode>
                <c:ptCount val="6"/>
                <c:pt idx="0">
                  <c:v>631</c:v>
                </c:pt>
                <c:pt idx="1">
                  <c:v>983</c:v>
                </c:pt>
                <c:pt idx="2">
                  <c:v>1066</c:v>
                </c:pt>
                <c:pt idx="3">
                  <c:v>1058</c:v>
                </c:pt>
                <c:pt idx="4">
                  <c:v>940</c:v>
                </c:pt>
                <c:pt idx="5">
                  <c:v>959</c:v>
                </c:pt>
              </c:numCache>
            </c:numRef>
          </c:val>
          <c:smooth val="0"/>
          <c:extLst>
            <c:ext xmlns:c16="http://schemas.microsoft.com/office/drawing/2014/chart" uri="{C3380CC4-5D6E-409C-BE32-E72D297353CC}">
              <c16:uniqueId val="{00000001-3C6D-4DFA-BC1C-24AC8FD2C166}"/>
            </c:ext>
          </c:extLst>
        </c:ser>
        <c:ser>
          <c:idx val="2"/>
          <c:order val="2"/>
          <c:tx>
            <c:strRef>
              <c:f>Brukningsform!$B$6:$C$6</c:f>
              <c:strCache>
                <c:ptCount val="2"/>
                <c:pt idx="0">
                  <c:v>Helt arrenderad, heltid</c:v>
                </c:pt>
                <c:pt idx="1">
                  <c:v>Heltid</c:v>
                </c:pt>
              </c:strCache>
            </c:strRef>
          </c:tx>
          <c:spPr>
            <a:ln w="28575" cap="rnd">
              <a:solidFill>
                <a:schemeClr val="accent3"/>
              </a:solidFill>
              <a:round/>
            </a:ln>
            <a:effectLst/>
          </c:spPr>
          <c:marker>
            <c:symbol val="none"/>
          </c:marker>
          <c:cat>
            <c:strRef>
              <c:f>Brukningsform!$D$3:$I$3</c:f>
              <c:strCache>
                <c:ptCount val="6"/>
                <c:pt idx="0">
                  <c:v>2003</c:v>
                </c:pt>
                <c:pt idx="1">
                  <c:v>2005</c:v>
                </c:pt>
                <c:pt idx="2">
                  <c:v>2007</c:v>
                </c:pt>
                <c:pt idx="3">
                  <c:v>2010</c:v>
                </c:pt>
                <c:pt idx="4">
                  <c:v>2013</c:v>
                </c:pt>
                <c:pt idx="5">
                  <c:v>2016</c:v>
                </c:pt>
              </c:strCache>
            </c:strRef>
          </c:cat>
          <c:val>
            <c:numRef>
              <c:f>Brukningsform!$D$6:$I$6</c:f>
              <c:numCache>
                <c:formatCode>0</c:formatCode>
                <c:ptCount val="6"/>
                <c:pt idx="0">
                  <c:v>34</c:v>
                </c:pt>
                <c:pt idx="1">
                  <c:v>48</c:v>
                </c:pt>
                <c:pt idx="2">
                  <c:v>21</c:v>
                </c:pt>
                <c:pt idx="3">
                  <c:v>44</c:v>
                </c:pt>
                <c:pt idx="4">
                  <c:v>31</c:v>
                </c:pt>
                <c:pt idx="5">
                  <c:v>28</c:v>
                </c:pt>
              </c:numCache>
            </c:numRef>
          </c:val>
          <c:smooth val="0"/>
          <c:extLst>
            <c:ext xmlns:c16="http://schemas.microsoft.com/office/drawing/2014/chart" uri="{C3380CC4-5D6E-409C-BE32-E72D297353CC}">
              <c16:uniqueId val="{00000002-3C6D-4DFA-BC1C-24AC8FD2C166}"/>
            </c:ext>
          </c:extLst>
        </c:ser>
        <c:ser>
          <c:idx val="3"/>
          <c:order val="3"/>
          <c:tx>
            <c:strRef>
              <c:f>Brukningsform!$B$7:$C$7</c:f>
              <c:strCache>
                <c:ptCount val="2"/>
                <c:pt idx="0">
                  <c:v>Helt arrenderad, deltid</c:v>
                </c:pt>
                <c:pt idx="1">
                  <c:v>Deltid</c:v>
                </c:pt>
              </c:strCache>
            </c:strRef>
          </c:tx>
          <c:spPr>
            <a:ln w="28575" cap="rnd">
              <a:solidFill>
                <a:schemeClr val="accent4"/>
              </a:solidFill>
              <a:round/>
            </a:ln>
            <a:effectLst/>
          </c:spPr>
          <c:marker>
            <c:symbol val="none"/>
          </c:marker>
          <c:cat>
            <c:strRef>
              <c:f>Brukningsform!$D$3:$I$3</c:f>
              <c:strCache>
                <c:ptCount val="6"/>
                <c:pt idx="0">
                  <c:v>2003</c:v>
                </c:pt>
                <c:pt idx="1">
                  <c:v>2005</c:v>
                </c:pt>
                <c:pt idx="2">
                  <c:v>2007</c:v>
                </c:pt>
                <c:pt idx="3">
                  <c:v>2010</c:v>
                </c:pt>
                <c:pt idx="4">
                  <c:v>2013</c:v>
                </c:pt>
                <c:pt idx="5">
                  <c:v>2016</c:v>
                </c:pt>
              </c:strCache>
            </c:strRef>
          </c:cat>
          <c:val>
            <c:numRef>
              <c:f>Brukningsform!$D$7:$I$7</c:f>
              <c:numCache>
                <c:formatCode>0</c:formatCode>
                <c:ptCount val="6"/>
                <c:pt idx="0">
                  <c:v>122</c:v>
                </c:pt>
                <c:pt idx="1">
                  <c:v>175</c:v>
                </c:pt>
                <c:pt idx="2">
                  <c:v>99</c:v>
                </c:pt>
                <c:pt idx="3">
                  <c:v>174</c:v>
                </c:pt>
                <c:pt idx="4">
                  <c:v>81</c:v>
                </c:pt>
                <c:pt idx="5">
                  <c:v>73</c:v>
                </c:pt>
              </c:numCache>
            </c:numRef>
          </c:val>
          <c:smooth val="0"/>
          <c:extLst>
            <c:ext xmlns:c16="http://schemas.microsoft.com/office/drawing/2014/chart" uri="{C3380CC4-5D6E-409C-BE32-E72D297353CC}">
              <c16:uniqueId val="{00000003-3C6D-4DFA-BC1C-24AC8FD2C166}"/>
            </c:ext>
          </c:extLst>
        </c:ser>
        <c:ser>
          <c:idx val="4"/>
          <c:order val="4"/>
          <c:tx>
            <c:strRef>
              <c:f>Brukningsform!$B$8:$C$8</c:f>
              <c:strCache>
                <c:ptCount val="2"/>
                <c:pt idx="0">
                  <c:v>Delvis arrenderad, heltid</c:v>
                </c:pt>
                <c:pt idx="1">
                  <c:v>Heltid</c:v>
                </c:pt>
              </c:strCache>
            </c:strRef>
          </c:tx>
          <c:spPr>
            <a:ln w="28575" cap="rnd">
              <a:solidFill>
                <a:schemeClr val="accent5"/>
              </a:solidFill>
              <a:round/>
            </a:ln>
            <a:effectLst/>
          </c:spPr>
          <c:marker>
            <c:symbol val="none"/>
          </c:marker>
          <c:cat>
            <c:strRef>
              <c:f>Brukningsform!$D$3:$I$3</c:f>
              <c:strCache>
                <c:ptCount val="6"/>
                <c:pt idx="0">
                  <c:v>2003</c:v>
                </c:pt>
                <c:pt idx="1">
                  <c:v>2005</c:v>
                </c:pt>
                <c:pt idx="2">
                  <c:v>2007</c:v>
                </c:pt>
                <c:pt idx="3">
                  <c:v>2010</c:v>
                </c:pt>
                <c:pt idx="4">
                  <c:v>2013</c:v>
                </c:pt>
                <c:pt idx="5">
                  <c:v>2016</c:v>
                </c:pt>
              </c:strCache>
            </c:strRef>
          </c:cat>
          <c:val>
            <c:numRef>
              <c:f>Brukningsform!$D$8:$I$8</c:f>
              <c:numCache>
                <c:formatCode>0</c:formatCode>
                <c:ptCount val="6"/>
                <c:pt idx="0">
                  <c:v>413</c:v>
                </c:pt>
                <c:pt idx="1">
                  <c:v>344</c:v>
                </c:pt>
                <c:pt idx="2">
                  <c:v>326</c:v>
                </c:pt>
                <c:pt idx="3">
                  <c:v>235</c:v>
                </c:pt>
                <c:pt idx="4">
                  <c:v>273</c:v>
                </c:pt>
                <c:pt idx="5">
                  <c:v>235</c:v>
                </c:pt>
              </c:numCache>
            </c:numRef>
          </c:val>
          <c:smooth val="0"/>
          <c:extLst>
            <c:ext xmlns:c16="http://schemas.microsoft.com/office/drawing/2014/chart" uri="{C3380CC4-5D6E-409C-BE32-E72D297353CC}">
              <c16:uniqueId val="{00000004-3C6D-4DFA-BC1C-24AC8FD2C166}"/>
            </c:ext>
          </c:extLst>
        </c:ser>
        <c:ser>
          <c:idx val="5"/>
          <c:order val="5"/>
          <c:tx>
            <c:strRef>
              <c:f>Brukningsform!$B$9:$C$9</c:f>
              <c:strCache>
                <c:ptCount val="2"/>
                <c:pt idx="0">
                  <c:v>Delvis arrenderad, deltid</c:v>
                </c:pt>
                <c:pt idx="1">
                  <c:v>Deltid</c:v>
                </c:pt>
              </c:strCache>
            </c:strRef>
          </c:tx>
          <c:spPr>
            <a:ln w="28575" cap="rnd">
              <a:solidFill>
                <a:schemeClr val="accent6"/>
              </a:solidFill>
              <a:round/>
            </a:ln>
            <a:effectLst/>
          </c:spPr>
          <c:marker>
            <c:symbol val="none"/>
          </c:marker>
          <c:cat>
            <c:strRef>
              <c:f>Brukningsform!$D$3:$I$3</c:f>
              <c:strCache>
                <c:ptCount val="6"/>
                <c:pt idx="0">
                  <c:v>2003</c:v>
                </c:pt>
                <c:pt idx="1">
                  <c:v>2005</c:v>
                </c:pt>
                <c:pt idx="2">
                  <c:v>2007</c:v>
                </c:pt>
                <c:pt idx="3">
                  <c:v>2010</c:v>
                </c:pt>
                <c:pt idx="4">
                  <c:v>2013</c:v>
                </c:pt>
                <c:pt idx="5">
                  <c:v>2016</c:v>
                </c:pt>
              </c:strCache>
            </c:strRef>
          </c:cat>
          <c:val>
            <c:numRef>
              <c:f>Brukningsform!$D$9:$I$9</c:f>
              <c:numCache>
                <c:formatCode>0</c:formatCode>
                <c:ptCount val="6"/>
                <c:pt idx="0">
                  <c:v>850</c:v>
                </c:pt>
                <c:pt idx="1">
                  <c:v>801</c:v>
                </c:pt>
                <c:pt idx="2">
                  <c:v>720</c:v>
                </c:pt>
                <c:pt idx="3">
                  <c:v>568</c:v>
                </c:pt>
                <c:pt idx="4">
                  <c:v>627</c:v>
                </c:pt>
                <c:pt idx="5">
                  <c:v>506</c:v>
                </c:pt>
              </c:numCache>
            </c:numRef>
          </c:val>
          <c:smooth val="0"/>
          <c:extLst>
            <c:ext xmlns:c16="http://schemas.microsoft.com/office/drawing/2014/chart" uri="{C3380CC4-5D6E-409C-BE32-E72D297353CC}">
              <c16:uniqueId val="{00000005-3C6D-4DFA-BC1C-24AC8FD2C166}"/>
            </c:ext>
          </c:extLst>
        </c:ser>
        <c:dLbls>
          <c:showLegendKey val="0"/>
          <c:showVal val="0"/>
          <c:showCatName val="0"/>
          <c:showSerName val="0"/>
          <c:showPercent val="0"/>
          <c:showBubbleSize val="0"/>
        </c:dLbls>
        <c:smooth val="0"/>
        <c:axId val="1048760528"/>
        <c:axId val="1048763480"/>
      </c:lineChart>
      <c:catAx>
        <c:axId val="104876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763480"/>
        <c:crosses val="autoZero"/>
        <c:auto val="1"/>
        <c:lblAlgn val="ctr"/>
        <c:lblOffset val="100"/>
        <c:noMultiLvlLbl val="0"/>
      </c:catAx>
      <c:valAx>
        <c:axId val="1048763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760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a:t>
            </a:r>
            <a:r>
              <a:rPr lang="sv-SE" baseline="0"/>
              <a:t> åkermark efter brukningsform i Dalarnas län, 2003-2016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Brukningsform!$N$4</c:f>
              <c:strCache>
                <c:ptCount val="1"/>
                <c:pt idx="0">
                  <c:v>Helt ägd, heltid</c:v>
                </c:pt>
              </c:strCache>
            </c:strRef>
          </c:tx>
          <c:spPr>
            <a:ln w="28575" cap="rnd">
              <a:solidFill>
                <a:schemeClr val="accent1"/>
              </a:solidFill>
              <a:round/>
            </a:ln>
            <a:effectLst/>
          </c:spPr>
          <c:marker>
            <c:symbol val="none"/>
          </c:marker>
          <c:cat>
            <c:strRef>
              <c:f>Brukningsform!$P$3:$U$3</c:f>
              <c:strCache>
                <c:ptCount val="6"/>
                <c:pt idx="0">
                  <c:v>2003</c:v>
                </c:pt>
                <c:pt idx="1">
                  <c:v>2005</c:v>
                </c:pt>
                <c:pt idx="2">
                  <c:v>2007</c:v>
                </c:pt>
                <c:pt idx="3">
                  <c:v>2010</c:v>
                </c:pt>
                <c:pt idx="4">
                  <c:v>2013</c:v>
                </c:pt>
                <c:pt idx="5">
                  <c:v>2016</c:v>
                </c:pt>
              </c:strCache>
            </c:strRef>
          </c:cat>
          <c:val>
            <c:numRef>
              <c:f>Brukningsform!$P$4:$U$4</c:f>
              <c:numCache>
                <c:formatCode>0</c:formatCode>
                <c:ptCount val="6"/>
                <c:pt idx="0">
                  <c:v>1645</c:v>
                </c:pt>
                <c:pt idx="1">
                  <c:v>2436</c:v>
                </c:pt>
                <c:pt idx="2">
                  <c:v>4621</c:v>
                </c:pt>
                <c:pt idx="3">
                  <c:v>6153</c:v>
                </c:pt>
                <c:pt idx="4">
                  <c:v>4493</c:v>
                </c:pt>
                <c:pt idx="5">
                  <c:v>6279</c:v>
                </c:pt>
              </c:numCache>
            </c:numRef>
          </c:val>
          <c:smooth val="0"/>
          <c:extLst>
            <c:ext xmlns:c16="http://schemas.microsoft.com/office/drawing/2014/chart" uri="{C3380CC4-5D6E-409C-BE32-E72D297353CC}">
              <c16:uniqueId val="{00000000-F49D-469F-9A47-25530CAC4E9B}"/>
            </c:ext>
          </c:extLst>
        </c:ser>
        <c:ser>
          <c:idx val="1"/>
          <c:order val="1"/>
          <c:tx>
            <c:strRef>
              <c:f>Brukningsform!$N$5</c:f>
              <c:strCache>
                <c:ptCount val="1"/>
                <c:pt idx="0">
                  <c:v>Helt ägd, deltid</c:v>
                </c:pt>
              </c:strCache>
            </c:strRef>
          </c:tx>
          <c:spPr>
            <a:ln w="28575" cap="rnd">
              <a:solidFill>
                <a:schemeClr val="accent2"/>
              </a:solidFill>
              <a:round/>
            </a:ln>
            <a:effectLst/>
          </c:spPr>
          <c:marker>
            <c:symbol val="none"/>
          </c:marker>
          <c:cat>
            <c:strRef>
              <c:f>Brukningsform!$P$3:$U$3</c:f>
              <c:strCache>
                <c:ptCount val="6"/>
                <c:pt idx="0">
                  <c:v>2003</c:v>
                </c:pt>
                <c:pt idx="1">
                  <c:v>2005</c:v>
                </c:pt>
                <c:pt idx="2">
                  <c:v>2007</c:v>
                </c:pt>
                <c:pt idx="3">
                  <c:v>2010</c:v>
                </c:pt>
                <c:pt idx="4">
                  <c:v>2013</c:v>
                </c:pt>
                <c:pt idx="5">
                  <c:v>2016</c:v>
                </c:pt>
              </c:strCache>
            </c:strRef>
          </c:cat>
          <c:val>
            <c:numRef>
              <c:f>Brukningsform!$P$5:$U$5</c:f>
              <c:numCache>
                <c:formatCode>0</c:formatCode>
                <c:ptCount val="6"/>
                <c:pt idx="0">
                  <c:v>7121</c:v>
                </c:pt>
                <c:pt idx="1">
                  <c:v>10849</c:v>
                </c:pt>
                <c:pt idx="2">
                  <c:v>11250</c:v>
                </c:pt>
                <c:pt idx="3">
                  <c:v>12979</c:v>
                </c:pt>
                <c:pt idx="4">
                  <c:v>11069</c:v>
                </c:pt>
                <c:pt idx="5">
                  <c:v>11544</c:v>
                </c:pt>
              </c:numCache>
            </c:numRef>
          </c:val>
          <c:smooth val="0"/>
          <c:extLst>
            <c:ext xmlns:c16="http://schemas.microsoft.com/office/drawing/2014/chart" uri="{C3380CC4-5D6E-409C-BE32-E72D297353CC}">
              <c16:uniqueId val="{00000001-F49D-469F-9A47-25530CAC4E9B}"/>
            </c:ext>
          </c:extLst>
        </c:ser>
        <c:ser>
          <c:idx val="2"/>
          <c:order val="2"/>
          <c:tx>
            <c:strRef>
              <c:f>Brukningsform!$N$6</c:f>
              <c:strCache>
                <c:ptCount val="1"/>
                <c:pt idx="0">
                  <c:v>Helt arrenderad, heltid</c:v>
                </c:pt>
              </c:strCache>
            </c:strRef>
          </c:tx>
          <c:spPr>
            <a:ln w="28575" cap="rnd">
              <a:solidFill>
                <a:schemeClr val="accent3"/>
              </a:solidFill>
              <a:round/>
            </a:ln>
            <a:effectLst/>
          </c:spPr>
          <c:marker>
            <c:symbol val="none"/>
          </c:marker>
          <c:cat>
            <c:strRef>
              <c:f>Brukningsform!$P$3:$U$3</c:f>
              <c:strCache>
                <c:ptCount val="6"/>
                <c:pt idx="0">
                  <c:v>2003</c:v>
                </c:pt>
                <c:pt idx="1">
                  <c:v>2005</c:v>
                </c:pt>
                <c:pt idx="2">
                  <c:v>2007</c:v>
                </c:pt>
                <c:pt idx="3">
                  <c:v>2010</c:v>
                </c:pt>
                <c:pt idx="4">
                  <c:v>2013</c:v>
                </c:pt>
                <c:pt idx="5">
                  <c:v>2016</c:v>
                </c:pt>
              </c:strCache>
            </c:strRef>
          </c:cat>
          <c:val>
            <c:numRef>
              <c:f>Brukningsform!$P$6:$U$6</c:f>
              <c:numCache>
                <c:formatCode>0</c:formatCode>
                <c:ptCount val="6"/>
                <c:pt idx="0">
                  <c:v>3657</c:v>
                </c:pt>
                <c:pt idx="1">
                  <c:v>3900</c:v>
                </c:pt>
                <c:pt idx="2">
                  <c:v>2063</c:v>
                </c:pt>
                <c:pt idx="3">
                  <c:v>5865</c:v>
                </c:pt>
                <c:pt idx="4">
                  <c:v>3537</c:v>
                </c:pt>
                <c:pt idx="5">
                  <c:v>3445</c:v>
                </c:pt>
              </c:numCache>
            </c:numRef>
          </c:val>
          <c:smooth val="0"/>
          <c:extLst>
            <c:ext xmlns:c16="http://schemas.microsoft.com/office/drawing/2014/chart" uri="{C3380CC4-5D6E-409C-BE32-E72D297353CC}">
              <c16:uniqueId val="{00000002-F49D-469F-9A47-25530CAC4E9B}"/>
            </c:ext>
          </c:extLst>
        </c:ser>
        <c:ser>
          <c:idx val="3"/>
          <c:order val="3"/>
          <c:tx>
            <c:strRef>
              <c:f>Brukningsform!$N$7</c:f>
              <c:strCache>
                <c:ptCount val="1"/>
                <c:pt idx="0">
                  <c:v>Helt arrenderad, deltid</c:v>
                </c:pt>
              </c:strCache>
            </c:strRef>
          </c:tx>
          <c:spPr>
            <a:ln w="28575" cap="rnd">
              <a:solidFill>
                <a:schemeClr val="accent4"/>
              </a:solidFill>
              <a:round/>
            </a:ln>
            <a:effectLst/>
          </c:spPr>
          <c:marker>
            <c:symbol val="none"/>
          </c:marker>
          <c:cat>
            <c:strRef>
              <c:f>Brukningsform!$P$3:$U$3</c:f>
              <c:strCache>
                <c:ptCount val="6"/>
                <c:pt idx="0">
                  <c:v>2003</c:v>
                </c:pt>
                <c:pt idx="1">
                  <c:v>2005</c:v>
                </c:pt>
                <c:pt idx="2">
                  <c:v>2007</c:v>
                </c:pt>
                <c:pt idx="3">
                  <c:v>2010</c:v>
                </c:pt>
                <c:pt idx="4">
                  <c:v>2013</c:v>
                </c:pt>
                <c:pt idx="5">
                  <c:v>2016</c:v>
                </c:pt>
              </c:strCache>
            </c:strRef>
          </c:cat>
          <c:val>
            <c:numRef>
              <c:f>Brukningsform!$P$7:$U$7</c:f>
              <c:numCache>
                <c:formatCode>0</c:formatCode>
                <c:ptCount val="6"/>
                <c:pt idx="0">
                  <c:v>2020</c:v>
                </c:pt>
                <c:pt idx="1">
                  <c:v>3268</c:v>
                </c:pt>
                <c:pt idx="2">
                  <c:v>1374</c:v>
                </c:pt>
                <c:pt idx="3">
                  <c:v>2901</c:v>
                </c:pt>
                <c:pt idx="4">
                  <c:v>1033</c:v>
                </c:pt>
                <c:pt idx="5">
                  <c:v>1416</c:v>
                </c:pt>
              </c:numCache>
            </c:numRef>
          </c:val>
          <c:smooth val="0"/>
          <c:extLst>
            <c:ext xmlns:c16="http://schemas.microsoft.com/office/drawing/2014/chart" uri="{C3380CC4-5D6E-409C-BE32-E72D297353CC}">
              <c16:uniqueId val="{00000003-F49D-469F-9A47-25530CAC4E9B}"/>
            </c:ext>
          </c:extLst>
        </c:ser>
        <c:ser>
          <c:idx val="4"/>
          <c:order val="4"/>
          <c:tx>
            <c:strRef>
              <c:f>Brukningsform!$N$8</c:f>
              <c:strCache>
                <c:ptCount val="1"/>
                <c:pt idx="0">
                  <c:v>Delvis arrenderad, heltid</c:v>
                </c:pt>
              </c:strCache>
            </c:strRef>
          </c:tx>
          <c:spPr>
            <a:ln w="28575" cap="rnd">
              <a:solidFill>
                <a:schemeClr val="accent5"/>
              </a:solidFill>
              <a:round/>
            </a:ln>
            <a:effectLst/>
          </c:spPr>
          <c:marker>
            <c:symbol val="none"/>
          </c:marker>
          <c:cat>
            <c:strRef>
              <c:f>Brukningsform!$P$3:$U$3</c:f>
              <c:strCache>
                <c:ptCount val="6"/>
                <c:pt idx="0">
                  <c:v>2003</c:v>
                </c:pt>
                <c:pt idx="1">
                  <c:v>2005</c:v>
                </c:pt>
                <c:pt idx="2">
                  <c:v>2007</c:v>
                </c:pt>
                <c:pt idx="3">
                  <c:v>2010</c:v>
                </c:pt>
                <c:pt idx="4">
                  <c:v>2013</c:v>
                </c:pt>
                <c:pt idx="5">
                  <c:v>2016</c:v>
                </c:pt>
              </c:strCache>
            </c:strRef>
          </c:cat>
          <c:val>
            <c:numRef>
              <c:f>Brukningsform!$P$8:$U$8</c:f>
              <c:numCache>
                <c:formatCode>0</c:formatCode>
                <c:ptCount val="6"/>
                <c:pt idx="0">
                  <c:v>29449</c:v>
                </c:pt>
                <c:pt idx="1">
                  <c:v>27064</c:v>
                </c:pt>
                <c:pt idx="2">
                  <c:v>27914</c:v>
                </c:pt>
                <c:pt idx="3">
                  <c:v>21167</c:v>
                </c:pt>
                <c:pt idx="4">
                  <c:v>26561</c:v>
                </c:pt>
                <c:pt idx="5">
                  <c:v>25583</c:v>
                </c:pt>
              </c:numCache>
            </c:numRef>
          </c:val>
          <c:smooth val="0"/>
          <c:extLst>
            <c:ext xmlns:c16="http://schemas.microsoft.com/office/drawing/2014/chart" uri="{C3380CC4-5D6E-409C-BE32-E72D297353CC}">
              <c16:uniqueId val="{00000004-F49D-469F-9A47-25530CAC4E9B}"/>
            </c:ext>
          </c:extLst>
        </c:ser>
        <c:ser>
          <c:idx val="5"/>
          <c:order val="5"/>
          <c:tx>
            <c:strRef>
              <c:f>Brukningsform!$N$9</c:f>
              <c:strCache>
                <c:ptCount val="1"/>
                <c:pt idx="0">
                  <c:v>Delvis arrenderad, deltid</c:v>
                </c:pt>
              </c:strCache>
            </c:strRef>
          </c:tx>
          <c:spPr>
            <a:ln w="28575" cap="rnd">
              <a:solidFill>
                <a:schemeClr val="accent6"/>
              </a:solidFill>
              <a:round/>
            </a:ln>
            <a:effectLst/>
          </c:spPr>
          <c:marker>
            <c:symbol val="none"/>
          </c:marker>
          <c:cat>
            <c:strRef>
              <c:f>Brukningsform!$P$3:$U$3</c:f>
              <c:strCache>
                <c:ptCount val="6"/>
                <c:pt idx="0">
                  <c:v>2003</c:v>
                </c:pt>
                <c:pt idx="1">
                  <c:v>2005</c:v>
                </c:pt>
                <c:pt idx="2">
                  <c:v>2007</c:v>
                </c:pt>
                <c:pt idx="3">
                  <c:v>2010</c:v>
                </c:pt>
                <c:pt idx="4">
                  <c:v>2013</c:v>
                </c:pt>
                <c:pt idx="5">
                  <c:v>2016</c:v>
                </c:pt>
              </c:strCache>
            </c:strRef>
          </c:cat>
          <c:val>
            <c:numRef>
              <c:f>Brukningsform!$P$9:$U$9</c:f>
              <c:numCache>
                <c:formatCode>0</c:formatCode>
                <c:ptCount val="6"/>
                <c:pt idx="0">
                  <c:v>17026</c:v>
                </c:pt>
                <c:pt idx="1">
                  <c:v>15921</c:v>
                </c:pt>
                <c:pt idx="2">
                  <c:v>14186</c:v>
                </c:pt>
                <c:pt idx="3">
                  <c:v>12191</c:v>
                </c:pt>
                <c:pt idx="4">
                  <c:v>13685</c:v>
                </c:pt>
                <c:pt idx="5">
                  <c:v>11481</c:v>
                </c:pt>
              </c:numCache>
            </c:numRef>
          </c:val>
          <c:smooth val="0"/>
          <c:extLst>
            <c:ext xmlns:c16="http://schemas.microsoft.com/office/drawing/2014/chart" uri="{C3380CC4-5D6E-409C-BE32-E72D297353CC}">
              <c16:uniqueId val="{00000005-F49D-469F-9A47-25530CAC4E9B}"/>
            </c:ext>
          </c:extLst>
        </c:ser>
        <c:dLbls>
          <c:showLegendKey val="0"/>
          <c:showVal val="0"/>
          <c:showCatName val="0"/>
          <c:showSerName val="0"/>
          <c:showPercent val="0"/>
          <c:showBubbleSize val="0"/>
        </c:dLbls>
        <c:smooth val="0"/>
        <c:axId val="823257088"/>
        <c:axId val="823260040"/>
      </c:lineChart>
      <c:catAx>
        <c:axId val="82325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3260040"/>
        <c:crosses val="autoZero"/>
        <c:auto val="1"/>
        <c:lblAlgn val="ctr"/>
        <c:lblOffset val="100"/>
        <c:noMultiLvlLbl val="0"/>
      </c:catAx>
      <c:valAx>
        <c:axId val="823260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325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Förädlingsvärde (tkr) av livsmedelskedjan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LMK'!$B$64</c:f>
              <c:strCache>
                <c:ptCount val="1"/>
                <c:pt idx="0">
                  <c:v>Förädlingsvärde</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LMK'!$J$64:$L$64</c:f>
              <c:numCache>
                <c:formatCode>#,##0</c:formatCode>
                <c:ptCount val="3"/>
                <c:pt idx="0">
                  <c:v>4687046</c:v>
                </c:pt>
                <c:pt idx="1">
                  <c:v>4904579</c:v>
                </c:pt>
                <c:pt idx="2">
                  <c:v>5219443</c:v>
                </c:pt>
              </c:numCache>
            </c:numRef>
          </c:val>
          <c:extLst>
            <c:ext xmlns:c16="http://schemas.microsoft.com/office/drawing/2014/chart" uri="{C3380CC4-5D6E-409C-BE32-E72D297353CC}">
              <c16:uniqueId val="{00000000-41B2-4154-B0E5-209D17054928}"/>
            </c:ext>
          </c:extLst>
        </c:ser>
        <c:dLbls>
          <c:showLegendKey val="0"/>
          <c:showVal val="0"/>
          <c:showCatName val="0"/>
          <c:showSerName val="0"/>
          <c:showPercent val="0"/>
          <c:showBubbleSize val="0"/>
        </c:dLbls>
        <c:gapWidth val="219"/>
        <c:overlap val="-27"/>
        <c:axId val="865263560"/>
        <c:axId val="865263888"/>
      </c:barChart>
      <c:catAx>
        <c:axId val="86526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63888"/>
        <c:crosses val="autoZero"/>
        <c:auto val="1"/>
        <c:lblAlgn val="ctr"/>
        <c:lblOffset val="100"/>
        <c:noMultiLvlLbl val="0"/>
      </c:catAx>
      <c:valAx>
        <c:axId val="865263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63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a:t>
            </a:r>
            <a:r>
              <a:rPr lang="sv-SE" baseline="0"/>
              <a:t> åkermark, hel- och deltidsjordbruk, i Dalarnas län, 2003-2016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Brukningsform!$O$12</c:f>
              <c:strCache>
                <c:ptCount val="1"/>
                <c:pt idx="0">
                  <c:v>Heltid</c:v>
                </c:pt>
              </c:strCache>
            </c:strRef>
          </c:tx>
          <c:spPr>
            <a:solidFill>
              <a:schemeClr val="accent1"/>
            </a:solidFill>
            <a:ln>
              <a:noFill/>
            </a:ln>
            <a:effectLst/>
          </c:spPr>
          <c:invertIfNegative val="0"/>
          <c:cat>
            <c:strRef>
              <c:f>Brukningsform!$P$3:$U$3</c:f>
              <c:strCache>
                <c:ptCount val="6"/>
                <c:pt idx="0">
                  <c:v>2003</c:v>
                </c:pt>
                <c:pt idx="1">
                  <c:v>2005</c:v>
                </c:pt>
                <c:pt idx="2">
                  <c:v>2007</c:v>
                </c:pt>
                <c:pt idx="3">
                  <c:v>2010</c:v>
                </c:pt>
                <c:pt idx="4">
                  <c:v>2013</c:v>
                </c:pt>
                <c:pt idx="5">
                  <c:v>2016</c:v>
                </c:pt>
              </c:strCache>
            </c:strRef>
          </c:cat>
          <c:val>
            <c:numRef>
              <c:f>Brukningsform!$P$12:$U$12</c:f>
              <c:numCache>
                <c:formatCode>0</c:formatCode>
                <c:ptCount val="6"/>
                <c:pt idx="0">
                  <c:v>34752</c:v>
                </c:pt>
                <c:pt idx="1">
                  <c:v>33399</c:v>
                </c:pt>
                <c:pt idx="2">
                  <c:v>34598</c:v>
                </c:pt>
                <c:pt idx="3">
                  <c:v>33185</c:v>
                </c:pt>
                <c:pt idx="4">
                  <c:v>34590</c:v>
                </c:pt>
                <c:pt idx="5">
                  <c:v>35307</c:v>
                </c:pt>
              </c:numCache>
            </c:numRef>
          </c:val>
          <c:extLst>
            <c:ext xmlns:c16="http://schemas.microsoft.com/office/drawing/2014/chart" uri="{C3380CC4-5D6E-409C-BE32-E72D297353CC}">
              <c16:uniqueId val="{00000000-8BB3-4A8E-88E1-C3E04F5A0C81}"/>
            </c:ext>
          </c:extLst>
        </c:ser>
        <c:ser>
          <c:idx val="1"/>
          <c:order val="1"/>
          <c:tx>
            <c:strRef>
              <c:f>Brukningsform!$O$13</c:f>
              <c:strCache>
                <c:ptCount val="1"/>
                <c:pt idx="0">
                  <c:v>Deltid</c:v>
                </c:pt>
              </c:strCache>
            </c:strRef>
          </c:tx>
          <c:spPr>
            <a:solidFill>
              <a:schemeClr val="accent2"/>
            </a:solidFill>
            <a:ln>
              <a:noFill/>
            </a:ln>
            <a:effectLst/>
          </c:spPr>
          <c:invertIfNegative val="0"/>
          <c:cat>
            <c:strRef>
              <c:f>Brukningsform!$P$3:$U$3</c:f>
              <c:strCache>
                <c:ptCount val="6"/>
                <c:pt idx="0">
                  <c:v>2003</c:v>
                </c:pt>
                <c:pt idx="1">
                  <c:v>2005</c:v>
                </c:pt>
                <c:pt idx="2">
                  <c:v>2007</c:v>
                </c:pt>
                <c:pt idx="3">
                  <c:v>2010</c:v>
                </c:pt>
                <c:pt idx="4">
                  <c:v>2013</c:v>
                </c:pt>
                <c:pt idx="5">
                  <c:v>2016</c:v>
                </c:pt>
              </c:strCache>
            </c:strRef>
          </c:cat>
          <c:val>
            <c:numRef>
              <c:f>Brukningsform!$P$13:$U$13</c:f>
              <c:numCache>
                <c:formatCode>0</c:formatCode>
                <c:ptCount val="6"/>
                <c:pt idx="0">
                  <c:v>26167</c:v>
                </c:pt>
                <c:pt idx="1">
                  <c:v>30039</c:v>
                </c:pt>
                <c:pt idx="2">
                  <c:v>26809</c:v>
                </c:pt>
                <c:pt idx="3">
                  <c:v>28071</c:v>
                </c:pt>
                <c:pt idx="4">
                  <c:v>25788</c:v>
                </c:pt>
                <c:pt idx="5">
                  <c:v>24441</c:v>
                </c:pt>
              </c:numCache>
            </c:numRef>
          </c:val>
          <c:extLst>
            <c:ext xmlns:c16="http://schemas.microsoft.com/office/drawing/2014/chart" uri="{C3380CC4-5D6E-409C-BE32-E72D297353CC}">
              <c16:uniqueId val="{00000001-8BB3-4A8E-88E1-C3E04F5A0C81}"/>
            </c:ext>
          </c:extLst>
        </c:ser>
        <c:dLbls>
          <c:showLegendKey val="0"/>
          <c:showVal val="0"/>
          <c:showCatName val="0"/>
          <c:showSerName val="0"/>
          <c:showPercent val="0"/>
          <c:showBubbleSize val="0"/>
        </c:dLbls>
        <c:gapWidth val="150"/>
        <c:overlap val="100"/>
        <c:axId val="823283328"/>
        <c:axId val="823286608"/>
      </c:barChart>
      <c:catAx>
        <c:axId val="82328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3286608"/>
        <c:crosses val="autoZero"/>
        <c:auto val="1"/>
        <c:lblAlgn val="ctr"/>
        <c:lblOffset val="100"/>
        <c:noMultiLvlLbl val="0"/>
      </c:catAx>
      <c:valAx>
        <c:axId val="82328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328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företag, hel- och deltidsjordbruk, i Dalarnas län, 2003-2016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Brukningsform!$C$12</c:f>
              <c:strCache>
                <c:ptCount val="1"/>
                <c:pt idx="0">
                  <c:v>Heltid</c:v>
                </c:pt>
              </c:strCache>
            </c:strRef>
          </c:tx>
          <c:spPr>
            <a:solidFill>
              <a:schemeClr val="accent1"/>
            </a:solidFill>
            <a:ln>
              <a:noFill/>
            </a:ln>
            <a:effectLst/>
          </c:spPr>
          <c:invertIfNegative val="0"/>
          <c:cat>
            <c:strRef>
              <c:f>Brukningsform!$D$3:$I$3</c:f>
              <c:strCache>
                <c:ptCount val="6"/>
                <c:pt idx="0">
                  <c:v>2003</c:v>
                </c:pt>
                <c:pt idx="1">
                  <c:v>2005</c:v>
                </c:pt>
                <c:pt idx="2">
                  <c:v>2007</c:v>
                </c:pt>
                <c:pt idx="3">
                  <c:v>2010</c:v>
                </c:pt>
                <c:pt idx="4">
                  <c:v>2013</c:v>
                </c:pt>
                <c:pt idx="5">
                  <c:v>2016</c:v>
                </c:pt>
              </c:strCache>
            </c:strRef>
          </c:cat>
          <c:val>
            <c:numRef>
              <c:f>Brukningsform!$D$12:$I$12</c:f>
              <c:numCache>
                <c:formatCode>0</c:formatCode>
                <c:ptCount val="6"/>
                <c:pt idx="0">
                  <c:v>492</c:v>
                </c:pt>
                <c:pt idx="1">
                  <c:v>451</c:v>
                </c:pt>
                <c:pt idx="2">
                  <c:v>422</c:v>
                </c:pt>
                <c:pt idx="3">
                  <c:v>368</c:v>
                </c:pt>
                <c:pt idx="4">
                  <c:v>368</c:v>
                </c:pt>
                <c:pt idx="5">
                  <c:v>340</c:v>
                </c:pt>
              </c:numCache>
            </c:numRef>
          </c:val>
          <c:extLst>
            <c:ext xmlns:c16="http://schemas.microsoft.com/office/drawing/2014/chart" uri="{C3380CC4-5D6E-409C-BE32-E72D297353CC}">
              <c16:uniqueId val="{00000000-D357-493E-95B1-986DA42A1D42}"/>
            </c:ext>
          </c:extLst>
        </c:ser>
        <c:ser>
          <c:idx val="1"/>
          <c:order val="1"/>
          <c:tx>
            <c:strRef>
              <c:f>Brukningsform!$C$13</c:f>
              <c:strCache>
                <c:ptCount val="1"/>
                <c:pt idx="0">
                  <c:v>Deltid</c:v>
                </c:pt>
              </c:strCache>
            </c:strRef>
          </c:tx>
          <c:spPr>
            <a:solidFill>
              <a:schemeClr val="accent2"/>
            </a:solidFill>
            <a:ln>
              <a:noFill/>
            </a:ln>
            <a:effectLst/>
          </c:spPr>
          <c:invertIfNegative val="0"/>
          <c:cat>
            <c:strRef>
              <c:f>Brukningsform!$D$3:$I$3</c:f>
              <c:strCache>
                <c:ptCount val="6"/>
                <c:pt idx="0">
                  <c:v>2003</c:v>
                </c:pt>
                <c:pt idx="1">
                  <c:v>2005</c:v>
                </c:pt>
                <c:pt idx="2">
                  <c:v>2007</c:v>
                </c:pt>
                <c:pt idx="3">
                  <c:v>2010</c:v>
                </c:pt>
                <c:pt idx="4">
                  <c:v>2013</c:v>
                </c:pt>
                <c:pt idx="5">
                  <c:v>2016</c:v>
                </c:pt>
              </c:strCache>
            </c:strRef>
          </c:cat>
          <c:val>
            <c:numRef>
              <c:f>Brukningsform!$D$13:$I$13</c:f>
              <c:numCache>
                <c:formatCode>0</c:formatCode>
                <c:ptCount val="6"/>
                <c:pt idx="0">
                  <c:v>1620</c:v>
                </c:pt>
                <c:pt idx="1">
                  <c:v>1971</c:v>
                </c:pt>
                <c:pt idx="2">
                  <c:v>1893</c:v>
                </c:pt>
                <c:pt idx="3">
                  <c:v>1870</c:v>
                </c:pt>
                <c:pt idx="4">
                  <c:v>1710</c:v>
                </c:pt>
                <c:pt idx="5">
                  <c:v>1600</c:v>
                </c:pt>
              </c:numCache>
            </c:numRef>
          </c:val>
          <c:extLst>
            <c:ext xmlns:c16="http://schemas.microsoft.com/office/drawing/2014/chart" uri="{C3380CC4-5D6E-409C-BE32-E72D297353CC}">
              <c16:uniqueId val="{00000001-D357-493E-95B1-986DA42A1D42}"/>
            </c:ext>
          </c:extLst>
        </c:ser>
        <c:dLbls>
          <c:showLegendKey val="0"/>
          <c:showVal val="0"/>
          <c:showCatName val="0"/>
          <c:showSerName val="0"/>
          <c:showPercent val="0"/>
          <c:showBubbleSize val="0"/>
        </c:dLbls>
        <c:gapWidth val="150"/>
        <c:overlap val="100"/>
        <c:axId val="1178063608"/>
        <c:axId val="1178068856"/>
      </c:barChart>
      <c:catAx>
        <c:axId val="117806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068856"/>
        <c:crosses val="autoZero"/>
        <c:auto val="1"/>
        <c:lblAlgn val="ctr"/>
        <c:lblOffset val="100"/>
        <c:noMultiLvlLbl val="0"/>
      </c:catAx>
      <c:valAx>
        <c:axId val="1178068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063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jordbruksföretag efter brukningsform i Dalarnas län, 2003-2016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Brukningsform!$B$50</c:f>
              <c:strCache>
                <c:ptCount val="1"/>
                <c:pt idx="0">
                  <c:v>Helt ägd</c:v>
                </c:pt>
              </c:strCache>
            </c:strRef>
          </c:tx>
          <c:spPr>
            <a:ln w="28575" cap="rnd">
              <a:solidFill>
                <a:schemeClr val="accent1"/>
              </a:solidFill>
              <a:round/>
            </a:ln>
            <a:effectLst/>
          </c:spPr>
          <c:marker>
            <c:symbol val="none"/>
          </c:marker>
          <c:cat>
            <c:strRef>
              <c:f>Brukningsform!$C$49:$H$49</c:f>
              <c:strCache>
                <c:ptCount val="6"/>
                <c:pt idx="0">
                  <c:v>2003</c:v>
                </c:pt>
                <c:pt idx="1">
                  <c:v>2005</c:v>
                </c:pt>
                <c:pt idx="2">
                  <c:v>2007</c:v>
                </c:pt>
                <c:pt idx="3">
                  <c:v>2010</c:v>
                </c:pt>
                <c:pt idx="4">
                  <c:v>2013</c:v>
                </c:pt>
                <c:pt idx="5">
                  <c:v>2016</c:v>
                </c:pt>
              </c:strCache>
            </c:strRef>
          </c:cat>
          <c:val>
            <c:numRef>
              <c:f>Brukningsform!$C$50:$H$50</c:f>
              <c:numCache>
                <c:formatCode>0</c:formatCode>
                <c:ptCount val="6"/>
                <c:pt idx="0">
                  <c:v>669</c:v>
                </c:pt>
                <c:pt idx="1">
                  <c:v>1034</c:v>
                </c:pt>
                <c:pt idx="2">
                  <c:v>1134</c:v>
                </c:pt>
                <c:pt idx="3">
                  <c:v>1140</c:v>
                </c:pt>
                <c:pt idx="4">
                  <c:v>992</c:v>
                </c:pt>
                <c:pt idx="5">
                  <c:v>1032</c:v>
                </c:pt>
              </c:numCache>
            </c:numRef>
          </c:val>
          <c:smooth val="0"/>
          <c:extLst>
            <c:ext xmlns:c16="http://schemas.microsoft.com/office/drawing/2014/chart" uri="{C3380CC4-5D6E-409C-BE32-E72D297353CC}">
              <c16:uniqueId val="{00000000-29D9-493D-8E50-937FA500E813}"/>
            </c:ext>
          </c:extLst>
        </c:ser>
        <c:ser>
          <c:idx val="1"/>
          <c:order val="1"/>
          <c:tx>
            <c:strRef>
              <c:f>Brukningsform!$B$51</c:f>
              <c:strCache>
                <c:ptCount val="1"/>
                <c:pt idx="0">
                  <c:v>Helt arrenderad</c:v>
                </c:pt>
              </c:strCache>
            </c:strRef>
          </c:tx>
          <c:spPr>
            <a:ln w="28575" cap="rnd">
              <a:solidFill>
                <a:schemeClr val="accent2"/>
              </a:solidFill>
              <a:round/>
            </a:ln>
            <a:effectLst/>
          </c:spPr>
          <c:marker>
            <c:symbol val="none"/>
          </c:marker>
          <c:cat>
            <c:strRef>
              <c:f>Brukningsform!$C$49:$H$49</c:f>
              <c:strCache>
                <c:ptCount val="6"/>
                <c:pt idx="0">
                  <c:v>2003</c:v>
                </c:pt>
                <c:pt idx="1">
                  <c:v>2005</c:v>
                </c:pt>
                <c:pt idx="2">
                  <c:v>2007</c:v>
                </c:pt>
                <c:pt idx="3">
                  <c:v>2010</c:v>
                </c:pt>
                <c:pt idx="4">
                  <c:v>2013</c:v>
                </c:pt>
                <c:pt idx="5">
                  <c:v>2016</c:v>
                </c:pt>
              </c:strCache>
            </c:strRef>
          </c:cat>
          <c:val>
            <c:numRef>
              <c:f>Brukningsform!$C$51:$H$51</c:f>
              <c:numCache>
                <c:formatCode>0</c:formatCode>
                <c:ptCount val="6"/>
                <c:pt idx="0">
                  <c:v>156</c:v>
                </c:pt>
                <c:pt idx="1">
                  <c:v>223</c:v>
                </c:pt>
                <c:pt idx="2">
                  <c:v>120</c:v>
                </c:pt>
                <c:pt idx="3">
                  <c:v>218</c:v>
                </c:pt>
                <c:pt idx="4">
                  <c:v>112</c:v>
                </c:pt>
                <c:pt idx="5">
                  <c:v>101</c:v>
                </c:pt>
              </c:numCache>
            </c:numRef>
          </c:val>
          <c:smooth val="0"/>
          <c:extLst>
            <c:ext xmlns:c16="http://schemas.microsoft.com/office/drawing/2014/chart" uri="{C3380CC4-5D6E-409C-BE32-E72D297353CC}">
              <c16:uniqueId val="{00000001-29D9-493D-8E50-937FA500E813}"/>
            </c:ext>
          </c:extLst>
        </c:ser>
        <c:ser>
          <c:idx val="2"/>
          <c:order val="2"/>
          <c:tx>
            <c:strRef>
              <c:f>Brukningsform!$B$52</c:f>
              <c:strCache>
                <c:ptCount val="1"/>
                <c:pt idx="0">
                  <c:v>Delvis arrenderad</c:v>
                </c:pt>
              </c:strCache>
            </c:strRef>
          </c:tx>
          <c:spPr>
            <a:ln w="28575" cap="rnd">
              <a:solidFill>
                <a:schemeClr val="accent3"/>
              </a:solidFill>
              <a:round/>
            </a:ln>
            <a:effectLst/>
          </c:spPr>
          <c:marker>
            <c:symbol val="none"/>
          </c:marker>
          <c:cat>
            <c:strRef>
              <c:f>Brukningsform!$C$49:$H$49</c:f>
              <c:strCache>
                <c:ptCount val="6"/>
                <c:pt idx="0">
                  <c:v>2003</c:v>
                </c:pt>
                <c:pt idx="1">
                  <c:v>2005</c:v>
                </c:pt>
                <c:pt idx="2">
                  <c:v>2007</c:v>
                </c:pt>
                <c:pt idx="3">
                  <c:v>2010</c:v>
                </c:pt>
                <c:pt idx="4">
                  <c:v>2013</c:v>
                </c:pt>
                <c:pt idx="5">
                  <c:v>2016</c:v>
                </c:pt>
              </c:strCache>
            </c:strRef>
          </c:cat>
          <c:val>
            <c:numRef>
              <c:f>Brukningsform!$C$52:$H$52</c:f>
              <c:numCache>
                <c:formatCode>0</c:formatCode>
                <c:ptCount val="6"/>
                <c:pt idx="0">
                  <c:v>1263</c:v>
                </c:pt>
                <c:pt idx="1">
                  <c:v>1145</c:v>
                </c:pt>
                <c:pt idx="2">
                  <c:v>1046</c:v>
                </c:pt>
                <c:pt idx="3">
                  <c:v>803</c:v>
                </c:pt>
                <c:pt idx="4">
                  <c:v>900</c:v>
                </c:pt>
                <c:pt idx="5">
                  <c:v>741</c:v>
                </c:pt>
              </c:numCache>
            </c:numRef>
          </c:val>
          <c:smooth val="0"/>
          <c:extLst>
            <c:ext xmlns:c16="http://schemas.microsoft.com/office/drawing/2014/chart" uri="{C3380CC4-5D6E-409C-BE32-E72D297353CC}">
              <c16:uniqueId val="{00000002-29D9-493D-8E50-937FA500E813}"/>
            </c:ext>
          </c:extLst>
        </c:ser>
        <c:ser>
          <c:idx val="3"/>
          <c:order val="3"/>
          <c:tx>
            <c:strRef>
              <c:f>Brukningsform!$B$53</c:f>
              <c:strCache>
                <c:ptCount val="1"/>
                <c:pt idx="0">
                  <c:v>Företag utan åkermark</c:v>
                </c:pt>
              </c:strCache>
            </c:strRef>
          </c:tx>
          <c:spPr>
            <a:ln w="28575" cap="rnd">
              <a:solidFill>
                <a:schemeClr val="accent4"/>
              </a:solidFill>
              <a:round/>
            </a:ln>
            <a:effectLst/>
          </c:spPr>
          <c:marker>
            <c:symbol val="none"/>
          </c:marker>
          <c:cat>
            <c:strRef>
              <c:f>Brukningsform!$C$49:$H$49</c:f>
              <c:strCache>
                <c:ptCount val="6"/>
                <c:pt idx="0">
                  <c:v>2003</c:v>
                </c:pt>
                <c:pt idx="1">
                  <c:v>2005</c:v>
                </c:pt>
                <c:pt idx="2">
                  <c:v>2007</c:v>
                </c:pt>
                <c:pt idx="3">
                  <c:v>2010</c:v>
                </c:pt>
                <c:pt idx="4">
                  <c:v>2013</c:v>
                </c:pt>
                <c:pt idx="5">
                  <c:v>2016</c:v>
                </c:pt>
              </c:strCache>
            </c:strRef>
          </c:cat>
          <c:val>
            <c:numRef>
              <c:f>Brukningsform!$C$53:$H$53</c:f>
              <c:numCache>
                <c:formatCode>0</c:formatCode>
                <c:ptCount val="6"/>
                <c:pt idx="0">
                  <c:v>24</c:v>
                </c:pt>
                <c:pt idx="1">
                  <c:v>20</c:v>
                </c:pt>
                <c:pt idx="2">
                  <c:v>15</c:v>
                </c:pt>
                <c:pt idx="3">
                  <c:v>77</c:v>
                </c:pt>
                <c:pt idx="4">
                  <c:v>74</c:v>
                </c:pt>
                <c:pt idx="5">
                  <c:v>66</c:v>
                </c:pt>
              </c:numCache>
            </c:numRef>
          </c:val>
          <c:smooth val="0"/>
          <c:extLst>
            <c:ext xmlns:c16="http://schemas.microsoft.com/office/drawing/2014/chart" uri="{C3380CC4-5D6E-409C-BE32-E72D297353CC}">
              <c16:uniqueId val="{00000003-29D9-493D-8E50-937FA500E813}"/>
            </c:ext>
          </c:extLst>
        </c:ser>
        <c:dLbls>
          <c:showLegendKey val="0"/>
          <c:showVal val="0"/>
          <c:showCatName val="0"/>
          <c:showSerName val="0"/>
          <c:showPercent val="0"/>
          <c:showBubbleSize val="0"/>
        </c:dLbls>
        <c:smooth val="0"/>
        <c:axId val="823134744"/>
        <c:axId val="823135728"/>
      </c:lineChart>
      <c:catAx>
        <c:axId val="82313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3135728"/>
        <c:crosses val="autoZero"/>
        <c:auto val="1"/>
        <c:lblAlgn val="ctr"/>
        <c:lblOffset val="100"/>
        <c:noMultiLvlLbl val="0"/>
      </c:catAx>
      <c:valAx>
        <c:axId val="823135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3134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a:t>
            </a:r>
            <a:r>
              <a:rPr lang="sv-SE" baseline="0"/>
              <a:t> åkermark efter brukningsform i Dalarnas län, 2003-2016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Brukningsform!$N$50</c:f>
              <c:strCache>
                <c:ptCount val="1"/>
                <c:pt idx="0">
                  <c:v>Helt ägd</c:v>
                </c:pt>
              </c:strCache>
            </c:strRef>
          </c:tx>
          <c:spPr>
            <a:ln w="28575" cap="rnd">
              <a:solidFill>
                <a:schemeClr val="accent1"/>
              </a:solidFill>
              <a:round/>
            </a:ln>
            <a:effectLst/>
          </c:spPr>
          <c:marker>
            <c:symbol val="none"/>
          </c:marker>
          <c:cat>
            <c:strRef>
              <c:f>Brukningsform!$O$49:$T$49</c:f>
              <c:strCache>
                <c:ptCount val="6"/>
                <c:pt idx="0">
                  <c:v>2003</c:v>
                </c:pt>
                <c:pt idx="1">
                  <c:v>2005</c:v>
                </c:pt>
                <c:pt idx="2">
                  <c:v>2007</c:v>
                </c:pt>
                <c:pt idx="3">
                  <c:v>2010</c:v>
                </c:pt>
                <c:pt idx="4">
                  <c:v>2013</c:v>
                </c:pt>
                <c:pt idx="5">
                  <c:v>2016</c:v>
                </c:pt>
              </c:strCache>
            </c:strRef>
          </c:cat>
          <c:val>
            <c:numRef>
              <c:f>Brukningsform!$O$50:$T$50</c:f>
              <c:numCache>
                <c:formatCode>0</c:formatCode>
                <c:ptCount val="6"/>
                <c:pt idx="0">
                  <c:v>8766</c:v>
                </c:pt>
                <c:pt idx="1">
                  <c:v>13285</c:v>
                </c:pt>
                <c:pt idx="2">
                  <c:v>15871</c:v>
                </c:pt>
                <c:pt idx="3">
                  <c:v>19132</c:v>
                </c:pt>
                <c:pt idx="4">
                  <c:v>15562</c:v>
                </c:pt>
                <c:pt idx="5">
                  <c:v>17823</c:v>
                </c:pt>
              </c:numCache>
            </c:numRef>
          </c:val>
          <c:smooth val="0"/>
          <c:extLst>
            <c:ext xmlns:c16="http://schemas.microsoft.com/office/drawing/2014/chart" uri="{C3380CC4-5D6E-409C-BE32-E72D297353CC}">
              <c16:uniqueId val="{00000000-E285-4BFB-B981-4D0DF3632E68}"/>
            </c:ext>
          </c:extLst>
        </c:ser>
        <c:ser>
          <c:idx val="1"/>
          <c:order val="1"/>
          <c:tx>
            <c:strRef>
              <c:f>Brukningsform!$N$51</c:f>
              <c:strCache>
                <c:ptCount val="1"/>
                <c:pt idx="0">
                  <c:v>Helt arrenderad</c:v>
                </c:pt>
              </c:strCache>
            </c:strRef>
          </c:tx>
          <c:spPr>
            <a:ln w="28575" cap="rnd">
              <a:solidFill>
                <a:schemeClr val="accent2"/>
              </a:solidFill>
              <a:round/>
            </a:ln>
            <a:effectLst/>
          </c:spPr>
          <c:marker>
            <c:symbol val="none"/>
          </c:marker>
          <c:cat>
            <c:strRef>
              <c:f>Brukningsform!$O$49:$T$49</c:f>
              <c:strCache>
                <c:ptCount val="6"/>
                <c:pt idx="0">
                  <c:v>2003</c:v>
                </c:pt>
                <c:pt idx="1">
                  <c:v>2005</c:v>
                </c:pt>
                <c:pt idx="2">
                  <c:v>2007</c:v>
                </c:pt>
                <c:pt idx="3">
                  <c:v>2010</c:v>
                </c:pt>
                <c:pt idx="4">
                  <c:v>2013</c:v>
                </c:pt>
                <c:pt idx="5">
                  <c:v>2016</c:v>
                </c:pt>
              </c:strCache>
            </c:strRef>
          </c:cat>
          <c:val>
            <c:numRef>
              <c:f>Brukningsform!$O$51:$T$51</c:f>
              <c:numCache>
                <c:formatCode>0</c:formatCode>
                <c:ptCount val="6"/>
                <c:pt idx="0">
                  <c:v>5677</c:v>
                </c:pt>
                <c:pt idx="1">
                  <c:v>7168</c:v>
                </c:pt>
                <c:pt idx="2">
                  <c:v>3437</c:v>
                </c:pt>
                <c:pt idx="3">
                  <c:v>8766</c:v>
                </c:pt>
                <c:pt idx="4">
                  <c:v>4570</c:v>
                </c:pt>
                <c:pt idx="5">
                  <c:v>4861</c:v>
                </c:pt>
              </c:numCache>
            </c:numRef>
          </c:val>
          <c:smooth val="0"/>
          <c:extLst>
            <c:ext xmlns:c16="http://schemas.microsoft.com/office/drawing/2014/chart" uri="{C3380CC4-5D6E-409C-BE32-E72D297353CC}">
              <c16:uniqueId val="{00000001-E285-4BFB-B981-4D0DF3632E68}"/>
            </c:ext>
          </c:extLst>
        </c:ser>
        <c:ser>
          <c:idx val="2"/>
          <c:order val="2"/>
          <c:tx>
            <c:strRef>
              <c:f>Brukningsform!$N$52</c:f>
              <c:strCache>
                <c:ptCount val="1"/>
                <c:pt idx="0">
                  <c:v>Delvis arrenderad</c:v>
                </c:pt>
              </c:strCache>
            </c:strRef>
          </c:tx>
          <c:spPr>
            <a:ln w="28575" cap="rnd">
              <a:solidFill>
                <a:schemeClr val="accent3"/>
              </a:solidFill>
              <a:round/>
            </a:ln>
            <a:effectLst/>
          </c:spPr>
          <c:marker>
            <c:symbol val="none"/>
          </c:marker>
          <c:cat>
            <c:strRef>
              <c:f>Brukningsform!$O$49:$T$49</c:f>
              <c:strCache>
                <c:ptCount val="6"/>
                <c:pt idx="0">
                  <c:v>2003</c:v>
                </c:pt>
                <c:pt idx="1">
                  <c:v>2005</c:v>
                </c:pt>
                <c:pt idx="2">
                  <c:v>2007</c:v>
                </c:pt>
                <c:pt idx="3">
                  <c:v>2010</c:v>
                </c:pt>
                <c:pt idx="4">
                  <c:v>2013</c:v>
                </c:pt>
                <c:pt idx="5">
                  <c:v>2016</c:v>
                </c:pt>
              </c:strCache>
            </c:strRef>
          </c:cat>
          <c:val>
            <c:numRef>
              <c:f>Brukningsform!$O$52:$T$52</c:f>
              <c:numCache>
                <c:formatCode>0</c:formatCode>
                <c:ptCount val="6"/>
                <c:pt idx="0">
                  <c:v>46475</c:v>
                </c:pt>
                <c:pt idx="1">
                  <c:v>42985</c:v>
                </c:pt>
                <c:pt idx="2">
                  <c:v>42100</c:v>
                </c:pt>
                <c:pt idx="3">
                  <c:v>33358</c:v>
                </c:pt>
                <c:pt idx="4">
                  <c:v>40246</c:v>
                </c:pt>
                <c:pt idx="5">
                  <c:v>37064</c:v>
                </c:pt>
              </c:numCache>
            </c:numRef>
          </c:val>
          <c:smooth val="0"/>
          <c:extLst>
            <c:ext xmlns:c16="http://schemas.microsoft.com/office/drawing/2014/chart" uri="{C3380CC4-5D6E-409C-BE32-E72D297353CC}">
              <c16:uniqueId val="{00000002-E285-4BFB-B981-4D0DF3632E68}"/>
            </c:ext>
          </c:extLst>
        </c:ser>
        <c:dLbls>
          <c:showLegendKey val="0"/>
          <c:showVal val="0"/>
          <c:showCatName val="0"/>
          <c:showSerName val="0"/>
          <c:showPercent val="0"/>
          <c:showBubbleSize val="0"/>
        </c:dLbls>
        <c:smooth val="0"/>
        <c:axId val="1048779880"/>
        <c:axId val="1048781848"/>
      </c:lineChart>
      <c:catAx>
        <c:axId val="104877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781848"/>
        <c:crosses val="autoZero"/>
        <c:auto val="1"/>
        <c:lblAlgn val="ctr"/>
        <c:lblOffset val="100"/>
        <c:noMultiLvlLbl val="0"/>
      </c:catAx>
      <c:valAx>
        <c:axId val="1048781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779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 åkermark efter brukningsform i Dalarnas län, 2003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Brukningsform!$P$3</c:f>
              <c:strCache>
                <c:ptCount val="1"/>
                <c:pt idx="0">
                  <c:v>2003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4B-4C5F-836A-4C2F6F83B6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4B-4C5F-836A-4C2F6F83B6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4B-4C5F-836A-4C2F6F83B6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4B-4C5F-836A-4C2F6F83B6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4B-4C5F-836A-4C2F6F83B6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14B-4C5F-836A-4C2F6F83B6A6}"/>
              </c:ext>
            </c:extLst>
          </c:dPt>
          <c:cat>
            <c:strRef>
              <c:f>Brukningsform!$N$4:$N$9</c:f>
              <c:strCache>
                <c:ptCount val="6"/>
                <c:pt idx="0">
                  <c:v>Helt ägd, heltid</c:v>
                </c:pt>
                <c:pt idx="1">
                  <c:v>Helt ägd, deltid</c:v>
                </c:pt>
                <c:pt idx="2">
                  <c:v>Helt arrenderad, heltid</c:v>
                </c:pt>
                <c:pt idx="3">
                  <c:v>Helt arrenderad, deltid</c:v>
                </c:pt>
                <c:pt idx="4">
                  <c:v>Delvis arrenderad, heltid</c:v>
                </c:pt>
                <c:pt idx="5">
                  <c:v>Delvis arrenderad, deltid</c:v>
                </c:pt>
              </c:strCache>
            </c:strRef>
          </c:cat>
          <c:val>
            <c:numRef>
              <c:f>Brukningsform!$P$4:$P$9</c:f>
              <c:numCache>
                <c:formatCode>0</c:formatCode>
                <c:ptCount val="6"/>
                <c:pt idx="0">
                  <c:v>1645</c:v>
                </c:pt>
                <c:pt idx="1">
                  <c:v>7121</c:v>
                </c:pt>
                <c:pt idx="2">
                  <c:v>3657</c:v>
                </c:pt>
                <c:pt idx="3">
                  <c:v>2020</c:v>
                </c:pt>
                <c:pt idx="4">
                  <c:v>29449</c:v>
                </c:pt>
                <c:pt idx="5">
                  <c:v>17026</c:v>
                </c:pt>
              </c:numCache>
            </c:numRef>
          </c:val>
          <c:extLst>
            <c:ext xmlns:c16="http://schemas.microsoft.com/office/drawing/2014/chart" uri="{C3380CC4-5D6E-409C-BE32-E72D297353CC}">
              <c16:uniqueId val="{00000000-40E3-4998-A8BA-E9E2CC2A357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Areal åkermark efter brukningsform i Dalarnas län,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Brukningsform!$U$3</c:f>
              <c:strCache>
                <c:ptCount val="1"/>
                <c:pt idx="0">
                  <c:v>2016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98-4725-BC60-D749BCB428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98-4725-BC60-D749BCB428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98-4725-BC60-D749BCB428E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98-4725-BC60-D749BCB428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98-4725-BC60-D749BCB428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98-4725-BC60-D749BCB428EE}"/>
              </c:ext>
            </c:extLst>
          </c:dPt>
          <c:cat>
            <c:strRef>
              <c:f>Brukningsform!$N$4:$N$9</c:f>
              <c:strCache>
                <c:ptCount val="6"/>
                <c:pt idx="0">
                  <c:v>Helt ägd, heltid</c:v>
                </c:pt>
                <c:pt idx="1">
                  <c:v>Helt ägd, deltid</c:v>
                </c:pt>
                <c:pt idx="2">
                  <c:v>Helt arrenderad, heltid</c:v>
                </c:pt>
                <c:pt idx="3">
                  <c:v>Helt arrenderad, deltid</c:v>
                </c:pt>
                <c:pt idx="4">
                  <c:v>Delvis arrenderad, heltid</c:v>
                </c:pt>
                <c:pt idx="5">
                  <c:v>Delvis arrenderad, deltid</c:v>
                </c:pt>
              </c:strCache>
            </c:strRef>
          </c:cat>
          <c:val>
            <c:numRef>
              <c:f>Brukningsform!$U$4:$U$9</c:f>
              <c:numCache>
                <c:formatCode>0</c:formatCode>
                <c:ptCount val="6"/>
                <c:pt idx="0">
                  <c:v>6279</c:v>
                </c:pt>
                <c:pt idx="1">
                  <c:v>11544</c:v>
                </c:pt>
                <c:pt idx="2">
                  <c:v>3445</c:v>
                </c:pt>
                <c:pt idx="3">
                  <c:v>1416</c:v>
                </c:pt>
                <c:pt idx="4">
                  <c:v>25583</c:v>
                </c:pt>
                <c:pt idx="5">
                  <c:v>11481</c:v>
                </c:pt>
              </c:numCache>
            </c:numRef>
          </c:val>
          <c:extLst>
            <c:ext xmlns:c16="http://schemas.microsoft.com/office/drawing/2014/chart" uri="{C3380CC4-5D6E-409C-BE32-E72D297353CC}">
              <c16:uniqueId val="{00000000-AC63-4ECF-BB08-2890A3B2CD4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Jordbruksföretagare i Dalarnas län, 1999-2016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spPr>
            <a:ln w="28575" cap="rnd">
              <a:solidFill>
                <a:schemeClr val="accent1"/>
              </a:solidFill>
              <a:round/>
            </a:ln>
            <a:effectLst/>
          </c:spPr>
          <c:marker>
            <c:symbol val="none"/>
          </c:marker>
          <c:cat>
            <c:strRef>
              <c:f>Jordbruksföretagare!$N$3:$U$3</c:f>
              <c:strCache>
                <c:ptCount val="8"/>
                <c:pt idx="0">
                  <c:v>1999</c:v>
                </c:pt>
                <c:pt idx="1">
                  <c:v>2000</c:v>
                </c:pt>
                <c:pt idx="2">
                  <c:v>2003</c:v>
                </c:pt>
                <c:pt idx="3">
                  <c:v>2005</c:v>
                </c:pt>
                <c:pt idx="4">
                  <c:v>2007</c:v>
                </c:pt>
                <c:pt idx="5">
                  <c:v>2010</c:v>
                </c:pt>
                <c:pt idx="6">
                  <c:v>2013</c:v>
                </c:pt>
                <c:pt idx="7">
                  <c:v>2016</c:v>
                </c:pt>
              </c:strCache>
            </c:strRef>
          </c:cat>
          <c:val>
            <c:numRef>
              <c:f>Jordbruksföretagare!$N$9:$U$9</c:f>
              <c:numCache>
                <c:formatCode>0</c:formatCode>
                <c:ptCount val="8"/>
                <c:pt idx="0">
                  <c:v>2287</c:v>
                </c:pt>
                <c:pt idx="1">
                  <c:v>2224</c:v>
                </c:pt>
                <c:pt idx="2">
                  <c:v>1944</c:v>
                </c:pt>
                <c:pt idx="3">
                  <c:v>2251</c:v>
                </c:pt>
                <c:pt idx="4">
                  <c:v>2161</c:v>
                </c:pt>
                <c:pt idx="5">
                  <c:v>2075</c:v>
                </c:pt>
                <c:pt idx="6">
                  <c:v>1918</c:v>
                </c:pt>
                <c:pt idx="7">
                  <c:v>1788</c:v>
                </c:pt>
              </c:numCache>
            </c:numRef>
          </c:val>
          <c:smooth val="0"/>
          <c:extLst>
            <c:ext xmlns:c16="http://schemas.microsoft.com/office/drawing/2014/chart" uri="{C3380CC4-5D6E-409C-BE32-E72D297353CC}">
              <c16:uniqueId val="{00000000-6FD0-4107-BF2D-F4218D0B748F}"/>
            </c:ext>
          </c:extLst>
        </c:ser>
        <c:dLbls>
          <c:showLegendKey val="0"/>
          <c:showVal val="0"/>
          <c:showCatName val="0"/>
          <c:showSerName val="0"/>
          <c:showPercent val="0"/>
          <c:showBubbleSize val="0"/>
        </c:dLbls>
        <c:smooth val="0"/>
        <c:axId val="579685672"/>
        <c:axId val="579691904"/>
      </c:lineChart>
      <c:catAx>
        <c:axId val="57968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79691904"/>
        <c:crosses val="autoZero"/>
        <c:auto val="1"/>
        <c:lblAlgn val="ctr"/>
        <c:lblOffset val="100"/>
        <c:noMultiLvlLbl val="0"/>
      </c:catAx>
      <c:valAx>
        <c:axId val="579691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79685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Jordbruksföretagare i Dalarnas län, 1999-2016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Jordbruksföretagare!$M$4</c:f>
              <c:strCache>
                <c:ptCount val="1"/>
                <c:pt idx="0">
                  <c:v>0-34 år</c:v>
                </c:pt>
              </c:strCache>
            </c:strRef>
          </c:tx>
          <c:spPr>
            <a:solidFill>
              <a:schemeClr val="accent1"/>
            </a:solidFill>
            <a:ln>
              <a:noFill/>
            </a:ln>
            <a:effectLst/>
          </c:spPr>
          <c:invertIfNegative val="0"/>
          <c:cat>
            <c:strRef>
              <c:f>Jordbruksföretagare!$N$3:$U$3</c:f>
              <c:strCache>
                <c:ptCount val="8"/>
                <c:pt idx="0">
                  <c:v>1999</c:v>
                </c:pt>
                <c:pt idx="1">
                  <c:v>2000</c:v>
                </c:pt>
                <c:pt idx="2">
                  <c:v>2003</c:v>
                </c:pt>
                <c:pt idx="3">
                  <c:v>2005</c:v>
                </c:pt>
                <c:pt idx="4">
                  <c:v>2007</c:v>
                </c:pt>
                <c:pt idx="5">
                  <c:v>2010</c:v>
                </c:pt>
                <c:pt idx="6">
                  <c:v>2013</c:v>
                </c:pt>
                <c:pt idx="7">
                  <c:v>2016</c:v>
                </c:pt>
              </c:strCache>
            </c:strRef>
          </c:cat>
          <c:val>
            <c:numRef>
              <c:f>Jordbruksföretagare!$N$4:$U$4</c:f>
              <c:numCache>
                <c:formatCode>0</c:formatCode>
                <c:ptCount val="8"/>
                <c:pt idx="0">
                  <c:v>144</c:v>
                </c:pt>
                <c:pt idx="1">
                  <c:v>165</c:v>
                </c:pt>
                <c:pt idx="2">
                  <c:v>102</c:v>
                </c:pt>
                <c:pt idx="3">
                  <c:v>118</c:v>
                </c:pt>
                <c:pt idx="4">
                  <c:v>102</c:v>
                </c:pt>
                <c:pt idx="5">
                  <c:v>74</c:v>
                </c:pt>
                <c:pt idx="6">
                  <c:v>58</c:v>
                </c:pt>
                <c:pt idx="7">
                  <c:v>74</c:v>
                </c:pt>
              </c:numCache>
            </c:numRef>
          </c:val>
          <c:extLst>
            <c:ext xmlns:c16="http://schemas.microsoft.com/office/drawing/2014/chart" uri="{C3380CC4-5D6E-409C-BE32-E72D297353CC}">
              <c16:uniqueId val="{00000000-081D-4A83-BEF2-6816B9DA8547}"/>
            </c:ext>
          </c:extLst>
        </c:ser>
        <c:ser>
          <c:idx val="1"/>
          <c:order val="1"/>
          <c:tx>
            <c:strRef>
              <c:f>Jordbruksföretagare!$M$5</c:f>
              <c:strCache>
                <c:ptCount val="1"/>
                <c:pt idx="0">
                  <c:v>35-49 år</c:v>
                </c:pt>
              </c:strCache>
            </c:strRef>
          </c:tx>
          <c:spPr>
            <a:solidFill>
              <a:schemeClr val="accent2"/>
            </a:solidFill>
            <a:ln>
              <a:noFill/>
            </a:ln>
            <a:effectLst/>
          </c:spPr>
          <c:invertIfNegative val="0"/>
          <c:cat>
            <c:strRef>
              <c:f>Jordbruksföretagare!$N$3:$U$3</c:f>
              <c:strCache>
                <c:ptCount val="8"/>
                <c:pt idx="0">
                  <c:v>1999</c:v>
                </c:pt>
                <c:pt idx="1">
                  <c:v>2000</c:v>
                </c:pt>
                <c:pt idx="2">
                  <c:v>2003</c:v>
                </c:pt>
                <c:pt idx="3">
                  <c:v>2005</c:v>
                </c:pt>
                <c:pt idx="4">
                  <c:v>2007</c:v>
                </c:pt>
                <c:pt idx="5">
                  <c:v>2010</c:v>
                </c:pt>
                <c:pt idx="6">
                  <c:v>2013</c:v>
                </c:pt>
                <c:pt idx="7">
                  <c:v>2016</c:v>
                </c:pt>
              </c:strCache>
            </c:strRef>
          </c:cat>
          <c:val>
            <c:numRef>
              <c:f>Jordbruksföretagare!$N$5:$U$5</c:f>
              <c:numCache>
                <c:formatCode>0</c:formatCode>
                <c:ptCount val="8"/>
                <c:pt idx="0">
                  <c:v>756</c:v>
                </c:pt>
                <c:pt idx="1">
                  <c:v>747</c:v>
                </c:pt>
                <c:pt idx="2">
                  <c:v>627</c:v>
                </c:pt>
                <c:pt idx="3">
                  <c:v>719</c:v>
                </c:pt>
                <c:pt idx="4">
                  <c:v>642</c:v>
                </c:pt>
                <c:pt idx="5">
                  <c:v>526</c:v>
                </c:pt>
                <c:pt idx="6">
                  <c:v>409</c:v>
                </c:pt>
                <c:pt idx="7">
                  <c:v>355</c:v>
                </c:pt>
              </c:numCache>
            </c:numRef>
          </c:val>
          <c:extLst>
            <c:ext xmlns:c16="http://schemas.microsoft.com/office/drawing/2014/chart" uri="{C3380CC4-5D6E-409C-BE32-E72D297353CC}">
              <c16:uniqueId val="{00000001-081D-4A83-BEF2-6816B9DA8547}"/>
            </c:ext>
          </c:extLst>
        </c:ser>
        <c:ser>
          <c:idx val="2"/>
          <c:order val="2"/>
          <c:tx>
            <c:strRef>
              <c:f>Jordbruksföretagare!$M$6</c:f>
              <c:strCache>
                <c:ptCount val="1"/>
                <c:pt idx="0">
                  <c:v>50-64 år</c:v>
                </c:pt>
              </c:strCache>
            </c:strRef>
          </c:tx>
          <c:spPr>
            <a:solidFill>
              <a:schemeClr val="accent3"/>
            </a:solidFill>
            <a:ln>
              <a:noFill/>
            </a:ln>
            <a:effectLst/>
          </c:spPr>
          <c:invertIfNegative val="0"/>
          <c:cat>
            <c:strRef>
              <c:f>Jordbruksföretagare!$N$3:$U$3</c:f>
              <c:strCache>
                <c:ptCount val="8"/>
                <c:pt idx="0">
                  <c:v>1999</c:v>
                </c:pt>
                <c:pt idx="1">
                  <c:v>2000</c:v>
                </c:pt>
                <c:pt idx="2">
                  <c:v>2003</c:v>
                </c:pt>
                <c:pt idx="3">
                  <c:v>2005</c:v>
                </c:pt>
                <c:pt idx="4">
                  <c:v>2007</c:v>
                </c:pt>
                <c:pt idx="5">
                  <c:v>2010</c:v>
                </c:pt>
                <c:pt idx="6">
                  <c:v>2013</c:v>
                </c:pt>
                <c:pt idx="7">
                  <c:v>2016</c:v>
                </c:pt>
              </c:strCache>
            </c:strRef>
          </c:cat>
          <c:val>
            <c:numRef>
              <c:f>Jordbruksföretagare!$N$6:$U$6</c:f>
              <c:numCache>
                <c:formatCode>0</c:formatCode>
                <c:ptCount val="8"/>
                <c:pt idx="0">
                  <c:v>953</c:v>
                </c:pt>
                <c:pt idx="1">
                  <c:v>959</c:v>
                </c:pt>
                <c:pt idx="2">
                  <c:v>871</c:v>
                </c:pt>
                <c:pt idx="3">
                  <c:v>977</c:v>
                </c:pt>
                <c:pt idx="4">
                  <c:v>955</c:v>
                </c:pt>
                <c:pt idx="5">
                  <c:v>922</c:v>
                </c:pt>
                <c:pt idx="6">
                  <c:v>822</c:v>
                </c:pt>
                <c:pt idx="7">
                  <c:v>730</c:v>
                </c:pt>
              </c:numCache>
            </c:numRef>
          </c:val>
          <c:extLst>
            <c:ext xmlns:c16="http://schemas.microsoft.com/office/drawing/2014/chart" uri="{C3380CC4-5D6E-409C-BE32-E72D297353CC}">
              <c16:uniqueId val="{00000002-081D-4A83-BEF2-6816B9DA8547}"/>
            </c:ext>
          </c:extLst>
        </c:ser>
        <c:ser>
          <c:idx val="3"/>
          <c:order val="3"/>
          <c:tx>
            <c:strRef>
              <c:f>Jordbruksföretagare!$M$7</c:f>
              <c:strCache>
                <c:ptCount val="1"/>
                <c:pt idx="0">
                  <c:v>65+ år</c:v>
                </c:pt>
              </c:strCache>
            </c:strRef>
          </c:tx>
          <c:spPr>
            <a:solidFill>
              <a:schemeClr val="accent4"/>
            </a:solidFill>
            <a:ln>
              <a:noFill/>
            </a:ln>
            <a:effectLst/>
          </c:spPr>
          <c:invertIfNegative val="0"/>
          <c:cat>
            <c:strRef>
              <c:f>Jordbruksföretagare!$N$3:$U$3</c:f>
              <c:strCache>
                <c:ptCount val="8"/>
                <c:pt idx="0">
                  <c:v>1999</c:v>
                </c:pt>
                <c:pt idx="1">
                  <c:v>2000</c:v>
                </c:pt>
                <c:pt idx="2">
                  <c:v>2003</c:v>
                </c:pt>
                <c:pt idx="3">
                  <c:v>2005</c:v>
                </c:pt>
                <c:pt idx="4">
                  <c:v>2007</c:v>
                </c:pt>
                <c:pt idx="5">
                  <c:v>2010</c:v>
                </c:pt>
                <c:pt idx="6">
                  <c:v>2013</c:v>
                </c:pt>
                <c:pt idx="7">
                  <c:v>2016</c:v>
                </c:pt>
              </c:strCache>
            </c:strRef>
          </c:cat>
          <c:val>
            <c:numRef>
              <c:f>Jordbruksföretagare!$N$7:$U$7</c:f>
              <c:numCache>
                <c:formatCode>0</c:formatCode>
                <c:ptCount val="8"/>
                <c:pt idx="0">
                  <c:v>429</c:v>
                </c:pt>
                <c:pt idx="1">
                  <c:v>353</c:v>
                </c:pt>
                <c:pt idx="2">
                  <c:v>344</c:v>
                </c:pt>
                <c:pt idx="3">
                  <c:v>437</c:v>
                </c:pt>
                <c:pt idx="4">
                  <c:v>462</c:v>
                </c:pt>
                <c:pt idx="5">
                  <c:v>553</c:v>
                </c:pt>
                <c:pt idx="6">
                  <c:v>629</c:v>
                </c:pt>
                <c:pt idx="7">
                  <c:v>629</c:v>
                </c:pt>
              </c:numCache>
            </c:numRef>
          </c:val>
          <c:extLst>
            <c:ext xmlns:c16="http://schemas.microsoft.com/office/drawing/2014/chart" uri="{C3380CC4-5D6E-409C-BE32-E72D297353CC}">
              <c16:uniqueId val="{00000003-081D-4A83-BEF2-6816B9DA8547}"/>
            </c:ext>
          </c:extLst>
        </c:ser>
        <c:ser>
          <c:idx val="4"/>
          <c:order val="4"/>
          <c:tx>
            <c:strRef>
              <c:f>Jordbruksföretagare!$M$8</c:f>
              <c:strCache>
                <c:ptCount val="1"/>
                <c:pt idx="0">
                  <c:v>uppgift saknas</c:v>
                </c:pt>
              </c:strCache>
            </c:strRef>
          </c:tx>
          <c:spPr>
            <a:solidFill>
              <a:schemeClr val="accent5"/>
            </a:solidFill>
            <a:ln>
              <a:noFill/>
            </a:ln>
            <a:effectLst/>
          </c:spPr>
          <c:invertIfNegative val="0"/>
          <c:cat>
            <c:strRef>
              <c:f>Jordbruksföretagare!$N$3:$U$3</c:f>
              <c:strCache>
                <c:ptCount val="8"/>
                <c:pt idx="0">
                  <c:v>1999</c:v>
                </c:pt>
                <c:pt idx="1">
                  <c:v>2000</c:v>
                </c:pt>
                <c:pt idx="2">
                  <c:v>2003</c:v>
                </c:pt>
                <c:pt idx="3">
                  <c:v>2005</c:v>
                </c:pt>
                <c:pt idx="4">
                  <c:v>2007</c:v>
                </c:pt>
                <c:pt idx="5">
                  <c:v>2010</c:v>
                </c:pt>
                <c:pt idx="6">
                  <c:v>2013</c:v>
                </c:pt>
                <c:pt idx="7">
                  <c:v>2016</c:v>
                </c:pt>
              </c:strCache>
            </c:strRef>
          </c:cat>
          <c:val>
            <c:numRef>
              <c:f>Jordbruksföretagare!$N$8:$U$8</c:f>
              <c:numCache>
                <c:formatCode>0</c:formatCode>
                <c:ptCount val="8"/>
                <c:pt idx="0">
                  <c:v>5</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081D-4A83-BEF2-6816B9DA8547}"/>
            </c:ext>
          </c:extLst>
        </c:ser>
        <c:dLbls>
          <c:showLegendKey val="0"/>
          <c:showVal val="0"/>
          <c:showCatName val="0"/>
          <c:showSerName val="0"/>
          <c:showPercent val="0"/>
          <c:showBubbleSize val="0"/>
        </c:dLbls>
        <c:gapWidth val="150"/>
        <c:overlap val="100"/>
        <c:axId val="579709944"/>
        <c:axId val="579712568"/>
      </c:barChart>
      <c:catAx>
        <c:axId val="579709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79712568"/>
        <c:crosses val="autoZero"/>
        <c:auto val="1"/>
        <c:lblAlgn val="ctr"/>
        <c:lblOffset val="100"/>
        <c:noMultiLvlLbl val="0"/>
      </c:catAx>
      <c:valAx>
        <c:axId val="579712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79709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Jordbruksföretagare</a:t>
            </a:r>
            <a:r>
              <a:rPr lang="sv-SE" baseline="0"/>
              <a:t> per ålder i Dalarnas län, 1999-2016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Jordbruksföretagare!$N$3</c:f>
              <c:strCache>
                <c:ptCount val="1"/>
                <c:pt idx="0">
                  <c:v>1999</c:v>
                </c:pt>
              </c:strCache>
            </c:strRef>
          </c:tx>
          <c:spPr>
            <a:solidFill>
              <a:schemeClr val="accent1"/>
            </a:solidFill>
            <a:ln>
              <a:noFill/>
            </a:ln>
            <a:effectLst/>
          </c:spPr>
          <c:invertIfNegative val="0"/>
          <c:cat>
            <c:strRef>
              <c:f>Jordbruksföretagare!$M$4:$M$8</c:f>
              <c:strCache>
                <c:ptCount val="5"/>
                <c:pt idx="0">
                  <c:v>0-34 år</c:v>
                </c:pt>
                <c:pt idx="1">
                  <c:v>35-49 år</c:v>
                </c:pt>
                <c:pt idx="2">
                  <c:v>50-64 år</c:v>
                </c:pt>
                <c:pt idx="3">
                  <c:v>65+ år</c:v>
                </c:pt>
                <c:pt idx="4">
                  <c:v>uppgift saknas</c:v>
                </c:pt>
              </c:strCache>
            </c:strRef>
          </c:cat>
          <c:val>
            <c:numRef>
              <c:f>Jordbruksföretagare!$N$4:$N$8</c:f>
              <c:numCache>
                <c:formatCode>0</c:formatCode>
                <c:ptCount val="5"/>
                <c:pt idx="0">
                  <c:v>144</c:v>
                </c:pt>
                <c:pt idx="1">
                  <c:v>756</c:v>
                </c:pt>
                <c:pt idx="2">
                  <c:v>953</c:v>
                </c:pt>
                <c:pt idx="3">
                  <c:v>429</c:v>
                </c:pt>
                <c:pt idx="4">
                  <c:v>5</c:v>
                </c:pt>
              </c:numCache>
            </c:numRef>
          </c:val>
          <c:extLst>
            <c:ext xmlns:c16="http://schemas.microsoft.com/office/drawing/2014/chart" uri="{C3380CC4-5D6E-409C-BE32-E72D297353CC}">
              <c16:uniqueId val="{00000000-EE49-487B-BA69-4C6E3C597061}"/>
            </c:ext>
          </c:extLst>
        </c:ser>
        <c:ser>
          <c:idx val="1"/>
          <c:order val="1"/>
          <c:tx>
            <c:strRef>
              <c:f>Jordbruksföretagare!$O$3</c:f>
              <c:strCache>
                <c:ptCount val="1"/>
                <c:pt idx="0">
                  <c:v>2000</c:v>
                </c:pt>
              </c:strCache>
            </c:strRef>
          </c:tx>
          <c:spPr>
            <a:solidFill>
              <a:schemeClr val="accent2"/>
            </a:solidFill>
            <a:ln>
              <a:noFill/>
            </a:ln>
            <a:effectLst/>
          </c:spPr>
          <c:invertIfNegative val="0"/>
          <c:cat>
            <c:strRef>
              <c:f>Jordbruksföretagare!$M$4:$M$8</c:f>
              <c:strCache>
                <c:ptCount val="5"/>
                <c:pt idx="0">
                  <c:v>0-34 år</c:v>
                </c:pt>
                <c:pt idx="1">
                  <c:v>35-49 år</c:v>
                </c:pt>
                <c:pt idx="2">
                  <c:v>50-64 år</c:v>
                </c:pt>
                <c:pt idx="3">
                  <c:v>65+ år</c:v>
                </c:pt>
                <c:pt idx="4">
                  <c:v>uppgift saknas</c:v>
                </c:pt>
              </c:strCache>
            </c:strRef>
          </c:cat>
          <c:val>
            <c:numRef>
              <c:f>Jordbruksföretagare!$O$4:$O$8</c:f>
              <c:numCache>
                <c:formatCode>0</c:formatCode>
                <c:ptCount val="5"/>
                <c:pt idx="0">
                  <c:v>165</c:v>
                </c:pt>
                <c:pt idx="1">
                  <c:v>747</c:v>
                </c:pt>
                <c:pt idx="2">
                  <c:v>959</c:v>
                </c:pt>
                <c:pt idx="3">
                  <c:v>353</c:v>
                </c:pt>
                <c:pt idx="4">
                  <c:v>0</c:v>
                </c:pt>
              </c:numCache>
            </c:numRef>
          </c:val>
          <c:extLst>
            <c:ext xmlns:c16="http://schemas.microsoft.com/office/drawing/2014/chart" uri="{C3380CC4-5D6E-409C-BE32-E72D297353CC}">
              <c16:uniqueId val="{00000001-EE49-487B-BA69-4C6E3C597061}"/>
            </c:ext>
          </c:extLst>
        </c:ser>
        <c:ser>
          <c:idx val="2"/>
          <c:order val="2"/>
          <c:tx>
            <c:strRef>
              <c:f>Jordbruksföretagare!$P$3</c:f>
              <c:strCache>
                <c:ptCount val="1"/>
                <c:pt idx="0">
                  <c:v>2003</c:v>
                </c:pt>
              </c:strCache>
            </c:strRef>
          </c:tx>
          <c:spPr>
            <a:solidFill>
              <a:schemeClr val="accent3"/>
            </a:solidFill>
            <a:ln>
              <a:noFill/>
            </a:ln>
            <a:effectLst/>
          </c:spPr>
          <c:invertIfNegative val="0"/>
          <c:cat>
            <c:strRef>
              <c:f>Jordbruksföretagare!$M$4:$M$8</c:f>
              <c:strCache>
                <c:ptCount val="5"/>
                <c:pt idx="0">
                  <c:v>0-34 år</c:v>
                </c:pt>
                <c:pt idx="1">
                  <c:v>35-49 år</c:v>
                </c:pt>
                <c:pt idx="2">
                  <c:v>50-64 år</c:v>
                </c:pt>
                <c:pt idx="3">
                  <c:v>65+ år</c:v>
                </c:pt>
                <c:pt idx="4">
                  <c:v>uppgift saknas</c:v>
                </c:pt>
              </c:strCache>
            </c:strRef>
          </c:cat>
          <c:val>
            <c:numRef>
              <c:f>Jordbruksföretagare!$P$4:$P$8</c:f>
              <c:numCache>
                <c:formatCode>0</c:formatCode>
                <c:ptCount val="5"/>
                <c:pt idx="0">
                  <c:v>102</c:v>
                </c:pt>
                <c:pt idx="1">
                  <c:v>627</c:v>
                </c:pt>
                <c:pt idx="2">
                  <c:v>871</c:v>
                </c:pt>
                <c:pt idx="3">
                  <c:v>344</c:v>
                </c:pt>
                <c:pt idx="4">
                  <c:v>0</c:v>
                </c:pt>
              </c:numCache>
            </c:numRef>
          </c:val>
          <c:extLst>
            <c:ext xmlns:c16="http://schemas.microsoft.com/office/drawing/2014/chart" uri="{C3380CC4-5D6E-409C-BE32-E72D297353CC}">
              <c16:uniqueId val="{00000002-EE49-487B-BA69-4C6E3C597061}"/>
            </c:ext>
          </c:extLst>
        </c:ser>
        <c:ser>
          <c:idx val="3"/>
          <c:order val="3"/>
          <c:tx>
            <c:strRef>
              <c:f>Jordbruksföretagare!$Q$3</c:f>
              <c:strCache>
                <c:ptCount val="1"/>
                <c:pt idx="0">
                  <c:v>2005</c:v>
                </c:pt>
              </c:strCache>
            </c:strRef>
          </c:tx>
          <c:spPr>
            <a:solidFill>
              <a:schemeClr val="accent4"/>
            </a:solidFill>
            <a:ln>
              <a:noFill/>
            </a:ln>
            <a:effectLst/>
          </c:spPr>
          <c:invertIfNegative val="0"/>
          <c:cat>
            <c:strRef>
              <c:f>Jordbruksföretagare!$M$4:$M$8</c:f>
              <c:strCache>
                <c:ptCount val="5"/>
                <c:pt idx="0">
                  <c:v>0-34 år</c:v>
                </c:pt>
                <c:pt idx="1">
                  <c:v>35-49 år</c:v>
                </c:pt>
                <c:pt idx="2">
                  <c:v>50-64 år</c:v>
                </c:pt>
                <c:pt idx="3">
                  <c:v>65+ år</c:v>
                </c:pt>
                <c:pt idx="4">
                  <c:v>uppgift saknas</c:v>
                </c:pt>
              </c:strCache>
            </c:strRef>
          </c:cat>
          <c:val>
            <c:numRef>
              <c:f>Jordbruksföretagare!$Q$4:$Q$8</c:f>
              <c:numCache>
                <c:formatCode>0</c:formatCode>
                <c:ptCount val="5"/>
                <c:pt idx="0">
                  <c:v>118</c:v>
                </c:pt>
                <c:pt idx="1">
                  <c:v>719</c:v>
                </c:pt>
                <c:pt idx="2">
                  <c:v>977</c:v>
                </c:pt>
                <c:pt idx="3">
                  <c:v>437</c:v>
                </c:pt>
                <c:pt idx="4">
                  <c:v>0</c:v>
                </c:pt>
              </c:numCache>
            </c:numRef>
          </c:val>
          <c:extLst>
            <c:ext xmlns:c16="http://schemas.microsoft.com/office/drawing/2014/chart" uri="{C3380CC4-5D6E-409C-BE32-E72D297353CC}">
              <c16:uniqueId val="{00000003-EE49-487B-BA69-4C6E3C597061}"/>
            </c:ext>
          </c:extLst>
        </c:ser>
        <c:ser>
          <c:idx val="4"/>
          <c:order val="4"/>
          <c:tx>
            <c:strRef>
              <c:f>Jordbruksföretagare!$R$3</c:f>
              <c:strCache>
                <c:ptCount val="1"/>
                <c:pt idx="0">
                  <c:v>2007</c:v>
                </c:pt>
              </c:strCache>
            </c:strRef>
          </c:tx>
          <c:spPr>
            <a:solidFill>
              <a:schemeClr val="accent5"/>
            </a:solidFill>
            <a:ln>
              <a:noFill/>
            </a:ln>
            <a:effectLst/>
          </c:spPr>
          <c:invertIfNegative val="0"/>
          <c:cat>
            <c:strRef>
              <c:f>Jordbruksföretagare!$M$4:$M$8</c:f>
              <c:strCache>
                <c:ptCount val="5"/>
                <c:pt idx="0">
                  <c:v>0-34 år</c:v>
                </c:pt>
                <c:pt idx="1">
                  <c:v>35-49 år</c:v>
                </c:pt>
                <c:pt idx="2">
                  <c:v>50-64 år</c:v>
                </c:pt>
                <c:pt idx="3">
                  <c:v>65+ år</c:v>
                </c:pt>
                <c:pt idx="4">
                  <c:v>uppgift saknas</c:v>
                </c:pt>
              </c:strCache>
            </c:strRef>
          </c:cat>
          <c:val>
            <c:numRef>
              <c:f>Jordbruksföretagare!$R$4:$R$8</c:f>
              <c:numCache>
                <c:formatCode>0</c:formatCode>
                <c:ptCount val="5"/>
                <c:pt idx="0">
                  <c:v>102</c:v>
                </c:pt>
                <c:pt idx="1">
                  <c:v>642</c:v>
                </c:pt>
                <c:pt idx="2">
                  <c:v>955</c:v>
                </c:pt>
                <c:pt idx="3">
                  <c:v>462</c:v>
                </c:pt>
                <c:pt idx="4">
                  <c:v>0</c:v>
                </c:pt>
              </c:numCache>
            </c:numRef>
          </c:val>
          <c:extLst>
            <c:ext xmlns:c16="http://schemas.microsoft.com/office/drawing/2014/chart" uri="{C3380CC4-5D6E-409C-BE32-E72D297353CC}">
              <c16:uniqueId val="{00000004-EE49-487B-BA69-4C6E3C597061}"/>
            </c:ext>
          </c:extLst>
        </c:ser>
        <c:ser>
          <c:idx val="5"/>
          <c:order val="5"/>
          <c:tx>
            <c:strRef>
              <c:f>Jordbruksföretagare!$S$3</c:f>
              <c:strCache>
                <c:ptCount val="1"/>
                <c:pt idx="0">
                  <c:v>2010</c:v>
                </c:pt>
              </c:strCache>
            </c:strRef>
          </c:tx>
          <c:spPr>
            <a:solidFill>
              <a:schemeClr val="accent6"/>
            </a:solidFill>
            <a:ln>
              <a:noFill/>
            </a:ln>
            <a:effectLst/>
          </c:spPr>
          <c:invertIfNegative val="0"/>
          <c:cat>
            <c:strRef>
              <c:f>Jordbruksföretagare!$M$4:$M$8</c:f>
              <c:strCache>
                <c:ptCount val="5"/>
                <c:pt idx="0">
                  <c:v>0-34 år</c:v>
                </c:pt>
                <c:pt idx="1">
                  <c:v>35-49 år</c:v>
                </c:pt>
                <c:pt idx="2">
                  <c:v>50-64 år</c:v>
                </c:pt>
                <c:pt idx="3">
                  <c:v>65+ år</c:v>
                </c:pt>
                <c:pt idx="4">
                  <c:v>uppgift saknas</c:v>
                </c:pt>
              </c:strCache>
            </c:strRef>
          </c:cat>
          <c:val>
            <c:numRef>
              <c:f>Jordbruksföretagare!$S$4:$S$8</c:f>
              <c:numCache>
                <c:formatCode>0</c:formatCode>
                <c:ptCount val="5"/>
                <c:pt idx="0">
                  <c:v>74</c:v>
                </c:pt>
                <c:pt idx="1">
                  <c:v>526</c:v>
                </c:pt>
                <c:pt idx="2">
                  <c:v>922</c:v>
                </c:pt>
                <c:pt idx="3">
                  <c:v>553</c:v>
                </c:pt>
                <c:pt idx="4">
                  <c:v>0</c:v>
                </c:pt>
              </c:numCache>
            </c:numRef>
          </c:val>
          <c:extLst>
            <c:ext xmlns:c16="http://schemas.microsoft.com/office/drawing/2014/chart" uri="{C3380CC4-5D6E-409C-BE32-E72D297353CC}">
              <c16:uniqueId val="{00000005-EE49-487B-BA69-4C6E3C597061}"/>
            </c:ext>
          </c:extLst>
        </c:ser>
        <c:ser>
          <c:idx val="6"/>
          <c:order val="6"/>
          <c:tx>
            <c:strRef>
              <c:f>Jordbruksföretagare!$T$3</c:f>
              <c:strCache>
                <c:ptCount val="1"/>
                <c:pt idx="0">
                  <c:v>2013</c:v>
                </c:pt>
              </c:strCache>
            </c:strRef>
          </c:tx>
          <c:spPr>
            <a:solidFill>
              <a:schemeClr val="accent1">
                <a:lumMod val="60000"/>
              </a:schemeClr>
            </a:solidFill>
            <a:ln>
              <a:noFill/>
            </a:ln>
            <a:effectLst/>
          </c:spPr>
          <c:invertIfNegative val="0"/>
          <c:cat>
            <c:strRef>
              <c:f>Jordbruksföretagare!$M$4:$M$8</c:f>
              <c:strCache>
                <c:ptCount val="5"/>
                <c:pt idx="0">
                  <c:v>0-34 år</c:v>
                </c:pt>
                <c:pt idx="1">
                  <c:v>35-49 år</c:v>
                </c:pt>
                <c:pt idx="2">
                  <c:v>50-64 år</c:v>
                </c:pt>
                <c:pt idx="3">
                  <c:v>65+ år</c:v>
                </c:pt>
                <c:pt idx="4">
                  <c:v>uppgift saknas</c:v>
                </c:pt>
              </c:strCache>
            </c:strRef>
          </c:cat>
          <c:val>
            <c:numRef>
              <c:f>Jordbruksföretagare!$T$4:$T$8</c:f>
              <c:numCache>
                <c:formatCode>0</c:formatCode>
                <c:ptCount val="5"/>
                <c:pt idx="0">
                  <c:v>58</c:v>
                </c:pt>
                <c:pt idx="1">
                  <c:v>409</c:v>
                </c:pt>
                <c:pt idx="2">
                  <c:v>822</c:v>
                </c:pt>
                <c:pt idx="3">
                  <c:v>629</c:v>
                </c:pt>
                <c:pt idx="4">
                  <c:v>0</c:v>
                </c:pt>
              </c:numCache>
            </c:numRef>
          </c:val>
          <c:extLst>
            <c:ext xmlns:c16="http://schemas.microsoft.com/office/drawing/2014/chart" uri="{C3380CC4-5D6E-409C-BE32-E72D297353CC}">
              <c16:uniqueId val="{00000006-EE49-487B-BA69-4C6E3C597061}"/>
            </c:ext>
          </c:extLst>
        </c:ser>
        <c:ser>
          <c:idx val="7"/>
          <c:order val="7"/>
          <c:tx>
            <c:strRef>
              <c:f>Jordbruksföretagare!$U$3</c:f>
              <c:strCache>
                <c:ptCount val="1"/>
                <c:pt idx="0">
                  <c:v>2016</c:v>
                </c:pt>
              </c:strCache>
            </c:strRef>
          </c:tx>
          <c:spPr>
            <a:solidFill>
              <a:schemeClr val="accent2">
                <a:lumMod val="60000"/>
              </a:schemeClr>
            </a:solidFill>
            <a:ln>
              <a:noFill/>
            </a:ln>
            <a:effectLst/>
          </c:spPr>
          <c:invertIfNegative val="0"/>
          <c:cat>
            <c:strRef>
              <c:f>Jordbruksföretagare!$M$4:$M$8</c:f>
              <c:strCache>
                <c:ptCount val="5"/>
                <c:pt idx="0">
                  <c:v>0-34 år</c:v>
                </c:pt>
                <c:pt idx="1">
                  <c:v>35-49 år</c:v>
                </c:pt>
                <c:pt idx="2">
                  <c:v>50-64 år</c:v>
                </c:pt>
                <c:pt idx="3">
                  <c:v>65+ år</c:v>
                </c:pt>
                <c:pt idx="4">
                  <c:v>uppgift saknas</c:v>
                </c:pt>
              </c:strCache>
            </c:strRef>
          </c:cat>
          <c:val>
            <c:numRef>
              <c:f>Jordbruksföretagare!$U$4:$U$8</c:f>
              <c:numCache>
                <c:formatCode>0</c:formatCode>
                <c:ptCount val="5"/>
                <c:pt idx="0">
                  <c:v>74</c:v>
                </c:pt>
                <c:pt idx="1">
                  <c:v>355</c:v>
                </c:pt>
                <c:pt idx="2">
                  <c:v>730</c:v>
                </c:pt>
                <c:pt idx="3">
                  <c:v>629</c:v>
                </c:pt>
                <c:pt idx="4">
                  <c:v>0</c:v>
                </c:pt>
              </c:numCache>
            </c:numRef>
          </c:val>
          <c:extLst>
            <c:ext xmlns:c16="http://schemas.microsoft.com/office/drawing/2014/chart" uri="{C3380CC4-5D6E-409C-BE32-E72D297353CC}">
              <c16:uniqueId val="{00000007-EE49-487B-BA69-4C6E3C597061}"/>
            </c:ext>
          </c:extLst>
        </c:ser>
        <c:dLbls>
          <c:showLegendKey val="0"/>
          <c:showVal val="0"/>
          <c:showCatName val="0"/>
          <c:showSerName val="0"/>
          <c:showPercent val="0"/>
          <c:showBubbleSize val="0"/>
        </c:dLbls>
        <c:gapWidth val="219"/>
        <c:overlap val="-27"/>
        <c:axId val="638140024"/>
        <c:axId val="638137728"/>
      </c:barChart>
      <c:catAx>
        <c:axId val="63814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8137728"/>
        <c:crosses val="autoZero"/>
        <c:auto val="1"/>
        <c:lblAlgn val="ctr"/>
        <c:lblOffset val="100"/>
        <c:noMultiLvlLbl val="0"/>
      </c:catAx>
      <c:valAx>
        <c:axId val="638137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638140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sysselsatta inom jordbruk i Dalarnas län, 1999-2016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Sysselsättning!$C$13</c:f>
              <c:strCache>
                <c:ptCount val="1"/>
                <c:pt idx="0">
                  <c:v>Män</c:v>
                </c:pt>
              </c:strCache>
            </c:strRef>
          </c:tx>
          <c:spPr>
            <a:solidFill>
              <a:schemeClr val="accent1"/>
            </a:solidFill>
            <a:ln>
              <a:noFill/>
            </a:ln>
            <a:effectLst/>
          </c:spPr>
          <c:invertIfNegative val="0"/>
          <c:cat>
            <c:strRef>
              <c:f>Sysselsättning!$D$3:$J$3</c:f>
              <c:strCache>
                <c:ptCount val="7"/>
                <c:pt idx="0">
                  <c:v>1999</c:v>
                </c:pt>
                <c:pt idx="1">
                  <c:v>2003</c:v>
                </c:pt>
                <c:pt idx="2">
                  <c:v>2005</c:v>
                </c:pt>
                <c:pt idx="3">
                  <c:v>2007</c:v>
                </c:pt>
                <c:pt idx="4">
                  <c:v>2010</c:v>
                </c:pt>
                <c:pt idx="5">
                  <c:v>2013</c:v>
                </c:pt>
                <c:pt idx="6">
                  <c:v>2016</c:v>
                </c:pt>
              </c:strCache>
            </c:strRef>
          </c:cat>
          <c:val>
            <c:numRef>
              <c:f>Sysselsättning!$D$13:$J$13</c:f>
              <c:numCache>
                <c:formatCode>General</c:formatCode>
                <c:ptCount val="7"/>
                <c:pt idx="0">
                  <c:v>0</c:v>
                </c:pt>
                <c:pt idx="1">
                  <c:v>0</c:v>
                </c:pt>
                <c:pt idx="2" formatCode="0.00">
                  <c:v>3183</c:v>
                </c:pt>
                <c:pt idx="3" formatCode="0.00">
                  <c:v>3223</c:v>
                </c:pt>
                <c:pt idx="4" formatCode="0.00">
                  <c:v>3159</c:v>
                </c:pt>
                <c:pt idx="5" formatCode="0.00">
                  <c:v>2855</c:v>
                </c:pt>
                <c:pt idx="6" formatCode="0.00">
                  <c:v>3001</c:v>
                </c:pt>
              </c:numCache>
            </c:numRef>
          </c:val>
          <c:extLst>
            <c:ext xmlns:c16="http://schemas.microsoft.com/office/drawing/2014/chart" uri="{C3380CC4-5D6E-409C-BE32-E72D297353CC}">
              <c16:uniqueId val="{00000000-348A-48CB-882F-FD5482DB3EBE}"/>
            </c:ext>
          </c:extLst>
        </c:ser>
        <c:ser>
          <c:idx val="1"/>
          <c:order val="1"/>
          <c:tx>
            <c:strRef>
              <c:f>Sysselsättning!$C$14</c:f>
              <c:strCache>
                <c:ptCount val="1"/>
                <c:pt idx="0">
                  <c:v>Kvinnor</c:v>
                </c:pt>
              </c:strCache>
            </c:strRef>
          </c:tx>
          <c:spPr>
            <a:solidFill>
              <a:schemeClr val="accent2"/>
            </a:solidFill>
            <a:ln>
              <a:noFill/>
            </a:ln>
            <a:effectLst/>
          </c:spPr>
          <c:invertIfNegative val="0"/>
          <c:cat>
            <c:strRef>
              <c:f>Sysselsättning!$D$3:$J$3</c:f>
              <c:strCache>
                <c:ptCount val="7"/>
                <c:pt idx="0">
                  <c:v>1999</c:v>
                </c:pt>
                <c:pt idx="1">
                  <c:v>2003</c:v>
                </c:pt>
                <c:pt idx="2">
                  <c:v>2005</c:v>
                </c:pt>
                <c:pt idx="3">
                  <c:v>2007</c:v>
                </c:pt>
                <c:pt idx="4">
                  <c:v>2010</c:v>
                </c:pt>
                <c:pt idx="5">
                  <c:v>2013</c:v>
                </c:pt>
                <c:pt idx="6">
                  <c:v>2016</c:v>
                </c:pt>
              </c:strCache>
            </c:strRef>
          </c:cat>
          <c:val>
            <c:numRef>
              <c:f>Sysselsättning!$D$14:$J$14</c:f>
              <c:numCache>
                <c:formatCode>General</c:formatCode>
                <c:ptCount val="7"/>
                <c:pt idx="0">
                  <c:v>0</c:v>
                </c:pt>
                <c:pt idx="1">
                  <c:v>0</c:v>
                </c:pt>
                <c:pt idx="2" formatCode="0.00">
                  <c:v>1989</c:v>
                </c:pt>
                <c:pt idx="3" formatCode="0.00">
                  <c:v>2173</c:v>
                </c:pt>
                <c:pt idx="4" formatCode="0.00">
                  <c:v>2339</c:v>
                </c:pt>
                <c:pt idx="5" formatCode="0.00">
                  <c:v>2417</c:v>
                </c:pt>
                <c:pt idx="6" formatCode="0.00">
                  <c:v>2161.1799999999998</c:v>
                </c:pt>
              </c:numCache>
            </c:numRef>
          </c:val>
          <c:extLst>
            <c:ext xmlns:c16="http://schemas.microsoft.com/office/drawing/2014/chart" uri="{C3380CC4-5D6E-409C-BE32-E72D297353CC}">
              <c16:uniqueId val="{00000001-348A-48CB-882F-FD5482DB3EBE}"/>
            </c:ext>
          </c:extLst>
        </c:ser>
        <c:ser>
          <c:idx val="2"/>
          <c:order val="2"/>
          <c:tx>
            <c:strRef>
              <c:f>Sysselsättning!$C$15</c:f>
              <c:strCache>
                <c:ptCount val="1"/>
                <c:pt idx="0">
                  <c:v>Ej könsindelad</c:v>
                </c:pt>
              </c:strCache>
            </c:strRef>
          </c:tx>
          <c:spPr>
            <a:solidFill>
              <a:schemeClr val="accent3"/>
            </a:solidFill>
            <a:ln>
              <a:noFill/>
            </a:ln>
            <a:effectLst/>
          </c:spPr>
          <c:invertIfNegative val="0"/>
          <c:cat>
            <c:strRef>
              <c:f>Sysselsättning!$D$3:$J$3</c:f>
              <c:strCache>
                <c:ptCount val="7"/>
                <c:pt idx="0">
                  <c:v>1999</c:v>
                </c:pt>
                <c:pt idx="1">
                  <c:v>2003</c:v>
                </c:pt>
                <c:pt idx="2">
                  <c:v>2005</c:v>
                </c:pt>
                <c:pt idx="3">
                  <c:v>2007</c:v>
                </c:pt>
                <c:pt idx="4">
                  <c:v>2010</c:v>
                </c:pt>
                <c:pt idx="5">
                  <c:v>2013</c:v>
                </c:pt>
                <c:pt idx="6">
                  <c:v>2016</c:v>
                </c:pt>
              </c:strCache>
            </c:strRef>
          </c:cat>
          <c:val>
            <c:numRef>
              <c:f>Sysselsättning!$D$15:$J$15</c:f>
              <c:numCache>
                <c:formatCode>0.00</c:formatCode>
                <c:ptCount val="7"/>
                <c:pt idx="0">
                  <c:v>4970</c:v>
                </c:pt>
                <c:pt idx="1">
                  <c:v>5079</c:v>
                </c:pt>
              </c:numCache>
            </c:numRef>
          </c:val>
          <c:extLst>
            <c:ext xmlns:c16="http://schemas.microsoft.com/office/drawing/2014/chart" uri="{C3380CC4-5D6E-409C-BE32-E72D297353CC}">
              <c16:uniqueId val="{00000002-348A-48CB-882F-FD5482DB3EBE}"/>
            </c:ext>
          </c:extLst>
        </c:ser>
        <c:dLbls>
          <c:showLegendKey val="0"/>
          <c:showVal val="0"/>
          <c:showCatName val="0"/>
          <c:showSerName val="0"/>
          <c:showPercent val="0"/>
          <c:showBubbleSize val="0"/>
        </c:dLbls>
        <c:gapWidth val="150"/>
        <c:overlap val="100"/>
        <c:axId val="563911008"/>
        <c:axId val="563915600"/>
      </c:barChart>
      <c:catAx>
        <c:axId val="56391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63915600"/>
        <c:crosses val="autoZero"/>
        <c:auto val="1"/>
        <c:lblAlgn val="ctr"/>
        <c:lblOffset val="100"/>
        <c:noMultiLvlLbl val="0"/>
      </c:catAx>
      <c:valAx>
        <c:axId val="56391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6391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Rörelsemarginal för livsmedelskedjan i Dalarnas län, 2015-2017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'Näringsliv, LMK'!$B$65</c:f>
              <c:strCache>
                <c:ptCount val="1"/>
                <c:pt idx="0">
                  <c:v>Rörelsemarginal</c:v>
                </c:pt>
              </c:strCache>
            </c:strRef>
          </c:tx>
          <c:spPr>
            <a:ln w="28575" cap="rnd">
              <a:solidFill>
                <a:schemeClr val="accent1"/>
              </a:solidFill>
              <a:round/>
            </a:ln>
            <a:effectLst/>
          </c:spPr>
          <c:marker>
            <c:symbol val="none"/>
          </c:marker>
          <c:cat>
            <c:strRef>
              <c:f>'Näringsliv, LMK'!$J$63:$L$63</c:f>
              <c:strCache>
                <c:ptCount val="3"/>
                <c:pt idx="0">
                  <c:v>2015</c:v>
                </c:pt>
                <c:pt idx="1">
                  <c:v>2016</c:v>
                </c:pt>
                <c:pt idx="2">
                  <c:v>2017</c:v>
                </c:pt>
              </c:strCache>
            </c:strRef>
          </c:cat>
          <c:val>
            <c:numRef>
              <c:f>'Näringsliv, LMK'!$J$65:$L$65</c:f>
              <c:numCache>
                <c:formatCode>General</c:formatCode>
                <c:ptCount val="3"/>
                <c:pt idx="0">
                  <c:v>6.1566989553792972E-2</c:v>
                </c:pt>
                <c:pt idx="1">
                  <c:v>6.1227775057114277E-2</c:v>
                </c:pt>
                <c:pt idx="2">
                  <c:v>7.2491113256139494E-2</c:v>
                </c:pt>
              </c:numCache>
            </c:numRef>
          </c:val>
          <c:smooth val="0"/>
          <c:extLst>
            <c:ext xmlns:c16="http://schemas.microsoft.com/office/drawing/2014/chart" uri="{C3380CC4-5D6E-409C-BE32-E72D297353CC}">
              <c16:uniqueId val="{00000000-4B55-4BEB-9311-DC3FF97D7733}"/>
            </c:ext>
          </c:extLst>
        </c:ser>
        <c:dLbls>
          <c:showLegendKey val="0"/>
          <c:showVal val="0"/>
          <c:showCatName val="0"/>
          <c:showSerName val="0"/>
          <c:showPercent val="0"/>
          <c:showBubbleSize val="0"/>
        </c:dLbls>
        <c:smooth val="0"/>
        <c:axId val="865272088"/>
        <c:axId val="865272744"/>
      </c:lineChart>
      <c:catAx>
        <c:axId val="86527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72744"/>
        <c:crosses val="autoZero"/>
        <c:auto val="1"/>
        <c:lblAlgn val="ctr"/>
        <c:lblOffset val="100"/>
        <c:noMultiLvlLbl val="0"/>
      </c:catAx>
      <c:valAx>
        <c:axId val="865272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72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Samtliga</a:t>
            </a:r>
            <a:r>
              <a:rPr lang="sv-SE" baseline="0"/>
              <a:t> sysselsatta inom jordbruk i Dalarnas län, 2005</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0E-4C91-9EEC-D212220CDF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0E-4C91-9EEC-D212220CDF6C}"/>
              </c:ext>
            </c:extLst>
          </c:dPt>
          <c:cat>
            <c:strRef>
              <c:f>Sysselsättning!$C$13:$C$14</c:f>
              <c:strCache>
                <c:ptCount val="2"/>
                <c:pt idx="0">
                  <c:v>Män</c:v>
                </c:pt>
                <c:pt idx="1">
                  <c:v>Kvinnor</c:v>
                </c:pt>
              </c:strCache>
            </c:strRef>
          </c:cat>
          <c:val>
            <c:numRef>
              <c:f>Sysselsättning!$F$13:$F$14</c:f>
              <c:numCache>
                <c:formatCode>0.00</c:formatCode>
                <c:ptCount val="2"/>
                <c:pt idx="0">
                  <c:v>3183</c:v>
                </c:pt>
                <c:pt idx="1">
                  <c:v>1989</c:v>
                </c:pt>
              </c:numCache>
            </c:numRef>
          </c:val>
          <c:extLst>
            <c:ext xmlns:c16="http://schemas.microsoft.com/office/drawing/2014/chart" uri="{C3380CC4-5D6E-409C-BE32-E72D297353CC}">
              <c16:uniqueId val="{00000000-6260-4C8A-ACDF-54F4CC8227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Samtliga</a:t>
            </a:r>
            <a:r>
              <a:rPr lang="sv-SE" baseline="0"/>
              <a:t> sysselsatta inom jordbruk i Dalarnas län, 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09-4CB0-B427-82FEA96DDA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09-4CB0-B427-82FEA96DDA25}"/>
              </c:ext>
            </c:extLst>
          </c:dPt>
          <c:cat>
            <c:strRef>
              <c:f>Sysselsättning!$C$13:$C$14</c:f>
              <c:strCache>
                <c:ptCount val="2"/>
                <c:pt idx="0">
                  <c:v>Män</c:v>
                </c:pt>
                <c:pt idx="1">
                  <c:v>Kvinnor</c:v>
                </c:pt>
              </c:strCache>
            </c:strRef>
          </c:cat>
          <c:val>
            <c:numRef>
              <c:f>Sysselsättning!$J$13:$J$14</c:f>
              <c:numCache>
                <c:formatCode>0.00</c:formatCode>
                <c:ptCount val="2"/>
                <c:pt idx="0">
                  <c:v>3001</c:v>
                </c:pt>
                <c:pt idx="1">
                  <c:v>2161.1799999999998</c:v>
                </c:pt>
              </c:numCache>
            </c:numRef>
          </c:val>
          <c:extLst>
            <c:ext xmlns:c16="http://schemas.microsoft.com/office/drawing/2014/chart" uri="{C3380CC4-5D6E-409C-BE32-E72D297353CC}">
              <c16:uniqueId val="{00000000-7A2F-4D49-BCD1-223900BDC1D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sysselsatta inom jordbruk i Dalarnas län, 1999-2016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Sysselsättning!$N$4</c:f>
              <c:strCache>
                <c:ptCount val="1"/>
                <c:pt idx="0">
                  <c:v>Företagare och familjemedlemmar</c:v>
                </c:pt>
              </c:strCache>
            </c:strRef>
          </c:tx>
          <c:spPr>
            <a:solidFill>
              <a:schemeClr val="accent1"/>
            </a:solidFill>
            <a:ln>
              <a:noFill/>
            </a:ln>
            <a:effectLst/>
          </c:spPr>
          <c:invertIfNegative val="0"/>
          <c:cat>
            <c:strRef>
              <c:f>Sysselsättning!$O$3:$U$3</c:f>
              <c:strCache>
                <c:ptCount val="7"/>
                <c:pt idx="0">
                  <c:v>1999</c:v>
                </c:pt>
                <c:pt idx="1">
                  <c:v>2003</c:v>
                </c:pt>
                <c:pt idx="2">
                  <c:v>2005</c:v>
                </c:pt>
                <c:pt idx="3">
                  <c:v>2007</c:v>
                </c:pt>
                <c:pt idx="4">
                  <c:v>2010</c:v>
                </c:pt>
                <c:pt idx="5">
                  <c:v>2013</c:v>
                </c:pt>
                <c:pt idx="6">
                  <c:v>2016</c:v>
                </c:pt>
              </c:strCache>
            </c:strRef>
          </c:cat>
          <c:val>
            <c:numRef>
              <c:f>Sysselsättning!$O$4:$U$4</c:f>
              <c:numCache>
                <c:formatCode>0.00</c:formatCode>
                <c:ptCount val="7"/>
                <c:pt idx="0">
                  <c:v>4068</c:v>
                </c:pt>
                <c:pt idx="1">
                  <c:v>3680</c:v>
                </c:pt>
                <c:pt idx="2">
                  <c:v>4343</c:v>
                </c:pt>
                <c:pt idx="3">
                  <c:v>4580</c:v>
                </c:pt>
                <c:pt idx="4">
                  <c:v>4480</c:v>
                </c:pt>
                <c:pt idx="5">
                  <c:v>4345</c:v>
                </c:pt>
                <c:pt idx="6">
                  <c:v>4037.57</c:v>
                </c:pt>
              </c:numCache>
            </c:numRef>
          </c:val>
          <c:extLst>
            <c:ext xmlns:c16="http://schemas.microsoft.com/office/drawing/2014/chart" uri="{C3380CC4-5D6E-409C-BE32-E72D297353CC}">
              <c16:uniqueId val="{00000000-9550-4B50-B2C5-F03A7D3BE027}"/>
            </c:ext>
          </c:extLst>
        </c:ser>
        <c:ser>
          <c:idx val="1"/>
          <c:order val="1"/>
          <c:tx>
            <c:strRef>
              <c:f>Sysselsättning!$N$5</c:f>
              <c:strCache>
                <c:ptCount val="1"/>
                <c:pt idx="0">
                  <c:v>Lejd arbetskraft</c:v>
                </c:pt>
              </c:strCache>
            </c:strRef>
          </c:tx>
          <c:spPr>
            <a:solidFill>
              <a:schemeClr val="accent2"/>
            </a:solidFill>
            <a:ln>
              <a:noFill/>
            </a:ln>
            <a:effectLst/>
          </c:spPr>
          <c:invertIfNegative val="0"/>
          <c:cat>
            <c:strRef>
              <c:f>Sysselsättning!$O$3:$U$3</c:f>
              <c:strCache>
                <c:ptCount val="7"/>
                <c:pt idx="0">
                  <c:v>1999</c:v>
                </c:pt>
                <c:pt idx="1">
                  <c:v>2003</c:v>
                </c:pt>
                <c:pt idx="2">
                  <c:v>2005</c:v>
                </c:pt>
                <c:pt idx="3">
                  <c:v>2007</c:v>
                </c:pt>
                <c:pt idx="4">
                  <c:v>2010</c:v>
                </c:pt>
                <c:pt idx="5">
                  <c:v>2013</c:v>
                </c:pt>
                <c:pt idx="6">
                  <c:v>2016</c:v>
                </c:pt>
              </c:strCache>
            </c:strRef>
          </c:cat>
          <c:val>
            <c:numRef>
              <c:f>Sysselsättning!$O$5:$U$5</c:f>
              <c:numCache>
                <c:formatCode>0.00</c:formatCode>
                <c:ptCount val="7"/>
                <c:pt idx="0">
                  <c:v>902</c:v>
                </c:pt>
                <c:pt idx="1">
                  <c:v>1399</c:v>
                </c:pt>
                <c:pt idx="2">
                  <c:v>829</c:v>
                </c:pt>
                <c:pt idx="3">
                  <c:v>816</c:v>
                </c:pt>
                <c:pt idx="4">
                  <c:v>1018</c:v>
                </c:pt>
                <c:pt idx="5">
                  <c:v>927</c:v>
                </c:pt>
                <c:pt idx="6">
                  <c:v>1124.6099999999999</c:v>
                </c:pt>
              </c:numCache>
            </c:numRef>
          </c:val>
          <c:extLst>
            <c:ext xmlns:c16="http://schemas.microsoft.com/office/drawing/2014/chart" uri="{C3380CC4-5D6E-409C-BE32-E72D297353CC}">
              <c16:uniqueId val="{00000001-9550-4B50-B2C5-F03A7D3BE027}"/>
            </c:ext>
          </c:extLst>
        </c:ser>
        <c:dLbls>
          <c:showLegendKey val="0"/>
          <c:showVal val="0"/>
          <c:showCatName val="0"/>
          <c:showSerName val="0"/>
          <c:showPercent val="0"/>
          <c:showBubbleSize val="0"/>
        </c:dLbls>
        <c:gapWidth val="150"/>
        <c:overlap val="100"/>
        <c:axId val="415418928"/>
        <c:axId val="415418272"/>
      </c:barChart>
      <c:catAx>
        <c:axId val="4154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5418272"/>
        <c:crosses val="autoZero"/>
        <c:auto val="1"/>
        <c:lblAlgn val="ctr"/>
        <c:lblOffset val="100"/>
        <c:noMultiLvlLbl val="0"/>
      </c:catAx>
      <c:valAx>
        <c:axId val="415418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15418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Män sysselsatta inom jordbruk i Dalarnas län,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Sysselsättning!$X$3</c:f>
              <c:strCache>
                <c:ptCount val="1"/>
                <c:pt idx="0">
                  <c:v>Män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98-4526-8B00-37A2E48572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98-4526-8B00-37A2E485725E}"/>
              </c:ext>
            </c:extLst>
          </c:dPt>
          <c:cat>
            <c:strRef>
              <c:f>Sysselsättning!$W$4:$W$5</c:f>
              <c:strCache>
                <c:ptCount val="2"/>
                <c:pt idx="0">
                  <c:v>Företagare och familjemedlemmar</c:v>
                </c:pt>
                <c:pt idx="1">
                  <c:v>Lejd arbetskraft</c:v>
                </c:pt>
              </c:strCache>
            </c:strRef>
          </c:cat>
          <c:val>
            <c:numRef>
              <c:f>Sysselsättning!$X$4:$X$5</c:f>
              <c:numCache>
                <c:formatCode>0.00</c:formatCode>
                <c:ptCount val="2"/>
                <c:pt idx="0">
                  <c:v>2319.0300000000002</c:v>
                </c:pt>
                <c:pt idx="1">
                  <c:v>681.97</c:v>
                </c:pt>
              </c:numCache>
            </c:numRef>
          </c:val>
          <c:extLst>
            <c:ext xmlns:c16="http://schemas.microsoft.com/office/drawing/2014/chart" uri="{C3380CC4-5D6E-409C-BE32-E72D297353CC}">
              <c16:uniqueId val="{00000000-02F2-45F8-8606-F29DF964B3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Kvinnor sysselsatta inom jordbruk i Dalarnas län,</a:t>
            </a:r>
            <a:r>
              <a:rPr lang="sv-SE" baseline="0"/>
              <a:t> 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Sysselsättning!$Y$3</c:f>
              <c:strCache>
                <c:ptCount val="1"/>
                <c:pt idx="0">
                  <c:v>Kvinnor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C5-432E-B45B-F1A5CC51E3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C5-432E-B45B-F1A5CC51E35C}"/>
              </c:ext>
            </c:extLst>
          </c:dPt>
          <c:cat>
            <c:strRef>
              <c:f>Sysselsättning!$W$4:$W$5</c:f>
              <c:strCache>
                <c:ptCount val="2"/>
                <c:pt idx="0">
                  <c:v>Företagare och familjemedlemmar</c:v>
                </c:pt>
                <c:pt idx="1">
                  <c:v>Lejd arbetskraft</c:v>
                </c:pt>
              </c:strCache>
            </c:strRef>
          </c:cat>
          <c:val>
            <c:numRef>
              <c:f>Sysselsättning!$Y$4:$Y$5</c:f>
              <c:numCache>
                <c:formatCode>0.00</c:formatCode>
                <c:ptCount val="2"/>
                <c:pt idx="0">
                  <c:v>1718.53</c:v>
                </c:pt>
                <c:pt idx="1">
                  <c:v>442.64</c:v>
                </c:pt>
              </c:numCache>
            </c:numRef>
          </c:val>
          <c:extLst>
            <c:ext xmlns:c16="http://schemas.microsoft.com/office/drawing/2014/chart" uri="{C3380CC4-5D6E-409C-BE32-E72D297353CC}">
              <c16:uniqueId val="{00000000-B32F-4989-9FCA-6A0F585AFDC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Lejd</a:t>
            </a:r>
            <a:r>
              <a:rPr lang="sv-SE" baseline="0"/>
              <a:t> arbetskraft inom jordbruk i Dalarnas län, 1999-2016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Sysselsättning!$AC$3:$AD$3</c:f>
              <c:strCache>
                <c:ptCount val="2"/>
                <c:pt idx="0">
                  <c:v>Stadigvarande anställning,</c:v>
                </c:pt>
                <c:pt idx="1">
                  <c:v>Män</c:v>
                </c:pt>
              </c:strCache>
            </c:strRef>
          </c:tx>
          <c:spPr>
            <a:solidFill>
              <a:schemeClr val="accent1"/>
            </a:solidFill>
            <a:ln>
              <a:noFill/>
            </a:ln>
            <a:effectLst/>
          </c:spPr>
          <c:invertIfNegative val="0"/>
          <c:cat>
            <c:strRef>
              <c:f>Sysselsättning!$AE$2:$AK$2</c:f>
              <c:strCache>
                <c:ptCount val="7"/>
                <c:pt idx="0">
                  <c:v>1999</c:v>
                </c:pt>
                <c:pt idx="1">
                  <c:v>2003</c:v>
                </c:pt>
                <c:pt idx="2">
                  <c:v>2005</c:v>
                </c:pt>
                <c:pt idx="3">
                  <c:v>2007</c:v>
                </c:pt>
                <c:pt idx="4">
                  <c:v>2010</c:v>
                </c:pt>
                <c:pt idx="5">
                  <c:v>2013</c:v>
                </c:pt>
                <c:pt idx="6">
                  <c:v>2016</c:v>
                </c:pt>
              </c:strCache>
            </c:strRef>
          </c:cat>
          <c:val>
            <c:numRef>
              <c:f>Sysselsättning!$AE$3:$AK$3</c:f>
              <c:numCache>
                <c:formatCode>0</c:formatCode>
                <c:ptCount val="7"/>
                <c:pt idx="0">
                  <c:v>391</c:v>
                </c:pt>
                <c:pt idx="1">
                  <c:v>482</c:v>
                </c:pt>
                <c:pt idx="2">
                  <c:v>318</c:v>
                </c:pt>
                <c:pt idx="3">
                  <c:v>353</c:v>
                </c:pt>
                <c:pt idx="4">
                  <c:v>410</c:v>
                </c:pt>
                <c:pt idx="5">
                  <c:v>226</c:v>
                </c:pt>
                <c:pt idx="6">
                  <c:v>223.75</c:v>
                </c:pt>
              </c:numCache>
            </c:numRef>
          </c:val>
          <c:extLst>
            <c:ext xmlns:c16="http://schemas.microsoft.com/office/drawing/2014/chart" uri="{C3380CC4-5D6E-409C-BE32-E72D297353CC}">
              <c16:uniqueId val="{00000000-AFF8-4EFB-BF96-94240630DE26}"/>
            </c:ext>
          </c:extLst>
        </c:ser>
        <c:ser>
          <c:idx val="1"/>
          <c:order val="1"/>
          <c:tx>
            <c:strRef>
              <c:f>Sysselsättning!$AC$4:$AD$4</c:f>
              <c:strCache>
                <c:ptCount val="2"/>
                <c:pt idx="0">
                  <c:v>Stadigvarande anställning,</c:v>
                </c:pt>
                <c:pt idx="1">
                  <c:v>Kvinnor</c:v>
                </c:pt>
              </c:strCache>
            </c:strRef>
          </c:tx>
          <c:spPr>
            <a:solidFill>
              <a:schemeClr val="accent2"/>
            </a:solidFill>
            <a:ln>
              <a:noFill/>
            </a:ln>
            <a:effectLst/>
          </c:spPr>
          <c:invertIfNegative val="0"/>
          <c:cat>
            <c:strRef>
              <c:f>Sysselsättning!$AE$2:$AK$2</c:f>
              <c:strCache>
                <c:ptCount val="7"/>
                <c:pt idx="0">
                  <c:v>1999</c:v>
                </c:pt>
                <c:pt idx="1">
                  <c:v>2003</c:v>
                </c:pt>
                <c:pt idx="2">
                  <c:v>2005</c:v>
                </c:pt>
                <c:pt idx="3">
                  <c:v>2007</c:v>
                </c:pt>
                <c:pt idx="4">
                  <c:v>2010</c:v>
                </c:pt>
                <c:pt idx="5">
                  <c:v>2013</c:v>
                </c:pt>
                <c:pt idx="6">
                  <c:v>2016</c:v>
                </c:pt>
              </c:strCache>
            </c:strRef>
          </c:cat>
          <c:val>
            <c:numRef>
              <c:f>Sysselsättning!$AE$4:$AK$4</c:f>
              <c:numCache>
                <c:formatCode>0</c:formatCode>
                <c:ptCount val="7"/>
                <c:pt idx="0">
                  <c:v>165</c:v>
                </c:pt>
                <c:pt idx="1">
                  <c:v>261</c:v>
                </c:pt>
                <c:pt idx="2">
                  <c:v>192</c:v>
                </c:pt>
                <c:pt idx="3">
                  <c:v>209</c:v>
                </c:pt>
                <c:pt idx="4">
                  <c:v>206</c:v>
                </c:pt>
                <c:pt idx="5">
                  <c:v>150</c:v>
                </c:pt>
                <c:pt idx="6">
                  <c:v>125.32</c:v>
                </c:pt>
              </c:numCache>
            </c:numRef>
          </c:val>
          <c:extLst>
            <c:ext xmlns:c16="http://schemas.microsoft.com/office/drawing/2014/chart" uri="{C3380CC4-5D6E-409C-BE32-E72D297353CC}">
              <c16:uniqueId val="{00000001-AFF8-4EFB-BF96-94240630DE26}"/>
            </c:ext>
          </c:extLst>
        </c:ser>
        <c:ser>
          <c:idx val="2"/>
          <c:order val="2"/>
          <c:tx>
            <c:strRef>
              <c:f>Sysselsättning!$AC$6:$AD$6</c:f>
              <c:strCache>
                <c:ptCount val="2"/>
                <c:pt idx="0">
                  <c:v>Tillfällig anställning,</c:v>
                </c:pt>
                <c:pt idx="1">
                  <c:v>Män</c:v>
                </c:pt>
              </c:strCache>
            </c:strRef>
          </c:tx>
          <c:spPr>
            <a:solidFill>
              <a:schemeClr val="accent3"/>
            </a:solidFill>
            <a:ln>
              <a:noFill/>
            </a:ln>
            <a:effectLst/>
          </c:spPr>
          <c:invertIfNegative val="0"/>
          <c:cat>
            <c:strRef>
              <c:f>Sysselsättning!$AE$2:$AK$2</c:f>
              <c:strCache>
                <c:ptCount val="7"/>
                <c:pt idx="0">
                  <c:v>1999</c:v>
                </c:pt>
                <c:pt idx="1">
                  <c:v>2003</c:v>
                </c:pt>
                <c:pt idx="2">
                  <c:v>2005</c:v>
                </c:pt>
                <c:pt idx="3">
                  <c:v>2007</c:v>
                </c:pt>
                <c:pt idx="4">
                  <c:v>2010</c:v>
                </c:pt>
                <c:pt idx="5">
                  <c:v>2013</c:v>
                </c:pt>
                <c:pt idx="6">
                  <c:v>2016</c:v>
                </c:pt>
              </c:strCache>
            </c:strRef>
          </c:cat>
          <c:val>
            <c:numRef>
              <c:f>Sysselsättning!$AE$6:$AK$6</c:f>
              <c:numCache>
                <c:formatCode>0</c:formatCode>
                <c:ptCount val="7"/>
                <c:pt idx="0">
                  <c:v>0</c:v>
                </c:pt>
                <c:pt idx="1">
                  <c:v>0</c:v>
                </c:pt>
                <c:pt idx="2">
                  <c:v>227</c:v>
                </c:pt>
                <c:pt idx="3">
                  <c:v>158</c:v>
                </c:pt>
                <c:pt idx="4">
                  <c:v>291</c:v>
                </c:pt>
                <c:pt idx="5">
                  <c:v>271</c:v>
                </c:pt>
                <c:pt idx="6">
                  <c:v>458.22</c:v>
                </c:pt>
              </c:numCache>
            </c:numRef>
          </c:val>
          <c:extLst>
            <c:ext xmlns:c16="http://schemas.microsoft.com/office/drawing/2014/chart" uri="{C3380CC4-5D6E-409C-BE32-E72D297353CC}">
              <c16:uniqueId val="{00000002-AFF8-4EFB-BF96-94240630DE26}"/>
            </c:ext>
          </c:extLst>
        </c:ser>
        <c:ser>
          <c:idx val="3"/>
          <c:order val="3"/>
          <c:tx>
            <c:strRef>
              <c:f>Sysselsättning!$AC$7:$AD$7</c:f>
              <c:strCache>
                <c:ptCount val="2"/>
                <c:pt idx="0">
                  <c:v>Tillfällig anställning,</c:v>
                </c:pt>
                <c:pt idx="1">
                  <c:v>Kvinnor</c:v>
                </c:pt>
              </c:strCache>
            </c:strRef>
          </c:tx>
          <c:spPr>
            <a:solidFill>
              <a:schemeClr val="accent4"/>
            </a:solidFill>
            <a:ln>
              <a:noFill/>
            </a:ln>
            <a:effectLst/>
          </c:spPr>
          <c:invertIfNegative val="0"/>
          <c:cat>
            <c:strRef>
              <c:f>Sysselsättning!$AE$2:$AK$2</c:f>
              <c:strCache>
                <c:ptCount val="7"/>
                <c:pt idx="0">
                  <c:v>1999</c:v>
                </c:pt>
                <c:pt idx="1">
                  <c:v>2003</c:v>
                </c:pt>
                <c:pt idx="2">
                  <c:v>2005</c:v>
                </c:pt>
                <c:pt idx="3">
                  <c:v>2007</c:v>
                </c:pt>
                <c:pt idx="4">
                  <c:v>2010</c:v>
                </c:pt>
                <c:pt idx="5">
                  <c:v>2013</c:v>
                </c:pt>
                <c:pt idx="6">
                  <c:v>2016</c:v>
                </c:pt>
              </c:strCache>
            </c:strRef>
          </c:cat>
          <c:val>
            <c:numRef>
              <c:f>Sysselsättning!$AE$7:$AK$7</c:f>
              <c:numCache>
                <c:formatCode>0</c:formatCode>
                <c:ptCount val="7"/>
                <c:pt idx="0">
                  <c:v>0</c:v>
                </c:pt>
                <c:pt idx="1">
                  <c:v>0</c:v>
                </c:pt>
                <c:pt idx="2">
                  <c:v>92</c:v>
                </c:pt>
                <c:pt idx="3">
                  <c:v>96</c:v>
                </c:pt>
                <c:pt idx="4">
                  <c:v>111</c:v>
                </c:pt>
                <c:pt idx="5">
                  <c:v>280</c:v>
                </c:pt>
                <c:pt idx="6">
                  <c:v>317.32</c:v>
                </c:pt>
              </c:numCache>
            </c:numRef>
          </c:val>
          <c:extLst>
            <c:ext xmlns:c16="http://schemas.microsoft.com/office/drawing/2014/chart" uri="{C3380CC4-5D6E-409C-BE32-E72D297353CC}">
              <c16:uniqueId val="{00000003-AFF8-4EFB-BF96-94240630DE26}"/>
            </c:ext>
          </c:extLst>
        </c:ser>
        <c:ser>
          <c:idx val="4"/>
          <c:order val="4"/>
          <c:tx>
            <c:strRef>
              <c:f>Sysselsättning!$AC$8:$AD$8</c:f>
              <c:strCache>
                <c:ptCount val="2"/>
                <c:pt idx="0">
                  <c:v>Tillfällig anställning,</c:v>
                </c:pt>
                <c:pt idx="1">
                  <c:v>Ej könsindelad</c:v>
                </c:pt>
              </c:strCache>
            </c:strRef>
          </c:tx>
          <c:spPr>
            <a:solidFill>
              <a:schemeClr val="accent5"/>
            </a:solidFill>
            <a:ln>
              <a:noFill/>
            </a:ln>
            <a:effectLst/>
          </c:spPr>
          <c:invertIfNegative val="0"/>
          <c:cat>
            <c:strRef>
              <c:f>Sysselsättning!$AE$2:$AK$2</c:f>
              <c:strCache>
                <c:ptCount val="7"/>
                <c:pt idx="0">
                  <c:v>1999</c:v>
                </c:pt>
                <c:pt idx="1">
                  <c:v>2003</c:v>
                </c:pt>
                <c:pt idx="2">
                  <c:v>2005</c:v>
                </c:pt>
                <c:pt idx="3">
                  <c:v>2007</c:v>
                </c:pt>
                <c:pt idx="4">
                  <c:v>2010</c:v>
                </c:pt>
                <c:pt idx="5">
                  <c:v>2013</c:v>
                </c:pt>
                <c:pt idx="6">
                  <c:v>2016</c:v>
                </c:pt>
              </c:strCache>
            </c:strRef>
          </c:cat>
          <c:val>
            <c:numRef>
              <c:f>Sysselsättning!$AE$8:$AK$8</c:f>
              <c:numCache>
                <c:formatCode>0</c:formatCode>
                <c:ptCount val="7"/>
                <c:pt idx="0">
                  <c:v>346</c:v>
                </c:pt>
                <c:pt idx="1">
                  <c:v>656</c:v>
                </c:pt>
              </c:numCache>
            </c:numRef>
          </c:val>
          <c:extLst>
            <c:ext xmlns:c16="http://schemas.microsoft.com/office/drawing/2014/chart" uri="{C3380CC4-5D6E-409C-BE32-E72D297353CC}">
              <c16:uniqueId val="{00000004-AFF8-4EFB-BF96-94240630DE26}"/>
            </c:ext>
          </c:extLst>
        </c:ser>
        <c:dLbls>
          <c:showLegendKey val="0"/>
          <c:showVal val="0"/>
          <c:showCatName val="0"/>
          <c:showSerName val="0"/>
          <c:showPercent val="0"/>
          <c:showBubbleSize val="0"/>
        </c:dLbls>
        <c:gapWidth val="219"/>
        <c:overlap val="-27"/>
        <c:axId val="821044376"/>
        <c:axId val="821044704"/>
      </c:barChart>
      <c:catAx>
        <c:axId val="82104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44704"/>
        <c:crosses val="autoZero"/>
        <c:auto val="1"/>
        <c:lblAlgn val="ctr"/>
        <c:lblOffset val="100"/>
        <c:noMultiLvlLbl val="0"/>
      </c:catAx>
      <c:valAx>
        <c:axId val="821044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1044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Lejd</a:t>
            </a:r>
            <a:r>
              <a:rPr lang="sv-SE" baseline="0"/>
              <a:t> arbetskraft inom jordbruk i Dalarnas län, 2005-2016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Sysselsättning!$AC$3:$AD$3</c:f>
              <c:strCache>
                <c:ptCount val="2"/>
                <c:pt idx="0">
                  <c:v>Stadigvarande anställning,</c:v>
                </c:pt>
                <c:pt idx="1">
                  <c:v>Män</c:v>
                </c:pt>
              </c:strCache>
            </c:strRef>
          </c:tx>
          <c:spPr>
            <a:solidFill>
              <a:schemeClr val="accent1"/>
            </a:solidFill>
            <a:ln>
              <a:noFill/>
            </a:ln>
            <a:effectLst/>
          </c:spPr>
          <c:invertIfNegative val="0"/>
          <c:cat>
            <c:strRef>
              <c:f>Sysselsättning!$AG$2:$AK$2</c:f>
              <c:strCache>
                <c:ptCount val="5"/>
                <c:pt idx="0">
                  <c:v>2005</c:v>
                </c:pt>
                <c:pt idx="1">
                  <c:v>2007</c:v>
                </c:pt>
                <c:pt idx="2">
                  <c:v>2010</c:v>
                </c:pt>
                <c:pt idx="3">
                  <c:v>2013</c:v>
                </c:pt>
                <c:pt idx="4">
                  <c:v>2016</c:v>
                </c:pt>
              </c:strCache>
            </c:strRef>
          </c:cat>
          <c:val>
            <c:numRef>
              <c:f>Sysselsättning!$AG$3:$AK$3</c:f>
              <c:numCache>
                <c:formatCode>0</c:formatCode>
                <c:ptCount val="5"/>
                <c:pt idx="0">
                  <c:v>318</c:v>
                </c:pt>
                <c:pt idx="1">
                  <c:v>353</c:v>
                </c:pt>
                <c:pt idx="2">
                  <c:v>410</c:v>
                </c:pt>
                <c:pt idx="3">
                  <c:v>226</c:v>
                </c:pt>
                <c:pt idx="4">
                  <c:v>223.75</c:v>
                </c:pt>
              </c:numCache>
            </c:numRef>
          </c:val>
          <c:extLst>
            <c:ext xmlns:c16="http://schemas.microsoft.com/office/drawing/2014/chart" uri="{C3380CC4-5D6E-409C-BE32-E72D297353CC}">
              <c16:uniqueId val="{00000000-2DBD-4B0B-A572-2BA4035967E0}"/>
            </c:ext>
          </c:extLst>
        </c:ser>
        <c:ser>
          <c:idx val="1"/>
          <c:order val="1"/>
          <c:tx>
            <c:strRef>
              <c:f>Sysselsättning!$AC$4:$AD$4</c:f>
              <c:strCache>
                <c:ptCount val="2"/>
                <c:pt idx="0">
                  <c:v>Stadigvarande anställning,</c:v>
                </c:pt>
                <c:pt idx="1">
                  <c:v>Kvinnor</c:v>
                </c:pt>
              </c:strCache>
            </c:strRef>
          </c:tx>
          <c:spPr>
            <a:solidFill>
              <a:schemeClr val="accent2"/>
            </a:solidFill>
            <a:ln>
              <a:noFill/>
            </a:ln>
            <a:effectLst/>
          </c:spPr>
          <c:invertIfNegative val="0"/>
          <c:cat>
            <c:strRef>
              <c:f>Sysselsättning!$AG$2:$AK$2</c:f>
              <c:strCache>
                <c:ptCount val="5"/>
                <c:pt idx="0">
                  <c:v>2005</c:v>
                </c:pt>
                <c:pt idx="1">
                  <c:v>2007</c:v>
                </c:pt>
                <c:pt idx="2">
                  <c:v>2010</c:v>
                </c:pt>
                <c:pt idx="3">
                  <c:v>2013</c:v>
                </c:pt>
                <c:pt idx="4">
                  <c:v>2016</c:v>
                </c:pt>
              </c:strCache>
            </c:strRef>
          </c:cat>
          <c:val>
            <c:numRef>
              <c:f>Sysselsättning!$AG$4:$AK$4</c:f>
              <c:numCache>
                <c:formatCode>0</c:formatCode>
                <c:ptCount val="5"/>
                <c:pt idx="0">
                  <c:v>192</c:v>
                </c:pt>
                <c:pt idx="1">
                  <c:v>209</c:v>
                </c:pt>
                <c:pt idx="2">
                  <c:v>206</c:v>
                </c:pt>
                <c:pt idx="3">
                  <c:v>150</c:v>
                </c:pt>
                <c:pt idx="4">
                  <c:v>125.32</c:v>
                </c:pt>
              </c:numCache>
            </c:numRef>
          </c:val>
          <c:extLst>
            <c:ext xmlns:c16="http://schemas.microsoft.com/office/drawing/2014/chart" uri="{C3380CC4-5D6E-409C-BE32-E72D297353CC}">
              <c16:uniqueId val="{00000001-2DBD-4B0B-A572-2BA4035967E0}"/>
            </c:ext>
          </c:extLst>
        </c:ser>
        <c:ser>
          <c:idx val="2"/>
          <c:order val="2"/>
          <c:tx>
            <c:strRef>
              <c:f>Sysselsättning!$AC$6:$AD$6</c:f>
              <c:strCache>
                <c:ptCount val="2"/>
                <c:pt idx="0">
                  <c:v>Tillfällig anställning,</c:v>
                </c:pt>
                <c:pt idx="1">
                  <c:v>Män</c:v>
                </c:pt>
              </c:strCache>
            </c:strRef>
          </c:tx>
          <c:spPr>
            <a:solidFill>
              <a:schemeClr val="accent3"/>
            </a:solidFill>
            <a:ln>
              <a:noFill/>
            </a:ln>
            <a:effectLst/>
          </c:spPr>
          <c:invertIfNegative val="0"/>
          <c:cat>
            <c:strRef>
              <c:f>Sysselsättning!$AG$2:$AK$2</c:f>
              <c:strCache>
                <c:ptCount val="5"/>
                <c:pt idx="0">
                  <c:v>2005</c:v>
                </c:pt>
                <c:pt idx="1">
                  <c:v>2007</c:v>
                </c:pt>
                <c:pt idx="2">
                  <c:v>2010</c:v>
                </c:pt>
                <c:pt idx="3">
                  <c:v>2013</c:v>
                </c:pt>
                <c:pt idx="4">
                  <c:v>2016</c:v>
                </c:pt>
              </c:strCache>
            </c:strRef>
          </c:cat>
          <c:val>
            <c:numRef>
              <c:f>Sysselsättning!$AG$6:$AK$6</c:f>
              <c:numCache>
                <c:formatCode>0</c:formatCode>
                <c:ptCount val="5"/>
                <c:pt idx="0">
                  <c:v>227</c:v>
                </c:pt>
                <c:pt idx="1">
                  <c:v>158</c:v>
                </c:pt>
                <c:pt idx="2">
                  <c:v>291</c:v>
                </c:pt>
                <c:pt idx="3">
                  <c:v>271</c:v>
                </c:pt>
                <c:pt idx="4">
                  <c:v>458.22</c:v>
                </c:pt>
              </c:numCache>
            </c:numRef>
          </c:val>
          <c:extLst>
            <c:ext xmlns:c16="http://schemas.microsoft.com/office/drawing/2014/chart" uri="{C3380CC4-5D6E-409C-BE32-E72D297353CC}">
              <c16:uniqueId val="{00000002-2DBD-4B0B-A572-2BA4035967E0}"/>
            </c:ext>
          </c:extLst>
        </c:ser>
        <c:ser>
          <c:idx val="3"/>
          <c:order val="3"/>
          <c:tx>
            <c:strRef>
              <c:f>Sysselsättning!$AC$7:$AD$7</c:f>
              <c:strCache>
                <c:ptCount val="2"/>
                <c:pt idx="0">
                  <c:v>Tillfällig anställning,</c:v>
                </c:pt>
                <c:pt idx="1">
                  <c:v>Kvinnor</c:v>
                </c:pt>
              </c:strCache>
            </c:strRef>
          </c:tx>
          <c:spPr>
            <a:solidFill>
              <a:schemeClr val="accent4"/>
            </a:solidFill>
            <a:ln>
              <a:noFill/>
            </a:ln>
            <a:effectLst/>
          </c:spPr>
          <c:invertIfNegative val="0"/>
          <c:cat>
            <c:strRef>
              <c:f>Sysselsättning!$AG$2:$AK$2</c:f>
              <c:strCache>
                <c:ptCount val="5"/>
                <c:pt idx="0">
                  <c:v>2005</c:v>
                </c:pt>
                <c:pt idx="1">
                  <c:v>2007</c:v>
                </c:pt>
                <c:pt idx="2">
                  <c:v>2010</c:v>
                </c:pt>
                <c:pt idx="3">
                  <c:v>2013</c:v>
                </c:pt>
                <c:pt idx="4">
                  <c:v>2016</c:v>
                </c:pt>
              </c:strCache>
            </c:strRef>
          </c:cat>
          <c:val>
            <c:numRef>
              <c:f>Sysselsättning!$AG$7:$AK$7</c:f>
              <c:numCache>
                <c:formatCode>0</c:formatCode>
                <c:ptCount val="5"/>
                <c:pt idx="0">
                  <c:v>92</c:v>
                </c:pt>
                <c:pt idx="1">
                  <c:v>96</c:v>
                </c:pt>
                <c:pt idx="2">
                  <c:v>111</c:v>
                </c:pt>
                <c:pt idx="3">
                  <c:v>280</c:v>
                </c:pt>
                <c:pt idx="4">
                  <c:v>317.32</c:v>
                </c:pt>
              </c:numCache>
            </c:numRef>
          </c:val>
          <c:extLst>
            <c:ext xmlns:c16="http://schemas.microsoft.com/office/drawing/2014/chart" uri="{C3380CC4-5D6E-409C-BE32-E72D297353CC}">
              <c16:uniqueId val="{00000003-2DBD-4B0B-A572-2BA4035967E0}"/>
            </c:ext>
          </c:extLst>
        </c:ser>
        <c:dLbls>
          <c:showLegendKey val="0"/>
          <c:showVal val="0"/>
          <c:showCatName val="0"/>
          <c:showSerName val="0"/>
          <c:showPercent val="0"/>
          <c:showBubbleSize val="0"/>
        </c:dLbls>
        <c:gapWidth val="219"/>
        <c:overlap val="-27"/>
        <c:axId val="820989928"/>
        <c:axId val="820995176"/>
      </c:barChart>
      <c:catAx>
        <c:axId val="820989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0995176"/>
        <c:crosses val="autoZero"/>
        <c:auto val="1"/>
        <c:lblAlgn val="ctr"/>
        <c:lblOffset val="100"/>
        <c:noMultiLvlLbl val="0"/>
      </c:catAx>
      <c:valAx>
        <c:axId val="820995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2098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Lejd</a:t>
            </a:r>
            <a:r>
              <a:rPr lang="sv-SE" baseline="0"/>
              <a:t> arbetskraft inom jordbruk per anställningsform och kön i Dalarnas län, 2005-2016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Sysselsättning!$AC$3:$AD$3</c:f>
              <c:strCache>
                <c:ptCount val="2"/>
                <c:pt idx="0">
                  <c:v>Stadigvarande anställning,</c:v>
                </c:pt>
                <c:pt idx="1">
                  <c:v>Män</c:v>
                </c:pt>
              </c:strCache>
            </c:strRef>
          </c:tx>
          <c:spPr>
            <a:ln w="28575" cap="rnd">
              <a:solidFill>
                <a:schemeClr val="accent1"/>
              </a:solidFill>
              <a:round/>
            </a:ln>
            <a:effectLst/>
          </c:spPr>
          <c:marker>
            <c:symbol val="none"/>
          </c:marker>
          <c:cat>
            <c:strRef>
              <c:f>Sysselsättning!$AG$2:$AK$2</c:f>
              <c:strCache>
                <c:ptCount val="5"/>
                <c:pt idx="0">
                  <c:v>2005</c:v>
                </c:pt>
                <c:pt idx="1">
                  <c:v>2007</c:v>
                </c:pt>
                <c:pt idx="2">
                  <c:v>2010</c:v>
                </c:pt>
                <c:pt idx="3">
                  <c:v>2013</c:v>
                </c:pt>
                <c:pt idx="4">
                  <c:v>2016</c:v>
                </c:pt>
              </c:strCache>
            </c:strRef>
          </c:cat>
          <c:val>
            <c:numRef>
              <c:f>Sysselsättning!$AG$3:$AK$3</c:f>
              <c:numCache>
                <c:formatCode>0</c:formatCode>
                <c:ptCount val="5"/>
                <c:pt idx="0">
                  <c:v>318</c:v>
                </c:pt>
                <c:pt idx="1">
                  <c:v>353</c:v>
                </c:pt>
                <c:pt idx="2">
                  <c:v>410</c:v>
                </c:pt>
                <c:pt idx="3">
                  <c:v>226</c:v>
                </c:pt>
                <c:pt idx="4">
                  <c:v>223.75</c:v>
                </c:pt>
              </c:numCache>
            </c:numRef>
          </c:val>
          <c:smooth val="0"/>
          <c:extLst>
            <c:ext xmlns:c16="http://schemas.microsoft.com/office/drawing/2014/chart" uri="{C3380CC4-5D6E-409C-BE32-E72D297353CC}">
              <c16:uniqueId val="{00000000-BA5E-4417-A281-AEFB80A1DC60}"/>
            </c:ext>
          </c:extLst>
        </c:ser>
        <c:ser>
          <c:idx val="1"/>
          <c:order val="1"/>
          <c:tx>
            <c:strRef>
              <c:f>Sysselsättning!$AC$4:$AD$4</c:f>
              <c:strCache>
                <c:ptCount val="2"/>
                <c:pt idx="0">
                  <c:v>Stadigvarande anställning,</c:v>
                </c:pt>
                <c:pt idx="1">
                  <c:v>Kvinnor</c:v>
                </c:pt>
              </c:strCache>
            </c:strRef>
          </c:tx>
          <c:spPr>
            <a:ln w="28575" cap="rnd">
              <a:solidFill>
                <a:schemeClr val="accent2"/>
              </a:solidFill>
              <a:round/>
            </a:ln>
            <a:effectLst/>
          </c:spPr>
          <c:marker>
            <c:symbol val="none"/>
          </c:marker>
          <c:cat>
            <c:strRef>
              <c:f>Sysselsättning!$AG$2:$AK$2</c:f>
              <c:strCache>
                <c:ptCount val="5"/>
                <c:pt idx="0">
                  <c:v>2005</c:v>
                </c:pt>
                <c:pt idx="1">
                  <c:v>2007</c:v>
                </c:pt>
                <c:pt idx="2">
                  <c:v>2010</c:v>
                </c:pt>
                <c:pt idx="3">
                  <c:v>2013</c:v>
                </c:pt>
                <c:pt idx="4">
                  <c:v>2016</c:v>
                </c:pt>
              </c:strCache>
            </c:strRef>
          </c:cat>
          <c:val>
            <c:numRef>
              <c:f>Sysselsättning!$AG$4:$AK$4</c:f>
              <c:numCache>
                <c:formatCode>0</c:formatCode>
                <c:ptCount val="5"/>
                <c:pt idx="0">
                  <c:v>192</c:v>
                </c:pt>
                <c:pt idx="1">
                  <c:v>209</c:v>
                </c:pt>
                <c:pt idx="2">
                  <c:v>206</c:v>
                </c:pt>
                <c:pt idx="3">
                  <c:v>150</c:v>
                </c:pt>
                <c:pt idx="4">
                  <c:v>125.32</c:v>
                </c:pt>
              </c:numCache>
            </c:numRef>
          </c:val>
          <c:smooth val="0"/>
          <c:extLst>
            <c:ext xmlns:c16="http://schemas.microsoft.com/office/drawing/2014/chart" uri="{C3380CC4-5D6E-409C-BE32-E72D297353CC}">
              <c16:uniqueId val="{00000001-BA5E-4417-A281-AEFB80A1DC60}"/>
            </c:ext>
          </c:extLst>
        </c:ser>
        <c:ser>
          <c:idx val="2"/>
          <c:order val="2"/>
          <c:tx>
            <c:strRef>
              <c:f>Sysselsättning!$AC$6:$AD$6</c:f>
              <c:strCache>
                <c:ptCount val="2"/>
                <c:pt idx="0">
                  <c:v>Tillfällig anställning,</c:v>
                </c:pt>
                <c:pt idx="1">
                  <c:v>Män</c:v>
                </c:pt>
              </c:strCache>
            </c:strRef>
          </c:tx>
          <c:spPr>
            <a:ln w="28575" cap="rnd">
              <a:solidFill>
                <a:schemeClr val="accent3"/>
              </a:solidFill>
              <a:round/>
            </a:ln>
            <a:effectLst/>
          </c:spPr>
          <c:marker>
            <c:symbol val="none"/>
          </c:marker>
          <c:cat>
            <c:strRef>
              <c:f>Sysselsättning!$AG$2:$AK$2</c:f>
              <c:strCache>
                <c:ptCount val="5"/>
                <c:pt idx="0">
                  <c:v>2005</c:v>
                </c:pt>
                <c:pt idx="1">
                  <c:v>2007</c:v>
                </c:pt>
                <c:pt idx="2">
                  <c:v>2010</c:v>
                </c:pt>
                <c:pt idx="3">
                  <c:v>2013</c:v>
                </c:pt>
                <c:pt idx="4">
                  <c:v>2016</c:v>
                </c:pt>
              </c:strCache>
            </c:strRef>
          </c:cat>
          <c:val>
            <c:numRef>
              <c:f>Sysselsättning!$AG$6:$AK$6</c:f>
              <c:numCache>
                <c:formatCode>0</c:formatCode>
                <c:ptCount val="5"/>
                <c:pt idx="0">
                  <c:v>227</c:v>
                </c:pt>
                <c:pt idx="1">
                  <c:v>158</c:v>
                </c:pt>
                <c:pt idx="2">
                  <c:v>291</c:v>
                </c:pt>
                <c:pt idx="3">
                  <c:v>271</c:v>
                </c:pt>
                <c:pt idx="4">
                  <c:v>458.22</c:v>
                </c:pt>
              </c:numCache>
            </c:numRef>
          </c:val>
          <c:smooth val="0"/>
          <c:extLst>
            <c:ext xmlns:c16="http://schemas.microsoft.com/office/drawing/2014/chart" uri="{C3380CC4-5D6E-409C-BE32-E72D297353CC}">
              <c16:uniqueId val="{00000002-BA5E-4417-A281-AEFB80A1DC60}"/>
            </c:ext>
          </c:extLst>
        </c:ser>
        <c:ser>
          <c:idx val="3"/>
          <c:order val="3"/>
          <c:tx>
            <c:strRef>
              <c:f>Sysselsättning!$AC$7:$AD$7</c:f>
              <c:strCache>
                <c:ptCount val="2"/>
                <c:pt idx="0">
                  <c:v>Tillfällig anställning,</c:v>
                </c:pt>
                <c:pt idx="1">
                  <c:v>Kvinnor</c:v>
                </c:pt>
              </c:strCache>
            </c:strRef>
          </c:tx>
          <c:spPr>
            <a:ln w="28575" cap="rnd">
              <a:solidFill>
                <a:schemeClr val="accent4"/>
              </a:solidFill>
              <a:round/>
            </a:ln>
            <a:effectLst/>
          </c:spPr>
          <c:marker>
            <c:symbol val="none"/>
          </c:marker>
          <c:cat>
            <c:strRef>
              <c:f>Sysselsättning!$AG$2:$AK$2</c:f>
              <c:strCache>
                <c:ptCount val="5"/>
                <c:pt idx="0">
                  <c:v>2005</c:v>
                </c:pt>
                <c:pt idx="1">
                  <c:v>2007</c:v>
                </c:pt>
                <c:pt idx="2">
                  <c:v>2010</c:v>
                </c:pt>
                <c:pt idx="3">
                  <c:v>2013</c:v>
                </c:pt>
                <c:pt idx="4">
                  <c:v>2016</c:v>
                </c:pt>
              </c:strCache>
            </c:strRef>
          </c:cat>
          <c:val>
            <c:numRef>
              <c:f>Sysselsättning!$AG$7:$AK$7</c:f>
              <c:numCache>
                <c:formatCode>0</c:formatCode>
                <c:ptCount val="5"/>
                <c:pt idx="0">
                  <c:v>92</c:v>
                </c:pt>
                <c:pt idx="1">
                  <c:v>96</c:v>
                </c:pt>
                <c:pt idx="2">
                  <c:v>111</c:v>
                </c:pt>
                <c:pt idx="3">
                  <c:v>280</c:v>
                </c:pt>
                <c:pt idx="4">
                  <c:v>317.32</c:v>
                </c:pt>
              </c:numCache>
            </c:numRef>
          </c:val>
          <c:smooth val="0"/>
          <c:extLst>
            <c:ext xmlns:c16="http://schemas.microsoft.com/office/drawing/2014/chart" uri="{C3380CC4-5D6E-409C-BE32-E72D297353CC}">
              <c16:uniqueId val="{00000003-BA5E-4417-A281-AEFB80A1DC60}"/>
            </c:ext>
          </c:extLst>
        </c:ser>
        <c:dLbls>
          <c:showLegendKey val="0"/>
          <c:showVal val="0"/>
          <c:showCatName val="0"/>
          <c:showSerName val="0"/>
          <c:showPercent val="0"/>
          <c:showBubbleSize val="0"/>
        </c:dLbls>
        <c:smooth val="0"/>
        <c:axId val="1178168568"/>
        <c:axId val="1178174472"/>
      </c:lineChart>
      <c:catAx>
        <c:axId val="117816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174472"/>
        <c:crosses val="autoZero"/>
        <c:auto val="1"/>
        <c:lblAlgn val="ctr"/>
        <c:lblOffset val="100"/>
        <c:noMultiLvlLbl val="0"/>
      </c:catAx>
      <c:valAx>
        <c:axId val="117817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78168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Lejd arbetskraft inom jordbruk i Dalarnas län,</a:t>
            </a:r>
            <a:r>
              <a:rPr lang="sv-SE" baseline="0"/>
              <a:t> </a:t>
            </a:r>
            <a:r>
              <a:rPr lang="sv-SE"/>
              <a:t>2005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Sysselsättning!$AG$2</c:f>
              <c:strCache>
                <c:ptCount val="1"/>
                <c:pt idx="0">
                  <c:v>2005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E1-41DC-A923-388CE76D18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E1-41DC-A923-388CE76D18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E1-41DC-A923-388CE76D18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E1-41DC-A923-388CE76D188D}"/>
              </c:ext>
            </c:extLst>
          </c:dPt>
          <c:cat>
            <c:multiLvlStrRef>
              <c:f>(Sysselsättning!$AC$3:$AD$4,Sysselsättning!$AC$6:$AD$7)</c:f>
              <c:multiLvlStrCache>
                <c:ptCount val="4"/>
                <c:lvl>
                  <c:pt idx="0">
                    <c:v>Män</c:v>
                  </c:pt>
                  <c:pt idx="1">
                    <c:v>Kvinnor</c:v>
                  </c:pt>
                  <c:pt idx="2">
                    <c:v>Män</c:v>
                  </c:pt>
                  <c:pt idx="3">
                    <c:v>Kvinnor</c:v>
                  </c:pt>
                </c:lvl>
                <c:lvl>
                  <c:pt idx="0">
                    <c:v>Stadigvarande anställning,</c:v>
                  </c:pt>
                  <c:pt idx="2">
                    <c:v>Tillfällig anställning,</c:v>
                  </c:pt>
                </c:lvl>
              </c:multiLvlStrCache>
            </c:multiLvlStrRef>
          </c:cat>
          <c:val>
            <c:numRef>
              <c:f>(Sysselsättning!$AG$3:$AG$4,Sysselsättning!$AG$6:$AG$7)</c:f>
              <c:numCache>
                <c:formatCode>0</c:formatCode>
                <c:ptCount val="4"/>
                <c:pt idx="0">
                  <c:v>318</c:v>
                </c:pt>
                <c:pt idx="1">
                  <c:v>192</c:v>
                </c:pt>
                <c:pt idx="2">
                  <c:v>227</c:v>
                </c:pt>
                <c:pt idx="3">
                  <c:v>92</c:v>
                </c:pt>
              </c:numCache>
            </c:numRef>
          </c:val>
          <c:extLst>
            <c:ext xmlns:c16="http://schemas.microsoft.com/office/drawing/2014/chart" uri="{C3380CC4-5D6E-409C-BE32-E72D297353CC}">
              <c16:uniqueId val="{00000000-CDDC-4F10-8962-90831D94162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Lejd arbetskraft inom jordbruk i Dalarnas län,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Sysselsättning!$AK$2</c:f>
              <c:strCache>
                <c:ptCount val="1"/>
                <c:pt idx="0">
                  <c:v>2016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DC-4C28-88D1-54B3ADD8E5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DC-4C28-88D1-54B3ADD8E5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DC-4C28-88D1-54B3ADD8E5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DC-4C28-88D1-54B3ADD8E594}"/>
              </c:ext>
            </c:extLst>
          </c:dPt>
          <c:cat>
            <c:multiLvlStrRef>
              <c:f>(Sysselsättning!$AC$3:$AD$4,Sysselsättning!$AC$6:$AD$7)</c:f>
              <c:multiLvlStrCache>
                <c:ptCount val="4"/>
                <c:lvl>
                  <c:pt idx="0">
                    <c:v>Män</c:v>
                  </c:pt>
                  <c:pt idx="1">
                    <c:v>Kvinnor</c:v>
                  </c:pt>
                  <c:pt idx="2">
                    <c:v>Män</c:v>
                  </c:pt>
                  <c:pt idx="3">
                    <c:v>Kvinnor</c:v>
                  </c:pt>
                </c:lvl>
                <c:lvl>
                  <c:pt idx="0">
                    <c:v>Stadigvarande anställning,</c:v>
                  </c:pt>
                  <c:pt idx="2">
                    <c:v>Tillfällig anställning,</c:v>
                  </c:pt>
                </c:lvl>
              </c:multiLvlStrCache>
            </c:multiLvlStrRef>
          </c:cat>
          <c:val>
            <c:numRef>
              <c:f>(Sysselsättning!$AK$3:$AK$4,Sysselsättning!$AK$6:$AK$7)</c:f>
              <c:numCache>
                <c:formatCode>0</c:formatCode>
                <c:ptCount val="4"/>
                <c:pt idx="0">
                  <c:v>223.75</c:v>
                </c:pt>
                <c:pt idx="1">
                  <c:v>125.32</c:v>
                </c:pt>
                <c:pt idx="2">
                  <c:v>458.22</c:v>
                </c:pt>
                <c:pt idx="3">
                  <c:v>317.32</c:v>
                </c:pt>
              </c:numCache>
            </c:numRef>
          </c:val>
          <c:extLst>
            <c:ext xmlns:c16="http://schemas.microsoft.com/office/drawing/2014/chart" uri="{C3380CC4-5D6E-409C-BE32-E72D297353CC}">
              <c16:uniqueId val="{00000000-2CCD-4949-AC98-7D7C5553AEA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årsarbetare</a:t>
            </a:r>
            <a:r>
              <a:rPr lang="sv-SE" baseline="0"/>
              <a:t> inom livsmedelskedjan i Dalarnas län, 2015-2017</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'Näringsliv, LMK'!$B$66</c:f>
              <c:strCache>
                <c:ptCount val="1"/>
                <c:pt idx="0">
                  <c:v>Antal anställda (medelantalet)</c:v>
                </c:pt>
              </c:strCache>
            </c:strRef>
          </c:tx>
          <c:spPr>
            <a:solidFill>
              <a:schemeClr val="accent1"/>
            </a:solidFill>
            <a:ln>
              <a:noFill/>
            </a:ln>
            <a:effectLst/>
          </c:spPr>
          <c:invertIfNegative val="0"/>
          <c:cat>
            <c:strRef>
              <c:f>'Näringsliv, LMK'!$J$63:$L$63</c:f>
              <c:strCache>
                <c:ptCount val="3"/>
                <c:pt idx="0">
                  <c:v>2015</c:v>
                </c:pt>
                <c:pt idx="1">
                  <c:v>2016</c:v>
                </c:pt>
                <c:pt idx="2">
                  <c:v>2017</c:v>
                </c:pt>
              </c:strCache>
            </c:strRef>
          </c:cat>
          <c:val>
            <c:numRef>
              <c:f>'Näringsliv, LMK'!$J$66:$L$66</c:f>
              <c:numCache>
                <c:formatCode>#,##0</c:formatCode>
                <c:ptCount val="3"/>
                <c:pt idx="0">
                  <c:v>6773</c:v>
                </c:pt>
                <c:pt idx="1">
                  <c:v>7101</c:v>
                </c:pt>
                <c:pt idx="2">
                  <c:v>7063</c:v>
                </c:pt>
              </c:numCache>
            </c:numRef>
          </c:val>
          <c:extLst>
            <c:ext xmlns:c16="http://schemas.microsoft.com/office/drawing/2014/chart" uri="{C3380CC4-5D6E-409C-BE32-E72D297353CC}">
              <c16:uniqueId val="{00000000-EF30-4D01-8BEC-4DD3122DE9EC}"/>
            </c:ext>
          </c:extLst>
        </c:ser>
        <c:dLbls>
          <c:showLegendKey val="0"/>
          <c:showVal val="0"/>
          <c:showCatName val="0"/>
          <c:showSerName val="0"/>
          <c:showPercent val="0"/>
          <c:showBubbleSize val="0"/>
        </c:dLbls>
        <c:gapWidth val="219"/>
        <c:overlap val="-27"/>
        <c:axId val="865291440"/>
        <c:axId val="865293408"/>
      </c:barChart>
      <c:catAx>
        <c:axId val="86529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93408"/>
        <c:crosses val="autoZero"/>
        <c:auto val="1"/>
        <c:lblAlgn val="ctr"/>
        <c:lblOffset val="100"/>
        <c:noMultiLvlLbl val="0"/>
      </c:catAx>
      <c:valAx>
        <c:axId val="865293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86529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Lejd</a:t>
            </a:r>
            <a:r>
              <a:rPr lang="sv-SE" baseline="0"/>
              <a:t> arbetskraft per anställningsform i Dalarnas län, 1999-2016 </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stacked"/>
        <c:varyColors val="0"/>
        <c:ser>
          <c:idx val="0"/>
          <c:order val="0"/>
          <c:tx>
            <c:strRef>
              <c:f>Sysselsättning!$AN$3</c:f>
              <c:strCache>
                <c:ptCount val="1"/>
                <c:pt idx="0">
                  <c:v>Stadigvarande anställning</c:v>
                </c:pt>
              </c:strCache>
            </c:strRef>
          </c:tx>
          <c:spPr>
            <a:solidFill>
              <a:schemeClr val="accent1"/>
            </a:solidFill>
            <a:ln>
              <a:noFill/>
            </a:ln>
            <a:effectLst/>
          </c:spPr>
          <c:invertIfNegative val="0"/>
          <c:cat>
            <c:strRef>
              <c:f>Sysselsättning!$AO$2:$AU$2</c:f>
              <c:strCache>
                <c:ptCount val="7"/>
                <c:pt idx="0">
                  <c:v>1999</c:v>
                </c:pt>
                <c:pt idx="1">
                  <c:v>2003</c:v>
                </c:pt>
                <c:pt idx="2">
                  <c:v>2005</c:v>
                </c:pt>
                <c:pt idx="3">
                  <c:v>2007</c:v>
                </c:pt>
                <c:pt idx="4">
                  <c:v>2010</c:v>
                </c:pt>
                <c:pt idx="5">
                  <c:v>2013</c:v>
                </c:pt>
                <c:pt idx="6">
                  <c:v>2016</c:v>
                </c:pt>
              </c:strCache>
            </c:strRef>
          </c:cat>
          <c:val>
            <c:numRef>
              <c:f>Sysselsättning!$AO$3:$AU$3</c:f>
              <c:numCache>
                <c:formatCode>0</c:formatCode>
                <c:ptCount val="7"/>
                <c:pt idx="0">
                  <c:v>556</c:v>
                </c:pt>
                <c:pt idx="1">
                  <c:v>743</c:v>
                </c:pt>
                <c:pt idx="2">
                  <c:v>510</c:v>
                </c:pt>
                <c:pt idx="3">
                  <c:v>562</c:v>
                </c:pt>
                <c:pt idx="4">
                  <c:v>616</c:v>
                </c:pt>
                <c:pt idx="5">
                  <c:v>376</c:v>
                </c:pt>
                <c:pt idx="6">
                  <c:v>349.07</c:v>
                </c:pt>
              </c:numCache>
            </c:numRef>
          </c:val>
          <c:extLst>
            <c:ext xmlns:c16="http://schemas.microsoft.com/office/drawing/2014/chart" uri="{C3380CC4-5D6E-409C-BE32-E72D297353CC}">
              <c16:uniqueId val="{00000000-F3F5-4207-ADBE-2CB3BED03075}"/>
            </c:ext>
          </c:extLst>
        </c:ser>
        <c:ser>
          <c:idx val="1"/>
          <c:order val="1"/>
          <c:tx>
            <c:strRef>
              <c:f>Sysselsättning!$AN$4</c:f>
              <c:strCache>
                <c:ptCount val="1"/>
                <c:pt idx="0">
                  <c:v>Tillfällig anställning</c:v>
                </c:pt>
              </c:strCache>
            </c:strRef>
          </c:tx>
          <c:spPr>
            <a:solidFill>
              <a:schemeClr val="accent2"/>
            </a:solidFill>
            <a:ln>
              <a:noFill/>
            </a:ln>
            <a:effectLst/>
          </c:spPr>
          <c:invertIfNegative val="0"/>
          <c:cat>
            <c:strRef>
              <c:f>Sysselsättning!$AO$2:$AU$2</c:f>
              <c:strCache>
                <c:ptCount val="7"/>
                <c:pt idx="0">
                  <c:v>1999</c:v>
                </c:pt>
                <c:pt idx="1">
                  <c:v>2003</c:v>
                </c:pt>
                <c:pt idx="2">
                  <c:v>2005</c:v>
                </c:pt>
                <c:pt idx="3">
                  <c:v>2007</c:v>
                </c:pt>
                <c:pt idx="4">
                  <c:v>2010</c:v>
                </c:pt>
                <c:pt idx="5">
                  <c:v>2013</c:v>
                </c:pt>
                <c:pt idx="6">
                  <c:v>2016</c:v>
                </c:pt>
              </c:strCache>
            </c:strRef>
          </c:cat>
          <c:val>
            <c:numRef>
              <c:f>Sysselsättning!$AO$4:$AU$4</c:f>
              <c:numCache>
                <c:formatCode>0</c:formatCode>
                <c:ptCount val="7"/>
                <c:pt idx="0">
                  <c:v>346</c:v>
                </c:pt>
                <c:pt idx="1">
                  <c:v>656</c:v>
                </c:pt>
                <c:pt idx="2">
                  <c:v>319</c:v>
                </c:pt>
                <c:pt idx="3">
                  <c:v>254</c:v>
                </c:pt>
                <c:pt idx="4">
                  <c:v>402</c:v>
                </c:pt>
                <c:pt idx="5">
                  <c:v>551</c:v>
                </c:pt>
                <c:pt idx="6">
                  <c:v>775.54</c:v>
                </c:pt>
              </c:numCache>
            </c:numRef>
          </c:val>
          <c:extLst>
            <c:ext xmlns:c16="http://schemas.microsoft.com/office/drawing/2014/chart" uri="{C3380CC4-5D6E-409C-BE32-E72D297353CC}">
              <c16:uniqueId val="{00000001-F3F5-4207-ADBE-2CB3BED03075}"/>
            </c:ext>
          </c:extLst>
        </c:ser>
        <c:dLbls>
          <c:showLegendKey val="0"/>
          <c:showVal val="0"/>
          <c:showCatName val="0"/>
          <c:showSerName val="0"/>
          <c:showPercent val="0"/>
          <c:showBubbleSize val="0"/>
        </c:dLbls>
        <c:gapWidth val="150"/>
        <c:overlap val="100"/>
        <c:axId val="1042154216"/>
        <c:axId val="1042149952"/>
      </c:barChart>
      <c:catAx>
        <c:axId val="104215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2149952"/>
        <c:crosses val="autoZero"/>
        <c:auto val="1"/>
        <c:lblAlgn val="ctr"/>
        <c:lblOffset val="100"/>
        <c:noMultiLvlLbl val="0"/>
      </c:catAx>
      <c:valAx>
        <c:axId val="1042149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2154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jordbruksföretag efter driftsinriktning i Dalarnas län, 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A7-4668-A283-C8100605AD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A7-4668-A283-C8100605AD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A7-4668-A283-C8100605AD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A7-4668-A283-C8100605AD0D}"/>
              </c:ext>
            </c:extLst>
          </c:dPt>
          <c:cat>
            <c:strRef>
              <c:f>Driftsinriktning!$R$4:$R$7</c:f>
              <c:strCache>
                <c:ptCount val="4"/>
                <c:pt idx="0">
                  <c:v>Växtodling</c:v>
                </c:pt>
                <c:pt idx="1">
                  <c:v>Djurhållning</c:v>
                </c:pt>
                <c:pt idx="2">
                  <c:v>Blandat jordbruk</c:v>
                </c:pt>
                <c:pt idx="3">
                  <c:v>Småbruk</c:v>
                </c:pt>
              </c:strCache>
            </c:strRef>
          </c:cat>
          <c:val>
            <c:numRef>
              <c:f>Driftsinriktning!$AD$4:$AD$7</c:f>
              <c:numCache>
                <c:formatCode>0.00</c:formatCode>
                <c:ptCount val="4"/>
                <c:pt idx="0">
                  <c:v>539</c:v>
                </c:pt>
                <c:pt idx="1">
                  <c:v>517</c:v>
                </c:pt>
                <c:pt idx="2">
                  <c:v>127</c:v>
                </c:pt>
                <c:pt idx="3">
                  <c:v>748</c:v>
                </c:pt>
              </c:numCache>
            </c:numRef>
          </c:val>
          <c:extLst>
            <c:ext xmlns:c16="http://schemas.microsoft.com/office/drawing/2014/chart" uri="{C3380CC4-5D6E-409C-BE32-E72D297353CC}">
              <c16:uniqueId val="{00000000-68E7-4694-90F8-BB00782628F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 jordbruksföretag efter driftsinriktning i Dalarnas län, 2003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pieChart>
        <c:varyColors val="1"/>
        <c:ser>
          <c:idx val="0"/>
          <c:order val="0"/>
          <c:tx>
            <c:strRef>
              <c:f>Driftsinriktning!$S$3</c:f>
              <c:strCache>
                <c:ptCount val="1"/>
                <c:pt idx="0">
                  <c:v>2003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E2-4611-9C6A-A83222DC53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E2-4611-9C6A-A83222DC53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E2-4611-9C6A-A83222DC53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E2-4611-9C6A-A83222DC53DA}"/>
              </c:ext>
            </c:extLst>
          </c:dPt>
          <c:cat>
            <c:strRef>
              <c:f>Driftsinriktning!$R$4:$R$7</c:f>
              <c:strCache>
                <c:ptCount val="4"/>
                <c:pt idx="0">
                  <c:v>Växtodling</c:v>
                </c:pt>
                <c:pt idx="1">
                  <c:v>Djurhållning</c:v>
                </c:pt>
                <c:pt idx="2">
                  <c:v>Blandat jordbruk</c:v>
                </c:pt>
                <c:pt idx="3">
                  <c:v>Småbruk</c:v>
                </c:pt>
              </c:strCache>
            </c:strRef>
          </c:cat>
          <c:val>
            <c:numRef>
              <c:f>Driftsinriktning!$S$4:$S$7</c:f>
              <c:numCache>
                <c:formatCode>0.00</c:formatCode>
                <c:ptCount val="4"/>
                <c:pt idx="0">
                  <c:v>576</c:v>
                </c:pt>
                <c:pt idx="1">
                  <c:v>721</c:v>
                </c:pt>
                <c:pt idx="2">
                  <c:v>196</c:v>
                </c:pt>
                <c:pt idx="3">
                  <c:v>610</c:v>
                </c:pt>
              </c:numCache>
            </c:numRef>
          </c:val>
          <c:extLst>
            <c:ext xmlns:c16="http://schemas.microsoft.com/office/drawing/2014/chart" uri="{C3380CC4-5D6E-409C-BE32-E72D297353CC}">
              <c16:uniqueId val="{00000000-98A8-43DB-99DE-200B18C3D55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jordbruksföretag efter driftsinriktning i Dalarnas län, 2003-2016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Driftsinriktning!$R$4</c:f>
              <c:strCache>
                <c:ptCount val="1"/>
                <c:pt idx="0">
                  <c:v>Växtodling</c:v>
                </c:pt>
              </c:strCache>
            </c:strRef>
          </c:tx>
          <c:spPr>
            <a:ln w="28575" cap="rnd">
              <a:solidFill>
                <a:schemeClr val="accent1"/>
              </a:solidFill>
              <a:round/>
            </a:ln>
            <a:effectLst/>
          </c:spPr>
          <c:marker>
            <c:symbol val="none"/>
          </c:marker>
          <c:cat>
            <c:strRef>
              <c:f>Driftsinriktning!$S$3:$AD$3</c:f>
              <c:strCache>
                <c:ptCount val="12"/>
                <c:pt idx="0">
                  <c:v>2003</c:v>
                </c:pt>
                <c:pt idx="1">
                  <c:v>2005</c:v>
                </c:pt>
                <c:pt idx="2">
                  <c:v>2007</c:v>
                </c:pt>
                <c:pt idx="3">
                  <c:v>2008</c:v>
                </c:pt>
                <c:pt idx="4">
                  <c:v>2009</c:v>
                </c:pt>
                <c:pt idx="5">
                  <c:v>2010</c:v>
                </c:pt>
                <c:pt idx="6">
                  <c:v>2011</c:v>
                </c:pt>
                <c:pt idx="7">
                  <c:v>2012</c:v>
                </c:pt>
                <c:pt idx="8">
                  <c:v>2013</c:v>
                </c:pt>
                <c:pt idx="9">
                  <c:v>2014</c:v>
                </c:pt>
                <c:pt idx="10">
                  <c:v>2015</c:v>
                </c:pt>
                <c:pt idx="11">
                  <c:v>2016</c:v>
                </c:pt>
              </c:strCache>
            </c:strRef>
          </c:cat>
          <c:val>
            <c:numRef>
              <c:f>Driftsinriktning!$S$4:$AD$4</c:f>
              <c:numCache>
                <c:formatCode>0.00</c:formatCode>
                <c:ptCount val="12"/>
                <c:pt idx="0">
                  <c:v>576</c:v>
                </c:pt>
                <c:pt idx="1">
                  <c:v>581</c:v>
                </c:pt>
                <c:pt idx="2">
                  <c:v>537</c:v>
                </c:pt>
                <c:pt idx="3">
                  <c:v>566</c:v>
                </c:pt>
                <c:pt idx="4">
                  <c:v>592</c:v>
                </c:pt>
                <c:pt idx="5">
                  <c:v>583</c:v>
                </c:pt>
                <c:pt idx="6">
                  <c:v>596</c:v>
                </c:pt>
                <c:pt idx="7">
                  <c:v>580</c:v>
                </c:pt>
                <c:pt idx="8">
                  <c:v>550</c:v>
                </c:pt>
                <c:pt idx="9">
                  <c:v>552</c:v>
                </c:pt>
                <c:pt idx="10">
                  <c:v>550</c:v>
                </c:pt>
                <c:pt idx="11">
                  <c:v>539</c:v>
                </c:pt>
              </c:numCache>
            </c:numRef>
          </c:val>
          <c:smooth val="0"/>
          <c:extLst>
            <c:ext xmlns:c16="http://schemas.microsoft.com/office/drawing/2014/chart" uri="{C3380CC4-5D6E-409C-BE32-E72D297353CC}">
              <c16:uniqueId val="{00000000-ECFB-49FE-AD61-E7A0CA042039}"/>
            </c:ext>
          </c:extLst>
        </c:ser>
        <c:ser>
          <c:idx val="1"/>
          <c:order val="1"/>
          <c:tx>
            <c:strRef>
              <c:f>Driftsinriktning!$R$5</c:f>
              <c:strCache>
                <c:ptCount val="1"/>
                <c:pt idx="0">
                  <c:v>Djurhållning</c:v>
                </c:pt>
              </c:strCache>
            </c:strRef>
          </c:tx>
          <c:spPr>
            <a:ln w="28575" cap="rnd">
              <a:solidFill>
                <a:schemeClr val="accent2"/>
              </a:solidFill>
              <a:round/>
            </a:ln>
            <a:effectLst/>
          </c:spPr>
          <c:marker>
            <c:symbol val="none"/>
          </c:marker>
          <c:cat>
            <c:strRef>
              <c:f>Driftsinriktning!$S$3:$AD$3</c:f>
              <c:strCache>
                <c:ptCount val="12"/>
                <c:pt idx="0">
                  <c:v>2003</c:v>
                </c:pt>
                <c:pt idx="1">
                  <c:v>2005</c:v>
                </c:pt>
                <c:pt idx="2">
                  <c:v>2007</c:v>
                </c:pt>
                <c:pt idx="3">
                  <c:v>2008</c:v>
                </c:pt>
                <c:pt idx="4">
                  <c:v>2009</c:v>
                </c:pt>
                <c:pt idx="5">
                  <c:v>2010</c:v>
                </c:pt>
                <c:pt idx="6">
                  <c:v>2011</c:v>
                </c:pt>
                <c:pt idx="7">
                  <c:v>2012</c:v>
                </c:pt>
                <c:pt idx="8">
                  <c:v>2013</c:v>
                </c:pt>
                <c:pt idx="9">
                  <c:v>2014</c:v>
                </c:pt>
                <c:pt idx="10">
                  <c:v>2015</c:v>
                </c:pt>
                <c:pt idx="11">
                  <c:v>2016</c:v>
                </c:pt>
              </c:strCache>
            </c:strRef>
          </c:cat>
          <c:val>
            <c:numRef>
              <c:f>Driftsinriktning!$S$5:$AD$5</c:f>
              <c:numCache>
                <c:formatCode>0.00</c:formatCode>
                <c:ptCount val="12"/>
                <c:pt idx="0">
                  <c:v>721</c:v>
                </c:pt>
                <c:pt idx="1">
                  <c:v>690</c:v>
                </c:pt>
                <c:pt idx="2">
                  <c:v>672</c:v>
                </c:pt>
                <c:pt idx="3">
                  <c:v>625</c:v>
                </c:pt>
                <c:pt idx="4">
                  <c:v>608</c:v>
                </c:pt>
                <c:pt idx="5">
                  <c:v>623</c:v>
                </c:pt>
                <c:pt idx="6">
                  <c:v>583</c:v>
                </c:pt>
                <c:pt idx="7">
                  <c:v>555</c:v>
                </c:pt>
                <c:pt idx="8">
                  <c:v>575</c:v>
                </c:pt>
                <c:pt idx="9">
                  <c:v>546</c:v>
                </c:pt>
                <c:pt idx="10">
                  <c:v>501</c:v>
                </c:pt>
                <c:pt idx="11">
                  <c:v>517</c:v>
                </c:pt>
              </c:numCache>
            </c:numRef>
          </c:val>
          <c:smooth val="0"/>
          <c:extLst>
            <c:ext xmlns:c16="http://schemas.microsoft.com/office/drawing/2014/chart" uri="{C3380CC4-5D6E-409C-BE32-E72D297353CC}">
              <c16:uniqueId val="{00000001-ECFB-49FE-AD61-E7A0CA042039}"/>
            </c:ext>
          </c:extLst>
        </c:ser>
        <c:ser>
          <c:idx val="2"/>
          <c:order val="2"/>
          <c:tx>
            <c:strRef>
              <c:f>Driftsinriktning!$R$6</c:f>
              <c:strCache>
                <c:ptCount val="1"/>
                <c:pt idx="0">
                  <c:v>Blandat jordbruk</c:v>
                </c:pt>
              </c:strCache>
            </c:strRef>
          </c:tx>
          <c:spPr>
            <a:ln w="28575" cap="rnd">
              <a:solidFill>
                <a:schemeClr val="accent3"/>
              </a:solidFill>
              <a:round/>
            </a:ln>
            <a:effectLst/>
          </c:spPr>
          <c:marker>
            <c:symbol val="none"/>
          </c:marker>
          <c:cat>
            <c:strRef>
              <c:f>Driftsinriktning!$S$3:$AD$3</c:f>
              <c:strCache>
                <c:ptCount val="12"/>
                <c:pt idx="0">
                  <c:v>2003</c:v>
                </c:pt>
                <c:pt idx="1">
                  <c:v>2005</c:v>
                </c:pt>
                <c:pt idx="2">
                  <c:v>2007</c:v>
                </c:pt>
                <c:pt idx="3">
                  <c:v>2008</c:v>
                </c:pt>
                <c:pt idx="4">
                  <c:v>2009</c:v>
                </c:pt>
                <c:pt idx="5">
                  <c:v>2010</c:v>
                </c:pt>
                <c:pt idx="6">
                  <c:v>2011</c:v>
                </c:pt>
                <c:pt idx="7">
                  <c:v>2012</c:v>
                </c:pt>
                <c:pt idx="8">
                  <c:v>2013</c:v>
                </c:pt>
                <c:pt idx="9">
                  <c:v>2014</c:v>
                </c:pt>
                <c:pt idx="10">
                  <c:v>2015</c:v>
                </c:pt>
                <c:pt idx="11">
                  <c:v>2016</c:v>
                </c:pt>
              </c:strCache>
            </c:strRef>
          </c:cat>
          <c:val>
            <c:numRef>
              <c:f>Driftsinriktning!$S$6:$AD$6</c:f>
              <c:numCache>
                <c:formatCode>0.00</c:formatCode>
                <c:ptCount val="12"/>
                <c:pt idx="0">
                  <c:v>196</c:v>
                </c:pt>
                <c:pt idx="1">
                  <c:v>166</c:v>
                </c:pt>
                <c:pt idx="2">
                  <c:v>152</c:v>
                </c:pt>
                <c:pt idx="3">
                  <c:v>168</c:v>
                </c:pt>
                <c:pt idx="4">
                  <c:v>144</c:v>
                </c:pt>
                <c:pt idx="5">
                  <c:v>150</c:v>
                </c:pt>
                <c:pt idx="6">
                  <c:v>151</c:v>
                </c:pt>
                <c:pt idx="7">
                  <c:v>141</c:v>
                </c:pt>
                <c:pt idx="8">
                  <c:v>132</c:v>
                </c:pt>
                <c:pt idx="9">
                  <c:v>134</c:v>
                </c:pt>
                <c:pt idx="10">
                  <c:v>134</c:v>
                </c:pt>
                <c:pt idx="11">
                  <c:v>127</c:v>
                </c:pt>
              </c:numCache>
            </c:numRef>
          </c:val>
          <c:smooth val="0"/>
          <c:extLst>
            <c:ext xmlns:c16="http://schemas.microsoft.com/office/drawing/2014/chart" uri="{C3380CC4-5D6E-409C-BE32-E72D297353CC}">
              <c16:uniqueId val="{00000002-ECFB-49FE-AD61-E7A0CA042039}"/>
            </c:ext>
          </c:extLst>
        </c:ser>
        <c:ser>
          <c:idx val="3"/>
          <c:order val="3"/>
          <c:tx>
            <c:strRef>
              <c:f>Driftsinriktning!$R$7</c:f>
              <c:strCache>
                <c:ptCount val="1"/>
                <c:pt idx="0">
                  <c:v>Småbruk</c:v>
                </c:pt>
              </c:strCache>
            </c:strRef>
          </c:tx>
          <c:spPr>
            <a:ln w="28575" cap="rnd">
              <a:solidFill>
                <a:schemeClr val="accent4"/>
              </a:solidFill>
              <a:round/>
            </a:ln>
            <a:effectLst/>
          </c:spPr>
          <c:marker>
            <c:symbol val="none"/>
          </c:marker>
          <c:cat>
            <c:strRef>
              <c:f>Driftsinriktning!$S$3:$AD$3</c:f>
              <c:strCache>
                <c:ptCount val="12"/>
                <c:pt idx="0">
                  <c:v>2003</c:v>
                </c:pt>
                <c:pt idx="1">
                  <c:v>2005</c:v>
                </c:pt>
                <c:pt idx="2">
                  <c:v>2007</c:v>
                </c:pt>
                <c:pt idx="3">
                  <c:v>2008</c:v>
                </c:pt>
                <c:pt idx="4">
                  <c:v>2009</c:v>
                </c:pt>
                <c:pt idx="5">
                  <c:v>2010</c:v>
                </c:pt>
                <c:pt idx="6">
                  <c:v>2011</c:v>
                </c:pt>
                <c:pt idx="7">
                  <c:v>2012</c:v>
                </c:pt>
                <c:pt idx="8">
                  <c:v>2013</c:v>
                </c:pt>
                <c:pt idx="9">
                  <c:v>2014</c:v>
                </c:pt>
                <c:pt idx="10">
                  <c:v>2015</c:v>
                </c:pt>
                <c:pt idx="11">
                  <c:v>2016</c:v>
                </c:pt>
              </c:strCache>
            </c:strRef>
          </c:cat>
          <c:val>
            <c:numRef>
              <c:f>Driftsinriktning!$S$7:$AD$7</c:f>
              <c:numCache>
                <c:formatCode>0.00</c:formatCode>
                <c:ptCount val="12"/>
                <c:pt idx="0">
                  <c:v>610</c:v>
                </c:pt>
                <c:pt idx="1">
                  <c:v>978</c:v>
                </c:pt>
                <c:pt idx="2">
                  <c:v>945</c:v>
                </c:pt>
                <c:pt idx="3">
                  <c:v>917</c:v>
                </c:pt>
                <c:pt idx="4">
                  <c:v>919</c:v>
                </c:pt>
                <c:pt idx="5">
                  <c:v>872</c:v>
                </c:pt>
                <c:pt idx="6">
                  <c:v>812</c:v>
                </c:pt>
                <c:pt idx="7">
                  <c:v>798</c:v>
                </c:pt>
                <c:pt idx="8">
                  <c:v>805</c:v>
                </c:pt>
                <c:pt idx="9">
                  <c:v>783</c:v>
                </c:pt>
                <c:pt idx="10">
                  <c:v>781</c:v>
                </c:pt>
                <c:pt idx="11">
                  <c:v>748</c:v>
                </c:pt>
              </c:numCache>
            </c:numRef>
          </c:val>
          <c:smooth val="0"/>
          <c:extLst>
            <c:ext xmlns:c16="http://schemas.microsoft.com/office/drawing/2014/chart" uri="{C3380CC4-5D6E-409C-BE32-E72D297353CC}">
              <c16:uniqueId val="{00000003-ECFB-49FE-AD61-E7A0CA042039}"/>
            </c:ext>
          </c:extLst>
        </c:ser>
        <c:dLbls>
          <c:showLegendKey val="0"/>
          <c:showVal val="0"/>
          <c:showCatName val="0"/>
          <c:showSerName val="0"/>
          <c:showPercent val="0"/>
          <c:showBubbleSize val="0"/>
        </c:dLbls>
        <c:smooth val="0"/>
        <c:axId val="1048598496"/>
        <c:axId val="1048600464"/>
      </c:lineChart>
      <c:catAx>
        <c:axId val="104859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600464"/>
        <c:crosses val="autoZero"/>
        <c:auto val="1"/>
        <c:lblAlgn val="ctr"/>
        <c:lblOffset val="100"/>
        <c:noMultiLvlLbl val="0"/>
      </c:catAx>
      <c:valAx>
        <c:axId val="1048600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4859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Antal</a:t>
            </a:r>
            <a:r>
              <a:rPr lang="sv-SE" baseline="0"/>
              <a:t> företag med spannmålsodling i Dalarnas län, 2003-2016</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Driftsinriktning!$B$6</c:f>
              <c:strCache>
                <c:ptCount val="1"/>
                <c:pt idx="0">
                  <c:v>111. Växtodling, Jordbruksväxter, Spannmål m.m.</c:v>
                </c:pt>
              </c:strCache>
            </c:strRef>
          </c:tx>
          <c:spPr>
            <a:solidFill>
              <a:schemeClr val="accent1"/>
            </a:solidFill>
            <a:ln>
              <a:noFill/>
            </a:ln>
            <a:effectLst/>
          </c:spPr>
          <c:invertIfNegative val="0"/>
          <c:cat>
            <c:strRef>
              <c:f>Driftsinriktning!$D$3:$O$3</c:f>
              <c:strCache>
                <c:ptCount val="12"/>
                <c:pt idx="0">
                  <c:v>2003</c:v>
                </c:pt>
                <c:pt idx="1">
                  <c:v>2005</c:v>
                </c:pt>
                <c:pt idx="2">
                  <c:v>2007</c:v>
                </c:pt>
                <c:pt idx="3">
                  <c:v>2008</c:v>
                </c:pt>
                <c:pt idx="4">
                  <c:v>2009</c:v>
                </c:pt>
                <c:pt idx="5">
                  <c:v>2010</c:v>
                </c:pt>
                <c:pt idx="6">
                  <c:v>2011</c:v>
                </c:pt>
                <c:pt idx="7">
                  <c:v>2012</c:v>
                </c:pt>
                <c:pt idx="8">
                  <c:v>2013</c:v>
                </c:pt>
                <c:pt idx="9">
                  <c:v>2014</c:v>
                </c:pt>
                <c:pt idx="10">
                  <c:v>2015</c:v>
                </c:pt>
                <c:pt idx="11">
                  <c:v>2016</c:v>
                </c:pt>
              </c:strCache>
            </c:strRef>
          </c:cat>
          <c:val>
            <c:numRef>
              <c:f>Driftsinriktning!$D$6:$O$6</c:f>
              <c:numCache>
                <c:formatCode>0.00</c:formatCode>
                <c:ptCount val="12"/>
                <c:pt idx="0">
                  <c:v>219</c:v>
                </c:pt>
                <c:pt idx="1">
                  <c:v>182</c:v>
                </c:pt>
                <c:pt idx="2">
                  <c:v>142</c:v>
                </c:pt>
                <c:pt idx="3">
                  <c:v>148</c:v>
                </c:pt>
                <c:pt idx="4">
                  <c:v>149</c:v>
                </c:pt>
                <c:pt idx="5">
                  <c:v>111</c:v>
                </c:pt>
                <c:pt idx="6">
                  <c:v>118</c:v>
                </c:pt>
                <c:pt idx="7">
                  <c:v>132</c:v>
                </c:pt>
                <c:pt idx="8">
                  <c:v>132</c:v>
                </c:pt>
                <c:pt idx="9">
                  <c:v>128</c:v>
                </c:pt>
                <c:pt idx="10">
                  <c:v>129</c:v>
                </c:pt>
                <c:pt idx="11">
                  <c:v>125</c:v>
                </c:pt>
              </c:numCache>
            </c:numRef>
          </c:val>
          <c:extLst>
            <c:ext xmlns:c16="http://schemas.microsoft.com/office/drawing/2014/chart" uri="{C3380CC4-5D6E-409C-BE32-E72D297353CC}">
              <c16:uniqueId val="{00000000-95E0-40A0-A524-CFC9220F307A}"/>
            </c:ext>
          </c:extLst>
        </c:ser>
        <c:dLbls>
          <c:showLegendKey val="0"/>
          <c:showVal val="0"/>
          <c:showCatName val="0"/>
          <c:showSerName val="0"/>
          <c:showPercent val="0"/>
          <c:showBubbleSize val="0"/>
        </c:dLbls>
        <c:gapWidth val="219"/>
        <c:overlap val="-27"/>
        <c:axId val="1303611224"/>
        <c:axId val="1303611552"/>
      </c:barChart>
      <c:catAx>
        <c:axId val="1303611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611552"/>
        <c:crosses val="autoZero"/>
        <c:auto val="1"/>
        <c:lblAlgn val="ctr"/>
        <c:lblOffset val="100"/>
        <c:noMultiLvlLbl val="0"/>
      </c:catAx>
      <c:valAx>
        <c:axId val="1303611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611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kor för mjölkproduktion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lantbruksdjur'!$B$4</c:f>
              <c:strCache>
                <c:ptCount val="1"/>
                <c:pt idx="0">
                  <c:v>Företag med kor för mjölkproduktion</c:v>
                </c:pt>
              </c:strCache>
            </c:strRef>
          </c:tx>
          <c:spPr>
            <a:solidFill>
              <a:schemeClr val="accent1"/>
            </a:solidFill>
            <a:ln>
              <a:noFill/>
            </a:ln>
            <a:effectLst/>
          </c:spPr>
          <c:invertIfNegative val="0"/>
          <c:cat>
            <c:strRef>
              <c:f>'Företag med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'Företag med lantbruksdjur'!$C$4:$W$4</c:f>
              <c:numCache>
                <c:formatCode>0</c:formatCode>
                <c:ptCount val="21"/>
                <c:pt idx="0">
                  <c:v>443</c:v>
                </c:pt>
                <c:pt idx="1">
                  <c:v>444</c:v>
                </c:pt>
                <c:pt idx="2">
                  <c:v>428</c:v>
                </c:pt>
                <c:pt idx="3">
                  <c:v>387</c:v>
                </c:pt>
                <c:pt idx="4">
                  <c:v>281</c:v>
                </c:pt>
                <c:pt idx="5">
                  <c:v>258</c:v>
                </c:pt>
                <c:pt idx="6">
                  <c:v>240</c:v>
                </c:pt>
                <c:pt idx="7">
                  <c:v>227</c:v>
                </c:pt>
                <c:pt idx="8">
                  <c:v>183</c:v>
                </c:pt>
                <c:pt idx="9">
                  <c:v>161</c:v>
                </c:pt>
                <c:pt idx="10">
                  <c:v>137</c:v>
                </c:pt>
                <c:pt idx="11">
                  <c:v>126</c:v>
                </c:pt>
                <c:pt idx="12">
                  <c:v>115</c:v>
                </c:pt>
                <c:pt idx="13">
                  <c:v>105</c:v>
                </c:pt>
                <c:pt idx="14">
                  <c:v>97</c:v>
                </c:pt>
                <c:pt idx="15">
                  <c:v>90</c:v>
                </c:pt>
                <c:pt idx="16">
                  <c:v>88</c:v>
                </c:pt>
                <c:pt idx="17">
                  <c:v>84</c:v>
                </c:pt>
                <c:pt idx="18">
                  <c:v>77</c:v>
                </c:pt>
                <c:pt idx="19">
                  <c:v>77</c:v>
                </c:pt>
                <c:pt idx="20">
                  <c:v>70</c:v>
                </c:pt>
              </c:numCache>
            </c:numRef>
          </c:val>
          <c:extLst>
            <c:ext xmlns:c16="http://schemas.microsoft.com/office/drawing/2014/chart" uri="{C3380CC4-5D6E-409C-BE32-E72D297353CC}">
              <c16:uniqueId val="{00000000-0CAE-4373-9AAD-EF2CFA42600C}"/>
            </c:ext>
          </c:extLst>
        </c:ser>
        <c:dLbls>
          <c:showLegendKey val="0"/>
          <c:showVal val="0"/>
          <c:showCatName val="0"/>
          <c:showSerName val="0"/>
          <c:showPercent val="0"/>
          <c:showBubbleSize val="0"/>
        </c:dLbls>
        <c:gapWidth val="219"/>
        <c:overlap val="-27"/>
        <c:axId val="1303439680"/>
        <c:axId val="1303435416"/>
      </c:barChart>
      <c:catAx>
        <c:axId val="130343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435416"/>
        <c:crosses val="autoZero"/>
        <c:auto val="1"/>
        <c:lblAlgn val="ctr"/>
        <c:lblOffset val="100"/>
        <c:noMultiLvlLbl val="0"/>
      </c:catAx>
      <c:valAx>
        <c:axId val="1303435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43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kvigor, tjurar och stutar,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lantbruksdjur'!$B$7</c:f>
              <c:strCache>
                <c:ptCount val="1"/>
                <c:pt idx="0">
                  <c:v>Företag med kvigor, tjurar och stutar</c:v>
                </c:pt>
              </c:strCache>
            </c:strRef>
          </c:tx>
          <c:spPr>
            <a:solidFill>
              <a:schemeClr val="accent1"/>
            </a:solidFill>
            <a:ln>
              <a:noFill/>
            </a:ln>
            <a:effectLst/>
          </c:spPr>
          <c:invertIfNegative val="0"/>
          <c:cat>
            <c:strRef>
              <c:f>'Företag med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'Företag med lantbruksdjur'!$C$7:$W$7</c:f>
              <c:numCache>
                <c:formatCode>0</c:formatCode>
                <c:ptCount val="21"/>
                <c:pt idx="0">
                  <c:v>834</c:v>
                </c:pt>
                <c:pt idx="1">
                  <c:v>789</c:v>
                </c:pt>
                <c:pt idx="2">
                  <c:v>908</c:v>
                </c:pt>
                <c:pt idx="3">
                  <c:v>825</c:v>
                </c:pt>
                <c:pt idx="4">
                  <c:v>723</c:v>
                </c:pt>
                <c:pt idx="5">
                  <c:v>739</c:v>
                </c:pt>
                <c:pt idx="6">
                  <c:v>699</c:v>
                </c:pt>
                <c:pt idx="7">
                  <c:v>666</c:v>
                </c:pt>
                <c:pt idx="8">
                  <c:v>642</c:v>
                </c:pt>
                <c:pt idx="9">
                  <c:v>615</c:v>
                </c:pt>
                <c:pt idx="10">
                  <c:v>581</c:v>
                </c:pt>
                <c:pt idx="11">
                  <c:v>587</c:v>
                </c:pt>
                <c:pt idx="12">
                  <c:v>553</c:v>
                </c:pt>
                <c:pt idx="13">
                  <c:v>516</c:v>
                </c:pt>
                <c:pt idx="14">
                  <c:v>517</c:v>
                </c:pt>
                <c:pt idx="15">
                  <c:v>490</c:v>
                </c:pt>
                <c:pt idx="16">
                  <c:v>473</c:v>
                </c:pt>
                <c:pt idx="17">
                  <c:v>471</c:v>
                </c:pt>
                <c:pt idx="18">
                  <c:v>461</c:v>
                </c:pt>
                <c:pt idx="19">
                  <c:v>466</c:v>
                </c:pt>
                <c:pt idx="20">
                  <c:v>448</c:v>
                </c:pt>
              </c:numCache>
            </c:numRef>
          </c:val>
          <c:extLst>
            <c:ext xmlns:c16="http://schemas.microsoft.com/office/drawing/2014/chart" uri="{C3380CC4-5D6E-409C-BE32-E72D297353CC}">
              <c16:uniqueId val="{00000000-C117-40C4-A4F5-7D36A58B6B14}"/>
            </c:ext>
          </c:extLst>
        </c:ser>
        <c:dLbls>
          <c:showLegendKey val="0"/>
          <c:showVal val="0"/>
          <c:showCatName val="0"/>
          <c:showSerName val="0"/>
          <c:showPercent val="0"/>
          <c:showBubbleSize val="0"/>
        </c:dLbls>
        <c:gapWidth val="219"/>
        <c:overlap val="-27"/>
        <c:axId val="1303434432"/>
        <c:axId val="1303427216"/>
      </c:barChart>
      <c:catAx>
        <c:axId val="130343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427216"/>
        <c:crosses val="autoZero"/>
        <c:auto val="1"/>
        <c:lblAlgn val="ctr"/>
        <c:lblOffset val="100"/>
        <c:noMultiLvlLbl val="0"/>
      </c:catAx>
      <c:valAx>
        <c:axId val="1303427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30343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 med nötkreatur i Dalarnas län, 1999-2019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lantbruksdjur'!$B$9</c:f>
              <c:strCache>
                <c:ptCount val="1"/>
                <c:pt idx="0">
                  <c:v>Företag med nötkreatur</c:v>
                </c:pt>
              </c:strCache>
            </c:strRef>
          </c:tx>
          <c:spPr>
            <a:solidFill>
              <a:schemeClr val="accent1"/>
            </a:solidFill>
            <a:ln>
              <a:noFill/>
            </a:ln>
            <a:effectLst/>
          </c:spPr>
          <c:invertIfNegative val="0"/>
          <c:cat>
            <c:strRef>
              <c:f>'Företag med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'Företag med lantbruksdjur'!$C$9:$W$9</c:f>
              <c:numCache>
                <c:formatCode>0</c:formatCode>
                <c:ptCount val="21"/>
                <c:pt idx="0">
                  <c:v>907</c:v>
                </c:pt>
                <c:pt idx="1">
                  <c:v>820</c:v>
                </c:pt>
                <c:pt idx="2">
                  <c:v>993</c:v>
                </c:pt>
                <c:pt idx="3">
                  <c:v>899</c:v>
                </c:pt>
                <c:pt idx="4">
                  <c:v>781</c:v>
                </c:pt>
                <c:pt idx="5">
                  <c:v>778</c:v>
                </c:pt>
                <c:pt idx="6">
                  <c:v>746</c:v>
                </c:pt>
                <c:pt idx="7">
                  <c:v>718</c:v>
                </c:pt>
                <c:pt idx="8">
                  <c:v>691</c:v>
                </c:pt>
                <c:pt idx="9">
                  <c:v>670</c:v>
                </c:pt>
                <c:pt idx="10">
                  <c:v>626</c:v>
                </c:pt>
                <c:pt idx="11">
                  <c:v>640</c:v>
                </c:pt>
                <c:pt idx="12">
                  <c:v>605</c:v>
                </c:pt>
                <c:pt idx="13">
                  <c:v>573</c:v>
                </c:pt>
                <c:pt idx="14">
                  <c:v>568</c:v>
                </c:pt>
                <c:pt idx="15">
                  <c:v>531</c:v>
                </c:pt>
                <c:pt idx="16">
                  <c:v>516</c:v>
                </c:pt>
                <c:pt idx="17">
                  <c:v>511</c:v>
                </c:pt>
                <c:pt idx="18">
                  <c:v>509</c:v>
                </c:pt>
                <c:pt idx="19">
                  <c:v>513</c:v>
                </c:pt>
                <c:pt idx="20">
                  <c:v>489</c:v>
                </c:pt>
              </c:numCache>
            </c:numRef>
          </c:val>
          <c:extLst>
            <c:ext xmlns:c16="http://schemas.microsoft.com/office/drawing/2014/chart" uri="{C3380CC4-5D6E-409C-BE32-E72D297353CC}">
              <c16:uniqueId val="{00000000-02A7-4C41-A88A-B2126B3CFC3F}"/>
            </c:ext>
          </c:extLst>
        </c:ser>
        <c:dLbls>
          <c:showLegendKey val="0"/>
          <c:showVal val="0"/>
          <c:showCatName val="0"/>
          <c:showSerName val="0"/>
          <c:showPercent val="0"/>
          <c:showBubbleSize val="0"/>
        </c:dLbls>
        <c:gapWidth val="219"/>
        <c:overlap val="-27"/>
        <c:axId val="953408264"/>
        <c:axId val="953412856"/>
      </c:barChart>
      <c:catAx>
        <c:axId val="95340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412856"/>
        <c:crosses val="autoZero"/>
        <c:auto val="1"/>
        <c:lblAlgn val="ctr"/>
        <c:lblOffset val="100"/>
        <c:noMultiLvlLbl val="0"/>
      </c:catAx>
      <c:valAx>
        <c:axId val="953412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408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a:t>
            </a:r>
            <a:r>
              <a:rPr lang="sv-SE" baseline="0"/>
              <a:t> med baggar och tackor, och lamm, i Dalarnas län, 1999-2019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lantbruksdjur'!$B$11</c:f>
              <c:strCache>
                <c:ptCount val="1"/>
                <c:pt idx="0">
                  <c:v>Företag med baggar och tackor</c:v>
                </c:pt>
              </c:strCache>
            </c:strRef>
          </c:tx>
          <c:spPr>
            <a:solidFill>
              <a:schemeClr val="accent1"/>
            </a:solidFill>
            <a:ln>
              <a:noFill/>
            </a:ln>
            <a:effectLst/>
          </c:spPr>
          <c:invertIfNegative val="0"/>
          <c:cat>
            <c:strRef>
              <c:f>'Företag med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'Företag med lantbruksdjur'!$C$11:$W$11</c:f>
              <c:numCache>
                <c:formatCode>0</c:formatCode>
                <c:ptCount val="21"/>
                <c:pt idx="0">
                  <c:v>270</c:v>
                </c:pt>
                <c:pt idx="1">
                  <c:v>275</c:v>
                </c:pt>
                <c:pt idx="2">
                  <c:v>311</c:v>
                </c:pt>
                <c:pt idx="3">
                  <c:v>238</c:v>
                </c:pt>
                <c:pt idx="4">
                  <c:v>281</c:v>
                </c:pt>
                <c:pt idx="5">
                  <c:v>305</c:v>
                </c:pt>
                <c:pt idx="6">
                  <c:v>262</c:v>
                </c:pt>
                <c:pt idx="7" formatCode="General">
                  <c:v>0</c:v>
                </c:pt>
                <c:pt idx="8">
                  <c:v>299</c:v>
                </c:pt>
                <c:pt idx="9">
                  <c:v>307</c:v>
                </c:pt>
                <c:pt idx="10">
                  <c:v>249</c:v>
                </c:pt>
                <c:pt idx="11">
                  <c:v>324</c:v>
                </c:pt>
                <c:pt idx="12">
                  <c:v>413</c:v>
                </c:pt>
                <c:pt idx="13">
                  <c:v>284</c:v>
                </c:pt>
                <c:pt idx="14">
                  <c:v>315</c:v>
                </c:pt>
                <c:pt idx="15">
                  <c:v>307</c:v>
                </c:pt>
                <c:pt idx="16">
                  <c:v>319</c:v>
                </c:pt>
                <c:pt idx="17">
                  <c:v>295</c:v>
                </c:pt>
                <c:pt idx="18">
                  <c:v>313</c:v>
                </c:pt>
                <c:pt idx="19">
                  <c:v>280</c:v>
                </c:pt>
                <c:pt idx="20">
                  <c:v>310</c:v>
                </c:pt>
              </c:numCache>
            </c:numRef>
          </c:val>
          <c:extLst>
            <c:ext xmlns:c16="http://schemas.microsoft.com/office/drawing/2014/chart" uri="{C3380CC4-5D6E-409C-BE32-E72D297353CC}">
              <c16:uniqueId val="{00000000-86C4-4091-88ED-DEC0651925D6}"/>
            </c:ext>
          </c:extLst>
        </c:ser>
        <c:ser>
          <c:idx val="1"/>
          <c:order val="1"/>
          <c:tx>
            <c:strRef>
              <c:f>'Företag med lantbruksdjur'!$B$12</c:f>
              <c:strCache>
                <c:ptCount val="1"/>
                <c:pt idx="0">
                  <c:v>Företag med lamm</c:v>
                </c:pt>
              </c:strCache>
            </c:strRef>
          </c:tx>
          <c:spPr>
            <a:solidFill>
              <a:schemeClr val="accent2"/>
            </a:solidFill>
            <a:ln>
              <a:noFill/>
            </a:ln>
            <a:effectLst/>
          </c:spPr>
          <c:invertIfNegative val="0"/>
          <c:cat>
            <c:strRef>
              <c:f>'Företag med lantbruksdjur'!$C$3:$W$3</c:f>
              <c:strCach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strCache>
            </c:strRef>
          </c:cat>
          <c:val>
            <c:numRef>
              <c:f>'Företag med lantbruksdjur'!$C$12:$W$12</c:f>
              <c:numCache>
                <c:formatCode>0</c:formatCode>
                <c:ptCount val="21"/>
                <c:pt idx="1">
                  <c:v>238</c:v>
                </c:pt>
                <c:pt idx="2">
                  <c:v>268</c:v>
                </c:pt>
                <c:pt idx="3">
                  <c:v>199</c:v>
                </c:pt>
                <c:pt idx="4">
                  <c:v>233</c:v>
                </c:pt>
                <c:pt idx="5">
                  <c:v>277</c:v>
                </c:pt>
                <c:pt idx="6">
                  <c:v>227</c:v>
                </c:pt>
                <c:pt idx="7" formatCode="General">
                  <c:v>0</c:v>
                </c:pt>
                <c:pt idx="8">
                  <c:v>255</c:v>
                </c:pt>
                <c:pt idx="9">
                  <c:v>259</c:v>
                </c:pt>
                <c:pt idx="10">
                  <c:v>198</c:v>
                </c:pt>
                <c:pt idx="11">
                  <c:v>274</c:v>
                </c:pt>
                <c:pt idx="12">
                  <c:v>301</c:v>
                </c:pt>
                <c:pt idx="13">
                  <c:v>235</c:v>
                </c:pt>
                <c:pt idx="14">
                  <c:v>246</c:v>
                </c:pt>
                <c:pt idx="15">
                  <c:v>248</c:v>
                </c:pt>
                <c:pt idx="16">
                  <c:v>252</c:v>
                </c:pt>
                <c:pt idx="17">
                  <c:v>231</c:v>
                </c:pt>
                <c:pt idx="18">
                  <c:v>260</c:v>
                </c:pt>
                <c:pt idx="19">
                  <c:v>194</c:v>
                </c:pt>
                <c:pt idx="20">
                  <c:v>253</c:v>
                </c:pt>
              </c:numCache>
            </c:numRef>
          </c:val>
          <c:extLst>
            <c:ext xmlns:c16="http://schemas.microsoft.com/office/drawing/2014/chart" uri="{C3380CC4-5D6E-409C-BE32-E72D297353CC}">
              <c16:uniqueId val="{00000001-86C4-4091-88ED-DEC0651925D6}"/>
            </c:ext>
          </c:extLst>
        </c:ser>
        <c:dLbls>
          <c:showLegendKey val="0"/>
          <c:showVal val="0"/>
          <c:showCatName val="0"/>
          <c:showSerName val="0"/>
          <c:showPercent val="0"/>
          <c:showBubbleSize val="0"/>
        </c:dLbls>
        <c:gapWidth val="219"/>
        <c:overlap val="-27"/>
        <c:axId val="953424008"/>
        <c:axId val="953424336"/>
      </c:barChart>
      <c:catAx>
        <c:axId val="95342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424336"/>
        <c:crosses val="autoZero"/>
        <c:auto val="1"/>
        <c:lblAlgn val="ctr"/>
        <c:lblOffset val="100"/>
        <c:noMultiLvlLbl val="0"/>
      </c:catAx>
      <c:valAx>
        <c:axId val="95342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5342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Företag</a:t>
            </a:r>
            <a:r>
              <a:rPr lang="sv-SE" baseline="0"/>
              <a:t> med baggar och tackor, och lamm, i Dalarnas län, 2000-2019</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barChart>
        <c:barDir val="col"/>
        <c:grouping val="clustered"/>
        <c:varyColors val="0"/>
        <c:ser>
          <c:idx val="0"/>
          <c:order val="0"/>
          <c:tx>
            <c:strRef>
              <c:f>'Företag med lantbruksdjur'!$B$11</c:f>
              <c:strCache>
                <c:ptCount val="1"/>
                <c:pt idx="0">
                  <c:v>Företag med baggar och tackor</c:v>
                </c:pt>
              </c:strCache>
            </c:strRef>
          </c:tx>
          <c:spPr>
            <a:solidFill>
              <a:schemeClr val="accent1"/>
            </a:solidFill>
            <a:ln>
              <a:noFill/>
            </a:ln>
            <a:effectLst/>
          </c:spPr>
          <c:invertIfNegative val="0"/>
          <c:cat>
            <c:strRef>
              <c:f>'Företag med lantbruksdjur'!$D$3:$W$3</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'Företag med lantbruksdjur'!$D$11:$W$11</c:f>
              <c:numCache>
                <c:formatCode>0</c:formatCode>
                <c:ptCount val="20"/>
                <c:pt idx="0">
                  <c:v>275</c:v>
                </c:pt>
                <c:pt idx="1">
                  <c:v>311</c:v>
                </c:pt>
                <c:pt idx="2">
                  <c:v>238</c:v>
                </c:pt>
                <c:pt idx="3">
                  <c:v>281</c:v>
                </c:pt>
                <c:pt idx="4">
                  <c:v>305</c:v>
                </c:pt>
                <c:pt idx="5">
                  <c:v>262</c:v>
                </c:pt>
                <c:pt idx="6" formatCode="General">
                  <c:v>0</c:v>
                </c:pt>
                <c:pt idx="7">
                  <c:v>299</c:v>
                </c:pt>
                <c:pt idx="8">
                  <c:v>307</c:v>
                </c:pt>
                <c:pt idx="9">
                  <c:v>249</c:v>
                </c:pt>
                <c:pt idx="10">
                  <c:v>324</c:v>
                </c:pt>
                <c:pt idx="11">
                  <c:v>413</c:v>
                </c:pt>
                <c:pt idx="12">
                  <c:v>284</c:v>
                </c:pt>
                <c:pt idx="13">
                  <c:v>315</c:v>
                </c:pt>
                <c:pt idx="14">
                  <c:v>307</c:v>
                </c:pt>
                <c:pt idx="15">
                  <c:v>319</c:v>
                </c:pt>
                <c:pt idx="16">
                  <c:v>295</c:v>
                </c:pt>
                <c:pt idx="17">
                  <c:v>313</c:v>
                </c:pt>
                <c:pt idx="18">
                  <c:v>280</c:v>
                </c:pt>
                <c:pt idx="19">
                  <c:v>310</c:v>
                </c:pt>
              </c:numCache>
            </c:numRef>
          </c:val>
          <c:extLst>
            <c:ext xmlns:c16="http://schemas.microsoft.com/office/drawing/2014/chart" uri="{C3380CC4-5D6E-409C-BE32-E72D297353CC}">
              <c16:uniqueId val="{00000000-2E37-4C94-94BA-F3921951BDD3}"/>
            </c:ext>
          </c:extLst>
        </c:ser>
        <c:ser>
          <c:idx val="1"/>
          <c:order val="1"/>
          <c:tx>
            <c:strRef>
              <c:f>'Företag med lantbruksdjur'!$B$12</c:f>
              <c:strCache>
                <c:ptCount val="1"/>
                <c:pt idx="0">
                  <c:v>Företag med lamm</c:v>
                </c:pt>
              </c:strCache>
            </c:strRef>
          </c:tx>
          <c:spPr>
            <a:solidFill>
              <a:schemeClr val="accent2"/>
            </a:solidFill>
            <a:ln>
              <a:noFill/>
            </a:ln>
            <a:effectLst/>
          </c:spPr>
          <c:invertIfNegative val="0"/>
          <c:cat>
            <c:strRef>
              <c:f>'Företag med lantbruksdjur'!$D$3:$W$3</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'Företag med lantbruksdjur'!$D$12:$W$12</c:f>
              <c:numCache>
                <c:formatCode>0</c:formatCode>
                <c:ptCount val="20"/>
                <c:pt idx="0">
                  <c:v>238</c:v>
                </c:pt>
                <c:pt idx="1">
                  <c:v>268</c:v>
                </c:pt>
                <c:pt idx="2">
                  <c:v>199</c:v>
                </c:pt>
                <c:pt idx="3">
                  <c:v>233</c:v>
                </c:pt>
                <c:pt idx="4">
                  <c:v>277</c:v>
                </c:pt>
                <c:pt idx="5">
                  <c:v>227</c:v>
                </c:pt>
                <c:pt idx="6" formatCode="General">
                  <c:v>0</c:v>
                </c:pt>
                <c:pt idx="7">
                  <c:v>255</c:v>
                </c:pt>
                <c:pt idx="8">
                  <c:v>259</c:v>
                </c:pt>
                <c:pt idx="9">
                  <c:v>198</c:v>
                </c:pt>
                <c:pt idx="10">
                  <c:v>274</c:v>
                </c:pt>
                <c:pt idx="11">
                  <c:v>301</c:v>
                </c:pt>
                <c:pt idx="12">
                  <c:v>235</c:v>
                </c:pt>
                <c:pt idx="13">
                  <c:v>246</c:v>
                </c:pt>
                <c:pt idx="14">
                  <c:v>248</c:v>
                </c:pt>
                <c:pt idx="15">
                  <c:v>252</c:v>
                </c:pt>
                <c:pt idx="16">
                  <c:v>231</c:v>
                </c:pt>
                <c:pt idx="17">
                  <c:v>260</c:v>
                </c:pt>
                <c:pt idx="18">
                  <c:v>194</c:v>
                </c:pt>
                <c:pt idx="19">
                  <c:v>253</c:v>
                </c:pt>
              </c:numCache>
            </c:numRef>
          </c:val>
          <c:extLst>
            <c:ext xmlns:c16="http://schemas.microsoft.com/office/drawing/2014/chart" uri="{C3380CC4-5D6E-409C-BE32-E72D297353CC}">
              <c16:uniqueId val="{00000001-2E37-4C94-94BA-F3921951BDD3}"/>
            </c:ext>
          </c:extLst>
        </c:ser>
        <c:dLbls>
          <c:showLegendKey val="0"/>
          <c:showVal val="0"/>
          <c:showCatName val="0"/>
          <c:showSerName val="0"/>
          <c:showPercent val="0"/>
          <c:showBubbleSize val="0"/>
        </c:dLbls>
        <c:gapWidth val="219"/>
        <c:overlap val="-27"/>
        <c:axId val="1039333968"/>
        <c:axId val="1039332656"/>
      </c:barChart>
      <c:catAx>
        <c:axId val="103933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32656"/>
        <c:crosses val="autoZero"/>
        <c:auto val="1"/>
        <c:lblAlgn val="ctr"/>
        <c:lblOffset val="100"/>
        <c:noMultiLvlLbl val="0"/>
      </c:catAx>
      <c:valAx>
        <c:axId val="1039332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3933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75.xml"/><Relationship Id="rId3" Type="http://schemas.openxmlformats.org/officeDocument/2006/relationships/chart" Target="../charts/chart70.xml"/><Relationship Id="rId7" Type="http://schemas.openxmlformats.org/officeDocument/2006/relationships/chart" Target="../charts/chart74.xml"/><Relationship Id="rId2" Type="http://schemas.openxmlformats.org/officeDocument/2006/relationships/chart" Target="../charts/chart69.xml"/><Relationship Id="rId1" Type="http://schemas.openxmlformats.org/officeDocument/2006/relationships/chart" Target="../charts/chart68.xml"/><Relationship Id="rId6" Type="http://schemas.openxmlformats.org/officeDocument/2006/relationships/chart" Target="../charts/chart73.xml"/><Relationship Id="rId5" Type="http://schemas.openxmlformats.org/officeDocument/2006/relationships/chart" Target="../charts/chart72.xml"/><Relationship Id="rId4" Type="http://schemas.openxmlformats.org/officeDocument/2006/relationships/chart" Target="../charts/chart7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78.xml"/><Relationship Id="rId2" Type="http://schemas.openxmlformats.org/officeDocument/2006/relationships/chart" Target="../charts/chart77.xml"/><Relationship Id="rId1" Type="http://schemas.openxmlformats.org/officeDocument/2006/relationships/chart" Target="../charts/chart76.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86.xml"/><Relationship Id="rId3" Type="http://schemas.openxmlformats.org/officeDocument/2006/relationships/chart" Target="../charts/chart81.xml"/><Relationship Id="rId7" Type="http://schemas.openxmlformats.org/officeDocument/2006/relationships/chart" Target="../charts/chart85.xml"/><Relationship Id="rId12" Type="http://schemas.openxmlformats.org/officeDocument/2006/relationships/chart" Target="../charts/chart90.xml"/><Relationship Id="rId2" Type="http://schemas.openxmlformats.org/officeDocument/2006/relationships/chart" Target="../charts/chart80.xml"/><Relationship Id="rId1" Type="http://schemas.openxmlformats.org/officeDocument/2006/relationships/chart" Target="../charts/chart79.xml"/><Relationship Id="rId6" Type="http://schemas.openxmlformats.org/officeDocument/2006/relationships/chart" Target="../charts/chart84.xml"/><Relationship Id="rId11" Type="http://schemas.openxmlformats.org/officeDocument/2006/relationships/chart" Target="../charts/chart89.xml"/><Relationship Id="rId5" Type="http://schemas.openxmlformats.org/officeDocument/2006/relationships/chart" Target="../charts/chart83.xml"/><Relationship Id="rId10" Type="http://schemas.openxmlformats.org/officeDocument/2006/relationships/chart" Target="../charts/chart88.xml"/><Relationship Id="rId4" Type="http://schemas.openxmlformats.org/officeDocument/2006/relationships/chart" Target="../charts/chart82.xml"/><Relationship Id="rId9" Type="http://schemas.openxmlformats.org/officeDocument/2006/relationships/chart" Target="../charts/chart8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93.xml"/><Relationship Id="rId2" Type="http://schemas.openxmlformats.org/officeDocument/2006/relationships/chart" Target="../charts/chart92.xml"/><Relationship Id="rId1" Type="http://schemas.openxmlformats.org/officeDocument/2006/relationships/chart" Target="../charts/chart91.xml"/><Relationship Id="rId4" Type="http://schemas.openxmlformats.org/officeDocument/2006/relationships/chart" Target="../charts/chart94.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102.xml"/><Relationship Id="rId13" Type="http://schemas.openxmlformats.org/officeDocument/2006/relationships/chart" Target="../charts/chart107.xml"/><Relationship Id="rId3" Type="http://schemas.openxmlformats.org/officeDocument/2006/relationships/chart" Target="../charts/chart97.xml"/><Relationship Id="rId7" Type="http://schemas.openxmlformats.org/officeDocument/2006/relationships/chart" Target="../charts/chart101.xml"/><Relationship Id="rId12" Type="http://schemas.openxmlformats.org/officeDocument/2006/relationships/chart" Target="../charts/chart106.xml"/><Relationship Id="rId2" Type="http://schemas.openxmlformats.org/officeDocument/2006/relationships/chart" Target="../charts/chart96.xml"/><Relationship Id="rId1" Type="http://schemas.openxmlformats.org/officeDocument/2006/relationships/chart" Target="../charts/chart95.xml"/><Relationship Id="rId6" Type="http://schemas.openxmlformats.org/officeDocument/2006/relationships/chart" Target="../charts/chart100.xml"/><Relationship Id="rId11" Type="http://schemas.openxmlformats.org/officeDocument/2006/relationships/chart" Target="../charts/chart105.xml"/><Relationship Id="rId5" Type="http://schemas.openxmlformats.org/officeDocument/2006/relationships/chart" Target="../charts/chart99.xml"/><Relationship Id="rId10" Type="http://schemas.openxmlformats.org/officeDocument/2006/relationships/chart" Target="../charts/chart104.xml"/><Relationship Id="rId4" Type="http://schemas.openxmlformats.org/officeDocument/2006/relationships/chart" Target="../charts/chart98.xml"/><Relationship Id="rId9" Type="http://schemas.openxmlformats.org/officeDocument/2006/relationships/chart" Target="../charts/chart103.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115.xml"/><Relationship Id="rId3" Type="http://schemas.openxmlformats.org/officeDocument/2006/relationships/chart" Target="../charts/chart110.xml"/><Relationship Id="rId7" Type="http://schemas.openxmlformats.org/officeDocument/2006/relationships/chart" Target="../charts/chart114.xml"/><Relationship Id="rId12" Type="http://schemas.openxmlformats.org/officeDocument/2006/relationships/chart" Target="../charts/chart119.xml"/><Relationship Id="rId2" Type="http://schemas.openxmlformats.org/officeDocument/2006/relationships/chart" Target="../charts/chart109.xml"/><Relationship Id="rId1" Type="http://schemas.openxmlformats.org/officeDocument/2006/relationships/chart" Target="../charts/chart108.xml"/><Relationship Id="rId6" Type="http://schemas.openxmlformats.org/officeDocument/2006/relationships/chart" Target="../charts/chart113.xml"/><Relationship Id="rId11" Type="http://schemas.openxmlformats.org/officeDocument/2006/relationships/chart" Target="../charts/chart118.xml"/><Relationship Id="rId5" Type="http://schemas.openxmlformats.org/officeDocument/2006/relationships/chart" Target="../charts/chart112.xml"/><Relationship Id="rId10" Type="http://schemas.openxmlformats.org/officeDocument/2006/relationships/chart" Target="../charts/chart117.xml"/><Relationship Id="rId4" Type="http://schemas.openxmlformats.org/officeDocument/2006/relationships/chart" Target="../charts/chart111.xml"/><Relationship Id="rId9" Type="http://schemas.openxmlformats.org/officeDocument/2006/relationships/chart" Target="../charts/chart116.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127.xml"/><Relationship Id="rId3" Type="http://schemas.openxmlformats.org/officeDocument/2006/relationships/chart" Target="../charts/chart122.xml"/><Relationship Id="rId7" Type="http://schemas.openxmlformats.org/officeDocument/2006/relationships/chart" Target="../charts/chart126.xml"/><Relationship Id="rId2" Type="http://schemas.openxmlformats.org/officeDocument/2006/relationships/chart" Target="../charts/chart121.xml"/><Relationship Id="rId1" Type="http://schemas.openxmlformats.org/officeDocument/2006/relationships/chart" Target="../charts/chart120.xml"/><Relationship Id="rId6" Type="http://schemas.openxmlformats.org/officeDocument/2006/relationships/chart" Target="../charts/chart125.xml"/><Relationship Id="rId5" Type="http://schemas.openxmlformats.org/officeDocument/2006/relationships/chart" Target="../charts/chart124.xml"/><Relationship Id="rId10" Type="http://schemas.openxmlformats.org/officeDocument/2006/relationships/chart" Target="../charts/chart129.xml"/><Relationship Id="rId4" Type="http://schemas.openxmlformats.org/officeDocument/2006/relationships/chart" Target="../charts/chart123.xml"/><Relationship Id="rId9" Type="http://schemas.openxmlformats.org/officeDocument/2006/relationships/chart" Target="../charts/chart12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33.xml"/><Relationship Id="rId2" Type="http://schemas.openxmlformats.org/officeDocument/2006/relationships/chart" Target="../charts/chart132.xml"/><Relationship Id="rId1" Type="http://schemas.openxmlformats.org/officeDocument/2006/relationships/chart" Target="../charts/chart131.xml"/><Relationship Id="rId4" Type="http://schemas.openxmlformats.org/officeDocument/2006/relationships/chart" Target="../charts/chart134.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142.xml"/><Relationship Id="rId13" Type="http://schemas.openxmlformats.org/officeDocument/2006/relationships/chart" Target="../charts/chart147.xml"/><Relationship Id="rId3" Type="http://schemas.openxmlformats.org/officeDocument/2006/relationships/chart" Target="../charts/chart137.xml"/><Relationship Id="rId7" Type="http://schemas.openxmlformats.org/officeDocument/2006/relationships/chart" Target="../charts/chart141.xml"/><Relationship Id="rId12" Type="http://schemas.openxmlformats.org/officeDocument/2006/relationships/chart" Target="../charts/chart146.xml"/><Relationship Id="rId2" Type="http://schemas.openxmlformats.org/officeDocument/2006/relationships/chart" Target="../charts/chart136.xml"/><Relationship Id="rId1" Type="http://schemas.openxmlformats.org/officeDocument/2006/relationships/chart" Target="../charts/chart135.xml"/><Relationship Id="rId6" Type="http://schemas.openxmlformats.org/officeDocument/2006/relationships/chart" Target="../charts/chart140.xml"/><Relationship Id="rId11" Type="http://schemas.openxmlformats.org/officeDocument/2006/relationships/chart" Target="../charts/chart145.xml"/><Relationship Id="rId5" Type="http://schemas.openxmlformats.org/officeDocument/2006/relationships/chart" Target="../charts/chart139.xml"/><Relationship Id="rId10" Type="http://schemas.openxmlformats.org/officeDocument/2006/relationships/chart" Target="../charts/chart144.xml"/><Relationship Id="rId4" Type="http://schemas.openxmlformats.org/officeDocument/2006/relationships/chart" Target="../charts/chart138.xml"/><Relationship Id="rId9" Type="http://schemas.openxmlformats.org/officeDocument/2006/relationships/chart" Target="../charts/chart143.xml"/><Relationship Id="rId14" Type="http://schemas.openxmlformats.org/officeDocument/2006/relationships/chart" Target="../charts/chart14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151.xml"/><Relationship Id="rId7" Type="http://schemas.openxmlformats.org/officeDocument/2006/relationships/chart" Target="../charts/chart155.xml"/><Relationship Id="rId2" Type="http://schemas.openxmlformats.org/officeDocument/2006/relationships/chart" Target="../charts/chart150.xml"/><Relationship Id="rId1" Type="http://schemas.openxmlformats.org/officeDocument/2006/relationships/chart" Target="../charts/chart149.xml"/><Relationship Id="rId6" Type="http://schemas.openxmlformats.org/officeDocument/2006/relationships/chart" Target="../charts/chart154.xml"/><Relationship Id="rId5" Type="http://schemas.openxmlformats.org/officeDocument/2006/relationships/chart" Target="../charts/chart153.xml"/><Relationship Id="rId4" Type="http://schemas.openxmlformats.org/officeDocument/2006/relationships/chart" Target="../charts/chart15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56.xml"/></Relationships>
</file>

<file path=xl/drawings/_rels/drawing22.xml.rels><?xml version="1.0" encoding="UTF-8" standalone="yes"?>
<Relationships xmlns="http://schemas.openxmlformats.org/package/2006/relationships"><Relationship Id="rId8" Type="http://schemas.openxmlformats.org/officeDocument/2006/relationships/chart" Target="../charts/chart164.xml"/><Relationship Id="rId3" Type="http://schemas.openxmlformats.org/officeDocument/2006/relationships/chart" Target="../charts/chart159.xml"/><Relationship Id="rId7" Type="http://schemas.openxmlformats.org/officeDocument/2006/relationships/chart" Target="../charts/chart163.xml"/><Relationship Id="rId2" Type="http://schemas.openxmlformats.org/officeDocument/2006/relationships/chart" Target="../charts/chart158.xml"/><Relationship Id="rId1" Type="http://schemas.openxmlformats.org/officeDocument/2006/relationships/chart" Target="../charts/chart157.xml"/><Relationship Id="rId6" Type="http://schemas.openxmlformats.org/officeDocument/2006/relationships/chart" Target="../charts/chart162.xml"/><Relationship Id="rId5" Type="http://schemas.openxmlformats.org/officeDocument/2006/relationships/chart" Target="../charts/chart161.xml"/><Relationship Id="rId4" Type="http://schemas.openxmlformats.org/officeDocument/2006/relationships/chart" Target="../charts/chart160.xml"/><Relationship Id="rId9" Type="http://schemas.openxmlformats.org/officeDocument/2006/relationships/chart" Target="../charts/chart165.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168.xml"/><Relationship Id="rId7" Type="http://schemas.openxmlformats.org/officeDocument/2006/relationships/chart" Target="../charts/chart172.xml"/><Relationship Id="rId2" Type="http://schemas.openxmlformats.org/officeDocument/2006/relationships/chart" Target="../charts/chart167.xml"/><Relationship Id="rId1" Type="http://schemas.openxmlformats.org/officeDocument/2006/relationships/chart" Target="../charts/chart166.xml"/><Relationship Id="rId6" Type="http://schemas.openxmlformats.org/officeDocument/2006/relationships/chart" Target="../charts/chart171.xml"/><Relationship Id="rId5" Type="http://schemas.openxmlformats.org/officeDocument/2006/relationships/chart" Target="../charts/chart170.xml"/><Relationship Id="rId4" Type="http://schemas.openxmlformats.org/officeDocument/2006/relationships/chart" Target="../charts/chart169.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175.xml"/><Relationship Id="rId2" Type="http://schemas.openxmlformats.org/officeDocument/2006/relationships/chart" Target="../charts/chart174.xml"/><Relationship Id="rId1" Type="http://schemas.openxmlformats.org/officeDocument/2006/relationships/chart" Target="../charts/chart173.xml"/><Relationship Id="rId6" Type="http://schemas.openxmlformats.org/officeDocument/2006/relationships/chart" Target="../charts/chart178.xml"/><Relationship Id="rId5" Type="http://schemas.openxmlformats.org/officeDocument/2006/relationships/chart" Target="../charts/chart177.xml"/><Relationship Id="rId4" Type="http://schemas.openxmlformats.org/officeDocument/2006/relationships/chart" Target="../charts/chart176.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181.xml"/><Relationship Id="rId2" Type="http://schemas.openxmlformats.org/officeDocument/2006/relationships/chart" Target="../charts/chart180.xml"/><Relationship Id="rId1" Type="http://schemas.openxmlformats.org/officeDocument/2006/relationships/chart" Target="../charts/chart179.xml"/><Relationship Id="rId4" Type="http://schemas.openxmlformats.org/officeDocument/2006/relationships/chart" Target="../charts/chart18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5" Type="http://schemas.openxmlformats.org/officeDocument/2006/relationships/chart" Target="../charts/chart37.xml"/><Relationship Id="rId4"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50.xml"/><Relationship Id="rId13" Type="http://schemas.openxmlformats.org/officeDocument/2006/relationships/chart" Target="../charts/chart55.xml"/><Relationship Id="rId3" Type="http://schemas.openxmlformats.org/officeDocument/2006/relationships/chart" Target="../charts/chart45.xml"/><Relationship Id="rId7" Type="http://schemas.openxmlformats.org/officeDocument/2006/relationships/chart" Target="../charts/chart49.xml"/><Relationship Id="rId12" Type="http://schemas.openxmlformats.org/officeDocument/2006/relationships/chart" Target="../charts/chart54.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8.xml"/><Relationship Id="rId11" Type="http://schemas.openxmlformats.org/officeDocument/2006/relationships/chart" Target="../charts/chart53.xml"/><Relationship Id="rId5" Type="http://schemas.openxmlformats.org/officeDocument/2006/relationships/chart" Target="../charts/chart47.xml"/><Relationship Id="rId15" Type="http://schemas.openxmlformats.org/officeDocument/2006/relationships/chart" Target="../charts/chart57.xml"/><Relationship Id="rId10" Type="http://schemas.openxmlformats.org/officeDocument/2006/relationships/chart" Target="../charts/chart52.xml"/><Relationship Id="rId4" Type="http://schemas.openxmlformats.org/officeDocument/2006/relationships/chart" Target="../charts/chart46.xml"/><Relationship Id="rId9" Type="http://schemas.openxmlformats.org/officeDocument/2006/relationships/chart" Target="../charts/chart51.xml"/><Relationship Id="rId1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67.xml"/><Relationship Id="rId3" Type="http://schemas.openxmlformats.org/officeDocument/2006/relationships/chart" Target="../charts/chart62.xml"/><Relationship Id="rId7" Type="http://schemas.openxmlformats.org/officeDocument/2006/relationships/chart" Target="../charts/chart66.xml"/><Relationship Id="rId2" Type="http://schemas.openxmlformats.org/officeDocument/2006/relationships/chart" Target="../charts/chart61.xml"/><Relationship Id="rId1" Type="http://schemas.openxmlformats.org/officeDocument/2006/relationships/chart" Target="../charts/chart60.xml"/><Relationship Id="rId6" Type="http://schemas.openxmlformats.org/officeDocument/2006/relationships/chart" Target="../charts/chart65.xml"/><Relationship Id="rId5" Type="http://schemas.openxmlformats.org/officeDocument/2006/relationships/chart" Target="../charts/chart64.xml"/><Relationship Id="rId4" Type="http://schemas.openxmlformats.org/officeDocument/2006/relationships/chart" Target="../charts/chart63.xml"/></Relationships>
</file>

<file path=xl/drawings/drawing1.xml><?xml version="1.0" encoding="utf-8"?>
<xdr:wsDr xmlns:xdr="http://schemas.openxmlformats.org/drawingml/2006/spreadsheetDrawing" xmlns:a="http://schemas.openxmlformats.org/drawingml/2006/main">
  <xdr:twoCellAnchor>
    <xdr:from>
      <xdr:col>12</xdr:col>
      <xdr:colOff>123825</xdr:colOff>
      <xdr:row>61</xdr:row>
      <xdr:rowOff>9525</xdr:rowOff>
    </xdr:from>
    <xdr:to>
      <xdr:col>18</xdr:col>
      <xdr:colOff>285750</xdr:colOff>
      <xdr:row>75</xdr:row>
      <xdr:rowOff>85725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304800</xdr:colOff>
      <xdr:row>61</xdr:row>
      <xdr:rowOff>0</xdr:rowOff>
    </xdr:from>
    <xdr:to>
      <xdr:col>24</xdr:col>
      <xdr:colOff>219075</xdr:colOff>
      <xdr:row>75</xdr:row>
      <xdr:rowOff>76200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238125</xdr:colOff>
      <xdr:row>61</xdr:row>
      <xdr:rowOff>0</xdr:rowOff>
    </xdr:from>
    <xdr:to>
      <xdr:col>31</xdr:col>
      <xdr:colOff>542925</xdr:colOff>
      <xdr:row>75</xdr:row>
      <xdr:rowOff>76200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87</xdr:row>
      <xdr:rowOff>66675</xdr:rowOff>
    </xdr:from>
    <xdr:to>
      <xdr:col>3</xdr:col>
      <xdr:colOff>542925</xdr:colOff>
      <xdr:row>101</xdr:row>
      <xdr:rowOff>142875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114300</xdr:colOff>
      <xdr:row>87</xdr:row>
      <xdr:rowOff>76200</xdr:rowOff>
    </xdr:from>
    <xdr:to>
      <xdr:col>14</xdr:col>
      <xdr:colOff>438150</xdr:colOff>
      <xdr:row>101</xdr:row>
      <xdr:rowOff>152400</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466725</xdr:colOff>
      <xdr:row>87</xdr:row>
      <xdr:rowOff>76200</xdr:rowOff>
    </xdr:from>
    <xdr:to>
      <xdr:col>20</xdr:col>
      <xdr:colOff>685800</xdr:colOff>
      <xdr:row>101</xdr:row>
      <xdr:rowOff>152400</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28575</xdr:colOff>
      <xdr:row>101</xdr:row>
      <xdr:rowOff>171450</xdr:rowOff>
    </xdr:from>
    <xdr:to>
      <xdr:col>3</xdr:col>
      <xdr:colOff>533400</xdr:colOff>
      <xdr:row>116</xdr:row>
      <xdr:rowOff>57150</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552450</xdr:colOff>
      <xdr:row>101</xdr:row>
      <xdr:rowOff>180975</xdr:rowOff>
    </xdr:from>
    <xdr:to>
      <xdr:col>9</xdr:col>
      <xdr:colOff>85725</xdr:colOff>
      <xdr:row>116</xdr:row>
      <xdr:rowOff>66675</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114300</xdr:colOff>
      <xdr:row>102</xdr:row>
      <xdr:rowOff>9525</xdr:rowOff>
    </xdr:from>
    <xdr:to>
      <xdr:col>14</xdr:col>
      <xdr:colOff>438150</xdr:colOff>
      <xdr:row>116</xdr:row>
      <xdr:rowOff>85725</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466725</xdr:colOff>
      <xdr:row>101</xdr:row>
      <xdr:rowOff>180975</xdr:rowOff>
    </xdr:from>
    <xdr:to>
      <xdr:col>20</xdr:col>
      <xdr:colOff>685800</xdr:colOff>
      <xdr:row>116</xdr:row>
      <xdr:rowOff>66675</xdr:rowOff>
    </xdr:to>
    <xdr:graphicFrame macro="">
      <xdr:nvGraphicFramePr>
        <xdr:cNvPr id="11" name="Diagra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38100</xdr:colOff>
      <xdr:row>116</xdr:row>
      <xdr:rowOff>76200</xdr:rowOff>
    </xdr:from>
    <xdr:to>
      <xdr:col>3</xdr:col>
      <xdr:colOff>542925</xdr:colOff>
      <xdr:row>130</xdr:row>
      <xdr:rowOff>152400</xdr:rowOff>
    </xdr:to>
    <xdr:graphicFrame macro="">
      <xdr:nvGraphicFramePr>
        <xdr:cNvPr id="12" name="Diagra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130</xdr:row>
      <xdr:rowOff>171450</xdr:rowOff>
    </xdr:from>
    <xdr:to>
      <xdr:col>3</xdr:col>
      <xdr:colOff>552450</xdr:colOff>
      <xdr:row>145</xdr:row>
      <xdr:rowOff>57150</xdr:rowOff>
    </xdr:to>
    <xdr:graphicFrame macro="">
      <xdr:nvGraphicFramePr>
        <xdr:cNvPr id="13" name="Diagra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38100</xdr:colOff>
      <xdr:row>145</xdr:row>
      <xdr:rowOff>85725</xdr:rowOff>
    </xdr:from>
    <xdr:to>
      <xdr:col>3</xdr:col>
      <xdr:colOff>542925</xdr:colOff>
      <xdr:row>159</xdr:row>
      <xdr:rowOff>161925</xdr:rowOff>
    </xdr:to>
    <xdr:graphicFrame macro="">
      <xdr:nvGraphicFramePr>
        <xdr:cNvPr id="14" name="Diagra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38100</xdr:colOff>
      <xdr:row>159</xdr:row>
      <xdr:rowOff>180975</xdr:rowOff>
    </xdr:from>
    <xdr:to>
      <xdr:col>3</xdr:col>
      <xdr:colOff>542925</xdr:colOff>
      <xdr:row>174</xdr:row>
      <xdr:rowOff>66675</xdr:rowOff>
    </xdr:to>
    <xdr:graphicFrame macro="">
      <xdr:nvGraphicFramePr>
        <xdr:cNvPr id="15" name="Diagra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561975</xdr:colOff>
      <xdr:row>116</xdr:row>
      <xdr:rowOff>85725</xdr:rowOff>
    </xdr:from>
    <xdr:to>
      <xdr:col>9</xdr:col>
      <xdr:colOff>95250</xdr:colOff>
      <xdr:row>130</xdr:row>
      <xdr:rowOff>161925</xdr:rowOff>
    </xdr:to>
    <xdr:graphicFrame macro="">
      <xdr:nvGraphicFramePr>
        <xdr:cNvPr id="16" name="Diagra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571500</xdr:colOff>
      <xdr:row>130</xdr:row>
      <xdr:rowOff>180975</xdr:rowOff>
    </xdr:from>
    <xdr:to>
      <xdr:col>9</xdr:col>
      <xdr:colOff>104775</xdr:colOff>
      <xdr:row>145</xdr:row>
      <xdr:rowOff>66675</xdr:rowOff>
    </xdr:to>
    <xdr:graphicFrame macro="">
      <xdr:nvGraphicFramePr>
        <xdr:cNvPr id="17" name="Diagra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561975</xdr:colOff>
      <xdr:row>145</xdr:row>
      <xdr:rowOff>85725</xdr:rowOff>
    </xdr:from>
    <xdr:to>
      <xdr:col>9</xdr:col>
      <xdr:colOff>95250</xdr:colOff>
      <xdr:row>159</xdr:row>
      <xdr:rowOff>161925</xdr:rowOff>
    </xdr:to>
    <xdr:graphicFrame macro="">
      <xdr:nvGraphicFramePr>
        <xdr:cNvPr id="18" name="Diagra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561975</xdr:colOff>
      <xdr:row>159</xdr:row>
      <xdr:rowOff>180975</xdr:rowOff>
    </xdr:from>
    <xdr:to>
      <xdr:col>9</xdr:col>
      <xdr:colOff>95250</xdr:colOff>
      <xdr:row>174</xdr:row>
      <xdr:rowOff>66675</xdr:rowOff>
    </xdr:to>
    <xdr:graphicFrame macro="">
      <xdr:nvGraphicFramePr>
        <xdr:cNvPr id="19" name="Diagra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114300</xdr:colOff>
      <xdr:row>116</xdr:row>
      <xdr:rowOff>104775</xdr:rowOff>
    </xdr:from>
    <xdr:to>
      <xdr:col>14</xdr:col>
      <xdr:colOff>438150</xdr:colOff>
      <xdr:row>130</xdr:row>
      <xdr:rowOff>180975</xdr:rowOff>
    </xdr:to>
    <xdr:graphicFrame macro="">
      <xdr:nvGraphicFramePr>
        <xdr:cNvPr id="20" name="Diagra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457200</xdr:colOff>
      <xdr:row>116</xdr:row>
      <xdr:rowOff>104775</xdr:rowOff>
    </xdr:from>
    <xdr:to>
      <xdr:col>20</xdr:col>
      <xdr:colOff>676275</xdr:colOff>
      <xdr:row>130</xdr:row>
      <xdr:rowOff>180975</xdr:rowOff>
    </xdr:to>
    <xdr:graphicFrame macro="">
      <xdr:nvGraphicFramePr>
        <xdr:cNvPr id="21" name="Diagra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123825</xdr:colOff>
      <xdr:row>131</xdr:row>
      <xdr:rowOff>9525</xdr:rowOff>
    </xdr:from>
    <xdr:to>
      <xdr:col>14</xdr:col>
      <xdr:colOff>447675</xdr:colOff>
      <xdr:row>145</xdr:row>
      <xdr:rowOff>85725</xdr:rowOff>
    </xdr:to>
    <xdr:graphicFrame macro="">
      <xdr:nvGraphicFramePr>
        <xdr:cNvPr id="22" name="Diagra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466725</xdr:colOff>
      <xdr:row>131</xdr:row>
      <xdr:rowOff>9525</xdr:rowOff>
    </xdr:from>
    <xdr:to>
      <xdr:col>20</xdr:col>
      <xdr:colOff>685800</xdr:colOff>
      <xdr:row>145</xdr:row>
      <xdr:rowOff>85725</xdr:rowOff>
    </xdr:to>
    <xdr:graphicFrame macro="">
      <xdr:nvGraphicFramePr>
        <xdr:cNvPr id="23" name="Diagram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114300</xdr:colOff>
      <xdr:row>145</xdr:row>
      <xdr:rowOff>95250</xdr:rowOff>
    </xdr:from>
    <xdr:to>
      <xdr:col>14</xdr:col>
      <xdr:colOff>438150</xdr:colOff>
      <xdr:row>159</xdr:row>
      <xdr:rowOff>171450</xdr:rowOff>
    </xdr:to>
    <xdr:graphicFrame macro="">
      <xdr:nvGraphicFramePr>
        <xdr:cNvPr id="24" name="Diagram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457200</xdr:colOff>
      <xdr:row>145</xdr:row>
      <xdr:rowOff>95250</xdr:rowOff>
    </xdr:from>
    <xdr:to>
      <xdr:col>20</xdr:col>
      <xdr:colOff>676275</xdr:colOff>
      <xdr:row>159</xdr:row>
      <xdr:rowOff>171450</xdr:rowOff>
    </xdr:to>
    <xdr:graphicFrame macro="">
      <xdr:nvGraphicFramePr>
        <xdr:cNvPr id="25" name="Diagram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123825</xdr:colOff>
      <xdr:row>160</xdr:row>
      <xdr:rowOff>0</xdr:rowOff>
    </xdr:from>
    <xdr:to>
      <xdr:col>14</xdr:col>
      <xdr:colOff>447675</xdr:colOff>
      <xdr:row>174</xdr:row>
      <xdr:rowOff>76200</xdr:rowOff>
    </xdr:to>
    <xdr:graphicFrame macro="">
      <xdr:nvGraphicFramePr>
        <xdr:cNvPr id="26" name="Diagram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466725</xdr:colOff>
      <xdr:row>160</xdr:row>
      <xdr:rowOff>0</xdr:rowOff>
    </xdr:from>
    <xdr:to>
      <xdr:col>20</xdr:col>
      <xdr:colOff>685800</xdr:colOff>
      <xdr:row>174</xdr:row>
      <xdr:rowOff>76200</xdr:rowOff>
    </xdr:to>
    <xdr:graphicFrame macro="">
      <xdr:nvGraphicFramePr>
        <xdr:cNvPr id="27" name="Diagram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233362</xdr:colOff>
      <xdr:row>14</xdr:row>
      <xdr:rowOff>133350</xdr:rowOff>
    </xdr:from>
    <xdr:to>
      <xdr:col>8</xdr:col>
      <xdr:colOff>357187</xdr:colOff>
      <xdr:row>29</xdr:row>
      <xdr:rowOff>19050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1438275</xdr:colOff>
      <xdr:row>14</xdr:row>
      <xdr:rowOff>85725</xdr:rowOff>
    </xdr:from>
    <xdr:to>
      <xdr:col>20</xdr:col>
      <xdr:colOff>542925</xdr:colOff>
      <xdr:row>28</xdr:row>
      <xdr:rowOff>161925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1428750</xdr:colOff>
      <xdr:row>29</xdr:row>
      <xdr:rowOff>19050</xdr:rowOff>
    </xdr:from>
    <xdr:to>
      <xdr:col>20</xdr:col>
      <xdr:colOff>533400</xdr:colOff>
      <xdr:row>43</xdr:row>
      <xdr:rowOff>95250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228600</xdr:colOff>
      <xdr:row>29</xdr:row>
      <xdr:rowOff>57150</xdr:rowOff>
    </xdr:from>
    <xdr:to>
      <xdr:col>8</xdr:col>
      <xdr:colOff>352425</xdr:colOff>
      <xdr:row>43</xdr:row>
      <xdr:rowOff>133350</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238125</xdr:colOff>
      <xdr:row>54</xdr:row>
      <xdr:rowOff>161925</xdr:rowOff>
    </xdr:from>
    <xdr:to>
      <xdr:col>8</xdr:col>
      <xdr:colOff>361950</xdr:colOff>
      <xdr:row>69</xdr:row>
      <xdr:rowOff>47625</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1447800</xdr:colOff>
      <xdr:row>54</xdr:row>
      <xdr:rowOff>133350</xdr:rowOff>
    </xdr:from>
    <xdr:to>
      <xdr:col>20</xdr:col>
      <xdr:colOff>552450</xdr:colOff>
      <xdr:row>69</xdr:row>
      <xdr:rowOff>19050</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590550</xdr:colOff>
      <xdr:row>14</xdr:row>
      <xdr:rowOff>85725</xdr:rowOff>
    </xdr:from>
    <xdr:to>
      <xdr:col>28</xdr:col>
      <xdr:colOff>285750</xdr:colOff>
      <xdr:row>28</xdr:row>
      <xdr:rowOff>161925</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590550</xdr:colOff>
      <xdr:row>29</xdr:row>
      <xdr:rowOff>19050</xdr:rowOff>
    </xdr:from>
    <xdr:to>
      <xdr:col>28</xdr:col>
      <xdr:colOff>285750</xdr:colOff>
      <xdr:row>43</xdr:row>
      <xdr:rowOff>95250</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57150</xdr:colOff>
      <xdr:row>9</xdr:row>
      <xdr:rowOff>66675</xdr:rowOff>
    </xdr:from>
    <xdr:to>
      <xdr:col>20</xdr:col>
      <xdr:colOff>361950</xdr:colOff>
      <xdr:row>17</xdr:row>
      <xdr:rowOff>1285875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xdr:colOff>
      <xdr:row>17</xdr:row>
      <xdr:rowOff>1323975</xdr:rowOff>
    </xdr:from>
    <xdr:to>
      <xdr:col>20</xdr:col>
      <xdr:colOff>361950</xdr:colOff>
      <xdr:row>20</xdr:row>
      <xdr:rowOff>257175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400050</xdr:colOff>
      <xdr:row>9</xdr:row>
      <xdr:rowOff>57150</xdr:rowOff>
    </xdr:from>
    <xdr:to>
      <xdr:col>28</xdr:col>
      <xdr:colOff>95250</xdr:colOff>
      <xdr:row>17</xdr:row>
      <xdr:rowOff>1276350</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609600</xdr:colOff>
      <xdr:row>16</xdr:row>
      <xdr:rowOff>76200</xdr:rowOff>
    </xdr:from>
    <xdr:to>
      <xdr:col>9</xdr:col>
      <xdr:colOff>419100</xdr:colOff>
      <xdr:row>19</xdr:row>
      <xdr:rowOff>2247900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95249</xdr:colOff>
      <xdr:row>19</xdr:row>
      <xdr:rowOff>2276475</xdr:rowOff>
    </xdr:from>
    <xdr:to>
      <xdr:col>5</xdr:col>
      <xdr:colOff>200025</xdr:colOff>
      <xdr:row>29</xdr:row>
      <xdr:rowOff>66675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247649</xdr:colOff>
      <xdr:row>19</xdr:row>
      <xdr:rowOff>2276475</xdr:rowOff>
    </xdr:from>
    <xdr:to>
      <xdr:col>12</xdr:col>
      <xdr:colOff>400049</xdr:colOff>
      <xdr:row>29</xdr:row>
      <xdr:rowOff>66675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1724025</xdr:colOff>
      <xdr:row>6</xdr:row>
      <xdr:rowOff>85725</xdr:rowOff>
    </xdr:from>
    <xdr:to>
      <xdr:col>20</xdr:col>
      <xdr:colOff>523875</xdr:colOff>
      <xdr:row>19</xdr:row>
      <xdr:rowOff>352425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95250</xdr:colOff>
      <xdr:row>6</xdr:row>
      <xdr:rowOff>57150</xdr:rowOff>
    </xdr:from>
    <xdr:to>
      <xdr:col>27</xdr:col>
      <xdr:colOff>114300</xdr:colOff>
      <xdr:row>19</xdr:row>
      <xdr:rowOff>323850</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104775</xdr:colOff>
      <xdr:row>19</xdr:row>
      <xdr:rowOff>371475</xdr:rowOff>
    </xdr:from>
    <xdr:to>
      <xdr:col>27</xdr:col>
      <xdr:colOff>123825</xdr:colOff>
      <xdr:row>19</xdr:row>
      <xdr:rowOff>3114675</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85725</xdr:colOff>
      <xdr:row>10</xdr:row>
      <xdr:rowOff>57150</xdr:rowOff>
    </xdr:from>
    <xdr:to>
      <xdr:col>32</xdr:col>
      <xdr:colOff>485775</xdr:colOff>
      <xdr:row>19</xdr:row>
      <xdr:rowOff>1085850</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542925</xdr:colOff>
      <xdr:row>10</xdr:row>
      <xdr:rowOff>47625</xdr:rowOff>
    </xdr:from>
    <xdr:to>
      <xdr:col>39</xdr:col>
      <xdr:colOff>847725</xdr:colOff>
      <xdr:row>19</xdr:row>
      <xdr:rowOff>1076325</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85725</xdr:colOff>
      <xdr:row>19</xdr:row>
      <xdr:rowOff>1123950</xdr:rowOff>
    </xdr:from>
    <xdr:to>
      <xdr:col>32</xdr:col>
      <xdr:colOff>485775</xdr:colOff>
      <xdr:row>23</xdr:row>
      <xdr:rowOff>57150</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32</xdr:col>
      <xdr:colOff>552450</xdr:colOff>
      <xdr:row>19</xdr:row>
      <xdr:rowOff>1123950</xdr:rowOff>
    </xdr:from>
    <xdr:to>
      <xdr:col>39</xdr:col>
      <xdr:colOff>857250</xdr:colOff>
      <xdr:row>23</xdr:row>
      <xdr:rowOff>57150</xdr:rowOff>
    </xdr:to>
    <xdr:graphicFrame macro="">
      <xdr:nvGraphicFramePr>
        <xdr:cNvPr id="11" name="Diagra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32</xdr:col>
      <xdr:colOff>581025</xdr:colOff>
      <xdr:row>23</xdr:row>
      <xdr:rowOff>95250</xdr:rowOff>
    </xdr:from>
    <xdr:to>
      <xdr:col>39</xdr:col>
      <xdr:colOff>885825</xdr:colOff>
      <xdr:row>37</xdr:row>
      <xdr:rowOff>171450</xdr:rowOff>
    </xdr:to>
    <xdr:graphicFrame macro="">
      <xdr:nvGraphicFramePr>
        <xdr:cNvPr id="12" name="Diagra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39</xdr:col>
      <xdr:colOff>1314450</xdr:colOff>
      <xdr:row>5</xdr:row>
      <xdr:rowOff>66675</xdr:rowOff>
    </xdr:from>
    <xdr:to>
      <xdr:col>46</xdr:col>
      <xdr:colOff>571500</xdr:colOff>
      <xdr:row>19</xdr:row>
      <xdr:rowOff>142875</xdr:rowOff>
    </xdr:to>
    <xdr:graphicFrame macro="">
      <xdr:nvGraphicFramePr>
        <xdr:cNvPr id="13" name="Diagra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247650</xdr:colOff>
      <xdr:row>22</xdr:row>
      <xdr:rowOff>171450</xdr:rowOff>
    </xdr:from>
    <xdr:to>
      <xdr:col>30</xdr:col>
      <xdr:colOff>552450</xdr:colOff>
      <xdr:row>37</xdr:row>
      <xdr:rowOff>57150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238125</xdr:colOff>
      <xdr:row>8</xdr:row>
      <xdr:rowOff>66675</xdr:rowOff>
    </xdr:from>
    <xdr:to>
      <xdr:col>30</xdr:col>
      <xdr:colOff>542925</xdr:colOff>
      <xdr:row>22</xdr:row>
      <xdr:rowOff>142875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xdr:colOff>
      <xdr:row>8</xdr:row>
      <xdr:rowOff>66675</xdr:rowOff>
    </xdr:from>
    <xdr:to>
      <xdr:col>23</xdr:col>
      <xdr:colOff>209550</xdr:colOff>
      <xdr:row>22</xdr:row>
      <xdr:rowOff>142875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57150</xdr:colOff>
      <xdr:row>31</xdr:row>
      <xdr:rowOff>76200</xdr:rowOff>
    </xdr:from>
    <xdr:to>
      <xdr:col>22</xdr:col>
      <xdr:colOff>209550</xdr:colOff>
      <xdr:row>45</xdr:row>
      <xdr:rowOff>152400</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85725</xdr:colOff>
      <xdr:row>26</xdr:row>
      <xdr:rowOff>76200</xdr:rowOff>
    </xdr:from>
    <xdr:to>
      <xdr:col>6</xdr:col>
      <xdr:colOff>133350</xdr:colOff>
      <xdr:row>40</xdr:row>
      <xdr:rowOff>152400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26</xdr:row>
      <xdr:rowOff>76200</xdr:rowOff>
    </xdr:from>
    <xdr:to>
      <xdr:col>16</xdr:col>
      <xdr:colOff>76200</xdr:colOff>
      <xdr:row>40</xdr:row>
      <xdr:rowOff>152400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133350</xdr:colOff>
      <xdr:row>26</xdr:row>
      <xdr:rowOff>76200</xdr:rowOff>
    </xdr:from>
    <xdr:to>
      <xdr:col>25</xdr:col>
      <xdr:colOff>219075</xdr:colOff>
      <xdr:row>40</xdr:row>
      <xdr:rowOff>152400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171450</xdr:colOff>
      <xdr:row>45</xdr:row>
      <xdr:rowOff>2009775</xdr:rowOff>
    </xdr:from>
    <xdr:to>
      <xdr:col>16</xdr:col>
      <xdr:colOff>76200</xdr:colOff>
      <xdr:row>50</xdr:row>
      <xdr:rowOff>180975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85725</xdr:colOff>
      <xdr:row>45</xdr:row>
      <xdr:rowOff>2009775</xdr:rowOff>
    </xdr:from>
    <xdr:to>
      <xdr:col>6</xdr:col>
      <xdr:colOff>133350</xdr:colOff>
      <xdr:row>50</xdr:row>
      <xdr:rowOff>180975</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123825</xdr:colOff>
      <xdr:row>45</xdr:row>
      <xdr:rowOff>2000250</xdr:rowOff>
    </xdr:from>
    <xdr:to>
      <xdr:col>25</xdr:col>
      <xdr:colOff>209550</xdr:colOff>
      <xdr:row>50</xdr:row>
      <xdr:rowOff>171450</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85725</xdr:colOff>
      <xdr:row>40</xdr:row>
      <xdr:rowOff>180975</xdr:rowOff>
    </xdr:from>
    <xdr:to>
      <xdr:col>6</xdr:col>
      <xdr:colOff>133350</xdr:colOff>
      <xdr:row>45</xdr:row>
      <xdr:rowOff>1971675</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171450</xdr:colOff>
      <xdr:row>41</xdr:row>
      <xdr:rowOff>9525</xdr:rowOff>
    </xdr:from>
    <xdr:to>
      <xdr:col>16</xdr:col>
      <xdr:colOff>76200</xdr:colOff>
      <xdr:row>45</xdr:row>
      <xdr:rowOff>1990725</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85725</xdr:colOff>
      <xdr:row>51</xdr:row>
      <xdr:rowOff>28575</xdr:rowOff>
    </xdr:from>
    <xdr:to>
      <xdr:col>6</xdr:col>
      <xdr:colOff>133350</xdr:colOff>
      <xdr:row>65</xdr:row>
      <xdr:rowOff>104775</xdr:rowOff>
    </xdr:to>
    <xdr:graphicFrame macro="">
      <xdr:nvGraphicFramePr>
        <xdr:cNvPr id="11" name="Diagra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85725</xdr:colOff>
      <xdr:row>65</xdr:row>
      <xdr:rowOff>133350</xdr:rowOff>
    </xdr:from>
    <xdr:to>
      <xdr:col>6</xdr:col>
      <xdr:colOff>133350</xdr:colOff>
      <xdr:row>80</xdr:row>
      <xdr:rowOff>19050</xdr:rowOff>
    </xdr:to>
    <xdr:graphicFrame macro="">
      <xdr:nvGraphicFramePr>
        <xdr:cNvPr id="12" name="Diagra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133350</xdr:colOff>
      <xdr:row>65</xdr:row>
      <xdr:rowOff>133350</xdr:rowOff>
    </xdr:from>
    <xdr:to>
      <xdr:col>25</xdr:col>
      <xdr:colOff>219075</xdr:colOff>
      <xdr:row>80</xdr:row>
      <xdr:rowOff>19050</xdr:rowOff>
    </xdr:to>
    <xdr:graphicFrame macro="">
      <xdr:nvGraphicFramePr>
        <xdr:cNvPr id="13" name="Diagra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171450</xdr:colOff>
      <xdr:row>51</xdr:row>
      <xdr:rowOff>28575</xdr:rowOff>
    </xdr:from>
    <xdr:to>
      <xdr:col>16</xdr:col>
      <xdr:colOff>76200</xdr:colOff>
      <xdr:row>65</xdr:row>
      <xdr:rowOff>104775</xdr:rowOff>
    </xdr:to>
    <xdr:graphicFrame macro="">
      <xdr:nvGraphicFramePr>
        <xdr:cNvPr id="14" name="Diagra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123825</xdr:colOff>
      <xdr:row>51</xdr:row>
      <xdr:rowOff>28575</xdr:rowOff>
    </xdr:from>
    <xdr:to>
      <xdr:col>25</xdr:col>
      <xdr:colOff>209550</xdr:colOff>
      <xdr:row>65</xdr:row>
      <xdr:rowOff>104775</xdr:rowOff>
    </xdr:to>
    <xdr:graphicFrame macro="">
      <xdr:nvGraphicFramePr>
        <xdr:cNvPr id="15" name="Diagra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104775</xdr:colOff>
      <xdr:row>27</xdr:row>
      <xdr:rowOff>66675</xdr:rowOff>
    </xdr:from>
    <xdr:to>
      <xdr:col>8</xdr:col>
      <xdr:colOff>28575</xdr:colOff>
      <xdr:row>30</xdr:row>
      <xdr:rowOff>2238375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28575</xdr:colOff>
      <xdr:row>27</xdr:row>
      <xdr:rowOff>66675</xdr:rowOff>
    </xdr:from>
    <xdr:to>
      <xdr:col>26</xdr:col>
      <xdr:colOff>438150</xdr:colOff>
      <xdr:row>30</xdr:row>
      <xdr:rowOff>2238375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66675</xdr:colOff>
      <xdr:row>27</xdr:row>
      <xdr:rowOff>66675</xdr:rowOff>
    </xdr:from>
    <xdr:to>
      <xdr:col>17</xdr:col>
      <xdr:colOff>438150</xdr:colOff>
      <xdr:row>30</xdr:row>
      <xdr:rowOff>2238375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104775</xdr:colOff>
      <xdr:row>30</xdr:row>
      <xdr:rowOff>2276475</xdr:rowOff>
    </xdr:from>
    <xdr:to>
      <xdr:col>8</xdr:col>
      <xdr:colOff>28575</xdr:colOff>
      <xdr:row>44</xdr:row>
      <xdr:rowOff>66675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76200</xdr:colOff>
      <xdr:row>30</xdr:row>
      <xdr:rowOff>2276475</xdr:rowOff>
    </xdr:from>
    <xdr:to>
      <xdr:col>17</xdr:col>
      <xdr:colOff>447675</xdr:colOff>
      <xdr:row>44</xdr:row>
      <xdr:rowOff>66675</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44</xdr:row>
      <xdr:rowOff>114300</xdr:rowOff>
    </xdr:from>
    <xdr:to>
      <xdr:col>17</xdr:col>
      <xdr:colOff>447675</xdr:colOff>
      <xdr:row>59</xdr:row>
      <xdr:rowOff>0</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114300</xdr:colOff>
      <xdr:row>44</xdr:row>
      <xdr:rowOff>104775</xdr:rowOff>
    </xdr:from>
    <xdr:to>
      <xdr:col>8</xdr:col>
      <xdr:colOff>38100</xdr:colOff>
      <xdr:row>58</xdr:row>
      <xdr:rowOff>180975</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19050</xdr:colOff>
      <xdr:row>30</xdr:row>
      <xdr:rowOff>2266950</xdr:rowOff>
    </xdr:from>
    <xdr:to>
      <xdr:col>26</xdr:col>
      <xdr:colOff>428625</xdr:colOff>
      <xdr:row>44</xdr:row>
      <xdr:rowOff>57150</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457200</xdr:colOff>
      <xdr:row>30</xdr:row>
      <xdr:rowOff>2266950</xdr:rowOff>
    </xdr:from>
    <xdr:to>
      <xdr:col>34</xdr:col>
      <xdr:colOff>152400</xdr:colOff>
      <xdr:row>44</xdr:row>
      <xdr:rowOff>57150</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114300</xdr:colOff>
      <xdr:row>59</xdr:row>
      <xdr:rowOff>47625</xdr:rowOff>
    </xdr:from>
    <xdr:to>
      <xdr:col>8</xdr:col>
      <xdr:colOff>38100</xdr:colOff>
      <xdr:row>73</xdr:row>
      <xdr:rowOff>123825</xdr:rowOff>
    </xdr:to>
    <xdr:graphicFrame macro="">
      <xdr:nvGraphicFramePr>
        <xdr:cNvPr id="11" name="Diagra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9525</xdr:colOff>
      <xdr:row>59</xdr:row>
      <xdr:rowOff>28575</xdr:rowOff>
    </xdr:from>
    <xdr:to>
      <xdr:col>26</xdr:col>
      <xdr:colOff>419100</xdr:colOff>
      <xdr:row>73</xdr:row>
      <xdr:rowOff>104775</xdr:rowOff>
    </xdr:to>
    <xdr:graphicFrame macro="">
      <xdr:nvGraphicFramePr>
        <xdr:cNvPr id="12" name="Diagra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76200</xdr:colOff>
      <xdr:row>59</xdr:row>
      <xdr:rowOff>28575</xdr:rowOff>
    </xdr:from>
    <xdr:to>
      <xdr:col>17</xdr:col>
      <xdr:colOff>447675</xdr:colOff>
      <xdr:row>73</xdr:row>
      <xdr:rowOff>104775</xdr:rowOff>
    </xdr:to>
    <xdr:graphicFrame macro="">
      <xdr:nvGraphicFramePr>
        <xdr:cNvPr id="13" name="Diagra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76200</xdr:colOff>
      <xdr:row>27</xdr:row>
      <xdr:rowOff>66675</xdr:rowOff>
    </xdr:from>
    <xdr:to>
      <xdr:col>7</xdr:col>
      <xdr:colOff>180975</xdr:colOff>
      <xdr:row>36</xdr:row>
      <xdr:rowOff>142875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219075</xdr:colOff>
      <xdr:row>36</xdr:row>
      <xdr:rowOff>171450</xdr:rowOff>
    </xdr:from>
    <xdr:to>
      <xdr:col>11</xdr:col>
      <xdr:colOff>571500</xdr:colOff>
      <xdr:row>51</xdr:row>
      <xdr:rowOff>57150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36</xdr:row>
      <xdr:rowOff>171450</xdr:rowOff>
    </xdr:from>
    <xdr:to>
      <xdr:col>7</xdr:col>
      <xdr:colOff>180975</xdr:colOff>
      <xdr:row>51</xdr:row>
      <xdr:rowOff>57150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219075</xdr:colOff>
      <xdr:row>51</xdr:row>
      <xdr:rowOff>95250</xdr:rowOff>
    </xdr:from>
    <xdr:to>
      <xdr:col>11</xdr:col>
      <xdr:colOff>571500</xdr:colOff>
      <xdr:row>65</xdr:row>
      <xdr:rowOff>171450</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76200</xdr:colOff>
      <xdr:row>51</xdr:row>
      <xdr:rowOff>95250</xdr:rowOff>
    </xdr:from>
    <xdr:to>
      <xdr:col>7</xdr:col>
      <xdr:colOff>180975</xdr:colOff>
      <xdr:row>65</xdr:row>
      <xdr:rowOff>171450</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66675</xdr:colOff>
      <xdr:row>27</xdr:row>
      <xdr:rowOff>38100</xdr:rowOff>
    </xdr:from>
    <xdr:to>
      <xdr:col>17</xdr:col>
      <xdr:colOff>276225</xdr:colOff>
      <xdr:row>36</xdr:row>
      <xdr:rowOff>114300</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323850</xdr:colOff>
      <xdr:row>36</xdr:row>
      <xdr:rowOff>161925</xdr:rowOff>
    </xdr:from>
    <xdr:to>
      <xdr:col>25</xdr:col>
      <xdr:colOff>19050</xdr:colOff>
      <xdr:row>51</xdr:row>
      <xdr:rowOff>47625</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66675</xdr:colOff>
      <xdr:row>36</xdr:row>
      <xdr:rowOff>161925</xdr:rowOff>
    </xdr:from>
    <xdr:to>
      <xdr:col>17</xdr:col>
      <xdr:colOff>276225</xdr:colOff>
      <xdr:row>51</xdr:row>
      <xdr:rowOff>47625</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76200</xdr:colOff>
      <xdr:row>51</xdr:row>
      <xdr:rowOff>76200</xdr:rowOff>
    </xdr:from>
    <xdr:to>
      <xdr:col>17</xdr:col>
      <xdr:colOff>285750</xdr:colOff>
      <xdr:row>65</xdr:row>
      <xdr:rowOff>152400</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323850</xdr:colOff>
      <xdr:row>51</xdr:row>
      <xdr:rowOff>85725</xdr:rowOff>
    </xdr:from>
    <xdr:to>
      <xdr:col>25</xdr:col>
      <xdr:colOff>19050</xdr:colOff>
      <xdr:row>65</xdr:row>
      <xdr:rowOff>161925</xdr:rowOff>
    </xdr:to>
    <xdr:graphicFrame macro="">
      <xdr:nvGraphicFramePr>
        <xdr:cNvPr id="11" name="Diagra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104775</xdr:colOff>
      <xdr:row>10</xdr:row>
      <xdr:rowOff>38100</xdr:rowOff>
    </xdr:from>
    <xdr:to>
      <xdr:col>14</xdr:col>
      <xdr:colOff>409575</xdr:colOff>
      <xdr:row>24</xdr:row>
      <xdr:rowOff>114300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25</xdr:col>
      <xdr:colOff>57149</xdr:colOff>
      <xdr:row>9</xdr:row>
      <xdr:rowOff>66675</xdr:rowOff>
    </xdr:from>
    <xdr:to>
      <xdr:col>31</xdr:col>
      <xdr:colOff>600074</xdr:colOff>
      <xdr:row>23</xdr:row>
      <xdr:rowOff>142875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57150</xdr:colOff>
      <xdr:row>23</xdr:row>
      <xdr:rowOff>180975</xdr:rowOff>
    </xdr:from>
    <xdr:to>
      <xdr:col>30</xdr:col>
      <xdr:colOff>533400</xdr:colOff>
      <xdr:row>38</xdr:row>
      <xdr:rowOff>66675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571500</xdr:colOff>
      <xdr:row>23</xdr:row>
      <xdr:rowOff>171450</xdr:rowOff>
    </xdr:from>
    <xdr:to>
      <xdr:col>38</xdr:col>
      <xdr:colOff>266700</xdr:colOff>
      <xdr:row>38</xdr:row>
      <xdr:rowOff>57150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76200</xdr:colOff>
      <xdr:row>38</xdr:row>
      <xdr:rowOff>114300</xdr:rowOff>
    </xdr:from>
    <xdr:to>
      <xdr:col>30</xdr:col>
      <xdr:colOff>552450</xdr:colOff>
      <xdr:row>51</xdr:row>
      <xdr:rowOff>381000</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57150</xdr:colOff>
      <xdr:row>63</xdr:row>
      <xdr:rowOff>171450</xdr:rowOff>
    </xdr:from>
    <xdr:to>
      <xdr:col>4</xdr:col>
      <xdr:colOff>381000</xdr:colOff>
      <xdr:row>78</xdr:row>
      <xdr:rowOff>57150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63</xdr:row>
      <xdr:rowOff>171450</xdr:rowOff>
    </xdr:from>
    <xdr:to>
      <xdr:col>12</xdr:col>
      <xdr:colOff>95250</xdr:colOff>
      <xdr:row>78</xdr:row>
      <xdr:rowOff>57150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107</xdr:row>
      <xdr:rowOff>95250</xdr:rowOff>
    </xdr:from>
    <xdr:to>
      <xdr:col>4</xdr:col>
      <xdr:colOff>400050</xdr:colOff>
      <xdr:row>121</xdr:row>
      <xdr:rowOff>171450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107</xdr:row>
      <xdr:rowOff>95250</xdr:rowOff>
    </xdr:from>
    <xdr:to>
      <xdr:col>12</xdr:col>
      <xdr:colOff>114300</xdr:colOff>
      <xdr:row>121</xdr:row>
      <xdr:rowOff>171450</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152400</xdr:colOff>
      <xdr:row>107</xdr:row>
      <xdr:rowOff>95250</xdr:rowOff>
    </xdr:from>
    <xdr:to>
      <xdr:col>19</xdr:col>
      <xdr:colOff>457200</xdr:colOff>
      <xdr:row>121</xdr:row>
      <xdr:rowOff>171450</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66675</xdr:colOff>
      <xdr:row>78</xdr:row>
      <xdr:rowOff>85725</xdr:rowOff>
    </xdr:from>
    <xdr:to>
      <xdr:col>4</xdr:col>
      <xdr:colOff>390525</xdr:colOff>
      <xdr:row>92</xdr:row>
      <xdr:rowOff>161925</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409575</xdr:colOff>
      <xdr:row>78</xdr:row>
      <xdr:rowOff>76200</xdr:rowOff>
    </xdr:from>
    <xdr:to>
      <xdr:col>12</xdr:col>
      <xdr:colOff>104775</xdr:colOff>
      <xdr:row>92</xdr:row>
      <xdr:rowOff>152400</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123825</xdr:colOff>
      <xdr:row>78</xdr:row>
      <xdr:rowOff>76200</xdr:rowOff>
    </xdr:from>
    <xdr:to>
      <xdr:col>19</xdr:col>
      <xdr:colOff>428625</xdr:colOff>
      <xdr:row>92</xdr:row>
      <xdr:rowOff>152400</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466726</xdr:colOff>
      <xdr:row>78</xdr:row>
      <xdr:rowOff>76200</xdr:rowOff>
    </xdr:from>
    <xdr:to>
      <xdr:col>26</xdr:col>
      <xdr:colOff>771526</xdr:colOff>
      <xdr:row>92</xdr:row>
      <xdr:rowOff>152400</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66675</xdr:colOff>
      <xdr:row>92</xdr:row>
      <xdr:rowOff>180975</xdr:rowOff>
    </xdr:from>
    <xdr:to>
      <xdr:col>4</xdr:col>
      <xdr:colOff>390525</xdr:colOff>
      <xdr:row>107</xdr:row>
      <xdr:rowOff>66675</xdr:rowOff>
    </xdr:to>
    <xdr:graphicFrame macro="">
      <xdr:nvGraphicFramePr>
        <xdr:cNvPr id="11" name="Diagra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409575</xdr:colOff>
      <xdr:row>92</xdr:row>
      <xdr:rowOff>180975</xdr:rowOff>
    </xdr:from>
    <xdr:to>
      <xdr:col>12</xdr:col>
      <xdr:colOff>104775</xdr:colOff>
      <xdr:row>107</xdr:row>
      <xdr:rowOff>66675</xdr:rowOff>
    </xdr:to>
    <xdr:graphicFrame macro="">
      <xdr:nvGraphicFramePr>
        <xdr:cNvPr id="12" name="Diagra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85725</xdr:colOff>
      <xdr:row>122</xdr:row>
      <xdr:rowOff>19050</xdr:rowOff>
    </xdr:from>
    <xdr:to>
      <xdr:col>4</xdr:col>
      <xdr:colOff>409575</xdr:colOff>
      <xdr:row>136</xdr:row>
      <xdr:rowOff>95250</xdr:rowOff>
    </xdr:to>
    <xdr:graphicFrame macro="">
      <xdr:nvGraphicFramePr>
        <xdr:cNvPr id="13" name="Diagra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438150</xdr:colOff>
      <xdr:row>122</xdr:row>
      <xdr:rowOff>9525</xdr:rowOff>
    </xdr:from>
    <xdr:to>
      <xdr:col>12</xdr:col>
      <xdr:colOff>133350</xdr:colOff>
      <xdr:row>136</xdr:row>
      <xdr:rowOff>85725</xdr:rowOff>
    </xdr:to>
    <xdr:graphicFrame macro="">
      <xdr:nvGraphicFramePr>
        <xdr:cNvPr id="14" name="Diagra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1266825</xdr:colOff>
      <xdr:row>15</xdr:row>
      <xdr:rowOff>152400</xdr:rowOff>
    </xdr:from>
    <xdr:to>
      <xdr:col>32</xdr:col>
      <xdr:colOff>561975</xdr:colOff>
      <xdr:row>30</xdr:row>
      <xdr:rowOff>38100</xdr:rowOff>
    </xdr:to>
    <xdr:graphicFrame macro="">
      <xdr:nvGraphicFramePr>
        <xdr:cNvPr id="15" name="Diagra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123825</xdr:colOff>
      <xdr:row>1</xdr:row>
      <xdr:rowOff>28575</xdr:rowOff>
    </xdr:from>
    <xdr:to>
      <xdr:col>21</xdr:col>
      <xdr:colOff>428625</xdr:colOff>
      <xdr:row>15</xdr:row>
      <xdr:rowOff>104775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447674</xdr:colOff>
      <xdr:row>1</xdr:row>
      <xdr:rowOff>28575</xdr:rowOff>
    </xdr:from>
    <xdr:to>
      <xdr:col>30</xdr:col>
      <xdr:colOff>514349</xdr:colOff>
      <xdr:row>15</xdr:row>
      <xdr:rowOff>104775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133350</xdr:colOff>
      <xdr:row>15</xdr:row>
      <xdr:rowOff>142875</xdr:rowOff>
    </xdr:from>
    <xdr:to>
      <xdr:col>23</xdr:col>
      <xdr:colOff>38100</xdr:colOff>
      <xdr:row>30</xdr:row>
      <xdr:rowOff>28575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66674</xdr:colOff>
      <xdr:row>15</xdr:row>
      <xdr:rowOff>133350</xdr:rowOff>
    </xdr:from>
    <xdr:to>
      <xdr:col>32</xdr:col>
      <xdr:colOff>19049</xdr:colOff>
      <xdr:row>30</xdr:row>
      <xdr:rowOff>19050</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133349</xdr:colOff>
      <xdr:row>30</xdr:row>
      <xdr:rowOff>47625</xdr:rowOff>
    </xdr:from>
    <xdr:to>
      <xdr:col>23</xdr:col>
      <xdr:colOff>28574</xdr:colOff>
      <xdr:row>44</xdr:row>
      <xdr:rowOff>123825</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47625</xdr:colOff>
      <xdr:row>30</xdr:row>
      <xdr:rowOff>47625</xdr:rowOff>
    </xdr:from>
    <xdr:to>
      <xdr:col>32</xdr:col>
      <xdr:colOff>28575</xdr:colOff>
      <xdr:row>44</xdr:row>
      <xdr:rowOff>123825</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25</xdr:col>
      <xdr:colOff>161925</xdr:colOff>
      <xdr:row>36</xdr:row>
      <xdr:rowOff>133350</xdr:rowOff>
    </xdr:from>
    <xdr:to>
      <xdr:col>29</xdr:col>
      <xdr:colOff>647700</xdr:colOff>
      <xdr:row>46</xdr:row>
      <xdr:rowOff>876300</xdr:rowOff>
    </xdr:to>
    <xdr:graphicFrame macro="">
      <xdr:nvGraphicFramePr>
        <xdr:cNvPr id="13" name="Diagra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702469</xdr:colOff>
      <xdr:row>36</xdr:row>
      <xdr:rowOff>140494</xdr:rowOff>
    </xdr:from>
    <xdr:to>
      <xdr:col>34</xdr:col>
      <xdr:colOff>547688</xdr:colOff>
      <xdr:row>46</xdr:row>
      <xdr:rowOff>883444</xdr:rowOff>
    </xdr:to>
    <xdr:graphicFrame macro="">
      <xdr:nvGraphicFramePr>
        <xdr:cNvPr id="14" name="Diagra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595312</xdr:colOff>
      <xdr:row>36</xdr:row>
      <xdr:rowOff>140494</xdr:rowOff>
    </xdr:from>
    <xdr:to>
      <xdr:col>39</xdr:col>
      <xdr:colOff>261937</xdr:colOff>
      <xdr:row>46</xdr:row>
      <xdr:rowOff>883444</xdr:rowOff>
    </xdr:to>
    <xdr:graphicFrame macro="">
      <xdr:nvGraphicFramePr>
        <xdr:cNvPr id="15" name="Diagra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321469</xdr:colOff>
      <xdr:row>36</xdr:row>
      <xdr:rowOff>128587</xdr:rowOff>
    </xdr:from>
    <xdr:to>
      <xdr:col>44</xdr:col>
      <xdr:colOff>297656</xdr:colOff>
      <xdr:row>46</xdr:row>
      <xdr:rowOff>871537</xdr:rowOff>
    </xdr:to>
    <xdr:graphicFrame macro="">
      <xdr:nvGraphicFramePr>
        <xdr:cNvPr id="16" name="Diagra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59532</xdr:colOff>
      <xdr:row>43</xdr:row>
      <xdr:rowOff>80961</xdr:rowOff>
    </xdr:from>
    <xdr:to>
      <xdr:col>10</xdr:col>
      <xdr:colOff>59532</xdr:colOff>
      <xdr:row>51</xdr:row>
      <xdr:rowOff>157161</xdr:rowOff>
    </xdr:to>
    <xdr:graphicFrame macro="">
      <xdr:nvGraphicFramePr>
        <xdr:cNvPr id="17" name="Diagra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261938</xdr:colOff>
      <xdr:row>43</xdr:row>
      <xdr:rowOff>92868</xdr:rowOff>
    </xdr:from>
    <xdr:to>
      <xdr:col>24</xdr:col>
      <xdr:colOff>202407</xdr:colOff>
      <xdr:row>51</xdr:row>
      <xdr:rowOff>169068</xdr:rowOff>
    </xdr:to>
    <xdr:graphicFrame macro="">
      <xdr:nvGraphicFramePr>
        <xdr:cNvPr id="18" name="Diagra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107156</xdr:colOff>
      <xdr:row>43</xdr:row>
      <xdr:rowOff>92868</xdr:rowOff>
    </xdr:from>
    <xdr:to>
      <xdr:col>17</xdr:col>
      <xdr:colOff>214312</xdr:colOff>
      <xdr:row>51</xdr:row>
      <xdr:rowOff>169068</xdr:rowOff>
    </xdr:to>
    <xdr:graphicFrame macro="">
      <xdr:nvGraphicFramePr>
        <xdr:cNvPr id="19" name="Diagra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57150</xdr:colOff>
      <xdr:row>13</xdr:row>
      <xdr:rowOff>47624</xdr:rowOff>
    </xdr:from>
    <xdr:to>
      <xdr:col>16</xdr:col>
      <xdr:colOff>600075</xdr:colOff>
      <xdr:row>38</xdr:row>
      <xdr:rowOff>114299</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xdr:col>
      <xdr:colOff>85725</xdr:colOff>
      <xdr:row>17</xdr:row>
      <xdr:rowOff>4705350</xdr:rowOff>
    </xdr:from>
    <xdr:to>
      <xdr:col>5</xdr:col>
      <xdr:colOff>142875</xdr:colOff>
      <xdr:row>30</xdr:row>
      <xdr:rowOff>19050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12</xdr:row>
      <xdr:rowOff>85725</xdr:rowOff>
    </xdr:from>
    <xdr:to>
      <xdr:col>14</xdr:col>
      <xdr:colOff>400050</xdr:colOff>
      <xdr:row>17</xdr:row>
      <xdr:rowOff>1876425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76200</xdr:colOff>
      <xdr:row>12</xdr:row>
      <xdr:rowOff>76200</xdr:rowOff>
    </xdr:from>
    <xdr:to>
      <xdr:col>5</xdr:col>
      <xdr:colOff>133350</xdr:colOff>
      <xdr:row>17</xdr:row>
      <xdr:rowOff>1866900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76200</xdr:colOff>
      <xdr:row>17</xdr:row>
      <xdr:rowOff>1914525</xdr:rowOff>
    </xdr:from>
    <xdr:to>
      <xdr:col>5</xdr:col>
      <xdr:colOff>133350</xdr:colOff>
      <xdr:row>17</xdr:row>
      <xdr:rowOff>4657725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180975</xdr:colOff>
      <xdr:row>17</xdr:row>
      <xdr:rowOff>1924050</xdr:rowOff>
    </xdr:from>
    <xdr:to>
      <xdr:col>14</xdr:col>
      <xdr:colOff>409575</xdr:colOff>
      <xdr:row>17</xdr:row>
      <xdr:rowOff>4667250</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190500</xdr:colOff>
      <xdr:row>17</xdr:row>
      <xdr:rowOff>4705350</xdr:rowOff>
    </xdr:from>
    <xdr:to>
      <xdr:col>14</xdr:col>
      <xdr:colOff>419100</xdr:colOff>
      <xdr:row>30</xdr:row>
      <xdr:rowOff>19050</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66675</xdr:colOff>
      <xdr:row>7</xdr:row>
      <xdr:rowOff>85725</xdr:rowOff>
    </xdr:from>
    <xdr:to>
      <xdr:col>23</xdr:col>
      <xdr:colOff>371475</xdr:colOff>
      <xdr:row>17</xdr:row>
      <xdr:rowOff>914400</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85725</xdr:colOff>
      <xdr:row>17</xdr:row>
      <xdr:rowOff>971550</xdr:rowOff>
    </xdr:from>
    <xdr:to>
      <xdr:col>23</xdr:col>
      <xdr:colOff>390525</xdr:colOff>
      <xdr:row>17</xdr:row>
      <xdr:rowOff>3714750</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95250</xdr:colOff>
      <xdr:row>17</xdr:row>
      <xdr:rowOff>3752850</xdr:rowOff>
    </xdr:from>
    <xdr:to>
      <xdr:col>23</xdr:col>
      <xdr:colOff>400050</xdr:colOff>
      <xdr:row>25</xdr:row>
      <xdr:rowOff>19050</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30</xdr:col>
      <xdr:colOff>57150</xdr:colOff>
      <xdr:row>15</xdr:row>
      <xdr:rowOff>152400</xdr:rowOff>
    </xdr:from>
    <xdr:to>
      <xdr:col>34</xdr:col>
      <xdr:colOff>428625</xdr:colOff>
      <xdr:row>23</xdr:row>
      <xdr:rowOff>419100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466725</xdr:colOff>
      <xdr:row>15</xdr:row>
      <xdr:rowOff>142875</xdr:rowOff>
    </xdr:from>
    <xdr:to>
      <xdr:col>42</xdr:col>
      <xdr:colOff>161925</xdr:colOff>
      <xdr:row>23</xdr:row>
      <xdr:rowOff>409575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485775</xdr:colOff>
      <xdr:row>23</xdr:row>
      <xdr:rowOff>457200</xdr:rowOff>
    </xdr:from>
    <xdr:to>
      <xdr:col>42</xdr:col>
      <xdr:colOff>180975</xdr:colOff>
      <xdr:row>33</xdr:row>
      <xdr:rowOff>152400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485775</xdr:colOff>
      <xdr:row>33</xdr:row>
      <xdr:rowOff>180975</xdr:rowOff>
    </xdr:from>
    <xdr:to>
      <xdr:col>42</xdr:col>
      <xdr:colOff>180975</xdr:colOff>
      <xdr:row>48</xdr:row>
      <xdr:rowOff>66675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57150</xdr:colOff>
      <xdr:row>15</xdr:row>
      <xdr:rowOff>28575</xdr:rowOff>
    </xdr:from>
    <xdr:to>
      <xdr:col>7</xdr:col>
      <xdr:colOff>438150</xdr:colOff>
      <xdr:row>23</xdr:row>
      <xdr:rowOff>295275</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9525</xdr:colOff>
      <xdr:row>15</xdr:row>
      <xdr:rowOff>38100</xdr:rowOff>
    </xdr:from>
    <xdr:to>
      <xdr:col>16</xdr:col>
      <xdr:colOff>276225</xdr:colOff>
      <xdr:row>23</xdr:row>
      <xdr:rowOff>304800</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28575</xdr:colOff>
      <xdr:row>23</xdr:row>
      <xdr:rowOff>352425</xdr:rowOff>
    </xdr:from>
    <xdr:to>
      <xdr:col>16</xdr:col>
      <xdr:colOff>295275</xdr:colOff>
      <xdr:row>33</xdr:row>
      <xdr:rowOff>47625</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76200</xdr:colOff>
      <xdr:row>139</xdr:row>
      <xdr:rowOff>57150</xdr:rowOff>
    </xdr:from>
    <xdr:to>
      <xdr:col>8</xdr:col>
      <xdr:colOff>161925</xdr:colOff>
      <xdr:row>153</xdr:row>
      <xdr:rowOff>133350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139</xdr:row>
      <xdr:rowOff>66675</xdr:rowOff>
    </xdr:from>
    <xdr:to>
      <xdr:col>14</xdr:col>
      <xdr:colOff>209550</xdr:colOff>
      <xdr:row>153</xdr:row>
      <xdr:rowOff>142875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38100</xdr:colOff>
      <xdr:row>75</xdr:row>
      <xdr:rowOff>76200</xdr:rowOff>
    </xdr:from>
    <xdr:to>
      <xdr:col>19</xdr:col>
      <xdr:colOff>209550</xdr:colOff>
      <xdr:row>89</xdr:row>
      <xdr:rowOff>152400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247650</xdr:colOff>
      <xdr:row>75</xdr:row>
      <xdr:rowOff>66675</xdr:rowOff>
    </xdr:from>
    <xdr:to>
      <xdr:col>26</xdr:col>
      <xdr:colOff>171450</xdr:colOff>
      <xdr:row>89</xdr:row>
      <xdr:rowOff>142875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57150</xdr:colOff>
      <xdr:row>21</xdr:row>
      <xdr:rowOff>76200</xdr:rowOff>
    </xdr:from>
    <xdr:to>
      <xdr:col>39</xdr:col>
      <xdr:colOff>361950</xdr:colOff>
      <xdr:row>35</xdr:row>
      <xdr:rowOff>152400</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390525</xdr:colOff>
      <xdr:row>21</xdr:row>
      <xdr:rowOff>76200</xdr:rowOff>
    </xdr:from>
    <xdr:to>
      <xdr:col>47</xdr:col>
      <xdr:colOff>371475</xdr:colOff>
      <xdr:row>35</xdr:row>
      <xdr:rowOff>152400</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xdr:col>
      <xdr:colOff>419100</xdr:colOff>
      <xdr:row>6</xdr:row>
      <xdr:rowOff>47625</xdr:rowOff>
    </xdr:from>
    <xdr:to>
      <xdr:col>7</xdr:col>
      <xdr:colOff>419100</xdr:colOff>
      <xdr:row>20</xdr:row>
      <xdr:rowOff>123825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619125</xdr:colOff>
      <xdr:row>21</xdr:row>
      <xdr:rowOff>95250</xdr:rowOff>
    </xdr:from>
    <xdr:to>
      <xdr:col>17</xdr:col>
      <xdr:colOff>571500</xdr:colOff>
      <xdr:row>35</xdr:row>
      <xdr:rowOff>171450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628650</xdr:colOff>
      <xdr:row>36</xdr:row>
      <xdr:rowOff>9525</xdr:rowOff>
    </xdr:from>
    <xdr:to>
      <xdr:col>17</xdr:col>
      <xdr:colOff>581025</xdr:colOff>
      <xdr:row>50</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628650</xdr:colOff>
      <xdr:row>50</xdr:row>
      <xdr:rowOff>123825</xdr:rowOff>
    </xdr:from>
    <xdr:to>
      <xdr:col>17</xdr:col>
      <xdr:colOff>581025</xdr:colOff>
      <xdr:row>65</xdr:row>
      <xdr:rowOff>9525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38100</xdr:colOff>
      <xdr:row>10</xdr:row>
      <xdr:rowOff>47625</xdr:rowOff>
    </xdr:from>
    <xdr:to>
      <xdr:col>33</xdr:col>
      <xdr:colOff>590550</xdr:colOff>
      <xdr:row>24</xdr:row>
      <xdr:rowOff>123825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47625</xdr:colOff>
      <xdr:row>10</xdr:row>
      <xdr:rowOff>38100</xdr:rowOff>
    </xdr:from>
    <xdr:to>
      <xdr:col>41</xdr:col>
      <xdr:colOff>352425</xdr:colOff>
      <xdr:row>24</xdr:row>
      <xdr:rowOff>114300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390525</xdr:colOff>
      <xdr:row>10</xdr:row>
      <xdr:rowOff>28575</xdr:rowOff>
    </xdr:from>
    <xdr:to>
      <xdr:col>49</xdr:col>
      <xdr:colOff>85725</xdr:colOff>
      <xdr:row>24</xdr:row>
      <xdr:rowOff>104775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38100</xdr:colOff>
      <xdr:row>24</xdr:row>
      <xdr:rowOff>161925</xdr:rowOff>
    </xdr:from>
    <xdr:to>
      <xdr:col>41</xdr:col>
      <xdr:colOff>342900</xdr:colOff>
      <xdr:row>39</xdr:row>
      <xdr:rowOff>47625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381000</xdr:colOff>
      <xdr:row>24</xdr:row>
      <xdr:rowOff>161925</xdr:rowOff>
    </xdr:from>
    <xdr:to>
      <xdr:col>49</xdr:col>
      <xdr:colOff>76200</xdr:colOff>
      <xdr:row>39</xdr:row>
      <xdr:rowOff>47625</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66675</xdr:colOff>
      <xdr:row>0</xdr:row>
      <xdr:rowOff>47625</xdr:rowOff>
    </xdr:from>
    <xdr:to>
      <xdr:col>17</xdr:col>
      <xdr:colOff>371475</xdr:colOff>
      <xdr:row>14</xdr:row>
      <xdr:rowOff>76200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66675</xdr:colOff>
      <xdr:row>14</xdr:row>
      <xdr:rowOff>123825</xdr:rowOff>
    </xdr:from>
    <xdr:to>
      <xdr:col>17</xdr:col>
      <xdr:colOff>371475</xdr:colOff>
      <xdr:row>29</xdr:row>
      <xdr:rowOff>9525</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20</xdr:col>
      <xdr:colOff>395458</xdr:colOff>
      <xdr:row>53</xdr:row>
      <xdr:rowOff>152400</xdr:rowOff>
    </xdr:to>
    <xdr:pic>
      <xdr:nvPicPr>
        <xdr:cNvPr id="2" name="Bildobjekt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67750" y="190500"/>
          <a:ext cx="7101058" cy="10058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xdr:colOff>
      <xdr:row>6</xdr:row>
      <xdr:rowOff>95250</xdr:rowOff>
    </xdr:from>
    <xdr:to>
      <xdr:col>8</xdr:col>
      <xdr:colOff>400050</xdr:colOff>
      <xdr:row>17</xdr:row>
      <xdr:rowOff>171450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447675</xdr:colOff>
      <xdr:row>6</xdr:row>
      <xdr:rowOff>95250</xdr:rowOff>
    </xdr:from>
    <xdr:to>
      <xdr:col>17</xdr:col>
      <xdr:colOff>85725</xdr:colOff>
      <xdr:row>17</xdr:row>
      <xdr:rowOff>171450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142875</xdr:colOff>
      <xdr:row>6</xdr:row>
      <xdr:rowOff>95250</xdr:rowOff>
    </xdr:from>
    <xdr:to>
      <xdr:col>24</xdr:col>
      <xdr:colOff>514350</xdr:colOff>
      <xdr:row>17</xdr:row>
      <xdr:rowOff>171450</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23</xdr:col>
      <xdr:colOff>166687</xdr:colOff>
      <xdr:row>0</xdr:row>
      <xdr:rowOff>104775</xdr:rowOff>
    </xdr:from>
    <xdr:to>
      <xdr:col>30</xdr:col>
      <xdr:colOff>488156</xdr:colOff>
      <xdr:row>14</xdr:row>
      <xdr:rowOff>133350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166687</xdr:colOff>
      <xdr:row>14</xdr:row>
      <xdr:rowOff>164306</xdr:rowOff>
    </xdr:from>
    <xdr:to>
      <xdr:col>30</xdr:col>
      <xdr:colOff>488156</xdr:colOff>
      <xdr:row>29</xdr:row>
      <xdr:rowOff>26193</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154781</xdr:colOff>
      <xdr:row>29</xdr:row>
      <xdr:rowOff>80962</xdr:rowOff>
    </xdr:from>
    <xdr:to>
      <xdr:col>30</xdr:col>
      <xdr:colOff>476250</xdr:colOff>
      <xdr:row>43</xdr:row>
      <xdr:rowOff>73819</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166687</xdr:colOff>
      <xdr:row>43</xdr:row>
      <xdr:rowOff>104775</xdr:rowOff>
    </xdr:from>
    <xdr:to>
      <xdr:col>30</xdr:col>
      <xdr:colOff>488156</xdr:colOff>
      <xdr:row>57</xdr:row>
      <xdr:rowOff>169068</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55</xdr:col>
      <xdr:colOff>95251</xdr:colOff>
      <xdr:row>0</xdr:row>
      <xdr:rowOff>80963</xdr:rowOff>
    </xdr:from>
    <xdr:to>
      <xdr:col>62</xdr:col>
      <xdr:colOff>416719</xdr:colOff>
      <xdr:row>14</xdr:row>
      <xdr:rowOff>109538</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55</xdr:col>
      <xdr:colOff>95250</xdr:colOff>
      <xdr:row>14</xdr:row>
      <xdr:rowOff>152401</xdr:rowOff>
    </xdr:from>
    <xdr:to>
      <xdr:col>62</xdr:col>
      <xdr:colOff>416718</xdr:colOff>
      <xdr:row>29</xdr:row>
      <xdr:rowOff>14288</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47625</xdr:colOff>
      <xdr:row>14</xdr:row>
      <xdr:rowOff>152400</xdr:rowOff>
    </xdr:from>
    <xdr:to>
      <xdr:col>39</xdr:col>
      <xdr:colOff>369094</xdr:colOff>
      <xdr:row>29</xdr:row>
      <xdr:rowOff>14287</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39</xdr:col>
      <xdr:colOff>464343</xdr:colOff>
      <xdr:row>14</xdr:row>
      <xdr:rowOff>152400</xdr:rowOff>
    </xdr:from>
    <xdr:to>
      <xdr:col>47</xdr:col>
      <xdr:colOff>178593</xdr:colOff>
      <xdr:row>29</xdr:row>
      <xdr:rowOff>14287</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47</xdr:col>
      <xdr:colOff>273843</xdr:colOff>
      <xdr:row>14</xdr:row>
      <xdr:rowOff>164307</xdr:rowOff>
    </xdr:from>
    <xdr:to>
      <xdr:col>54</xdr:col>
      <xdr:colOff>595311</xdr:colOff>
      <xdr:row>29</xdr:row>
      <xdr:rowOff>26194</xdr:rowOff>
    </xdr:to>
    <xdr:graphicFrame macro="">
      <xdr:nvGraphicFramePr>
        <xdr:cNvPr id="10" name="Diagra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39</xdr:col>
      <xdr:colOff>452438</xdr:colOff>
      <xdr:row>44</xdr:row>
      <xdr:rowOff>104775</xdr:rowOff>
    </xdr:from>
    <xdr:to>
      <xdr:col>47</xdr:col>
      <xdr:colOff>166688</xdr:colOff>
      <xdr:row>58</xdr:row>
      <xdr:rowOff>169068</xdr:rowOff>
    </xdr:to>
    <xdr:graphicFrame macro="">
      <xdr:nvGraphicFramePr>
        <xdr:cNvPr id="11" name="Diagra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71437</xdr:colOff>
      <xdr:row>44</xdr:row>
      <xdr:rowOff>104775</xdr:rowOff>
    </xdr:from>
    <xdr:to>
      <xdr:col>39</xdr:col>
      <xdr:colOff>392906</xdr:colOff>
      <xdr:row>58</xdr:row>
      <xdr:rowOff>169068</xdr:rowOff>
    </xdr:to>
    <xdr:graphicFrame macro="">
      <xdr:nvGraphicFramePr>
        <xdr:cNvPr id="12" name="Diagra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47</xdr:col>
      <xdr:colOff>238126</xdr:colOff>
      <xdr:row>44</xdr:row>
      <xdr:rowOff>104775</xdr:rowOff>
    </xdr:from>
    <xdr:to>
      <xdr:col>54</xdr:col>
      <xdr:colOff>559594</xdr:colOff>
      <xdr:row>58</xdr:row>
      <xdr:rowOff>169068</xdr:rowOff>
    </xdr:to>
    <xdr:graphicFrame macro="">
      <xdr:nvGraphicFramePr>
        <xdr:cNvPr id="13" name="Diagram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55</xdr:col>
      <xdr:colOff>0</xdr:colOff>
      <xdr:row>44</xdr:row>
      <xdr:rowOff>92869</xdr:rowOff>
    </xdr:from>
    <xdr:to>
      <xdr:col>62</xdr:col>
      <xdr:colOff>321468</xdr:colOff>
      <xdr:row>58</xdr:row>
      <xdr:rowOff>157162</xdr:rowOff>
    </xdr:to>
    <xdr:graphicFrame macro="">
      <xdr:nvGraphicFramePr>
        <xdr:cNvPr id="14" name="Diagra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71437</xdr:colOff>
      <xdr:row>65</xdr:row>
      <xdr:rowOff>152399</xdr:rowOff>
    </xdr:from>
    <xdr:to>
      <xdr:col>39</xdr:col>
      <xdr:colOff>392906</xdr:colOff>
      <xdr:row>80</xdr:row>
      <xdr:rowOff>38099</xdr:rowOff>
    </xdr:to>
    <xdr:graphicFrame macro="">
      <xdr:nvGraphicFramePr>
        <xdr:cNvPr id="15" name="Diagram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39</xdr:col>
      <xdr:colOff>452438</xdr:colOff>
      <xdr:row>65</xdr:row>
      <xdr:rowOff>152400</xdr:rowOff>
    </xdr:from>
    <xdr:to>
      <xdr:col>47</xdr:col>
      <xdr:colOff>166688</xdr:colOff>
      <xdr:row>80</xdr:row>
      <xdr:rowOff>38100</xdr:rowOff>
    </xdr:to>
    <xdr:graphicFrame macro="">
      <xdr:nvGraphicFramePr>
        <xdr:cNvPr id="16" name="Diagra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57150</xdr:colOff>
      <xdr:row>14</xdr:row>
      <xdr:rowOff>47625</xdr:rowOff>
    </xdr:from>
    <xdr:to>
      <xdr:col>8</xdr:col>
      <xdr:colOff>190500</xdr:colOff>
      <xdr:row>25</xdr:row>
      <xdr:rowOff>123825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14</xdr:row>
      <xdr:rowOff>47625</xdr:rowOff>
    </xdr:from>
    <xdr:to>
      <xdr:col>16</xdr:col>
      <xdr:colOff>352425</xdr:colOff>
      <xdr:row>25</xdr:row>
      <xdr:rowOff>123825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76200</xdr:colOff>
      <xdr:row>9</xdr:row>
      <xdr:rowOff>95250</xdr:rowOff>
    </xdr:from>
    <xdr:to>
      <xdr:col>20</xdr:col>
      <xdr:colOff>381000</xdr:colOff>
      <xdr:row>14</xdr:row>
      <xdr:rowOff>1885950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xdr:colOff>
      <xdr:row>14</xdr:row>
      <xdr:rowOff>1924050</xdr:rowOff>
    </xdr:from>
    <xdr:to>
      <xdr:col>20</xdr:col>
      <xdr:colOff>371475</xdr:colOff>
      <xdr:row>24</xdr:row>
      <xdr:rowOff>95250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409575</xdr:colOff>
      <xdr:row>9</xdr:row>
      <xdr:rowOff>85725</xdr:rowOff>
    </xdr:from>
    <xdr:to>
      <xdr:col>28</xdr:col>
      <xdr:colOff>104775</xdr:colOff>
      <xdr:row>14</xdr:row>
      <xdr:rowOff>1876425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409575</xdr:colOff>
      <xdr:row>14</xdr:row>
      <xdr:rowOff>1914525</xdr:rowOff>
    </xdr:from>
    <xdr:to>
      <xdr:col>28</xdr:col>
      <xdr:colOff>104775</xdr:colOff>
      <xdr:row>24</xdr:row>
      <xdr:rowOff>85725</xdr:rowOff>
    </xdr:to>
    <xdr:graphicFrame macro="">
      <xdr:nvGraphicFramePr>
        <xdr:cNvPr id="5" name="Diagra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419100</xdr:colOff>
      <xdr:row>24</xdr:row>
      <xdr:rowOff>123825</xdr:rowOff>
    </xdr:from>
    <xdr:to>
      <xdr:col>28</xdr:col>
      <xdr:colOff>114300</xdr:colOff>
      <xdr:row>39</xdr:row>
      <xdr:rowOff>9525</xdr:rowOff>
    </xdr:to>
    <xdr:graphicFrame macro="">
      <xdr:nvGraphicFramePr>
        <xdr:cNvPr id="6" name="Diagra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123825</xdr:colOff>
      <xdr:row>25</xdr:row>
      <xdr:rowOff>66675</xdr:rowOff>
    </xdr:from>
    <xdr:to>
      <xdr:col>10</xdr:col>
      <xdr:colOff>66675</xdr:colOff>
      <xdr:row>39</xdr:row>
      <xdr:rowOff>142875</xdr:rowOff>
    </xdr:to>
    <xdr:graphicFrame macro="">
      <xdr:nvGraphicFramePr>
        <xdr:cNvPr id="7" name="Diagra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123825</xdr:colOff>
      <xdr:row>25</xdr:row>
      <xdr:rowOff>76200</xdr:rowOff>
    </xdr:from>
    <xdr:to>
      <xdr:col>17</xdr:col>
      <xdr:colOff>219075</xdr:colOff>
      <xdr:row>39</xdr:row>
      <xdr:rowOff>152400</xdr:rowOff>
    </xdr:to>
    <xdr:graphicFrame macro="">
      <xdr:nvGraphicFramePr>
        <xdr:cNvPr id="8" name="Diagra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190500</xdr:colOff>
      <xdr:row>14</xdr:row>
      <xdr:rowOff>1400175</xdr:rowOff>
    </xdr:from>
    <xdr:to>
      <xdr:col>10</xdr:col>
      <xdr:colOff>133350</xdr:colOff>
      <xdr:row>21</xdr:row>
      <xdr:rowOff>142875</xdr:rowOff>
    </xdr:to>
    <xdr:graphicFrame macro="">
      <xdr:nvGraphicFramePr>
        <xdr:cNvPr id="9" name="Diagra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tema">
  <a:themeElements>
    <a:clrScheme name="Jordbruksverket">
      <a:dk1>
        <a:sysClr val="windowText" lastClr="000000"/>
      </a:dk1>
      <a:lt1>
        <a:sysClr val="window" lastClr="FFFFFF"/>
      </a:lt1>
      <a:dk2>
        <a:srgbClr val="93C01B"/>
      </a:dk2>
      <a:lt2>
        <a:srgbClr val="E0DDC4"/>
      </a:lt2>
      <a:accent1>
        <a:srgbClr val="85BCE9"/>
      </a:accent1>
      <a:accent2>
        <a:srgbClr val="E9CD04"/>
      </a:accent2>
      <a:accent3>
        <a:srgbClr val="CBD328"/>
      </a:accent3>
      <a:accent4>
        <a:srgbClr val="63939C"/>
      </a:accent4>
      <a:accent5>
        <a:srgbClr val="DB8E18"/>
      </a:accent5>
      <a:accent6>
        <a:srgbClr val="6E4A00"/>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osefine.rossheim@scb.se" TargetMode="External"/><Relationship Id="rId2" Type="http://schemas.openxmlformats.org/officeDocument/2006/relationships/hyperlink" Target="https://url10.mailanyone.net/v1/?m=1ipTD4-00039U-4v&amp;i=57e1b682&amp;c=680_VJxAUk7OHOdp0Nc8XYWrnHdamZ1gNo_US5a_sdUaaCyEz9sBP09vymSxUG4mt0kgLJ_2IQ4JByyWtMd6GYWJyDiNcJtIOv60EBsw5RO4IpWne-K-RIzS254_I_cvHZduQDhAnXetXz3iUCsBHZibGgAjdIvy1P3fuEFCH_UwSPdZHtArl8yYl9KChwKadr5IIx6aygdVZlqBN4YaNgdnAHVBMyjEXIU6Pe2gibs" TargetMode="External"/><Relationship Id="rId1" Type="http://schemas.openxmlformats.org/officeDocument/2006/relationships/hyperlink" Target="mailto:josefine.rossheim@scb.s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L18" sqref="L18"/>
    </sheetView>
  </sheetViews>
  <sheetFormatPr defaultRowHeight="15" x14ac:dyDescent="0.25"/>
  <cols>
    <col min="1" max="1" width="11.140625" customWidth="1"/>
    <col min="2" max="2" width="26.85546875" customWidth="1"/>
    <col min="5" max="5" width="59.42578125" customWidth="1"/>
  </cols>
  <sheetData>
    <row r="1" spans="1:7" x14ac:dyDescent="0.25">
      <c r="A1" s="30" t="s">
        <v>606</v>
      </c>
      <c r="B1" s="31"/>
      <c r="C1" s="31"/>
      <c r="D1" s="31"/>
      <c r="E1" s="31"/>
      <c r="F1" s="31"/>
      <c r="G1" s="31"/>
    </row>
    <row r="2" spans="1:7" x14ac:dyDescent="0.25">
      <c r="A2" s="31"/>
      <c r="B2" s="31"/>
      <c r="C2" s="31"/>
      <c r="D2" s="31"/>
      <c r="E2" s="31"/>
      <c r="F2" s="31"/>
      <c r="G2" s="31"/>
    </row>
    <row r="3" spans="1:7" x14ac:dyDescent="0.25">
      <c r="A3" s="31"/>
      <c r="B3" s="32" t="s">
        <v>607</v>
      </c>
      <c r="C3" s="32" t="s">
        <v>608</v>
      </c>
      <c r="D3" s="31"/>
      <c r="E3" s="33" t="s">
        <v>609</v>
      </c>
      <c r="F3" s="33" t="s">
        <v>610</v>
      </c>
      <c r="G3" s="31"/>
    </row>
    <row r="4" spans="1:7" x14ac:dyDescent="0.25">
      <c r="A4" s="31"/>
      <c r="B4" s="34" t="s">
        <v>611</v>
      </c>
      <c r="C4" s="35" t="s">
        <v>612</v>
      </c>
      <c r="D4" s="31"/>
      <c r="E4" s="36" t="s">
        <v>613</v>
      </c>
      <c r="F4" s="31" t="s">
        <v>614</v>
      </c>
      <c r="G4" s="31"/>
    </row>
    <row r="5" spans="1:7" x14ac:dyDescent="0.25">
      <c r="A5" s="31"/>
      <c r="B5" s="34" t="s">
        <v>615</v>
      </c>
      <c r="C5" s="35" t="s">
        <v>616</v>
      </c>
      <c r="D5" s="31"/>
      <c r="E5" s="36" t="s">
        <v>617</v>
      </c>
      <c r="F5" s="31" t="s">
        <v>618</v>
      </c>
      <c r="G5" s="31"/>
    </row>
    <row r="6" spans="1:7" x14ac:dyDescent="0.25">
      <c r="A6" s="31"/>
      <c r="B6" s="34" t="s">
        <v>619</v>
      </c>
      <c r="C6" s="35" t="s">
        <v>620</v>
      </c>
      <c r="D6" s="31"/>
      <c r="E6" s="36" t="s">
        <v>621</v>
      </c>
      <c r="F6" s="31" t="s">
        <v>622</v>
      </c>
      <c r="G6" s="31"/>
    </row>
    <row r="7" spans="1:7" x14ac:dyDescent="0.25">
      <c r="A7" s="31"/>
      <c r="B7" s="34" t="s">
        <v>623</v>
      </c>
      <c r="C7" s="35" t="s">
        <v>624</v>
      </c>
      <c r="D7" s="31"/>
      <c r="E7" s="36" t="s">
        <v>625</v>
      </c>
      <c r="F7" s="31" t="s">
        <v>626</v>
      </c>
      <c r="G7" s="31"/>
    </row>
    <row r="8" spans="1:7" x14ac:dyDescent="0.25">
      <c r="A8" s="31"/>
      <c r="B8" s="34" t="s">
        <v>627</v>
      </c>
      <c r="C8" s="35" t="s">
        <v>628</v>
      </c>
      <c r="D8" s="31"/>
      <c r="E8" s="36" t="s">
        <v>629</v>
      </c>
      <c r="F8" s="31" t="s">
        <v>630</v>
      </c>
      <c r="G8" s="31"/>
    </row>
    <row r="9" spans="1:7" x14ac:dyDescent="0.25">
      <c r="A9" s="31"/>
      <c r="B9" s="34" t="s">
        <v>631</v>
      </c>
      <c r="C9" s="35" t="s">
        <v>632</v>
      </c>
      <c r="D9" s="31"/>
      <c r="E9" s="36" t="s">
        <v>633</v>
      </c>
      <c r="F9" s="31" t="s">
        <v>634</v>
      </c>
      <c r="G9" s="31"/>
    </row>
    <row r="10" spans="1:7" x14ac:dyDescent="0.25">
      <c r="A10" s="31"/>
      <c r="B10" s="34" t="s">
        <v>635</v>
      </c>
      <c r="C10" s="35" t="s">
        <v>636</v>
      </c>
      <c r="D10" s="31"/>
      <c r="E10" s="36" t="s">
        <v>637</v>
      </c>
      <c r="F10" s="31" t="s">
        <v>638</v>
      </c>
      <c r="G10" s="31"/>
    </row>
    <row r="11" spans="1:7" x14ac:dyDescent="0.25">
      <c r="A11" s="31"/>
      <c r="B11" s="34" t="s">
        <v>639</v>
      </c>
      <c r="C11" s="35" t="s">
        <v>640</v>
      </c>
      <c r="D11" s="31"/>
      <c r="E11" s="36" t="s">
        <v>641</v>
      </c>
      <c r="F11" s="31" t="s">
        <v>642</v>
      </c>
      <c r="G11" s="31"/>
    </row>
    <row r="12" spans="1:7" x14ac:dyDescent="0.25">
      <c r="A12" s="31"/>
      <c r="B12" s="34" t="s">
        <v>643</v>
      </c>
      <c r="C12" s="35" t="s">
        <v>644</v>
      </c>
      <c r="D12" s="31"/>
      <c r="E12" s="36" t="s">
        <v>471</v>
      </c>
      <c r="F12" s="31" t="s">
        <v>645</v>
      </c>
      <c r="G12" s="31"/>
    </row>
    <row r="13" spans="1:7" x14ac:dyDescent="0.25">
      <c r="A13" s="31"/>
      <c r="B13" s="34" t="s">
        <v>646</v>
      </c>
      <c r="C13" s="35" t="s">
        <v>647</v>
      </c>
      <c r="D13" s="31"/>
      <c r="E13" s="36" t="s">
        <v>648</v>
      </c>
      <c r="F13" s="31" t="s">
        <v>649</v>
      </c>
      <c r="G13" s="31"/>
    </row>
    <row r="14" spans="1:7" x14ac:dyDescent="0.25">
      <c r="A14" s="31"/>
      <c r="B14" s="34" t="s">
        <v>650</v>
      </c>
      <c r="C14" s="35" t="s">
        <v>651</v>
      </c>
      <c r="D14" s="31"/>
      <c r="E14" s="36" t="s">
        <v>652</v>
      </c>
      <c r="F14" s="31" t="s">
        <v>653</v>
      </c>
      <c r="G14" s="31"/>
    </row>
    <row r="15" spans="1:7" x14ac:dyDescent="0.25">
      <c r="A15" s="31"/>
      <c r="B15" s="34" t="s">
        <v>654</v>
      </c>
      <c r="C15" s="35" t="s">
        <v>655</v>
      </c>
      <c r="D15" s="31"/>
      <c r="E15" s="36" t="s">
        <v>656</v>
      </c>
      <c r="F15" s="31" t="s">
        <v>657</v>
      </c>
      <c r="G15" s="31"/>
    </row>
    <row r="16" spans="1:7" x14ac:dyDescent="0.25">
      <c r="A16" s="31"/>
      <c r="B16" s="34" t="s">
        <v>658</v>
      </c>
      <c r="C16" s="35" t="s">
        <v>659</v>
      </c>
      <c r="D16" s="31"/>
      <c r="E16" s="36" t="s">
        <v>660</v>
      </c>
      <c r="F16" s="31" t="s">
        <v>661</v>
      </c>
      <c r="G16" s="31"/>
    </row>
    <row r="17" spans="1:7" x14ac:dyDescent="0.25">
      <c r="A17" s="31"/>
      <c r="B17" s="34" t="s">
        <v>662</v>
      </c>
      <c r="C17" s="35" t="s">
        <v>663</v>
      </c>
      <c r="D17" s="31"/>
      <c r="E17" s="36" t="s">
        <v>664</v>
      </c>
      <c r="F17" s="31" t="s">
        <v>665</v>
      </c>
      <c r="G17" s="31"/>
    </row>
    <row r="18" spans="1:7" x14ac:dyDescent="0.25">
      <c r="A18" s="31"/>
      <c r="B18" s="34" t="s">
        <v>666</v>
      </c>
      <c r="C18" s="35" t="s">
        <v>667</v>
      </c>
      <c r="D18" s="31"/>
      <c r="E18" s="36" t="s">
        <v>668</v>
      </c>
      <c r="F18" s="31" t="s">
        <v>669</v>
      </c>
      <c r="G18" s="31"/>
    </row>
    <row r="19" spans="1:7" x14ac:dyDescent="0.25">
      <c r="A19" s="31"/>
      <c r="B19" s="34" t="s">
        <v>232</v>
      </c>
      <c r="C19" s="35" t="s">
        <v>670</v>
      </c>
      <c r="D19" s="31"/>
      <c r="E19" s="36" t="s">
        <v>671</v>
      </c>
      <c r="F19" s="31" t="s">
        <v>672</v>
      </c>
      <c r="G19" s="31"/>
    </row>
    <row r="20" spans="1:7" x14ac:dyDescent="0.25">
      <c r="A20" s="31"/>
      <c r="B20" s="34" t="s">
        <v>673</v>
      </c>
      <c r="C20" s="35" t="s">
        <v>674</v>
      </c>
      <c r="D20" s="31"/>
      <c r="E20" s="36" t="s">
        <v>675</v>
      </c>
      <c r="F20" s="31" t="s">
        <v>676</v>
      </c>
      <c r="G20" s="31"/>
    </row>
    <row r="21" spans="1:7" x14ac:dyDescent="0.25">
      <c r="A21" s="31"/>
      <c r="B21" s="34" t="s">
        <v>677</v>
      </c>
      <c r="C21" s="35" t="s">
        <v>678</v>
      </c>
      <c r="D21" s="31"/>
      <c r="E21" s="36" t="s">
        <v>679</v>
      </c>
      <c r="F21" s="31" t="s">
        <v>680</v>
      </c>
      <c r="G21" s="31"/>
    </row>
    <row r="22" spans="1:7" x14ac:dyDescent="0.25">
      <c r="A22" s="31"/>
      <c r="B22" s="34" t="s">
        <v>681</v>
      </c>
      <c r="C22" s="35" t="s">
        <v>682</v>
      </c>
      <c r="D22" s="31"/>
      <c r="E22" s="36" t="s">
        <v>683</v>
      </c>
      <c r="F22" s="31"/>
      <c r="G22" s="31"/>
    </row>
    <row r="23" spans="1:7" x14ac:dyDescent="0.25">
      <c r="A23" s="31"/>
      <c r="B23" s="34" t="s">
        <v>684</v>
      </c>
      <c r="C23" s="35" t="s">
        <v>685</v>
      </c>
      <c r="D23" s="31"/>
      <c r="E23" s="36" t="s">
        <v>686</v>
      </c>
      <c r="F23" s="31"/>
      <c r="G23" s="31"/>
    </row>
    <row r="24" spans="1:7" x14ac:dyDescent="0.25">
      <c r="A24" s="31"/>
      <c r="B24" s="34" t="s">
        <v>687</v>
      </c>
      <c r="C24" s="35" t="s">
        <v>688</v>
      </c>
      <c r="D24" s="31"/>
      <c r="E24" s="36" t="s">
        <v>689</v>
      </c>
      <c r="F24" s="31"/>
      <c r="G24" s="31"/>
    </row>
    <row r="25" spans="1:7" x14ac:dyDescent="0.25">
      <c r="A25" s="31"/>
      <c r="B25" s="31"/>
      <c r="C25" s="31"/>
      <c r="D25" s="31"/>
      <c r="E25" s="31"/>
      <c r="F25" s="31"/>
      <c r="G25" s="31"/>
    </row>
    <row r="26" spans="1:7" x14ac:dyDescent="0.25">
      <c r="A26" s="31"/>
      <c r="B26" s="31"/>
      <c r="C26" s="31"/>
      <c r="D26" s="31"/>
      <c r="E26" s="31"/>
      <c r="F26" s="31"/>
      <c r="G26" s="31"/>
    </row>
    <row r="27" spans="1:7" x14ac:dyDescent="0.25">
      <c r="A27" s="31"/>
      <c r="B27" s="31" t="s">
        <v>50</v>
      </c>
      <c r="C27" s="31"/>
      <c r="D27" s="31"/>
      <c r="E27" s="31"/>
      <c r="F27" s="31"/>
      <c r="G27" s="31"/>
    </row>
    <row r="28" spans="1:7" x14ac:dyDescent="0.25">
      <c r="A28" s="31"/>
      <c r="B28" s="31" t="s">
        <v>690</v>
      </c>
      <c r="C28" s="31"/>
      <c r="D28" s="31"/>
      <c r="E28" s="31"/>
      <c r="F28" s="31"/>
      <c r="G28" s="31"/>
    </row>
    <row r="29" spans="1:7" x14ac:dyDescent="0.25">
      <c r="A29" s="31"/>
      <c r="B29" s="31"/>
      <c r="C29" s="31"/>
      <c r="D29" s="31"/>
      <c r="E29" s="31"/>
      <c r="F29" s="31"/>
      <c r="G29" s="31"/>
    </row>
    <row r="30" spans="1:7" x14ac:dyDescent="0.25">
      <c r="A30" s="31"/>
      <c r="B30" s="31" t="s">
        <v>691</v>
      </c>
      <c r="C30" s="31"/>
      <c r="D30" s="31"/>
      <c r="E30" s="31"/>
      <c r="F30" s="31"/>
      <c r="G30" s="31"/>
    </row>
    <row r="31" spans="1:7" x14ac:dyDescent="0.25">
      <c r="A31" s="31"/>
      <c r="B31" s="37" t="s">
        <v>692</v>
      </c>
      <c r="C31" s="31"/>
      <c r="D31" s="31"/>
      <c r="E31" s="31"/>
      <c r="F31" s="31"/>
      <c r="G31" s="31"/>
    </row>
    <row r="32" spans="1:7" x14ac:dyDescent="0.25">
      <c r="A32" s="31"/>
      <c r="B32" s="37" t="s">
        <v>693</v>
      </c>
      <c r="C32" s="31"/>
      <c r="D32" s="31"/>
      <c r="E32" s="31"/>
      <c r="F32" s="31"/>
      <c r="G32" s="31"/>
    </row>
    <row r="33" spans="1:7" x14ac:dyDescent="0.25">
      <c r="A33" s="31"/>
      <c r="B33" s="38" t="s">
        <v>694</v>
      </c>
      <c r="C33" s="31"/>
      <c r="D33" s="31"/>
      <c r="E33" s="31"/>
      <c r="F33" s="31"/>
      <c r="G33" s="31"/>
    </row>
    <row r="34" spans="1:7" x14ac:dyDescent="0.25">
      <c r="A34" s="31"/>
      <c r="B34" s="38" t="s">
        <v>695</v>
      </c>
      <c r="C34" s="31"/>
      <c r="D34" s="31"/>
      <c r="E34" s="31"/>
      <c r="F34" s="31"/>
      <c r="G34" s="31"/>
    </row>
    <row r="35" spans="1:7" x14ac:dyDescent="0.25">
      <c r="A35" s="31"/>
      <c r="B35" s="38" t="s">
        <v>696</v>
      </c>
      <c r="C35" s="31"/>
      <c r="D35" s="31"/>
      <c r="E35" s="31"/>
      <c r="F35" s="31"/>
      <c r="G35" s="31"/>
    </row>
    <row r="36" spans="1:7" x14ac:dyDescent="0.25">
      <c r="A36" s="31"/>
      <c r="B36" s="38" t="s">
        <v>697</v>
      </c>
      <c r="C36" s="31"/>
      <c r="D36" s="31"/>
      <c r="E36" s="31"/>
      <c r="F36" s="31"/>
      <c r="G36" s="31"/>
    </row>
    <row r="37" spans="1:7" x14ac:dyDescent="0.25">
      <c r="A37" s="31"/>
      <c r="B37" s="38" t="s">
        <v>698</v>
      </c>
      <c r="C37" s="31"/>
      <c r="D37" s="31"/>
      <c r="E37" s="31"/>
      <c r="F37" s="31"/>
      <c r="G37" s="31"/>
    </row>
    <row r="38" spans="1:7" x14ac:dyDescent="0.25">
      <c r="A38" s="31"/>
      <c r="B38" s="37" t="s">
        <v>699</v>
      </c>
      <c r="C38" s="31"/>
      <c r="D38" s="31"/>
      <c r="E38" s="31"/>
      <c r="F38" s="31"/>
      <c r="G38" s="31"/>
    </row>
    <row r="39" spans="1:7" x14ac:dyDescent="0.25">
      <c r="A39" s="31"/>
      <c r="B39" s="31"/>
      <c r="C39" s="31"/>
      <c r="D39" s="31"/>
      <c r="E39" s="31"/>
      <c r="F39" s="31"/>
      <c r="G39" s="31"/>
    </row>
    <row r="40" spans="1:7" x14ac:dyDescent="0.25">
      <c r="A40" s="31"/>
      <c r="B40" s="31"/>
      <c r="C40" s="31"/>
      <c r="D40" s="31"/>
      <c r="E40" s="31"/>
      <c r="F40" s="31"/>
      <c r="G40" s="31"/>
    </row>
    <row r="41" spans="1:7" x14ac:dyDescent="0.25">
      <c r="A41" s="31"/>
      <c r="B41" s="31"/>
      <c r="C41" s="31"/>
      <c r="D41" s="31"/>
      <c r="E41" s="31"/>
      <c r="F41" s="31"/>
      <c r="G41" s="31"/>
    </row>
    <row r="42" spans="1:7" x14ac:dyDescent="0.25">
      <c r="A42" s="31"/>
      <c r="B42" s="31"/>
      <c r="C42" s="31"/>
      <c r="D42" s="31"/>
      <c r="E42" s="31"/>
      <c r="F42" s="31"/>
      <c r="G42" s="31"/>
    </row>
    <row r="43" spans="1:7" x14ac:dyDescent="0.25">
      <c r="A43" s="31"/>
      <c r="B43" s="31"/>
      <c r="C43" s="31"/>
      <c r="D43" s="31"/>
      <c r="E43" s="31"/>
      <c r="F43" s="31"/>
      <c r="G43" s="31"/>
    </row>
  </sheetData>
  <hyperlinks>
    <hyperlink ref="B4" location="'Stockholms län'!A1" display="Stockholms län"/>
    <hyperlink ref="B5" location="'Uppsala län'!A1" display="Uppsala län"/>
    <hyperlink ref="B6" location="'Södermanlands län'!A1" display="Södermanlands län"/>
    <hyperlink ref="B7" location="'Östergötlands län'!A1" display="Östergötlands län"/>
    <hyperlink ref="B8" location="'Jönköpings län'!A1" display="Jönköpings län"/>
    <hyperlink ref="B9" location="'Kronobergs län'!A1" display="Kronobergs län"/>
    <hyperlink ref="B10" location="'Kalmar län'!A1" display="Kalmar län"/>
    <hyperlink ref="B11" location="'Gotlands län'!A1" display="Gotlands län"/>
    <hyperlink ref="B12" location="'Blekinge läng'!A1" display="Blekinge län"/>
    <hyperlink ref="B13" location="'Skåne län'!A1" display="Skåne län"/>
    <hyperlink ref="B14" location="'Hallands län'!A1" display="Hallands län"/>
    <hyperlink ref="B15" location="'Västra Götalands län'!A1" display="Västra Götalands län"/>
    <hyperlink ref="B16" location="'Värmlands län'!A1" display="Värmlands län"/>
    <hyperlink ref="B17" location="'Örebro län'!A1" display="Örebro län"/>
    <hyperlink ref="B18" location="'Västmanlands län'!A1" display="Västmanlands län"/>
    <hyperlink ref="B19" location="'Dalarnas län'!A1" display="Dalarnas län"/>
    <hyperlink ref="B20" location="'Gävleborgs län'!A1" display="Gävleborgs län"/>
    <hyperlink ref="B21" location="'Västernorrlands län'!A1" display="Västernorrlands län"/>
    <hyperlink ref="B22" location="'Jämtlands län'!A1" display="Jämtlands län"/>
    <hyperlink ref="B23" location="'Västerbottens län'!A1" display="Västerbottens län"/>
    <hyperlink ref="B24" location="'Norrbottens län'!A1" display="Norrbottens län"/>
    <hyperlink ref="E4" location="'RR1'!A1" display="Nettoomsättning exkl. punktskatter"/>
    <hyperlink ref="E5" location="'RR2'!A1" display="Öriga rörelseintäkter"/>
    <hyperlink ref="E6" location="'RR4'!A1" display="Kostnader för handelsvaror/råvaror"/>
    <hyperlink ref="E7" location="'RR5'!A1" display="Övriga externa kostnader"/>
    <hyperlink ref="E8" location="'RR6'!A1" display="Personalkostnader"/>
    <hyperlink ref="E9" location="'RR9'!A1" display="Rörelseresultat"/>
    <hyperlink ref="E10" location="'RR16'!A1" display="Löner och andra ersättningar"/>
    <hyperlink ref="E11" location="'RR17'!A1" display="Sociala kostnader och andra personalkostnader"/>
    <hyperlink ref="E12" location="'OV1'!A1" display="Antal arbetsställen"/>
    <hyperlink ref="E13" location="'OV2'!A1" display="Medelantal anställda, FTE"/>
    <hyperlink ref="E14" location="'OV4'!A1" display="Bruttoinvesteringar i maskiner/inventarier"/>
    <hyperlink ref="E15" location="'OV5'!A1" display="Bruttoinvesteringar i byggnader/markanläggningar samt mark"/>
    <hyperlink ref="E16" location="'OV6'!A1" display="Nettoinvesteringar i maskiner/inventarier"/>
    <hyperlink ref="E17" location="'OV7'!A1" display="Nettoinvesteringar i byggnader/markanläggningar samt mark"/>
    <hyperlink ref="E18" location="'OV8'!A1" display="Produktionsvärde"/>
    <hyperlink ref="E19" location="'OV9'!A1" display="Förädlingsvärde"/>
    <hyperlink ref="E20" location="'OV11'!A1" display="Summa bruttoinvesteringar"/>
    <hyperlink ref="E21" location="'OV12'!A1" display="Summa nettoinvesteringar"/>
    <hyperlink ref="E22" location="'Antal anställda'!A1" display="Antal anställda"/>
    <hyperlink ref="E23" location="'Antal verksamheter'!A1" display="Antal verksamheter"/>
    <hyperlink ref="E24" location="Förädlingsvärde!A1" display="Förädlingsvärde i miljoner kronor"/>
    <hyperlink ref="B31" r:id="rId1" display="mailto:josefine.rossheim@scb.se"/>
    <hyperlink ref="B38" r:id="rId2" display="https://url10.mailanyone.net/v1/?m=1ipTD4-00039U-4v&amp;i=57e1b682&amp;c=680_VJxAUk7OHOdp0Nc8XYWrnHdamZ1gNo_US5a_sdUaaCyEz9sBP09vymSxUG4mt0kgLJ_2IQ4JByyWtMd6GYWJyDiNcJtIOv60EBsw5RO4IpWne-K-RIzS254_I_cvHZduQDhAnXetXz3iUCsBHZibGgAjdIvy1P3fuEFCH_UwSPdZHtArl8yYl9KChwKadr5IIx6aygdVZlqBN4YaNgdnAHVBMyjEXIU6Pe2gibs"/>
    <hyperlink ref="B32"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7"/>
  <sheetViews>
    <sheetView topLeftCell="AE33" zoomScaleNormal="100" workbookViewId="0">
      <selection activeCell="BA73" sqref="BA73"/>
    </sheetView>
  </sheetViews>
  <sheetFormatPr defaultColWidth="9.140625" defaultRowHeight="15" x14ac:dyDescent="0.25"/>
  <cols>
    <col min="1" max="1" width="40.7109375" style="2" customWidth="1"/>
    <col min="2" max="2" width="39.140625" style="2" customWidth="1"/>
    <col min="3" max="23" width="7" style="2" customWidth="1"/>
    <col min="24" max="33" width="9.140625" style="2"/>
    <col min="34" max="34" width="18.140625" style="2" customWidth="1"/>
    <col min="35" max="16384" width="9.140625" style="2"/>
  </cols>
  <sheetData>
    <row r="1" spans="1:55" ht="18.75" x14ac:dyDescent="0.3">
      <c r="A1" s="1" t="s">
        <v>109</v>
      </c>
      <c r="AH1" s="40" t="s">
        <v>874</v>
      </c>
    </row>
    <row r="2" spans="1:55" x14ac:dyDescent="0.25">
      <c r="AH2" s="2" t="s">
        <v>255</v>
      </c>
    </row>
    <row r="3" spans="1:55" x14ac:dyDescent="0.25">
      <c r="C3" s="3"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110</v>
      </c>
      <c r="AI3" s="3" t="s">
        <v>1</v>
      </c>
      <c r="AJ3" s="3" t="s">
        <v>2</v>
      </c>
      <c r="AK3" s="3" t="s">
        <v>3</v>
      </c>
      <c r="AL3" s="3" t="s">
        <v>4</v>
      </c>
      <c r="AM3" s="3" t="s">
        <v>5</v>
      </c>
      <c r="AN3" s="3" t="s">
        <v>6</v>
      </c>
      <c r="AO3" s="3" t="s">
        <v>7</v>
      </c>
      <c r="AP3" s="3" t="s">
        <v>8</v>
      </c>
      <c r="AQ3" s="3" t="s">
        <v>9</v>
      </c>
      <c r="AR3" s="3" t="s">
        <v>10</v>
      </c>
      <c r="AS3" s="3" t="s">
        <v>11</v>
      </c>
      <c r="AT3" s="3" t="s">
        <v>12</v>
      </c>
      <c r="AU3" s="3" t="s">
        <v>13</v>
      </c>
      <c r="AV3" s="3" t="s">
        <v>14</v>
      </c>
      <c r="AW3" s="3" t="s">
        <v>15</v>
      </c>
      <c r="AX3" s="3" t="s">
        <v>16</v>
      </c>
      <c r="AY3" s="3" t="s">
        <v>17</v>
      </c>
      <c r="AZ3" s="3" t="s">
        <v>18</v>
      </c>
      <c r="BA3" s="3" t="s">
        <v>19</v>
      </c>
      <c r="BB3" s="3" t="s">
        <v>20</v>
      </c>
      <c r="BC3" s="3" t="s">
        <v>110</v>
      </c>
    </row>
    <row r="4" spans="1:55" x14ac:dyDescent="0.25">
      <c r="A4" s="3" t="s">
        <v>21</v>
      </c>
      <c r="B4" s="3" t="s">
        <v>111</v>
      </c>
      <c r="C4" s="4">
        <v>61948</v>
      </c>
      <c r="D4" s="4">
        <v>61281</v>
      </c>
      <c r="E4" s="4">
        <v>61194</v>
      </c>
      <c r="F4" s="4">
        <v>61196</v>
      </c>
      <c r="G4" s="4">
        <v>60731</v>
      </c>
      <c r="H4" s="4">
        <v>60565</v>
      </c>
      <c r="I4" s="4">
        <v>63248</v>
      </c>
      <c r="J4" s="4">
        <v>61942</v>
      </c>
      <c r="K4" s="4">
        <v>61190</v>
      </c>
      <c r="L4" s="4">
        <v>60854</v>
      </c>
      <c r="M4" s="4">
        <v>61618</v>
      </c>
      <c r="N4" s="4">
        <v>61339</v>
      </c>
      <c r="O4" s="4">
        <v>60676</v>
      </c>
      <c r="P4" s="4">
        <v>60283</v>
      </c>
      <c r="Q4" s="4">
        <v>60376</v>
      </c>
      <c r="R4" s="4">
        <v>59854</v>
      </c>
      <c r="S4" s="4">
        <v>59655</v>
      </c>
      <c r="T4" s="4">
        <v>59346</v>
      </c>
      <c r="U4" s="4">
        <v>58979</v>
      </c>
      <c r="V4" s="4">
        <v>58764</v>
      </c>
      <c r="W4" s="4">
        <v>58670</v>
      </c>
      <c r="AH4" s="2" t="s">
        <v>875</v>
      </c>
      <c r="AI4" s="4">
        <f>C6</f>
        <v>518</v>
      </c>
      <c r="AJ4" s="4">
        <f t="shared" ref="AJ4:BC7" si="0">D6</f>
        <v>1040</v>
      </c>
      <c r="AK4" s="4">
        <f t="shared" si="0"/>
        <v>777</v>
      </c>
      <c r="AL4" s="4">
        <f t="shared" si="0"/>
        <v>628</v>
      </c>
      <c r="AM4" s="4">
        <f t="shared" si="0"/>
        <v>1194</v>
      </c>
      <c r="AN4" s="4">
        <f t="shared" si="0"/>
        <v>955</v>
      </c>
      <c r="AO4" s="4">
        <f t="shared" si="0"/>
        <v>981</v>
      </c>
      <c r="AP4" s="4">
        <f t="shared" si="0"/>
        <v>1480</v>
      </c>
      <c r="AQ4" s="4">
        <f t="shared" si="0"/>
        <v>1507</v>
      </c>
      <c r="AR4" s="4">
        <f t="shared" si="0"/>
        <v>2051</v>
      </c>
      <c r="AS4" s="4">
        <f t="shared" si="0"/>
        <v>2111</v>
      </c>
      <c r="AT4" s="4">
        <f t="shared" si="0"/>
        <v>1359</v>
      </c>
      <c r="AU4" s="4">
        <f t="shared" si="0"/>
        <v>1849</v>
      </c>
      <c r="AV4" s="4">
        <f t="shared" si="0"/>
        <v>1925</v>
      </c>
      <c r="AW4" s="4">
        <f t="shared" si="0"/>
        <v>1017</v>
      </c>
      <c r="AX4" s="4">
        <f t="shared" si="0"/>
        <v>2799</v>
      </c>
      <c r="AY4" s="4">
        <f t="shared" si="0"/>
        <v>3217</v>
      </c>
      <c r="AZ4" s="4">
        <f t="shared" si="0"/>
        <v>1958</v>
      </c>
      <c r="BA4" s="4">
        <f t="shared" si="0"/>
        <v>3171</v>
      </c>
      <c r="BB4" s="4">
        <f t="shared" si="0"/>
        <v>2420</v>
      </c>
      <c r="BC4" s="4">
        <f t="shared" si="0"/>
        <v>2951</v>
      </c>
    </row>
    <row r="5" spans="1:55" x14ac:dyDescent="0.25">
      <c r="A5" s="3"/>
      <c r="B5" s="3"/>
      <c r="C5" s="4"/>
      <c r="D5" s="4"/>
      <c r="E5" s="4"/>
      <c r="F5" s="4"/>
      <c r="G5" s="4"/>
      <c r="H5" s="4"/>
      <c r="I5" s="4"/>
      <c r="J5" s="4"/>
      <c r="K5" s="4"/>
      <c r="L5" s="4"/>
      <c r="M5" s="4"/>
      <c r="N5" s="4"/>
      <c r="O5" s="4"/>
      <c r="P5" s="4"/>
      <c r="Q5" s="4"/>
      <c r="R5" s="4"/>
      <c r="S5" s="4"/>
      <c r="T5" s="4"/>
      <c r="U5" s="4"/>
      <c r="V5" s="4"/>
      <c r="W5" s="4"/>
      <c r="AH5" s="2" t="s">
        <v>876</v>
      </c>
      <c r="AI5" s="4">
        <f>C7</f>
        <v>194</v>
      </c>
      <c r="AJ5" s="4">
        <f t="shared" si="0"/>
        <v>249</v>
      </c>
      <c r="AK5" s="4">
        <f t="shared" si="0"/>
        <v>274</v>
      </c>
      <c r="AL5" s="4">
        <f t="shared" si="0"/>
        <v>285</v>
      </c>
      <c r="AM5" s="4">
        <f t="shared" si="0"/>
        <v>354</v>
      </c>
      <c r="AN5" s="4">
        <f t="shared" si="0"/>
        <v>739</v>
      </c>
      <c r="AO5" s="4">
        <f t="shared" si="0"/>
        <v>724</v>
      </c>
      <c r="AP5" s="4">
        <f t="shared" si="0"/>
        <v>721</v>
      </c>
      <c r="AQ5" s="4">
        <f t="shared" si="0"/>
        <v>863</v>
      </c>
      <c r="AR5" s="4">
        <f t="shared" si="0"/>
        <v>903</v>
      </c>
      <c r="AS5" s="4">
        <f t="shared" si="0"/>
        <v>658</v>
      </c>
      <c r="AT5" s="4">
        <f t="shared" si="0"/>
        <v>996</v>
      </c>
      <c r="AU5" s="4">
        <f t="shared" si="0"/>
        <v>1389</v>
      </c>
      <c r="AV5" s="4">
        <f t="shared" si="0"/>
        <v>1624</v>
      </c>
      <c r="AW5" s="4">
        <f t="shared" si="0"/>
        <v>2432</v>
      </c>
      <c r="AX5" s="4">
        <f t="shared" si="0"/>
        <v>2148</v>
      </c>
      <c r="AY5" s="4">
        <f t="shared" si="0"/>
        <v>1862</v>
      </c>
      <c r="AZ5" s="4">
        <f t="shared" si="0"/>
        <v>2419</v>
      </c>
      <c r="BA5" s="4">
        <f t="shared" si="0"/>
        <v>2287</v>
      </c>
      <c r="BB5" s="4">
        <f t="shared" si="0"/>
        <v>2152</v>
      </c>
      <c r="BC5" s="4">
        <f t="shared" si="0"/>
        <v>2056</v>
      </c>
    </row>
    <row r="6" spans="1:55" x14ac:dyDescent="0.25">
      <c r="A6" s="2" t="s">
        <v>708</v>
      </c>
      <c r="B6" s="3" t="s">
        <v>167</v>
      </c>
      <c r="C6" s="4">
        <v>518</v>
      </c>
      <c r="D6" s="4">
        <v>1040</v>
      </c>
      <c r="E6" s="4">
        <v>777</v>
      </c>
      <c r="F6" s="4">
        <v>628</v>
      </c>
      <c r="G6" s="4">
        <v>1194</v>
      </c>
      <c r="H6" s="4">
        <v>955</v>
      </c>
      <c r="I6" s="4">
        <v>981</v>
      </c>
      <c r="J6" s="4">
        <v>1480</v>
      </c>
      <c r="K6" s="4">
        <v>1507</v>
      </c>
      <c r="L6" s="4">
        <v>2051</v>
      </c>
      <c r="M6" s="4">
        <v>2111</v>
      </c>
      <c r="N6" s="4">
        <v>1359</v>
      </c>
      <c r="O6" s="4">
        <v>1849</v>
      </c>
      <c r="P6" s="4">
        <v>1925</v>
      </c>
      <c r="Q6" s="4">
        <v>1017</v>
      </c>
      <c r="R6" s="4">
        <v>2799</v>
      </c>
      <c r="S6" s="4">
        <v>3217</v>
      </c>
      <c r="T6" s="4">
        <v>1958</v>
      </c>
      <c r="U6" s="4">
        <v>3171</v>
      </c>
      <c r="V6" s="4">
        <v>2420</v>
      </c>
      <c r="W6" s="4">
        <v>2951</v>
      </c>
      <c r="AH6" s="2" t="s">
        <v>877</v>
      </c>
      <c r="AI6" s="4">
        <f>C8</f>
        <v>104</v>
      </c>
      <c r="AJ6" s="4">
        <f t="shared" si="0"/>
        <v>133</v>
      </c>
      <c r="AK6" s="4">
        <f t="shared" si="0"/>
        <v>88</v>
      </c>
      <c r="AL6" s="4">
        <f t="shared" si="0"/>
        <v>115</v>
      </c>
      <c r="AM6" s="4">
        <f t="shared" si="0"/>
        <v>166</v>
      </c>
      <c r="AN6" s="4">
        <f t="shared" si="0"/>
        <v>340</v>
      </c>
      <c r="AO6" s="4">
        <f t="shared" si="0"/>
        <v>213</v>
      </c>
      <c r="AP6" s="4">
        <f t="shared" si="0"/>
        <v>409</v>
      </c>
      <c r="AQ6" s="4">
        <f t="shared" si="0"/>
        <v>341</v>
      </c>
      <c r="AR6" s="4">
        <f t="shared" si="0"/>
        <v>364</v>
      </c>
      <c r="AS6" s="4">
        <f t="shared" si="0"/>
        <v>515</v>
      </c>
      <c r="AT6" s="4">
        <f t="shared" si="0"/>
        <v>329</v>
      </c>
      <c r="AU6" s="4">
        <f t="shared" si="0"/>
        <v>330</v>
      </c>
      <c r="AV6" s="4">
        <f t="shared" si="0"/>
        <v>299</v>
      </c>
      <c r="AW6" s="4">
        <f t="shared" si="0"/>
        <v>216</v>
      </c>
      <c r="AX6" s="4">
        <f t="shared" si="0"/>
        <v>204</v>
      </c>
      <c r="AY6" s="4">
        <f t="shared" si="0"/>
        <v>226</v>
      </c>
      <c r="AZ6" s="4">
        <f t="shared" si="0"/>
        <v>171</v>
      </c>
      <c r="BA6" s="4">
        <f t="shared" si="0"/>
        <v>286</v>
      </c>
      <c r="BB6" s="4">
        <f t="shared" si="0"/>
        <v>222</v>
      </c>
      <c r="BC6" s="4">
        <f t="shared" si="0"/>
        <v>444</v>
      </c>
    </row>
    <row r="7" spans="1:55" x14ac:dyDescent="0.25">
      <c r="B7" s="3" t="s">
        <v>168</v>
      </c>
      <c r="C7" s="4">
        <v>194</v>
      </c>
      <c r="D7" s="4">
        <v>249</v>
      </c>
      <c r="E7" s="4">
        <v>274</v>
      </c>
      <c r="F7" s="4">
        <v>285</v>
      </c>
      <c r="G7" s="4">
        <v>354</v>
      </c>
      <c r="H7" s="4">
        <v>739</v>
      </c>
      <c r="I7" s="4">
        <v>724</v>
      </c>
      <c r="J7" s="4">
        <v>721</v>
      </c>
      <c r="K7" s="4">
        <v>863</v>
      </c>
      <c r="L7" s="4">
        <v>903</v>
      </c>
      <c r="M7" s="4">
        <v>658</v>
      </c>
      <c r="N7" s="4">
        <v>996</v>
      </c>
      <c r="O7" s="4">
        <v>1389</v>
      </c>
      <c r="P7" s="4">
        <v>1624</v>
      </c>
      <c r="Q7" s="4">
        <v>2432</v>
      </c>
      <c r="R7" s="4">
        <v>2148</v>
      </c>
      <c r="S7" s="4">
        <v>1862</v>
      </c>
      <c r="T7" s="4">
        <v>2419</v>
      </c>
      <c r="U7" s="4">
        <v>2287</v>
      </c>
      <c r="V7" s="4">
        <v>2152</v>
      </c>
      <c r="W7" s="4">
        <v>2056</v>
      </c>
      <c r="AH7" s="2" t="s">
        <v>878</v>
      </c>
      <c r="AI7" s="4" t="str">
        <f>C9</f>
        <v>..</v>
      </c>
      <c r="AJ7" s="4">
        <f t="shared" si="0"/>
        <v>165</v>
      </c>
      <c r="AK7" s="4">
        <f t="shared" si="0"/>
        <v>113</v>
      </c>
      <c r="AL7" s="4">
        <f t="shared" si="0"/>
        <v>126</v>
      </c>
      <c r="AM7" s="4" t="str">
        <f t="shared" si="0"/>
        <v>..</v>
      </c>
      <c r="AN7" s="4" t="str">
        <f t="shared" si="0"/>
        <v>..</v>
      </c>
      <c r="AO7" s="4" t="str">
        <f t="shared" si="0"/>
        <v>..</v>
      </c>
      <c r="AP7" s="4" t="str">
        <f t="shared" si="0"/>
        <v>..</v>
      </c>
      <c r="AQ7" s="4" t="str">
        <f t="shared" si="0"/>
        <v>..</v>
      </c>
      <c r="AR7" s="4" t="str">
        <f t="shared" si="0"/>
        <v>..</v>
      </c>
      <c r="AS7" s="4" t="str">
        <f t="shared" si="0"/>
        <v>..</v>
      </c>
      <c r="AT7" s="4" t="str">
        <f t="shared" si="0"/>
        <v>..</v>
      </c>
      <c r="AU7" s="4" t="str">
        <f t="shared" si="0"/>
        <v>..</v>
      </c>
      <c r="AV7" s="4" t="str">
        <f t="shared" si="0"/>
        <v>..</v>
      </c>
      <c r="AW7" s="4" t="str">
        <f t="shared" si="0"/>
        <v>..</v>
      </c>
      <c r="AX7" s="4" t="str">
        <f t="shared" si="0"/>
        <v>..</v>
      </c>
      <c r="AY7" s="4" t="str">
        <f t="shared" si="0"/>
        <v>..</v>
      </c>
      <c r="AZ7" s="4" t="str">
        <f t="shared" si="0"/>
        <v>..</v>
      </c>
      <c r="BA7" s="4" t="str">
        <f t="shared" si="0"/>
        <v>..</v>
      </c>
      <c r="BB7" s="4">
        <f t="shared" si="0"/>
        <v>42</v>
      </c>
      <c r="BC7" s="4">
        <f t="shared" si="0"/>
        <v>21</v>
      </c>
    </row>
    <row r="8" spans="1:55" x14ac:dyDescent="0.25">
      <c r="B8" s="3" t="s">
        <v>169</v>
      </c>
      <c r="C8" s="4">
        <v>104</v>
      </c>
      <c r="D8" s="4">
        <v>133</v>
      </c>
      <c r="E8" s="4">
        <v>88</v>
      </c>
      <c r="F8" s="4">
        <v>115</v>
      </c>
      <c r="G8" s="4">
        <v>166</v>
      </c>
      <c r="H8" s="4">
        <v>340</v>
      </c>
      <c r="I8" s="4">
        <v>213</v>
      </c>
      <c r="J8" s="4">
        <v>409</v>
      </c>
      <c r="K8" s="4">
        <v>341</v>
      </c>
      <c r="L8" s="4">
        <v>364</v>
      </c>
      <c r="M8" s="4">
        <v>515</v>
      </c>
      <c r="N8" s="4">
        <v>329</v>
      </c>
      <c r="O8" s="4">
        <v>330</v>
      </c>
      <c r="P8" s="4">
        <v>299</v>
      </c>
      <c r="Q8" s="4">
        <v>216</v>
      </c>
      <c r="R8" s="4">
        <v>204</v>
      </c>
      <c r="S8" s="4">
        <v>226</v>
      </c>
      <c r="T8" s="4">
        <v>171</v>
      </c>
      <c r="U8" s="4">
        <v>286</v>
      </c>
      <c r="V8" s="4">
        <v>222</v>
      </c>
      <c r="W8" s="4">
        <v>444</v>
      </c>
      <c r="AH8" s="2" t="s">
        <v>879</v>
      </c>
      <c r="AI8" s="4">
        <f>C11</f>
        <v>17230</v>
      </c>
      <c r="AJ8" s="4">
        <f t="shared" ref="AJ8:BC9" si="1">D11</f>
        <v>15877</v>
      </c>
      <c r="AK8" s="4">
        <f t="shared" si="1"/>
        <v>15219</v>
      </c>
      <c r="AL8" s="4">
        <f t="shared" si="1"/>
        <v>14388</v>
      </c>
      <c r="AM8" s="4">
        <f t="shared" si="1"/>
        <v>13734</v>
      </c>
      <c r="AN8" s="4">
        <f t="shared" si="1"/>
        <v>14132</v>
      </c>
      <c r="AO8" s="4">
        <f t="shared" si="1"/>
        <v>12187</v>
      </c>
      <c r="AP8" s="4">
        <f t="shared" si="1"/>
        <v>9906</v>
      </c>
      <c r="AQ8" s="4">
        <f t="shared" si="1"/>
        <v>9600</v>
      </c>
      <c r="AR8" s="4">
        <f t="shared" si="1"/>
        <v>11231</v>
      </c>
      <c r="AS8" s="4">
        <f t="shared" si="1"/>
        <v>10945</v>
      </c>
      <c r="AT8" s="4">
        <f t="shared" si="1"/>
        <v>9089</v>
      </c>
      <c r="AU8" s="4">
        <f t="shared" si="1"/>
        <v>8061</v>
      </c>
      <c r="AV8" s="4">
        <f t="shared" si="1"/>
        <v>8132</v>
      </c>
      <c r="AW8" s="4">
        <f t="shared" si="1"/>
        <v>8128</v>
      </c>
      <c r="AX8" s="4">
        <f t="shared" si="1"/>
        <v>8021</v>
      </c>
      <c r="AY8" s="4">
        <f t="shared" si="1"/>
        <v>7407</v>
      </c>
      <c r="AZ8" s="4">
        <f t="shared" si="1"/>
        <v>7822</v>
      </c>
      <c r="BA8" s="4">
        <f t="shared" si="1"/>
        <v>6841</v>
      </c>
      <c r="BB8" s="4">
        <f t="shared" si="1"/>
        <v>7671</v>
      </c>
      <c r="BC8" s="4">
        <f t="shared" si="1"/>
        <v>7216</v>
      </c>
    </row>
    <row r="9" spans="1:55" x14ac:dyDescent="0.25">
      <c r="B9" s="3" t="s">
        <v>170</v>
      </c>
      <c r="C9" s="8" t="s">
        <v>128</v>
      </c>
      <c r="D9" s="4">
        <v>165</v>
      </c>
      <c r="E9" s="4">
        <v>113</v>
      </c>
      <c r="F9" s="4">
        <v>126</v>
      </c>
      <c r="G9" s="8" t="s">
        <v>128</v>
      </c>
      <c r="H9" s="8" t="s">
        <v>128</v>
      </c>
      <c r="I9" s="8" t="s">
        <v>128</v>
      </c>
      <c r="J9" s="8" t="s">
        <v>128</v>
      </c>
      <c r="K9" s="8" t="s">
        <v>128</v>
      </c>
      <c r="L9" s="8" t="s">
        <v>128</v>
      </c>
      <c r="M9" s="8" t="s">
        <v>128</v>
      </c>
      <c r="N9" s="8" t="s">
        <v>128</v>
      </c>
      <c r="O9" s="8" t="s">
        <v>128</v>
      </c>
      <c r="P9" s="8" t="s">
        <v>128</v>
      </c>
      <c r="Q9" s="8" t="s">
        <v>128</v>
      </c>
      <c r="R9" s="8" t="s">
        <v>128</v>
      </c>
      <c r="S9" s="8" t="s">
        <v>128</v>
      </c>
      <c r="T9" s="8" t="s">
        <v>128</v>
      </c>
      <c r="U9" s="8" t="s">
        <v>128</v>
      </c>
      <c r="V9" s="4">
        <v>42</v>
      </c>
      <c r="W9" s="4">
        <v>21</v>
      </c>
      <c r="AH9" s="2" t="s">
        <v>880</v>
      </c>
      <c r="AI9" s="4">
        <f>C12</f>
        <v>5198</v>
      </c>
      <c r="AJ9" s="4">
        <f t="shared" si="1"/>
        <v>5317</v>
      </c>
      <c r="AK9" s="4">
        <f t="shared" si="1"/>
        <v>5012</v>
      </c>
      <c r="AL9" s="4">
        <f t="shared" si="1"/>
        <v>4964</v>
      </c>
      <c r="AM9" s="4">
        <f t="shared" si="1"/>
        <v>5172</v>
      </c>
      <c r="AN9" s="4">
        <f t="shared" si="1"/>
        <v>4218</v>
      </c>
      <c r="AO9" s="4">
        <f t="shared" si="1"/>
        <v>3590</v>
      </c>
      <c r="AP9" s="4">
        <f t="shared" si="1"/>
        <v>3661</v>
      </c>
      <c r="AQ9" s="4">
        <f t="shared" si="1"/>
        <v>3953</v>
      </c>
      <c r="AR9" s="4">
        <f t="shared" si="1"/>
        <v>3891</v>
      </c>
      <c r="AS9" s="4">
        <f t="shared" si="1"/>
        <v>3206</v>
      </c>
      <c r="AT9" s="4">
        <f t="shared" si="1"/>
        <v>3267</v>
      </c>
      <c r="AU9" s="4">
        <f t="shared" si="1"/>
        <v>4012</v>
      </c>
      <c r="AV9" s="4">
        <f t="shared" si="1"/>
        <v>4241</v>
      </c>
      <c r="AW9" s="4">
        <f t="shared" si="1"/>
        <v>4364</v>
      </c>
      <c r="AX9" s="4">
        <f t="shared" si="1"/>
        <v>4064</v>
      </c>
      <c r="AY9" s="4">
        <f t="shared" si="1"/>
        <v>4260</v>
      </c>
      <c r="AZ9" s="4">
        <f t="shared" si="1"/>
        <v>4760</v>
      </c>
      <c r="BA9" s="4">
        <f t="shared" si="1"/>
        <v>5019</v>
      </c>
      <c r="BB9" s="4">
        <f t="shared" si="1"/>
        <v>4671</v>
      </c>
      <c r="BC9" s="4">
        <f t="shared" si="1"/>
        <v>4534</v>
      </c>
    </row>
    <row r="10" spans="1:55" x14ac:dyDescent="0.25">
      <c r="B10" s="3" t="s">
        <v>171</v>
      </c>
      <c r="C10" s="8" t="s">
        <v>128</v>
      </c>
      <c r="D10" s="8" t="s">
        <v>128</v>
      </c>
      <c r="E10" s="8" t="s">
        <v>128</v>
      </c>
      <c r="F10" s="8" t="s">
        <v>128</v>
      </c>
      <c r="G10" s="8" t="s">
        <v>128</v>
      </c>
      <c r="H10" s="8" t="s">
        <v>128</v>
      </c>
      <c r="I10" s="8" t="s">
        <v>128</v>
      </c>
      <c r="J10" s="8" t="s">
        <v>128</v>
      </c>
      <c r="K10" s="8" t="s">
        <v>128</v>
      </c>
      <c r="L10" s="8" t="s">
        <v>128</v>
      </c>
      <c r="M10" s="8" t="s">
        <v>128</v>
      </c>
      <c r="N10" s="8" t="s">
        <v>128</v>
      </c>
      <c r="O10" s="8" t="s">
        <v>128</v>
      </c>
      <c r="P10" s="8" t="s">
        <v>128</v>
      </c>
      <c r="Q10" s="8" t="s">
        <v>128</v>
      </c>
      <c r="R10" s="8" t="s">
        <v>128</v>
      </c>
      <c r="S10" s="8" t="s">
        <v>128</v>
      </c>
      <c r="T10" s="8" t="s">
        <v>128</v>
      </c>
      <c r="U10" s="8" t="s">
        <v>128</v>
      </c>
      <c r="V10" s="8" t="s">
        <v>128</v>
      </c>
      <c r="W10" s="8" t="s">
        <v>128</v>
      </c>
      <c r="AH10" s="2" t="s">
        <v>881</v>
      </c>
      <c r="AI10" s="4">
        <f>C15</f>
        <v>38</v>
      </c>
      <c r="AJ10" s="4">
        <f t="shared" ref="AJ10:AX10" si="2">D15</f>
        <v>29</v>
      </c>
      <c r="AK10" s="4">
        <f t="shared" si="2"/>
        <v>31</v>
      </c>
      <c r="AL10" s="4">
        <f t="shared" si="2"/>
        <v>10</v>
      </c>
      <c r="AM10" s="4">
        <f t="shared" si="2"/>
        <v>14</v>
      </c>
      <c r="AN10" s="4">
        <f t="shared" si="2"/>
        <v>39</v>
      </c>
      <c r="AO10" s="4">
        <f t="shared" si="2"/>
        <v>82</v>
      </c>
      <c r="AP10" s="4">
        <f t="shared" si="2"/>
        <v>103</v>
      </c>
      <c r="AQ10" s="4">
        <f t="shared" si="2"/>
        <v>107</v>
      </c>
      <c r="AR10" s="4">
        <f t="shared" si="2"/>
        <v>203</v>
      </c>
      <c r="AS10" s="4">
        <f t="shared" si="2"/>
        <v>230</v>
      </c>
      <c r="AT10" s="4">
        <f t="shared" si="2"/>
        <v>254</v>
      </c>
      <c r="AU10" s="4">
        <f t="shared" si="2"/>
        <v>158</v>
      </c>
      <c r="AV10" s="4">
        <f t="shared" si="2"/>
        <v>138</v>
      </c>
      <c r="AW10" s="4">
        <f t="shared" si="2"/>
        <v>64</v>
      </c>
      <c r="AX10" s="4">
        <f t="shared" si="2"/>
        <v>55</v>
      </c>
      <c r="AY10" s="4">
        <f>S14+S16</f>
        <v>168</v>
      </c>
      <c r="AZ10" s="4">
        <f t="shared" ref="AZ10:BB10" si="3">T14+T16</f>
        <v>211</v>
      </c>
      <c r="BA10" s="4">
        <f t="shared" si="3"/>
        <v>141</v>
      </c>
      <c r="BB10" s="4">
        <f t="shared" si="3"/>
        <v>103</v>
      </c>
      <c r="BC10" s="4">
        <f>W14</f>
        <v>116</v>
      </c>
    </row>
    <row r="11" spans="1:55" x14ac:dyDescent="0.25">
      <c r="B11" s="3" t="s">
        <v>172</v>
      </c>
      <c r="C11" s="4">
        <v>17230</v>
      </c>
      <c r="D11" s="4">
        <v>15877</v>
      </c>
      <c r="E11" s="4">
        <v>15219</v>
      </c>
      <c r="F11" s="4">
        <v>14388</v>
      </c>
      <c r="G11" s="4">
        <v>13734</v>
      </c>
      <c r="H11" s="4">
        <v>14132</v>
      </c>
      <c r="I11" s="4">
        <v>12187</v>
      </c>
      <c r="J11" s="4">
        <v>9906</v>
      </c>
      <c r="K11" s="4">
        <v>9600</v>
      </c>
      <c r="L11" s="4">
        <v>11231</v>
      </c>
      <c r="M11" s="4">
        <v>10945</v>
      </c>
      <c r="N11" s="4">
        <v>9089</v>
      </c>
      <c r="O11" s="4">
        <v>8061</v>
      </c>
      <c r="P11" s="4">
        <v>8132</v>
      </c>
      <c r="Q11" s="4">
        <v>8128</v>
      </c>
      <c r="R11" s="4">
        <v>8021</v>
      </c>
      <c r="S11" s="4">
        <v>7407</v>
      </c>
      <c r="T11" s="4">
        <v>7822</v>
      </c>
      <c r="U11" s="4">
        <v>6841</v>
      </c>
      <c r="V11" s="4">
        <v>7671</v>
      </c>
      <c r="W11" s="4">
        <v>7216</v>
      </c>
      <c r="AH11" s="2" t="s">
        <v>882</v>
      </c>
      <c r="AI11" s="4">
        <f>C17</f>
        <v>352</v>
      </c>
      <c r="AJ11" s="4">
        <f t="shared" ref="AJ11:BC11" si="4">D17</f>
        <v>1062</v>
      </c>
      <c r="AK11" s="4">
        <f t="shared" si="4"/>
        <v>167</v>
      </c>
      <c r="AL11" s="4">
        <f t="shared" si="4"/>
        <v>150</v>
      </c>
      <c r="AM11" s="4">
        <f t="shared" si="4"/>
        <v>185</v>
      </c>
      <c r="AN11" s="4">
        <f t="shared" si="4"/>
        <v>197</v>
      </c>
      <c r="AO11" s="4">
        <f t="shared" si="4"/>
        <v>251</v>
      </c>
      <c r="AP11" s="4">
        <f t="shared" si="4"/>
        <v>142</v>
      </c>
      <c r="AQ11" s="4">
        <f t="shared" si="4"/>
        <v>108</v>
      </c>
      <c r="AR11" s="4">
        <f t="shared" si="4"/>
        <v>70</v>
      </c>
      <c r="AS11" s="4">
        <f t="shared" si="4"/>
        <v>76</v>
      </c>
      <c r="AT11" s="4">
        <f t="shared" si="4"/>
        <v>199</v>
      </c>
      <c r="AU11" s="4">
        <f t="shared" si="4"/>
        <v>88</v>
      </c>
      <c r="AV11" s="4">
        <f t="shared" si="4"/>
        <v>69</v>
      </c>
      <c r="AW11" s="4">
        <f t="shared" si="4"/>
        <v>31</v>
      </c>
      <c r="AX11" s="4">
        <f t="shared" si="4"/>
        <v>77</v>
      </c>
      <c r="AY11" s="4">
        <f t="shared" si="4"/>
        <v>45</v>
      </c>
      <c r="AZ11" s="4">
        <f t="shared" si="4"/>
        <v>51</v>
      </c>
      <c r="BA11" s="4">
        <f t="shared" si="4"/>
        <v>51</v>
      </c>
      <c r="BB11" s="4">
        <f t="shared" si="4"/>
        <v>110</v>
      </c>
      <c r="BC11" s="4">
        <f t="shared" si="4"/>
        <v>32</v>
      </c>
    </row>
    <row r="12" spans="1:55" x14ac:dyDescent="0.25">
      <c r="B12" s="3" t="s">
        <v>173</v>
      </c>
      <c r="C12" s="4">
        <v>5198</v>
      </c>
      <c r="D12" s="4">
        <v>5317</v>
      </c>
      <c r="E12" s="4">
        <v>5012</v>
      </c>
      <c r="F12" s="4">
        <v>4964</v>
      </c>
      <c r="G12" s="4">
        <v>5172</v>
      </c>
      <c r="H12" s="4">
        <v>4218</v>
      </c>
      <c r="I12" s="4">
        <v>3590</v>
      </c>
      <c r="J12" s="4">
        <v>3661</v>
      </c>
      <c r="K12" s="4">
        <v>3953</v>
      </c>
      <c r="L12" s="4">
        <v>3891</v>
      </c>
      <c r="M12" s="4">
        <v>3206</v>
      </c>
      <c r="N12" s="4">
        <v>3267</v>
      </c>
      <c r="O12" s="4">
        <v>4012</v>
      </c>
      <c r="P12" s="4">
        <v>4241</v>
      </c>
      <c r="Q12" s="4">
        <v>4364</v>
      </c>
      <c r="R12" s="4">
        <v>4064</v>
      </c>
      <c r="S12" s="4">
        <v>4260</v>
      </c>
      <c r="T12" s="4">
        <v>4760</v>
      </c>
      <c r="U12" s="4">
        <v>5019</v>
      </c>
      <c r="V12" s="4">
        <v>4671</v>
      </c>
      <c r="W12" s="4">
        <v>4534</v>
      </c>
      <c r="AG12" s="48" t="s">
        <v>236</v>
      </c>
      <c r="AH12" s="13" t="s">
        <v>708</v>
      </c>
      <c r="AI12" s="13">
        <f>SUM(AI4:AI11)</f>
        <v>23634</v>
      </c>
      <c r="AJ12" s="13">
        <f t="shared" ref="AJ12:BC12" si="5">SUM(AJ4:AJ11)</f>
        <v>23872</v>
      </c>
      <c r="AK12" s="13">
        <f t="shared" si="5"/>
        <v>21681</v>
      </c>
      <c r="AL12" s="13">
        <f t="shared" si="5"/>
        <v>20666</v>
      </c>
      <c r="AM12" s="13">
        <f t="shared" si="5"/>
        <v>20819</v>
      </c>
      <c r="AN12" s="13">
        <f t="shared" si="5"/>
        <v>20620</v>
      </c>
      <c r="AO12" s="13">
        <f t="shared" si="5"/>
        <v>18028</v>
      </c>
      <c r="AP12" s="13">
        <f t="shared" si="5"/>
        <v>16422</v>
      </c>
      <c r="AQ12" s="13">
        <f t="shared" si="5"/>
        <v>16479</v>
      </c>
      <c r="AR12" s="13">
        <f t="shared" si="5"/>
        <v>18713</v>
      </c>
      <c r="AS12" s="13">
        <f t="shared" si="5"/>
        <v>17741</v>
      </c>
      <c r="AT12" s="13">
        <f t="shared" si="5"/>
        <v>15493</v>
      </c>
      <c r="AU12" s="13">
        <f t="shared" si="5"/>
        <v>15887</v>
      </c>
      <c r="AV12" s="13">
        <f t="shared" si="5"/>
        <v>16428</v>
      </c>
      <c r="AW12" s="13">
        <f t="shared" si="5"/>
        <v>16252</v>
      </c>
      <c r="AX12" s="13">
        <f t="shared" si="5"/>
        <v>17368</v>
      </c>
      <c r="AY12" s="13">
        <f t="shared" si="5"/>
        <v>17185</v>
      </c>
      <c r="AZ12" s="13">
        <f t="shared" si="5"/>
        <v>17392</v>
      </c>
      <c r="BA12" s="13">
        <f t="shared" si="5"/>
        <v>17796</v>
      </c>
      <c r="BB12" s="13">
        <f t="shared" si="5"/>
        <v>17391</v>
      </c>
      <c r="BC12" s="13">
        <f t="shared" si="5"/>
        <v>17370</v>
      </c>
    </row>
    <row r="13" spans="1:55" x14ac:dyDescent="0.25">
      <c r="B13" s="3" t="s">
        <v>174</v>
      </c>
      <c r="C13" s="8" t="s">
        <v>128</v>
      </c>
      <c r="D13" s="8" t="s">
        <v>128</v>
      </c>
      <c r="E13" s="8" t="s">
        <v>128</v>
      </c>
      <c r="F13" s="8" t="s">
        <v>128</v>
      </c>
      <c r="G13" s="8" t="s">
        <v>128</v>
      </c>
      <c r="H13" s="8" t="s">
        <v>128</v>
      </c>
      <c r="I13" s="8" t="s">
        <v>128</v>
      </c>
      <c r="J13" s="8" t="s">
        <v>128</v>
      </c>
      <c r="K13" s="8" t="s">
        <v>128</v>
      </c>
      <c r="L13" s="8" t="s">
        <v>128</v>
      </c>
      <c r="M13" s="8" t="s">
        <v>128</v>
      </c>
      <c r="N13" s="8" t="s">
        <v>128</v>
      </c>
      <c r="O13" s="8" t="s">
        <v>128</v>
      </c>
      <c r="P13" s="8" t="s">
        <v>128</v>
      </c>
      <c r="Q13" s="8" t="s">
        <v>128</v>
      </c>
      <c r="R13" s="8" t="s">
        <v>128</v>
      </c>
      <c r="S13" s="8" t="s">
        <v>128</v>
      </c>
      <c r="T13" s="8" t="s">
        <v>128</v>
      </c>
      <c r="U13" s="8" t="s">
        <v>128</v>
      </c>
      <c r="V13" s="8" t="s">
        <v>128</v>
      </c>
      <c r="W13" s="8" t="s">
        <v>128</v>
      </c>
      <c r="AG13" s="48"/>
      <c r="AH13" s="3" t="s">
        <v>883</v>
      </c>
      <c r="AI13" s="4">
        <f>C4</f>
        <v>61948</v>
      </c>
      <c r="AJ13" s="4">
        <f t="shared" ref="AJ13:BC13" si="6">D4</f>
        <v>61281</v>
      </c>
      <c r="AK13" s="4">
        <f t="shared" si="6"/>
        <v>61194</v>
      </c>
      <c r="AL13" s="4">
        <f t="shared" si="6"/>
        <v>61196</v>
      </c>
      <c r="AM13" s="4">
        <f t="shared" si="6"/>
        <v>60731</v>
      </c>
      <c r="AN13" s="4">
        <f t="shared" si="6"/>
        <v>60565</v>
      </c>
      <c r="AO13" s="4">
        <f t="shared" si="6"/>
        <v>63248</v>
      </c>
      <c r="AP13" s="4">
        <f t="shared" si="6"/>
        <v>61942</v>
      </c>
      <c r="AQ13" s="4">
        <f t="shared" si="6"/>
        <v>61190</v>
      </c>
      <c r="AR13" s="4">
        <f t="shared" si="6"/>
        <v>60854</v>
      </c>
      <c r="AS13" s="4">
        <f t="shared" si="6"/>
        <v>61618</v>
      </c>
      <c r="AT13" s="4">
        <f t="shared" si="6"/>
        <v>61339</v>
      </c>
      <c r="AU13" s="4">
        <f t="shared" si="6"/>
        <v>60676</v>
      </c>
      <c r="AV13" s="4">
        <f t="shared" si="6"/>
        <v>60283</v>
      </c>
      <c r="AW13" s="4">
        <f t="shared" si="6"/>
        <v>60376</v>
      </c>
      <c r="AX13" s="4">
        <f t="shared" si="6"/>
        <v>59854</v>
      </c>
      <c r="AY13" s="4">
        <f t="shared" si="6"/>
        <v>59655</v>
      </c>
      <c r="AZ13" s="4">
        <f t="shared" si="6"/>
        <v>59346</v>
      </c>
      <c r="BA13" s="4">
        <f t="shared" si="6"/>
        <v>58979</v>
      </c>
      <c r="BB13" s="4">
        <f t="shared" si="6"/>
        <v>58764</v>
      </c>
      <c r="BC13" s="4">
        <f t="shared" si="6"/>
        <v>58670</v>
      </c>
    </row>
    <row r="14" spans="1:55" x14ac:dyDescent="0.25">
      <c r="B14" s="3" t="s">
        <v>176</v>
      </c>
      <c r="C14" s="8" t="s">
        <v>128</v>
      </c>
      <c r="D14" s="8" t="s">
        <v>128</v>
      </c>
      <c r="E14" s="8" t="s">
        <v>128</v>
      </c>
      <c r="F14" s="8" t="s">
        <v>128</v>
      </c>
      <c r="G14" s="8" t="s">
        <v>128</v>
      </c>
      <c r="H14" s="8" t="s">
        <v>128</v>
      </c>
      <c r="I14" s="8" t="s">
        <v>128</v>
      </c>
      <c r="J14" s="8" t="s">
        <v>128</v>
      </c>
      <c r="K14" s="8" t="s">
        <v>128</v>
      </c>
      <c r="L14" s="8" t="s">
        <v>128</v>
      </c>
      <c r="M14" s="8" t="s">
        <v>128</v>
      </c>
      <c r="N14" s="8" t="s">
        <v>128</v>
      </c>
      <c r="O14" s="8" t="s">
        <v>128</v>
      </c>
      <c r="P14" s="8" t="s">
        <v>128</v>
      </c>
      <c r="Q14" s="8" t="s">
        <v>128</v>
      </c>
      <c r="R14" s="8" t="s">
        <v>128</v>
      </c>
      <c r="S14" s="4">
        <v>145</v>
      </c>
      <c r="T14" s="4">
        <v>143</v>
      </c>
      <c r="U14" s="4">
        <v>124</v>
      </c>
      <c r="V14" s="4">
        <v>85</v>
      </c>
      <c r="W14" s="4">
        <v>116</v>
      </c>
      <c r="AG14" s="48" t="s">
        <v>884</v>
      </c>
      <c r="AH14" s="13" t="s">
        <v>708</v>
      </c>
      <c r="AI14" s="2">
        <f>AI12/AI13</f>
        <v>0.38151352747465617</v>
      </c>
      <c r="AJ14" s="2">
        <f t="shared" ref="AJ14:BC14" si="7">AJ12/AJ13</f>
        <v>0.38954977888742026</v>
      </c>
      <c r="AK14" s="2">
        <f t="shared" si="7"/>
        <v>0.3542994411216786</v>
      </c>
      <c r="AL14" s="2">
        <f t="shared" si="7"/>
        <v>0.33770181057585463</v>
      </c>
      <c r="AM14" s="2">
        <f t="shared" si="7"/>
        <v>0.34280680377401984</v>
      </c>
      <c r="AN14" s="2">
        <f t="shared" si="7"/>
        <v>0.34046066209857179</v>
      </c>
      <c r="AO14" s="2">
        <f t="shared" si="7"/>
        <v>0.28503668100177082</v>
      </c>
      <c r="AP14" s="2">
        <f t="shared" si="7"/>
        <v>0.26511898227373992</v>
      </c>
      <c r="AQ14" s="2">
        <f t="shared" si="7"/>
        <v>0.26930871057362316</v>
      </c>
      <c r="AR14" s="2">
        <f t="shared" si="7"/>
        <v>0.30750649094554178</v>
      </c>
      <c r="AS14" s="2">
        <f t="shared" si="7"/>
        <v>0.28791911454445129</v>
      </c>
      <c r="AT14" s="2">
        <f t="shared" si="7"/>
        <v>0.25257992468087187</v>
      </c>
      <c r="AU14" s="2">
        <f t="shared" si="7"/>
        <v>0.26183334432065397</v>
      </c>
      <c r="AV14" s="2">
        <f t="shared" si="7"/>
        <v>0.27251463928470715</v>
      </c>
      <c r="AW14" s="2">
        <f t="shared" si="7"/>
        <v>0.26917980654564727</v>
      </c>
      <c r="AX14" s="2">
        <f t="shared" si="7"/>
        <v>0.29017275370067164</v>
      </c>
      <c r="AY14" s="2">
        <f t="shared" si="7"/>
        <v>0.28807308691643618</v>
      </c>
      <c r="AZ14" s="2">
        <f t="shared" si="7"/>
        <v>0.29306103191453509</v>
      </c>
      <c r="BA14" s="2">
        <f t="shared" si="7"/>
        <v>0.30173451567507081</v>
      </c>
      <c r="BB14" s="2">
        <f t="shared" si="7"/>
        <v>0.2959464978558301</v>
      </c>
      <c r="BC14" s="2">
        <f t="shared" si="7"/>
        <v>0.2960627237088802</v>
      </c>
    </row>
    <row r="15" spans="1:55" x14ac:dyDescent="0.25">
      <c r="B15" s="3" t="s">
        <v>177</v>
      </c>
      <c r="C15" s="4">
        <v>38</v>
      </c>
      <c r="D15" s="4">
        <v>29</v>
      </c>
      <c r="E15" s="4">
        <v>31</v>
      </c>
      <c r="F15" s="4">
        <v>10</v>
      </c>
      <c r="G15" s="4">
        <v>14</v>
      </c>
      <c r="H15" s="4">
        <v>39</v>
      </c>
      <c r="I15" s="4">
        <v>82</v>
      </c>
      <c r="J15" s="4">
        <v>103</v>
      </c>
      <c r="K15" s="4">
        <v>107</v>
      </c>
      <c r="L15" s="4">
        <v>203</v>
      </c>
      <c r="M15" s="4">
        <v>230</v>
      </c>
      <c r="N15" s="4">
        <v>254</v>
      </c>
      <c r="O15" s="4">
        <v>158</v>
      </c>
      <c r="P15" s="4">
        <v>138</v>
      </c>
      <c r="Q15" s="4">
        <v>64</v>
      </c>
      <c r="R15" s="4">
        <v>55</v>
      </c>
      <c r="S15" s="8" t="s">
        <v>128</v>
      </c>
      <c r="T15" s="8" t="s">
        <v>128</v>
      </c>
      <c r="U15" s="8" t="s">
        <v>128</v>
      </c>
      <c r="V15" s="8" t="s">
        <v>128</v>
      </c>
      <c r="W15" s="8" t="s">
        <v>128</v>
      </c>
    </row>
    <row r="16" spans="1:55" x14ac:dyDescent="0.25">
      <c r="B16" s="3" t="s">
        <v>178</v>
      </c>
      <c r="C16" s="8" t="s">
        <v>128</v>
      </c>
      <c r="D16" s="8" t="s">
        <v>128</v>
      </c>
      <c r="E16" s="8" t="s">
        <v>128</v>
      </c>
      <c r="F16" s="8" t="s">
        <v>128</v>
      </c>
      <c r="G16" s="8" t="s">
        <v>128</v>
      </c>
      <c r="H16" s="8" t="s">
        <v>128</v>
      </c>
      <c r="I16" s="8" t="s">
        <v>128</v>
      </c>
      <c r="J16" s="8" t="s">
        <v>128</v>
      </c>
      <c r="K16" s="8" t="s">
        <v>128</v>
      </c>
      <c r="L16" s="8" t="s">
        <v>128</v>
      </c>
      <c r="M16" s="8" t="s">
        <v>128</v>
      </c>
      <c r="N16" s="8" t="s">
        <v>128</v>
      </c>
      <c r="O16" s="8" t="s">
        <v>128</v>
      </c>
      <c r="P16" s="8" t="s">
        <v>128</v>
      </c>
      <c r="Q16" s="8" t="s">
        <v>128</v>
      </c>
      <c r="R16" s="8" t="s">
        <v>128</v>
      </c>
      <c r="S16" s="4">
        <v>23</v>
      </c>
      <c r="T16" s="4">
        <v>68</v>
      </c>
      <c r="U16" s="4">
        <v>17</v>
      </c>
      <c r="V16" s="4">
        <v>18</v>
      </c>
      <c r="W16" s="8" t="s">
        <v>128</v>
      </c>
    </row>
    <row r="17" spans="1:34" x14ac:dyDescent="0.25">
      <c r="B17" s="3" t="s">
        <v>179</v>
      </c>
      <c r="C17" s="4">
        <v>352</v>
      </c>
      <c r="D17" s="4">
        <v>1062</v>
      </c>
      <c r="E17" s="4">
        <v>167</v>
      </c>
      <c r="F17" s="4">
        <v>150</v>
      </c>
      <c r="G17" s="4">
        <v>185</v>
      </c>
      <c r="H17" s="4">
        <v>197</v>
      </c>
      <c r="I17" s="4">
        <v>251</v>
      </c>
      <c r="J17" s="4">
        <v>142</v>
      </c>
      <c r="K17" s="4">
        <v>108</v>
      </c>
      <c r="L17" s="4">
        <v>70</v>
      </c>
      <c r="M17" s="4">
        <v>76</v>
      </c>
      <c r="N17" s="4">
        <v>199</v>
      </c>
      <c r="O17" s="4">
        <v>88</v>
      </c>
      <c r="P17" s="4">
        <v>69</v>
      </c>
      <c r="Q17" s="4">
        <v>31</v>
      </c>
      <c r="R17" s="4">
        <v>77</v>
      </c>
      <c r="S17" s="4">
        <v>45</v>
      </c>
      <c r="T17" s="4">
        <v>51</v>
      </c>
      <c r="U17" s="4">
        <v>51</v>
      </c>
      <c r="V17" s="4">
        <v>110</v>
      </c>
      <c r="W17" s="4">
        <v>32</v>
      </c>
    </row>
    <row r="18" spans="1:34" ht="15.75" x14ac:dyDescent="0.25">
      <c r="B18" s="59" t="s">
        <v>708</v>
      </c>
      <c r="C18" s="9">
        <f>SUM(C6:C17)</f>
        <v>23634</v>
      </c>
      <c r="D18" s="9">
        <f t="shared" ref="D18:W18" si="8">SUM(D6:D17)</f>
        <v>23872</v>
      </c>
      <c r="E18" s="9">
        <f t="shared" si="8"/>
        <v>21681</v>
      </c>
      <c r="F18" s="9">
        <f t="shared" si="8"/>
        <v>20666</v>
      </c>
      <c r="G18" s="9">
        <f t="shared" si="8"/>
        <v>20819</v>
      </c>
      <c r="H18" s="9">
        <f t="shared" si="8"/>
        <v>20620</v>
      </c>
      <c r="I18" s="9">
        <f t="shared" si="8"/>
        <v>18028</v>
      </c>
      <c r="J18" s="9">
        <f t="shared" si="8"/>
        <v>16422</v>
      </c>
      <c r="K18" s="9">
        <f t="shared" si="8"/>
        <v>16479</v>
      </c>
      <c r="L18" s="9">
        <f t="shared" si="8"/>
        <v>18713</v>
      </c>
      <c r="M18" s="9">
        <f t="shared" si="8"/>
        <v>17741</v>
      </c>
      <c r="N18" s="9">
        <f t="shared" si="8"/>
        <v>15493</v>
      </c>
      <c r="O18" s="9">
        <f t="shared" si="8"/>
        <v>15887</v>
      </c>
      <c r="P18" s="9">
        <f t="shared" si="8"/>
        <v>16428</v>
      </c>
      <c r="Q18" s="9">
        <f t="shared" si="8"/>
        <v>16252</v>
      </c>
      <c r="R18" s="9">
        <f t="shared" si="8"/>
        <v>17368</v>
      </c>
      <c r="S18" s="9">
        <f t="shared" si="8"/>
        <v>17185</v>
      </c>
      <c r="T18" s="9">
        <f t="shared" si="8"/>
        <v>17392</v>
      </c>
      <c r="U18" s="9">
        <f t="shared" si="8"/>
        <v>17796</v>
      </c>
      <c r="V18" s="9">
        <f t="shared" si="8"/>
        <v>17391</v>
      </c>
      <c r="W18" s="9">
        <f t="shared" si="8"/>
        <v>17370</v>
      </c>
    </row>
    <row r="20" spans="1:34" x14ac:dyDescent="0.25">
      <c r="A20" s="2" t="s">
        <v>871</v>
      </c>
      <c r="B20" s="3" t="s">
        <v>175</v>
      </c>
      <c r="C20" s="8" t="s">
        <v>128</v>
      </c>
      <c r="D20" s="8" t="s">
        <v>128</v>
      </c>
      <c r="E20" s="8" t="s">
        <v>128</v>
      </c>
      <c r="F20" s="8" t="s">
        <v>128</v>
      </c>
      <c r="G20" s="8" t="s">
        <v>128</v>
      </c>
      <c r="H20" s="8" t="s">
        <v>128</v>
      </c>
      <c r="I20" s="8" t="s">
        <v>128</v>
      </c>
      <c r="J20" s="8" t="s">
        <v>128</v>
      </c>
      <c r="K20" s="8" t="s">
        <v>128</v>
      </c>
      <c r="L20" s="8" t="s">
        <v>128</v>
      </c>
      <c r="M20" s="8" t="s">
        <v>128</v>
      </c>
      <c r="N20" s="8" t="s">
        <v>128</v>
      </c>
      <c r="O20" s="8" t="s">
        <v>128</v>
      </c>
      <c r="P20" s="8" t="s">
        <v>128</v>
      </c>
      <c r="Q20" s="8" t="s">
        <v>128</v>
      </c>
      <c r="R20" s="8" t="s">
        <v>128</v>
      </c>
      <c r="S20" s="8" t="s">
        <v>128</v>
      </c>
      <c r="T20" s="8" t="s">
        <v>128</v>
      </c>
      <c r="U20" s="8" t="s">
        <v>128</v>
      </c>
      <c r="V20" s="8" t="s">
        <v>128</v>
      </c>
      <c r="W20" s="8" t="s">
        <v>128</v>
      </c>
    </row>
    <row r="21" spans="1:34" x14ac:dyDescent="0.25">
      <c r="B21" s="3" t="s">
        <v>184</v>
      </c>
      <c r="C21" s="4">
        <v>670</v>
      </c>
      <c r="D21" s="4">
        <v>50</v>
      </c>
      <c r="E21" s="4">
        <v>899</v>
      </c>
      <c r="F21" s="4">
        <v>1114</v>
      </c>
      <c r="G21" s="4">
        <v>790</v>
      </c>
      <c r="H21" s="4">
        <v>947</v>
      </c>
      <c r="I21" s="4">
        <v>620</v>
      </c>
      <c r="J21" s="4">
        <v>811</v>
      </c>
      <c r="K21" s="4">
        <v>708</v>
      </c>
      <c r="L21" s="4">
        <v>693</v>
      </c>
      <c r="M21" s="4">
        <v>889</v>
      </c>
      <c r="N21" s="4">
        <v>933</v>
      </c>
      <c r="O21" s="4">
        <v>948</v>
      </c>
      <c r="P21" s="4">
        <v>932</v>
      </c>
      <c r="Q21" s="4">
        <v>1126</v>
      </c>
      <c r="R21" s="4">
        <v>1235</v>
      </c>
      <c r="S21" s="4">
        <v>1383</v>
      </c>
      <c r="T21" s="4">
        <v>1482</v>
      </c>
      <c r="U21" s="4">
        <v>1385</v>
      </c>
      <c r="V21" s="4">
        <v>1943</v>
      </c>
      <c r="W21" s="4">
        <v>1935</v>
      </c>
    </row>
    <row r="22" spans="1:34" x14ac:dyDescent="0.25">
      <c r="B22" s="3" t="s">
        <v>185</v>
      </c>
      <c r="C22" s="8" t="s">
        <v>128</v>
      </c>
      <c r="D22" s="8" t="s">
        <v>128</v>
      </c>
      <c r="E22" s="8" t="s">
        <v>128</v>
      </c>
      <c r="F22" s="8" t="s">
        <v>128</v>
      </c>
      <c r="G22" s="8" t="s">
        <v>128</v>
      </c>
      <c r="H22" s="8" t="s">
        <v>128</v>
      </c>
      <c r="I22" s="8" t="s">
        <v>128</v>
      </c>
      <c r="J22" s="8" t="s">
        <v>128</v>
      </c>
      <c r="K22" s="8" t="s">
        <v>128</v>
      </c>
      <c r="L22" s="8" t="s">
        <v>128</v>
      </c>
      <c r="M22" s="8" t="s">
        <v>128</v>
      </c>
      <c r="N22" s="8" t="s">
        <v>128</v>
      </c>
      <c r="O22" s="8" t="s">
        <v>128</v>
      </c>
      <c r="P22" s="8" t="s">
        <v>128</v>
      </c>
      <c r="Q22" s="8" t="s">
        <v>128</v>
      </c>
      <c r="R22" s="8" t="s">
        <v>128</v>
      </c>
      <c r="S22" s="8" t="s">
        <v>128</v>
      </c>
      <c r="T22" s="8" t="s">
        <v>128</v>
      </c>
      <c r="U22" s="8" t="s">
        <v>128</v>
      </c>
      <c r="V22" s="8" t="s">
        <v>128</v>
      </c>
      <c r="W22" s="8" t="s">
        <v>128</v>
      </c>
    </row>
    <row r="23" spans="1:34" x14ac:dyDescent="0.25">
      <c r="B23" s="3" t="s">
        <v>186</v>
      </c>
      <c r="C23" s="8" t="s">
        <v>128</v>
      </c>
      <c r="D23" s="8" t="s">
        <v>128</v>
      </c>
      <c r="E23" s="8" t="s">
        <v>128</v>
      </c>
      <c r="F23" s="8" t="s">
        <v>128</v>
      </c>
      <c r="G23" s="8" t="s">
        <v>128</v>
      </c>
      <c r="H23" s="8" t="s">
        <v>128</v>
      </c>
      <c r="I23" s="8" t="s">
        <v>128</v>
      </c>
      <c r="J23" s="8" t="s">
        <v>128</v>
      </c>
      <c r="K23" s="8" t="s">
        <v>128</v>
      </c>
      <c r="L23" s="8" t="s">
        <v>128</v>
      </c>
      <c r="M23" s="8" t="s">
        <v>128</v>
      </c>
      <c r="N23" s="8" t="s">
        <v>128</v>
      </c>
      <c r="O23" s="8" t="s">
        <v>128</v>
      </c>
      <c r="P23" s="8" t="s">
        <v>128</v>
      </c>
      <c r="Q23" s="8" t="s">
        <v>128</v>
      </c>
      <c r="R23" s="8" t="s">
        <v>128</v>
      </c>
      <c r="S23" s="8" t="s">
        <v>128</v>
      </c>
      <c r="T23" s="8" t="s">
        <v>128</v>
      </c>
      <c r="U23" s="8" t="s">
        <v>128</v>
      </c>
      <c r="V23" s="8" t="s">
        <v>128</v>
      </c>
      <c r="W23" s="8" t="s">
        <v>128</v>
      </c>
    </row>
    <row r="24" spans="1:34" x14ac:dyDescent="0.25">
      <c r="B24" s="3" t="s">
        <v>187</v>
      </c>
      <c r="C24" s="4">
        <v>29299</v>
      </c>
      <c r="D24" s="4">
        <v>28002</v>
      </c>
      <c r="E24" s="4">
        <v>28975</v>
      </c>
      <c r="F24" s="4">
        <v>29641</v>
      </c>
      <c r="G24" s="4">
        <v>29264</v>
      </c>
      <c r="H24" s="4">
        <v>29363</v>
      </c>
      <c r="I24" s="4">
        <v>32686</v>
      </c>
      <c r="J24" s="4">
        <v>33288</v>
      </c>
      <c r="K24" s="4">
        <v>34021</v>
      </c>
      <c r="L24" s="4">
        <v>34648</v>
      </c>
      <c r="M24" s="4">
        <v>35641</v>
      </c>
      <c r="N24" s="4">
        <v>36450</v>
      </c>
      <c r="O24" s="4">
        <v>36021</v>
      </c>
      <c r="P24" s="4">
        <v>35083</v>
      </c>
      <c r="Q24" s="4">
        <v>35400</v>
      </c>
      <c r="R24" s="4">
        <v>34992</v>
      </c>
      <c r="S24" s="4">
        <v>34096</v>
      </c>
      <c r="T24" s="4">
        <v>33178</v>
      </c>
      <c r="U24" s="4">
        <v>32443</v>
      </c>
      <c r="V24" s="4">
        <v>32532</v>
      </c>
      <c r="W24" s="4">
        <v>33206</v>
      </c>
    </row>
    <row r="25" spans="1:34" x14ac:dyDescent="0.25">
      <c r="B25" s="3" t="s">
        <v>188</v>
      </c>
      <c r="C25" s="4">
        <v>628</v>
      </c>
      <c r="D25" s="8" t="s">
        <v>128</v>
      </c>
      <c r="E25" s="8" t="s">
        <v>128</v>
      </c>
      <c r="F25" s="8" t="s">
        <v>128</v>
      </c>
      <c r="G25" s="8" t="s">
        <v>128</v>
      </c>
      <c r="H25" s="8" t="s">
        <v>128</v>
      </c>
      <c r="I25" s="8" t="s">
        <v>128</v>
      </c>
      <c r="J25" s="8" t="s">
        <v>128</v>
      </c>
      <c r="K25" s="8" t="s">
        <v>128</v>
      </c>
      <c r="L25" s="8" t="s">
        <v>128</v>
      </c>
      <c r="M25" s="8" t="s">
        <v>128</v>
      </c>
      <c r="N25" s="8" t="s">
        <v>128</v>
      </c>
      <c r="O25" s="8" t="s">
        <v>128</v>
      </c>
      <c r="P25" s="8" t="s">
        <v>128</v>
      </c>
      <c r="Q25" s="8" t="s">
        <v>128</v>
      </c>
      <c r="R25" s="8" t="s">
        <v>128</v>
      </c>
      <c r="S25" s="8" t="s">
        <v>128</v>
      </c>
      <c r="T25" s="8" t="s">
        <v>128</v>
      </c>
      <c r="U25" s="8" t="s">
        <v>128</v>
      </c>
      <c r="V25" s="8" t="s">
        <v>128</v>
      </c>
      <c r="W25" s="8" t="s">
        <v>128</v>
      </c>
    </row>
    <row r="26" spans="1:34" x14ac:dyDescent="0.25">
      <c r="B26" s="3" t="s">
        <v>189</v>
      </c>
      <c r="C26" s="4">
        <v>19</v>
      </c>
      <c r="D26" s="4">
        <v>21</v>
      </c>
      <c r="E26" s="4">
        <v>7</v>
      </c>
      <c r="F26" s="4">
        <v>47</v>
      </c>
      <c r="G26" s="4">
        <v>48</v>
      </c>
      <c r="H26" s="4">
        <v>40</v>
      </c>
      <c r="I26" s="4">
        <v>64</v>
      </c>
      <c r="J26" s="4">
        <v>53</v>
      </c>
      <c r="K26" s="4">
        <v>81</v>
      </c>
      <c r="L26" s="4">
        <v>86</v>
      </c>
      <c r="M26" s="4">
        <v>90</v>
      </c>
      <c r="N26" s="4">
        <v>92</v>
      </c>
      <c r="O26" s="4">
        <v>58</v>
      </c>
      <c r="P26" s="4">
        <v>50</v>
      </c>
      <c r="Q26" s="4">
        <v>69</v>
      </c>
      <c r="R26" s="4">
        <v>55</v>
      </c>
      <c r="S26" s="4">
        <v>64</v>
      </c>
      <c r="T26" s="4">
        <v>130</v>
      </c>
      <c r="U26" s="4">
        <v>106</v>
      </c>
      <c r="V26" s="4">
        <v>138</v>
      </c>
      <c r="W26" s="4">
        <v>218</v>
      </c>
    </row>
    <row r="27" spans="1:34" x14ac:dyDescent="0.25">
      <c r="B27" s="3" t="s">
        <v>183</v>
      </c>
      <c r="C27" s="8" t="s">
        <v>128</v>
      </c>
      <c r="D27" s="8" t="s">
        <v>128</v>
      </c>
      <c r="E27" s="8" t="s">
        <v>128</v>
      </c>
      <c r="F27" s="8" t="s">
        <v>128</v>
      </c>
      <c r="G27" s="8" t="s">
        <v>128</v>
      </c>
      <c r="H27" s="8" t="s">
        <v>128</v>
      </c>
      <c r="I27" s="8" t="s">
        <v>128</v>
      </c>
      <c r="J27" s="8" t="s">
        <v>128</v>
      </c>
      <c r="K27" s="8" t="s">
        <v>128</v>
      </c>
      <c r="L27" s="8" t="s">
        <v>128</v>
      </c>
      <c r="M27" s="8" t="s">
        <v>128</v>
      </c>
      <c r="N27" s="4">
        <v>0</v>
      </c>
      <c r="O27" s="8" t="s">
        <v>128</v>
      </c>
      <c r="P27" s="4">
        <v>2</v>
      </c>
      <c r="Q27" s="8" t="s">
        <v>128</v>
      </c>
      <c r="R27" s="8" t="s">
        <v>128</v>
      </c>
      <c r="S27" s="4">
        <v>1</v>
      </c>
      <c r="T27" s="4">
        <v>4</v>
      </c>
      <c r="U27" s="4">
        <v>13</v>
      </c>
      <c r="V27" s="4">
        <v>8</v>
      </c>
      <c r="W27" s="4">
        <v>12</v>
      </c>
    </row>
    <row r="28" spans="1:34" ht="15.75" x14ac:dyDescent="0.25">
      <c r="B28" s="59" t="s">
        <v>871</v>
      </c>
      <c r="C28" s="9">
        <f>SUM(C21:C27)</f>
        <v>30616</v>
      </c>
      <c r="D28" s="9">
        <f t="shared" ref="D28:W28" si="9">SUM(D21:D27)</f>
        <v>28073</v>
      </c>
      <c r="E28" s="9">
        <f t="shared" si="9"/>
        <v>29881</v>
      </c>
      <c r="F28" s="9">
        <f t="shared" si="9"/>
        <v>30802</v>
      </c>
      <c r="G28" s="9">
        <f t="shared" si="9"/>
        <v>30102</v>
      </c>
      <c r="H28" s="9">
        <f t="shared" si="9"/>
        <v>30350</v>
      </c>
      <c r="I28" s="9">
        <f t="shared" si="9"/>
        <v>33370</v>
      </c>
      <c r="J28" s="9">
        <f t="shared" si="9"/>
        <v>34152</v>
      </c>
      <c r="K28" s="9">
        <f t="shared" si="9"/>
        <v>34810</v>
      </c>
      <c r="L28" s="9">
        <f t="shared" si="9"/>
        <v>35427</v>
      </c>
      <c r="M28" s="9">
        <f t="shared" si="9"/>
        <v>36620</v>
      </c>
      <c r="N28" s="9">
        <f t="shared" si="9"/>
        <v>37475</v>
      </c>
      <c r="O28" s="9">
        <f t="shared" si="9"/>
        <v>37027</v>
      </c>
      <c r="P28" s="9">
        <f t="shared" si="9"/>
        <v>36067</v>
      </c>
      <c r="Q28" s="9">
        <f t="shared" si="9"/>
        <v>36595</v>
      </c>
      <c r="R28" s="9">
        <f t="shared" si="9"/>
        <v>36282</v>
      </c>
      <c r="S28" s="9">
        <f t="shared" si="9"/>
        <v>35544</v>
      </c>
      <c r="T28" s="9">
        <f t="shared" si="9"/>
        <v>34794</v>
      </c>
      <c r="U28" s="9">
        <f t="shared" si="9"/>
        <v>33947</v>
      </c>
      <c r="V28" s="9">
        <f t="shared" si="9"/>
        <v>34621</v>
      </c>
      <c r="W28" s="9">
        <f t="shared" si="9"/>
        <v>35371</v>
      </c>
    </row>
    <row r="30" spans="1:34" x14ac:dyDescent="0.25">
      <c r="A30" s="2" t="s">
        <v>710</v>
      </c>
      <c r="B30" s="3" t="s">
        <v>190</v>
      </c>
      <c r="C30" s="4">
        <v>756</v>
      </c>
      <c r="D30" s="4">
        <v>738</v>
      </c>
      <c r="E30" s="4">
        <v>752</v>
      </c>
      <c r="F30" s="4">
        <v>785</v>
      </c>
      <c r="G30" s="4">
        <v>725</v>
      </c>
      <c r="H30" s="4">
        <v>811</v>
      </c>
      <c r="I30" s="4">
        <v>873</v>
      </c>
      <c r="J30" s="4">
        <v>863</v>
      </c>
      <c r="K30" s="4">
        <v>880</v>
      </c>
      <c r="L30" s="4">
        <v>931</v>
      </c>
      <c r="M30" s="4">
        <v>964</v>
      </c>
      <c r="N30" s="4">
        <v>934</v>
      </c>
      <c r="O30" s="4">
        <v>1015</v>
      </c>
      <c r="P30" s="4">
        <v>964</v>
      </c>
      <c r="Q30" s="4">
        <v>948</v>
      </c>
      <c r="R30" s="4">
        <v>842</v>
      </c>
      <c r="S30" s="4">
        <v>829</v>
      </c>
      <c r="T30" s="4">
        <v>846</v>
      </c>
      <c r="U30" s="4">
        <v>809</v>
      </c>
      <c r="V30" s="4">
        <v>790</v>
      </c>
      <c r="W30" s="4">
        <v>782</v>
      </c>
    </row>
    <row r="31" spans="1:34" x14ac:dyDescent="0.25">
      <c r="B31" s="3" t="s">
        <v>191</v>
      </c>
      <c r="C31" s="4">
        <v>9</v>
      </c>
      <c r="D31" s="4">
        <v>1</v>
      </c>
      <c r="E31" s="4">
        <v>0</v>
      </c>
      <c r="F31" s="8" t="s">
        <v>128</v>
      </c>
      <c r="G31" s="4">
        <v>0</v>
      </c>
      <c r="H31" s="8" t="s">
        <v>128</v>
      </c>
      <c r="I31" s="4">
        <v>0</v>
      </c>
      <c r="J31" s="4">
        <v>0</v>
      </c>
      <c r="K31" s="4">
        <v>5</v>
      </c>
      <c r="L31" s="8" t="s">
        <v>128</v>
      </c>
      <c r="M31" s="8" t="s">
        <v>128</v>
      </c>
      <c r="N31" s="4">
        <v>0</v>
      </c>
      <c r="O31" s="4">
        <v>5</v>
      </c>
      <c r="P31" s="8" t="s">
        <v>128</v>
      </c>
      <c r="Q31" s="8" t="s">
        <v>128</v>
      </c>
      <c r="R31" s="8" t="s">
        <v>128</v>
      </c>
      <c r="S31" s="8" t="s">
        <v>128</v>
      </c>
      <c r="T31" s="8" t="s">
        <v>128</v>
      </c>
      <c r="U31" s="8" t="s">
        <v>128</v>
      </c>
      <c r="V31" s="8" t="s">
        <v>128</v>
      </c>
      <c r="W31" s="8" t="s">
        <v>128</v>
      </c>
    </row>
    <row r="32" spans="1:34" ht="18.75" x14ac:dyDescent="0.3">
      <c r="B32" s="3" t="s">
        <v>192</v>
      </c>
      <c r="C32" s="8" t="s">
        <v>128</v>
      </c>
      <c r="D32" s="8" t="s">
        <v>128</v>
      </c>
      <c r="E32" s="8" t="s">
        <v>128</v>
      </c>
      <c r="F32" s="8" t="s">
        <v>128</v>
      </c>
      <c r="G32" s="8" t="s">
        <v>128</v>
      </c>
      <c r="H32" s="8" t="s">
        <v>128</v>
      </c>
      <c r="I32" s="8" t="s">
        <v>128</v>
      </c>
      <c r="J32" s="8" t="s">
        <v>128</v>
      </c>
      <c r="K32" s="8" t="s">
        <v>128</v>
      </c>
      <c r="L32" s="8" t="s">
        <v>128</v>
      </c>
      <c r="M32" s="8" t="s">
        <v>128</v>
      </c>
      <c r="N32" s="8" t="s">
        <v>128</v>
      </c>
      <c r="O32" s="8" t="s">
        <v>128</v>
      </c>
      <c r="P32" s="8" t="s">
        <v>128</v>
      </c>
      <c r="Q32" s="8" t="s">
        <v>128</v>
      </c>
      <c r="R32" s="8" t="s">
        <v>128</v>
      </c>
      <c r="S32" s="8" t="s">
        <v>128</v>
      </c>
      <c r="T32" s="8" t="s">
        <v>128</v>
      </c>
      <c r="U32" s="8" t="s">
        <v>128</v>
      </c>
      <c r="V32" s="8" t="s">
        <v>128</v>
      </c>
      <c r="W32" s="8" t="s">
        <v>128</v>
      </c>
      <c r="AH32" s="40" t="s">
        <v>711</v>
      </c>
    </row>
    <row r="33" spans="1:55" ht="15.75" x14ac:dyDescent="0.25">
      <c r="B33" s="59" t="s">
        <v>710</v>
      </c>
      <c r="C33" s="9">
        <f>SUM(C30:C32)</f>
        <v>765</v>
      </c>
      <c r="D33" s="9">
        <f t="shared" ref="D33:W33" si="10">SUM(D30:D32)</f>
        <v>739</v>
      </c>
      <c r="E33" s="9">
        <f t="shared" si="10"/>
        <v>752</v>
      </c>
      <c r="F33" s="9">
        <f t="shared" si="10"/>
        <v>785</v>
      </c>
      <c r="G33" s="9">
        <f t="shared" si="10"/>
        <v>725</v>
      </c>
      <c r="H33" s="9">
        <f t="shared" si="10"/>
        <v>811</v>
      </c>
      <c r="I33" s="9">
        <f t="shared" si="10"/>
        <v>873</v>
      </c>
      <c r="J33" s="9">
        <f t="shared" si="10"/>
        <v>863</v>
      </c>
      <c r="K33" s="9">
        <f t="shared" si="10"/>
        <v>885</v>
      </c>
      <c r="L33" s="9">
        <f t="shared" si="10"/>
        <v>931</v>
      </c>
      <c r="M33" s="9">
        <f t="shared" si="10"/>
        <v>964</v>
      </c>
      <c r="N33" s="9">
        <f t="shared" si="10"/>
        <v>934</v>
      </c>
      <c r="O33" s="9">
        <f t="shared" si="10"/>
        <v>1020</v>
      </c>
      <c r="P33" s="9">
        <f t="shared" si="10"/>
        <v>964</v>
      </c>
      <c r="Q33" s="9">
        <f t="shared" si="10"/>
        <v>948</v>
      </c>
      <c r="R33" s="9">
        <f t="shared" si="10"/>
        <v>842</v>
      </c>
      <c r="S33" s="9">
        <f t="shared" si="10"/>
        <v>829</v>
      </c>
      <c r="T33" s="9">
        <f t="shared" si="10"/>
        <v>846</v>
      </c>
      <c r="U33" s="9">
        <f t="shared" si="10"/>
        <v>809</v>
      </c>
      <c r="V33" s="9">
        <f t="shared" si="10"/>
        <v>790</v>
      </c>
      <c r="W33" s="9">
        <f t="shared" si="10"/>
        <v>782</v>
      </c>
      <c r="AH33" s="2" t="s">
        <v>255</v>
      </c>
    </row>
    <row r="34" spans="1:55" x14ac:dyDescent="0.25">
      <c r="AI34" s="47" t="s">
        <v>1</v>
      </c>
      <c r="AJ34" s="47" t="s">
        <v>2</v>
      </c>
      <c r="AK34" s="47" t="s">
        <v>3</v>
      </c>
      <c r="AL34" s="47" t="s">
        <v>4</v>
      </c>
      <c r="AM34" s="47" t="s">
        <v>5</v>
      </c>
      <c r="AN34" s="47" t="s">
        <v>6</v>
      </c>
      <c r="AO34" s="47" t="s">
        <v>7</v>
      </c>
      <c r="AP34" s="47" t="s">
        <v>8</v>
      </c>
      <c r="AQ34" s="47" t="s">
        <v>9</v>
      </c>
      <c r="AR34" s="47" t="s">
        <v>10</v>
      </c>
      <c r="AS34" s="47" t="s">
        <v>11</v>
      </c>
      <c r="AT34" s="47" t="s">
        <v>12</v>
      </c>
      <c r="AU34" s="47" t="s">
        <v>13</v>
      </c>
      <c r="AV34" s="47" t="s">
        <v>14</v>
      </c>
      <c r="AW34" s="47" t="s">
        <v>15</v>
      </c>
      <c r="AX34" s="47" t="s">
        <v>16</v>
      </c>
      <c r="AY34" s="47" t="s">
        <v>17</v>
      </c>
      <c r="AZ34" s="47" t="s">
        <v>18</v>
      </c>
      <c r="BA34" s="47" t="s">
        <v>19</v>
      </c>
      <c r="BB34" s="47" t="s">
        <v>20</v>
      </c>
      <c r="BC34" s="47" t="s">
        <v>110</v>
      </c>
    </row>
    <row r="35" spans="1:55" x14ac:dyDescent="0.25">
      <c r="A35" s="2" t="s">
        <v>711</v>
      </c>
      <c r="B35" s="3" t="s">
        <v>193</v>
      </c>
      <c r="C35" s="8" t="s">
        <v>128</v>
      </c>
      <c r="D35" s="8" t="s">
        <v>128</v>
      </c>
      <c r="E35" s="8" t="s">
        <v>128</v>
      </c>
      <c r="F35" s="8" t="s">
        <v>128</v>
      </c>
      <c r="G35" s="8" t="s">
        <v>128</v>
      </c>
      <c r="H35" s="4">
        <v>6</v>
      </c>
      <c r="I35" s="4">
        <v>5</v>
      </c>
      <c r="J35" s="4">
        <v>16</v>
      </c>
      <c r="K35" s="4">
        <v>14</v>
      </c>
      <c r="L35" s="8" t="s">
        <v>128</v>
      </c>
      <c r="M35" s="8" t="s">
        <v>128</v>
      </c>
      <c r="N35" s="4">
        <v>39</v>
      </c>
      <c r="O35" s="4">
        <v>45</v>
      </c>
      <c r="P35" s="4">
        <v>90</v>
      </c>
      <c r="Q35" s="4">
        <v>36</v>
      </c>
      <c r="R35" s="4">
        <v>118</v>
      </c>
      <c r="S35" s="4">
        <v>161</v>
      </c>
      <c r="T35" s="4">
        <v>238</v>
      </c>
      <c r="U35" s="4">
        <v>587</v>
      </c>
      <c r="V35" s="4">
        <v>342</v>
      </c>
      <c r="W35" s="4">
        <v>302</v>
      </c>
      <c r="AH35" s="3" t="s">
        <v>885</v>
      </c>
      <c r="AI35" s="4" t="str">
        <f t="shared" ref="AI35:AR36" si="11">C35</f>
        <v>..</v>
      </c>
      <c r="AJ35" s="4" t="str">
        <f t="shared" si="11"/>
        <v>..</v>
      </c>
      <c r="AK35" s="4" t="str">
        <f t="shared" si="11"/>
        <v>..</v>
      </c>
      <c r="AL35" s="4" t="str">
        <f t="shared" si="11"/>
        <v>..</v>
      </c>
      <c r="AM35" s="4" t="str">
        <f t="shared" si="11"/>
        <v>..</v>
      </c>
      <c r="AN35" s="4">
        <f t="shared" si="11"/>
        <v>6</v>
      </c>
      <c r="AO35" s="4">
        <f t="shared" si="11"/>
        <v>5</v>
      </c>
      <c r="AP35" s="4">
        <f t="shared" si="11"/>
        <v>16</v>
      </c>
      <c r="AQ35" s="4">
        <f t="shared" si="11"/>
        <v>14</v>
      </c>
      <c r="AR35" s="4" t="str">
        <f t="shared" si="11"/>
        <v>..</v>
      </c>
      <c r="AS35" s="4" t="str">
        <f t="shared" ref="AS35:BB36" si="12">M35</f>
        <v>..</v>
      </c>
      <c r="AT35" s="4">
        <f t="shared" si="12"/>
        <v>39</v>
      </c>
      <c r="AU35" s="4">
        <f t="shared" si="12"/>
        <v>45</v>
      </c>
      <c r="AV35" s="4">
        <f t="shared" si="12"/>
        <v>90</v>
      </c>
      <c r="AW35" s="4">
        <f t="shared" si="12"/>
        <v>36</v>
      </c>
      <c r="AX35" s="4">
        <f t="shared" si="12"/>
        <v>118</v>
      </c>
      <c r="AY35" s="4">
        <f t="shared" si="12"/>
        <v>161</v>
      </c>
      <c r="AZ35" s="4">
        <f t="shared" si="12"/>
        <v>238</v>
      </c>
      <c r="BA35" s="4">
        <f t="shared" si="12"/>
        <v>587</v>
      </c>
      <c r="BB35" s="4">
        <f t="shared" si="12"/>
        <v>342</v>
      </c>
      <c r="BC35" s="4">
        <f t="shared" ref="BC35:BC36" si="13">W35</f>
        <v>302</v>
      </c>
    </row>
    <row r="36" spans="1:55" x14ac:dyDescent="0.25">
      <c r="B36" s="3" t="s">
        <v>194</v>
      </c>
      <c r="C36" s="4">
        <v>19</v>
      </c>
      <c r="D36" s="4">
        <v>1</v>
      </c>
      <c r="E36" s="8" t="s">
        <v>128</v>
      </c>
      <c r="F36" s="4">
        <v>15</v>
      </c>
      <c r="G36" s="4">
        <v>14</v>
      </c>
      <c r="H36" s="4">
        <v>30</v>
      </c>
      <c r="I36" s="4">
        <v>109</v>
      </c>
      <c r="J36" s="4">
        <v>188</v>
      </c>
      <c r="K36" s="4">
        <v>80</v>
      </c>
      <c r="L36" s="4">
        <v>105</v>
      </c>
      <c r="M36" s="4">
        <v>132</v>
      </c>
      <c r="N36" s="4">
        <v>254</v>
      </c>
      <c r="O36" s="4">
        <v>176</v>
      </c>
      <c r="P36" s="4">
        <v>154</v>
      </c>
      <c r="Q36" s="4">
        <v>195</v>
      </c>
      <c r="R36" s="4">
        <v>97</v>
      </c>
      <c r="S36" s="4">
        <v>71</v>
      </c>
      <c r="T36" s="4">
        <v>93</v>
      </c>
      <c r="U36" s="4">
        <v>40</v>
      </c>
      <c r="V36" s="4">
        <v>24</v>
      </c>
      <c r="W36" s="4">
        <v>19</v>
      </c>
      <c r="AH36" s="3" t="s">
        <v>886</v>
      </c>
      <c r="AI36" s="4">
        <f t="shared" si="11"/>
        <v>19</v>
      </c>
      <c r="AJ36" s="4">
        <f t="shared" si="11"/>
        <v>1</v>
      </c>
      <c r="AK36" s="4" t="str">
        <f t="shared" si="11"/>
        <v>..</v>
      </c>
      <c r="AL36" s="4">
        <f t="shared" si="11"/>
        <v>15</v>
      </c>
      <c r="AM36" s="4">
        <f t="shared" si="11"/>
        <v>14</v>
      </c>
      <c r="AN36" s="4">
        <f t="shared" si="11"/>
        <v>30</v>
      </c>
      <c r="AO36" s="4">
        <f t="shared" si="11"/>
        <v>109</v>
      </c>
      <c r="AP36" s="4">
        <f t="shared" si="11"/>
        <v>188</v>
      </c>
      <c r="AQ36" s="4">
        <f t="shared" si="11"/>
        <v>80</v>
      </c>
      <c r="AR36" s="4">
        <f t="shared" si="11"/>
        <v>105</v>
      </c>
      <c r="AS36" s="4">
        <f t="shared" si="12"/>
        <v>132</v>
      </c>
      <c r="AT36" s="4">
        <f t="shared" si="12"/>
        <v>254</v>
      </c>
      <c r="AU36" s="4">
        <f t="shared" si="12"/>
        <v>176</v>
      </c>
      <c r="AV36" s="4">
        <f t="shared" si="12"/>
        <v>154</v>
      </c>
      <c r="AW36" s="4">
        <f t="shared" si="12"/>
        <v>195</v>
      </c>
      <c r="AX36" s="4">
        <f t="shared" si="12"/>
        <v>97</v>
      </c>
      <c r="AY36" s="4">
        <f t="shared" si="12"/>
        <v>71</v>
      </c>
      <c r="AZ36" s="4">
        <f t="shared" si="12"/>
        <v>93</v>
      </c>
      <c r="BA36" s="4">
        <f t="shared" si="12"/>
        <v>40</v>
      </c>
      <c r="BB36" s="4">
        <f t="shared" si="12"/>
        <v>24</v>
      </c>
      <c r="BC36" s="4">
        <f t="shared" si="13"/>
        <v>19</v>
      </c>
    </row>
    <row r="37" spans="1:55" x14ac:dyDescent="0.25">
      <c r="B37" s="3" t="s">
        <v>195</v>
      </c>
      <c r="C37" s="4">
        <v>4</v>
      </c>
      <c r="D37" s="8" t="s">
        <v>128</v>
      </c>
      <c r="E37" s="8" t="s">
        <v>128</v>
      </c>
      <c r="F37" s="8" t="s">
        <v>128</v>
      </c>
      <c r="G37" s="4">
        <v>5</v>
      </c>
      <c r="H37" s="4">
        <v>1</v>
      </c>
      <c r="I37" s="8" t="s">
        <v>128</v>
      </c>
      <c r="J37" s="4">
        <v>3</v>
      </c>
      <c r="K37" s="8" t="s">
        <v>128</v>
      </c>
      <c r="L37" s="8" t="s">
        <v>128</v>
      </c>
      <c r="M37" s="8" t="s">
        <v>128</v>
      </c>
      <c r="N37" s="8" t="s">
        <v>128</v>
      </c>
      <c r="O37" s="8" t="s">
        <v>128</v>
      </c>
      <c r="P37" s="4">
        <v>1</v>
      </c>
      <c r="Q37" s="8" t="s">
        <v>128</v>
      </c>
      <c r="R37" s="8" t="s">
        <v>128</v>
      </c>
      <c r="S37" s="8" t="s">
        <v>128</v>
      </c>
      <c r="T37" s="4">
        <v>66</v>
      </c>
      <c r="U37" s="4">
        <v>40</v>
      </c>
      <c r="V37" s="4">
        <v>21</v>
      </c>
      <c r="W37" s="4">
        <v>32</v>
      </c>
      <c r="AG37" s="2" t="s">
        <v>873</v>
      </c>
      <c r="AH37" s="13" t="s">
        <v>887</v>
      </c>
      <c r="AI37" s="9">
        <f>SUM(AI35:AI36)</f>
        <v>19</v>
      </c>
      <c r="AJ37" s="9">
        <f t="shared" ref="AJ37:BC37" si="14">SUM(AJ35:AJ36)</f>
        <v>1</v>
      </c>
      <c r="AK37" s="9">
        <f t="shared" si="14"/>
        <v>0</v>
      </c>
      <c r="AL37" s="9">
        <f t="shared" si="14"/>
        <v>15</v>
      </c>
      <c r="AM37" s="9">
        <f t="shared" si="14"/>
        <v>14</v>
      </c>
      <c r="AN37" s="9">
        <f t="shared" si="14"/>
        <v>36</v>
      </c>
      <c r="AO37" s="9">
        <f t="shared" si="14"/>
        <v>114</v>
      </c>
      <c r="AP37" s="9">
        <f t="shared" si="14"/>
        <v>204</v>
      </c>
      <c r="AQ37" s="9">
        <f t="shared" si="14"/>
        <v>94</v>
      </c>
      <c r="AR37" s="9">
        <f t="shared" si="14"/>
        <v>105</v>
      </c>
      <c r="AS37" s="9">
        <f t="shared" si="14"/>
        <v>132</v>
      </c>
      <c r="AT37" s="9">
        <f t="shared" si="14"/>
        <v>293</v>
      </c>
      <c r="AU37" s="9">
        <f t="shared" si="14"/>
        <v>221</v>
      </c>
      <c r="AV37" s="9">
        <f t="shared" si="14"/>
        <v>244</v>
      </c>
      <c r="AW37" s="9">
        <f t="shared" si="14"/>
        <v>231</v>
      </c>
      <c r="AX37" s="9">
        <f t="shared" si="14"/>
        <v>215</v>
      </c>
      <c r="AY37" s="9">
        <f t="shared" si="14"/>
        <v>232</v>
      </c>
      <c r="AZ37" s="9">
        <f t="shared" si="14"/>
        <v>331</v>
      </c>
      <c r="BA37" s="9">
        <f t="shared" si="14"/>
        <v>627</v>
      </c>
      <c r="BB37" s="9">
        <f t="shared" si="14"/>
        <v>366</v>
      </c>
      <c r="BC37" s="9">
        <f t="shared" si="14"/>
        <v>321</v>
      </c>
    </row>
    <row r="38" spans="1:55" x14ac:dyDescent="0.25">
      <c r="B38" s="3" t="s">
        <v>196</v>
      </c>
      <c r="C38" s="4">
        <v>294</v>
      </c>
      <c r="D38" s="4">
        <v>181</v>
      </c>
      <c r="E38" s="4">
        <v>285</v>
      </c>
      <c r="F38" s="4">
        <v>338</v>
      </c>
      <c r="G38" s="4">
        <v>418</v>
      </c>
      <c r="H38" s="4">
        <v>600</v>
      </c>
      <c r="I38" s="4">
        <v>545</v>
      </c>
      <c r="J38" s="4">
        <v>405</v>
      </c>
      <c r="K38" s="4">
        <v>405</v>
      </c>
      <c r="L38" s="4">
        <v>397</v>
      </c>
      <c r="M38" s="4">
        <v>442</v>
      </c>
      <c r="N38" s="4">
        <v>521</v>
      </c>
      <c r="O38" s="4">
        <v>583</v>
      </c>
      <c r="P38" s="4">
        <v>636</v>
      </c>
      <c r="Q38" s="4">
        <v>682</v>
      </c>
      <c r="R38" s="4">
        <v>206</v>
      </c>
      <c r="S38" s="4">
        <v>181</v>
      </c>
      <c r="T38" s="4">
        <v>175</v>
      </c>
      <c r="U38" s="4">
        <v>162</v>
      </c>
      <c r="V38" s="4">
        <v>224</v>
      </c>
      <c r="W38" s="4">
        <v>119</v>
      </c>
      <c r="AH38" s="3" t="s">
        <v>888</v>
      </c>
      <c r="AI38" s="4">
        <f t="shared" ref="AI38:AR39" si="15">C37</f>
        <v>4</v>
      </c>
      <c r="AJ38" s="4" t="str">
        <f t="shared" si="15"/>
        <v>..</v>
      </c>
      <c r="AK38" s="4" t="str">
        <f t="shared" si="15"/>
        <v>..</v>
      </c>
      <c r="AL38" s="4" t="str">
        <f t="shared" si="15"/>
        <v>..</v>
      </c>
      <c r="AM38" s="4">
        <f t="shared" si="15"/>
        <v>5</v>
      </c>
      <c r="AN38" s="4">
        <f t="shared" si="15"/>
        <v>1</v>
      </c>
      <c r="AO38" s="4" t="str">
        <f t="shared" si="15"/>
        <v>..</v>
      </c>
      <c r="AP38" s="4">
        <f t="shared" si="15"/>
        <v>3</v>
      </c>
      <c r="AQ38" s="4" t="str">
        <f t="shared" si="15"/>
        <v>..</v>
      </c>
      <c r="AR38" s="4" t="str">
        <f t="shared" si="15"/>
        <v>..</v>
      </c>
      <c r="AS38" s="4" t="str">
        <f t="shared" ref="AS38:BB39" si="16">M37</f>
        <v>..</v>
      </c>
      <c r="AT38" s="4" t="str">
        <f t="shared" si="16"/>
        <v>..</v>
      </c>
      <c r="AU38" s="4" t="str">
        <f t="shared" si="16"/>
        <v>..</v>
      </c>
      <c r="AV38" s="4">
        <f t="shared" si="16"/>
        <v>1</v>
      </c>
      <c r="AW38" s="4" t="str">
        <f t="shared" si="16"/>
        <v>..</v>
      </c>
      <c r="AX38" s="4" t="str">
        <f t="shared" si="16"/>
        <v>..</v>
      </c>
      <c r="AY38" s="4" t="str">
        <f t="shared" si="16"/>
        <v>..</v>
      </c>
      <c r="AZ38" s="4">
        <f t="shared" si="16"/>
        <v>66</v>
      </c>
      <c r="BA38" s="4">
        <f t="shared" si="16"/>
        <v>40</v>
      </c>
      <c r="BB38" s="4">
        <f t="shared" si="16"/>
        <v>21</v>
      </c>
      <c r="BC38" s="4">
        <f t="shared" ref="BC38:BC39" si="17">W37</f>
        <v>32</v>
      </c>
    </row>
    <row r="39" spans="1:55" x14ac:dyDescent="0.25">
      <c r="B39" s="3" t="s">
        <v>197</v>
      </c>
      <c r="C39" s="4">
        <v>237</v>
      </c>
      <c r="D39" s="4">
        <v>74</v>
      </c>
      <c r="E39" s="4">
        <v>53</v>
      </c>
      <c r="F39" s="4">
        <v>30</v>
      </c>
      <c r="G39" s="4">
        <v>27</v>
      </c>
      <c r="H39" s="4">
        <v>43</v>
      </c>
      <c r="I39" s="4">
        <v>6</v>
      </c>
      <c r="J39" s="4">
        <v>0</v>
      </c>
      <c r="K39" s="8" t="s">
        <v>128</v>
      </c>
      <c r="L39" s="8" t="s">
        <v>128</v>
      </c>
      <c r="M39" s="8" t="s">
        <v>128</v>
      </c>
      <c r="N39" s="4">
        <v>3</v>
      </c>
      <c r="O39" s="8" t="s">
        <v>128</v>
      </c>
      <c r="P39" s="4">
        <v>2</v>
      </c>
      <c r="Q39" s="8" t="s">
        <v>128</v>
      </c>
      <c r="R39" s="4">
        <v>5</v>
      </c>
      <c r="S39" s="4">
        <v>11</v>
      </c>
      <c r="T39" s="8" t="s">
        <v>128</v>
      </c>
      <c r="U39" s="4">
        <v>2</v>
      </c>
      <c r="V39" s="8" t="s">
        <v>128</v>
      </c>
      <c r="W39" s="8" t="s">
        <v>128</v>
      </c>
      <c r="AH39" s="3" t="s">
        <v>889</v>
      </c>
      <c r="AI39" s="4">
        <f t="shared" si="15"/>
        <v>294</v>
      </c>
      <c r="AJ39" s="4">
        <f t="shared" si="15"/>
        <v>181</v>
      </c>
      <c r="AK39" s="4">
        <f t="shared" si="15"/>
        <v>285</v>
      </c>
      <c r="AL39" s="4">
        <f t="shared" si="15"/>
        <v>338</v>
      </c>
      <c r="AM39" s="4">
        <f t="shared" si="15"/>
        <v>418</v>
      </c>
      <c r="AN39" s="4">
        <f t="shared" si="15"/>
        <v>600</v>
      </c>
      <c r="AO39" s="4">
        <f t="shared" si="15"/>
        <v>545</v>
      </c>
      <c r="AP39" s="4">
        <f t="shared" si="15"/>
        <v>405</v>
      </c>
      <c r="AQ39" s="4">
        <f t="shared" si="15"/>
        <v>405</v>
      </c>
      <c r="AR39" s="4">
        <f t="shared" si="15"/>
        <v>397</v>
      </c>
      <c r="AS39" s="4">
        <f t="shared" si="16"/>
        <v>442</v>
      </c>
      <c r="AT39" s="4">
        <f t="shared" si="16"/>
        <v>521</v>
      </c>
      <c r="AU39" s="4">
        <f t="shared" si="16"/>
        <v>583</v>
      </c>
      <c r="AV39" s="4">
        <f t="shared" si="16"/>
        <v>636</v>
      </c>
      <c r="AW39" s="4">
        <f t="shared" si="16"/>
        <v>682</v>
      </c>
      <c r="AX39" s="4">
        <f t="shared" si="16"/>
        <v>206</v>
      </c>
      <c r="AY39" s="4">
        <f t="shared" si="16"/>
        <v>181</v>
      </c>
      <c r="AZ39" s="4">
        <f t="shared" si="16"/>
        <v>175</v>
      </c>
      <c r="BA39" s="4">
        <f t="shared" si="16"/>
        <v>162</v>
      </c>
      <c r="BB39" s="4">
        <f t="shared" si="16"/>
        <v>224</v>
      </c>
      <c r="BC39" s="4">
        <f t="shared" si="17"/>
        <v>119</v>
      </c>
    </row>
    <row r="40" spans="1:55" ht="15.75" x14ac:dyDescent="0.25">
      <c r="B40" s="59" t="s">
        <v>711</v>
      </c>
      <c r="C40" s="9">
        <f>SUM(C36:C39)</f>
        <v>554</v>
      </c>
      <c r="D40" s="9">
        <f t="shared" ref="D40:W40" si="18">SUM(D36:D39)</f>
        <v>256</v>
      </c>
      <c r="E40" s="9">
        <f t="shared" si="18"/>
        <v>338</v>
      </c>
      <c r="F40" s="9">
        <f t="shared" si="18"/>
        <v>383</v>
      </c>
      <c r="G40" s="9">
        <f t="shared" si="18"/>
        <v>464</v>
      </c>
      <c r="H40" s="9">
        <f t="shared" si="18"/>
        <v>674</v>
      </c>
      <c r="I40" s="9">
        <f t="shared" si="18"/>
        <v>660</v>
      </c>
      <c r="J40" s="9">
        <f t="shared" si="18"/>
        <v>596</v>
      </c>
      <c r="K40" s="9">
        <f t="shared" si="18"/>
        <v>485</v>
      </c>
      <c r="L40" s="9">
        <f t="shared" si="18"/>
        <v>502</v>
      </c>
      <c r="M40" s="9">
        <f t="shared" si="18"/>
        <v>574</v>
      </c>
      <c r="N40" s="9">
        <f t="shared" si="18"/>
        <v>778</v>
      </c>
      <c r="O40" s="9">
        <f t="shared" si="18"/>
        <v>759</v>
      </c>
      <c r="P40" s="9">
        <f t="shared" si="18"/>
        <v>793</v>
      </c>
      <c r="Q40" s="9">
        <f t="shared" si="18"/>
        <v>877</v>
      </c>
      <c r="R40" s="9">
        <f t="shared" si="18"/>
        <v>308</v>
      </c>
      <c r="S40" s="9">
        <f t="shared" si="18"/>
        <v>263</v>
      </c>
      <c r="T40" s="9">
        <f t="shared" si="18"/>
        <v>334</v>
      </c>
      <c r="U40" s="9">
        <f t="shared" si="18"/>
        <v>244</v>
      </c>
      <c r="V40" s="9">
        <f t="shared" si="18"/>
        <v>269</v>
      </c>
      <c r="W40" s="9">
        <f t="shared" si="18"/>
        <v>170</v>
      </c>
      <c r="AG40" s="2" t="s">
        <v>873</v>
      </c>
      <c r="AH40" s="3" t="s">
        <v>890</v>
      </c>
      <c r="AI40" s="9">
        <f>SUM(AI38:AI39)</f>
        <v>298</v>
      </c>
      <c r="AJ40" s="9">
        <f t="shared" ref="AJ40:BC40" si="19">SUM(AJ38:AJ39)</f>
        <v>181</v>
      </c>
      <c r="AK40" s="9">
        <f t="shared" si="19"/>
        <v>285</v>
      </c>
      <c r="AL40" s="9">
        <f t="shared" si="19"/>
        <v>338</v>
      </c>
      <c r="AM40" s="9">
        <f t="shared" si="19"/>
        <v>423</v>
      </c>
      <c r="AN40" s="9">
        <f t="shared" si="19"/>
        <v>601</v>
      </c>
      <c r="AO40" s="9">
        <f t="shared" si="19"/>
        <v>545</v>
      </c>
      <c r="AP40" s="9">
        <f t="shared" si="19"/>
        <v>408</v>
      </c>
      <c r="AQ40" s="9">
        <f t="shared" si="19"/>
        <v>405</v>
      </c>
      <c r="AR40" s="9">
        <f t="shared" si="19"/>
        <v>397</v>
      </c>
      <c r="AS40" s="9">
        <f t="shared" si="19"/>
        <v>442</v>
      </c>
      <c r="AT40" s="9">
        <f t="shared" si="19"/>
        <v>521</v>
      </c>
      <c r="AU40" s="9">
        <f t="shared" si="19"/>
        <v>583</v>
      </c>
      <c r="AV40" s="9">
        <f t="shared" si="19"/>
        <v>637</v>
      </c>
      <c r="AW40" s="9">
        <f t="shared" si="19"/>
        <v>682</v>
      </c>
      <c r="AX40" s="9">
        <f t="shared" si="19"/>
        <v>206</v>
      </c>
      <c r="AY40" s="9">
        <f t="shared" si="19"/>
        <v>181</v>
      </c>
      <c r="AZ40" s="9">
        <f t="shared" si="19"/>
        <v>241</v>
      </c>
      <c r="BA40" s="9">
        <f t="shared" si="19"/>
        <v>202</v>
      </c>
      <c r="BB40" s="9">
        <f t="shared" si="19"/>
        <v>245</v>
      </c>
      <c r="BC40" s="9">
        <f t="shared" si="19"/>
        <v>151</v>
      </c>
    </row>
    <row r="41" spans="1:55" x14ac:dyDescent="0.25">
      <c r="AH41" s="3" t="s">
        <v>891</v>
      </c>
      <c r="AI41" s="4">
        <f t="shared" ref="AI41:BC41" si="20">C39</f>
        <v>237</v>
      </c>
      <c r="AJ41" s="4">
        <f t="shared" si="20"/>
        <v>74</v>
      </c>
      <c r="AK41" s="4">
        <f t="shared" si="20"/>
        <v>53</v>
      </c>
      <c r="AL41" s="4">
        <f t="shared" si="20"/>
        <v>30</v>
      </c>
      <c r="AM41" s="4">
        <f t="shared" si="20"/>
        <v>27</v>
      </c>
      <c r="AN41" s="4">
        <f t="shared" si="20"/>
        <v>43</v>
      </c>
      <c r="AO41" s="4">
        <f t="shared" si="20"/>
        <v>6</v>
      </c>
      <c r="AP41" s="4">
        <f t="shared" si="20"/>
        <v>0</v>
      </c>
      <c r="AQ41" s="4" t="str">
        <f t="shared" si="20"/>
        <v>..</v>
      </c>
      <c r="AR41" s="4" t="str">
        <f t="shared" si="20"/>
        <v>..</v>
      </c>
      <c r="AS41" s="4" t="str">
        <f t="shared" si="20"/>
        <v>..</v>
      </c>
      <c r="AT41" s="4">
        <f t="shared" si="20"/>
        <v>3</v>
      </c>
      <c r="AU41" s="4" t="str">
        <f t="shared" si="20"/>
        <v>..</v>
      </c>
      <c r="AV41" s="4">
        <f t="shared" si="20"/>
        <v>2</v>
      </c>
      <c r="AW41" s="4" t="str">
        <f t="shared" si="20"/>
        <v>..</v>
      </c>
      <c r="AX41" s="4">
        <f t="shared" si="20"/>
        <v>5</v>
      </c>
      <c r="AY41" s="4">
        <f t="shared" si="20"/>
        <v>11</v>
      </c>
      <c r="AZ41" s="4" t="str">
        <f t="shared" si="20"/>
        <v>..</v>
      </c>
      <c r="BA41" s="4">
        <f t="shared" si="20"/>
        <v>2</v>
      </c>
      <c r="BB41" s="4" t="str">
        <f t="shared" si="20"/>
        <v>..</v>
      </c>
      <c r="BC41" s="4" t="str">
        <f t="shared" si="20"/>
        <v>..</v>
      </c>
    </row>
    <row r="42" spans="1:55" ht="15.75" x14ac:dyDescent="0.25">
      <c r="A42" s="2" t="s">
        <v>872</v>
      </c>
      <c r="B42" s="59" t="s">
        <v>872</v>
      </c>
      <c r="C42" s="4">
        <v>4795</v>
      </c>
      <c r="D42" s="4">
        <v>4360</v>
      </c>
      <c r="E42" s="4">
        <v>4699</v>
      </c>
      <c r="F42" s="4">
        <v>4998</v>
      </c>
      <c r="G42" s="4">
        <v>5647</v>
      </c>
      <c r="H42" s="4">
        <v>5494</v>
      </c>
      <c r="I42" s="4">
        <v>7772</v>
      </c>
      <c r="J42" s="4">
        <v>7890</v>
      </c>
      <c r="K42" s="4">
        <v>7251</v>
      </c>
      <c r="L42" s="4">
        <v>4065</v>
      </c>
      <c r="M42" s="4">
        <v>4467</v>
      </c>
      <c r="N42" s="4">
        <v>5179</v>
      </c>
      <c r="O42" s="4">
        <v>4610</v>
      </c>
      <c r="P42" s="4">
        <v>4634</v>
      </c>
      <c r="Q42" s="4">
        <v>4483</v>
      </c>
      <c r="R42" s="4">
        <v>3764</v>
      </c>
      <c r="S42" s="4">
        <v>4363</v>
      </c>
      <c r="T42" s="4">
        <v>4193</v>
      </c>
      <c r="U42" s="4">
        <v>4082</v>
      </c>
      <c r="V42" s="4">
        <v>3761</v>
      </c>
      <c r="W42" s="4">
        <v>3097</v>
      </c>
      <c r="AG42" s="2" t="s">
        <v>236</v>
      </c>
      <c r="AH42" s="59" t="s">
        <v>711</v>
      </c>
      <c r="AI42" s="9">
        <f>SUM(AI35:AI36,AI38:AI39,AI41)</f>
        <v>554</v>
      </c>
      <c r="AJ42" s="9">
        <f t="shared" ref="AJ42:BC42" si="21">SUM(AJ35:AJ36,AJ38:AJ39,AJ41)</f>
        <v>256</v>
      </c>
      <c r="AK42" s="9">
        <f t="shared" si="21"/>
        <v>338</v>
      </c>
      <c r="AL42" s="9">
        <f t="shared" si="21"/>
        <v>383</v>
      </c>
      <c r="AM42" s="9">
        <f t="shared" si="21"/>
        <v>464</v>
      </c>
      <c r="AN42" s="9">
        <f t="shared" si="21"/>
        <v>680</v>
      </c>
      <c r="AO42" s="9">
        <f t="shared" si="21"/>
        <v>665</v>
      </c>
      <c r="AP42" s="9">
        <f t="shared" si="21"/>
        <v>612</v>
      </c>
      <c r="AQ42" s="9">
        <f t="shared" si="21"/>
        <v>499</v>
      </c>
      <c r="AR42" s="9">
        <f t="shared" si="21"/>
        <v>502</v>
      </c>
      <c r="AS42" s="9">
        <f t="shared" si="21"/>
        <v>574</v>
      </c>
      <c r="AT42" s="9">
        <f t="shared" si="21"/>
        <v>817</v>
      </c>
      <c r="AU42" s="9">
        <f t="shared" si="21"/>
        <v>804</v>
      </c>
      <c r="AV42" s="9">
        <f t="shared" si="21"/>
        <v>883</v>
      </c>
      <c r="AW42" s="9">
        <f t="shared" si="21"/>
        <v>913</v>
      </c>
      <c r="AX42" s="9">
        <f t="shared" si="21"/>
        <v>426</v>
      </c>
      <c r="AY42" s="9">
        <f t="shared" si="21"/>
        <v>424</v>
      </c>
      <c r="AZ42" s="9">
        <f t="shared" si="21"/>
        <v>572</v>
      </c>
      <c r="BA42" s="9">
        <f t="shared" si="21"/>
        <v>831</v>
      </c>
      <c r="BB42" s="9">
        <f t="shared" si="21"/>
        <v>611</v>
      </c>
      <c r="BC42" s="9">
        <f t="shared" si="21"/>
        <v>472</v>
      </c>
    </row>
    <row r="43" spans="1:55" x14ac:dyDescent="0.25">
      <c r="AH43" s="3" t="s">
        <v>883</v>
      </c>
      <c r="AI43" s="4">
        <f t="shared" ref="AI43:BC43" si="22">C4</f>
        <v>61948</v>
      </c>
      <c r="AJ43" s="4">
        <f t="shared" si="22"/>
        <v>61281</v>
      </c>
      <c r="AK43" s="4">
        <f t="shared" si="22"/>
        <v>61194</v>
      </c>
      <c r="AL43" s="4">
        <f t="shared" si="22"/>
        <v>61196</v>
      </c>
      <c r="AM43" s="4">
        <f t="shared" si="22"/>
        <v>60731</v>
      </c>
      <c r="AN43" s="4">
        <f t="shared" si="22"/>
        <v>60565</v>
      </c>
      <c r="AO43" s="4">
        <f t="shared" si="22"/>
        <v>63248</v>
      </c>
      <c r="AP43" s="4">
        <f t="shared" si="22"/>
        <v>61942</v>
      </c>
      <c r="AQ43" s="4">
        <f t="shared" si="22"/>
        <v>61190</v>
      </c>
      <c r="AR43" s="4">
        <f t="shared" si="22"/>
        <v>60854</v>
      </c>
      <c r="AS43" s="4">
        <f t="shared" si="22"/>
        <v>61618</v>
      </c>
      <c r="AT43" s="4">
        <f t="shared" si="22"/>
        <v>61339</v>
      </c>
      <c r="AU43" s="4">
        <f t="shared" si="22"/>
        <v>60676</v>
      </c>
      <c r="AV43" s="4">
        <f t="shared" si="22"/>
        <v>60283</v>
      </c>
      <c r="AW43" s="4">
        <f t="shared" si="22"/>
        <v>60376</v>
      </c>
      <c r="AX43" s="4">
        <f t="shared" si="22"/>
        <v>59854</v>
      </c>
      <c r="AY43" s="4">
        <f t="shared" si="22"/>
        <v>59655</v>
      </c>
      <c r="AZ43" s="4">
        <f t="shared" si="22"/>
        <v>59346</v>
      </c>
      <c r="BA43" s="4">
        <f t="shared" si="22"/>
        <v>58979</v>
      </c>
      <c r="BB43" s="4">
        <f t="shared" si="22"/>
        <v>58764</v>
      </c>
      <c r="BC43" s="4">
        <f t="shared" si="22"/>
        <v>58670</v>
      </c>
    </row>
    <row r="44" spans="1:55" x14ac:dyDescent="0.25">
      <c r="AG44" s="2" t="s">
        <v>884</v>
      </c>
      <c r="AH44" s="3" t="s">
        <v>711</v>
      </c>
      <c r="AI44" s="2">
        <f>AI42/AI43</f>
        <v>8.942984438561374E-3</v>
      </c>
      <c r="AJ44" s="2">
        <f t="shared" ref="AJ44:BC44" si="23">AJ42/AJ43</f>
        <v>4.1774775215809145E-3</v>
      </c>
      <c r="AK44" s="2">
        <f t="shared" si="23"/>
        <v>5.5234173284962581E-3</v>
      </c>
      <c r="AL44" s="2">
        <f t="shared" si="23"/>
        <v>6.2585789920909865E-3</v>
      </c>
      <c r="AM44" s="2">
        <f t="shared" si="23"/>
        <v>7.6402496253972435E-3</v>
      </c>
      <c r="AN44" s="2">
        <f t="shared" si="23"/>
        <v>1.122760670354165E-2</v>
      </c>
      <c r="AO44" s="2">
        <f t="shared" si="23"/>
        <v>1.0514166455856311E-2</v>
      </c>
      <c r="AP44" s="2">
        <f t="shared" si="23"/>
        <v>9.8802105195182587E-3</v>
      </c>
      <c r="AQ44" s="2">
        <f t="shared" si="23"/>
        <v>8.1549272756986438E-3</v>
      </c>
      <c r="AR44" s="2">
        <f t="shared" si="23"/>
        <v>8.2492523088046801E-3</v>
      </c>
      <c r="AS44" s="2">
        <f t="shared" si="23"/>
        <v>9.3154597682495368E-3</v>
      </c>
      <c r="AT44" s="2">
        <f t="shared" si="23"/>
        <v>1.3319421575180554E-2</v>
      </c>
      <c r="AU44" s="2">
        <f t="shared" si="23"/>
        <v>1.3250708682180763E-2</v>
      </c>
      <c r="AV44" s="2">
        <f t="shared" si="23"/>
        <v>1.4647578919430021E-2</v>
      </c>
      <c r="AW44" s="2">
        <f t="shared" si="23"/>
        <v>1.5121902742811713E-2</v>
      </c>
      <c r="AX44" s="2">
        <f t="shared" si="23"/>
        <v>7.1173188091021482E-3</v>
      </c>
      <c r="AY44" s="2">
        <f t="shared" si="23"/>
        <v>7.1075349928757022E-3</v>
      </c>
      <c r="AZ44" s="2">
        <f t="shared" si="23"/>
        <v>9.6383918039968999E-3</v>
      </c>
      <c r="BA44" s="2">
        <f t="shared" si="23"/>
        <v>1.4089760762305227E-2</v>
      </c>
      <c r="BB44" s="2">
        <f t="shared" si="23"/>
        <v>1.0397522292560071E-2</v>
      </c>
      <c r="BC44" s="2">
        <f t="shared" si="23"/>
        <v>8.0449974433270833E-3</v>
      </c>
    </row>
    <row r="45" spans="1:55" x14ac:dyDescent="0.25">
      <c r="A45" s="2" t="s">
        <v>422</v>
      </c>
      <c r="B45" s="3" t="s">
        <v>180</v>
      </c>
      <c r="C45" s="4">
        <v>125</v>
      </c>
      <c r="D45" s="4">
        <v>245</v>
      </c>
      <c r="E45" s="4">
        <v>254</v>
      </c>
      <c r="F45" s="4">
        <v>264</v>
      </c>
      <c r="G45" s="4">
        <v>313</v>
      </c>
      <c r="H45" s="4">
        <v>302</v>
      </c>
      <c r="I45" s="4">
        <v>343</v>
      </c>
      <c r="J45" s="4">
        <v>300</v>
      </c>
      <c r="K45" s="4">
        <v>164</v>
      </c>
      <c r="L45" s="4">
        <v>207</v>
      </c>
      <c r="M45" s="4">
        <v>229</v>
      </c>
      <c r="N45" s="4">
        <v>264</v>
      </c>
      <c r="O45" s="4">
        <v>334</v>
      </c>
      <c r="P45" s="4">
        <v>282</v>
      </c>
      <c r="Q45" s="4">
        <v>265</v>
      </c>
      <c r="R45" s="4">
        <v>357</v>
      </c>
      <c r="S45" s="4">
        <v>483</v>
      </c>
      <c r="T45" s="4">
        <v>411</v>
      </c>
      <c r="U45" s="4">
        <v>331</v>
      </c>
      <c r="V45" s="4">
        <v>436</v>
      </c>
      <c r="W45" s="4">
        <v>596</v>
      </c>
    </row>
    <row r="46" spans="1:55" x14ac:dyDescent="0.25">
      <c r="B46" s="3" t="s">
        <v>181</v>
      </c>
      <c r="C46" s="8" t="s">
        <v>128</v>
      </c>
      <c r="D46" s="8" t="s">
        <v>128</v>
      </c>
      <c r="E46" s="8" t="s">
        <v>128</v>
      </c>
      <c r="F46" s="8" t="s">
        <v>128</v>
      </c>
      <c r="G46" s="8" t="s">
        <v>128</v>
      </c>
      <c r="H46" s="8" t="s">
        <v>128</v>
      </c>
      <c r="I46" s="4">
        <v>3</v>
      </c>
      <c r="J46" s="8" t="s">
        <v>128</v>
      </c>
      <c r="K46" s="8" t="s">
        <v>128</v>
      </c>
      <c r="L46" s="8" t="s">
        <v>128</v>
      </c>
      <c r="M46" s="8" t="s">
        <v>128</v>
      </c>
      <c r="N46" s="8" t="s">
        <v>128</v>
      </c>
      <c r="O46" s="8" t="s">
        <v>128</v>
      </c>
      <c r="P46" s="8" t="s">
        <v>128</v>
      </c>
      <c r="Q46" s="8" t="s">
        <v>128</v>
      </c>
      <c r="R46" s="8" t="s">
        <v>128</v>
      </c>
      <c r="S46" s="8" t="s">
        <v>128</v>
      </c>
      <c r="T46" s="8" t="s">
        <v>128</v>
      </c>
      <c r="U46" s="8" t="s">
        <v>128</v>
      </c>
      <c r="V46" s="8" t="s">
        <v>128</v>
      </c>
      <c r="W46" s="8" t="s">
        <v>128</v>
      </c>
    </row>
    <row r="47" spans="1:55" x14ac:dyDescent="0.25">
      <c r="B47" s="3" t="s">
        <v>182</v>
      </c>
      <c r="C47" s="8" t="s">
        <v>128</v>
      </c>
      <c r="D47" s="8" t="s">
        <v>128</v>
      </c>
      <c r="E47" s="8" t="s">
        <v>128</v>
      </c>
      <c r="F47" s="8" t="s">
        <v>128</v>
      </c>
      <c r="G47" s="8" t="s">
        <v>128</v>
      </c>
      <c r="H47" s="8" t="s">
        <v>128</v>
      </c>
      <c r="I47" s="8" t="s">
        <v>128</v>
      </c>
      <c r="J47" s="8" t="s">
        <v>128</v>
      </c>
      <c r="K47" s="8" t="s">
        <v>128</v>
      </c>
      <c r="L47" s="8" t="s">
        <v>128</v>
      </c>
      <c r="M47" s="8" t="s">
        <v>128</v>
      </c>
      <c r="N47" s="8" t="s">
        <v>128</v>
      </c>
      <c r="O47" s="8" t="s">
        <v>128</v>
      </c>
      <c r="P47" s="8" t="s">
        <v>128</v>
      </c>
      <c r="Q47" s="8" t="s">
        <v>128</v>
      </c>
      <c r="R47" s="8" t="s">
        <v>128</v>
      </c>
      <c r="S47" s="8" t="s">
        <v>128</v>
      </c>
      <c r="T47" s="8" t="s">
        <v>128</v>
      </c>
      <c r="U47" s="8" t="s">
        <v>128</v>
      </c>
      <c r="V47" s="8" t="s">
        <v>128</v>
      </c>
      <c r="W47" s="8" t="s">
        <v>128</v>
      </c>
    </row>
    <row r="49" spans="1:55" x14ac:dyDescent="0.25">
      <c r="B49" s="3" t="s">
        <v>198</v>
      </c>
      <c r="C49" s="4">
        <v>142</v>
      </c>
      <c r="D49" s="4">
        <v>133</v>
      </c>
      <c r="E49" s="4">
        <v>143</v>
      </c>
      <c r="F49" s="4">
        <v>148</v>
      </c>
      <c r="G49" s="4">
        <v>131</v>
      </c>
      <c r="H49" s="4">
        <v>154</v>
      </c>
      <c r="I49" s="4">
        <v>193</v>
      </c>
      <c r="J49" s="4">
        <v>152</v>
      </c>
      <c r="K49" s="4">
        <v>180</v>
      </c>
      <c r="L49" s="4">
        <v>159</v>
      </c>
      <c r="M49" s="4">
        <v>168</v>
      </c>
      <c r="N49" s="4">
        <v>237</v>
      </c>
      <c r="O49" s="4">
        <v>156</v>
      </c>
      <c r="P49" s="4">
        <v>153</v>
      </c>
      <c r="Q49" s="4">
        <v>153</v>
      </c>
      <c r="R49" s="4">
        <v>172</v>
      </c>
      <c r="S49" s="4">
        <v>174</v>
      </c>
      <c r="T49" s="4">
        <v>178</v>
      </c>
      <c r="U49" s="4">
        <v>163</v>
      </c>
      <c r="V49" s="4">
        <v>187</v>
      </c>
      <c r="W49" s="4">
        <v>175</v>
      </c>
    </row>
    <row r="50" spans="1:55" x14ac:dyDescent="0.25">
      <c r="B50" s="3" t="s">
        <v>199</v>
      </c>
      <c r="C50" s="4">
        <v>75</v>
      </c>
      <c r="D50" s="4">
        <v>311</v>
      </c>
      <c r="E50" s="4">
        <v>307</v>
      </c>
      <c r="F50" s="4">
        <v>43</v>
      </c>
      <c r="G50" s="4">
        <v>56</v>
      </c>
      <c r="H50" s="4">
        <v>53</v>
      </c>
      <c r="I50" s="4">
        <v>197</v>
      </c>
      <c r="J50" s="4">
        <v>230</v>
      </c>
      <c r="K50" s="4">
        <v>199</v>
      </c>
      <c r="L50" s="4">
        <v>157</v>
      </c>
      <c r="M50" s="4">
        <v>167</v>
      </c>
      <c r="N50" s="4">
        <v>200</v>
      </c>
      <c r="O50" s="4">
        <v>159</v>
      </c>
      <c r="P50" s="4">
        <v>246</v>
      </c>
      <c r="Q50" s="4">
        <v>236</v>
      </c>
      <c r="R50" s="4">
        <v>163</v>
      </c>
      <c r="S50" s="4">
        <v>191</v>
      </c>
      <c r="T50" s="4">
        <v>277</v>
      </c>
      <c r="U50" s="4">
        <v>362</v>
      </c>
      <c r="V50" s="4">
        <v>311</v>
      </c>
      <c r="W50" s="4">
        <v>190</v>
      </c>
    </row>
    <row r="51" spans="1:55" x14ac:dyDescent="0.25">
      <c r="B51" s="3" t="s">
        <v>200</v>
      </c>
      <c r="C51" s="4">
        <v>295</v>
      </c>
      <c r="D51" s="4">
        <v>332</v>
      </c>
      <c r="E51" s="4">
        <v>308</v>
      </c>
      <c r="F51" s="4">
        <v>316</v>
      </c>
      <c r="G51" s="4">
        <v>317</v>
      </c>
      <c r="H51" s="4">
        <v>335</v>
      </c>
      <c r="I51" s="4">
        <v>328</v>
      </c>
      <c r="J51" s="4">
        <v>324</v>
      </c>
      <c r="K51" s="4">
        <v>315</v>
      </c>
      <c r="L51" s="4">
        <v>310</v>
      </c>
      <c r="M51" s="4">
        <v>331</v>
      </c>
      <c r="N51" s="4">
        <v>313</v>
      </c>
      <c r="O51" s="4">
        <v>276</v>
      </c>
      <c r="P51" s="4">
        <v>222</v>
      </c>
      <c r="Q51" s="4">
        <v>214</v>
      </c>
      <c r="R51" s="4">
        <v>198</v>
      </c>
      <c r="S51" s="4">
        <v>186</v>
      </c>
      <c r="T51" s="4">
        <v>183</v>
      </c>
      <c r="U51" s="4">
        <v>178</v>
      </c>
      <c r="V51" s="4">
        <v>167</v>
      </c>
      <c r="W51" s="4">
        <v>130</v>
      </c>
    </row>
    <row r="53" spans="1:55" x14ac:dyDescent="0.25">
      <c r="B53" s="3" t="s">
        <v>201</v>
      </c>
      <c r="C53" s="4">
        <v>947</v>
      </c>
      <c r="D53" s="8" t="s">
        <v>128</v>
      </c>
      <c r="E53" s="8" t="s">
        <v>128</v>
      </c>
      <c r="F53" s="4">
        <v>386</v>
      </c>
      <c r="G53" s="4">
        <v>499</v>
      </c>
      <c r="H53" s="4">
        <v>553</v>
      </c>
      <c r="I53" s="4">
        <v>45</v>
      </c>
      <c r="J53" s="4">
        <v>73</v>
      </c>
      <c r="K53" s="4">
        <v>34</v>
      </c>
      <c r="L53" s="8" t="s">
        <v>128</v>
      </c>
      <c r="M53" s="8" t="s">
        <v>128</v>
      </c>
      <c r="N53" s="8" t="s">
        <v>128</v>
      </c>
      <c r="O53" s="8" t="s">
        <v>128</v>
      </c>
      <c r="P53" s="8" t="s">
        <v>128</v>
      </c>
      <c r="Q53" s="8" t="s">
        <v>128</v>
      </c>
      <c r="R53" s="8" t="s">
        <v>128</v>
      </c>
      <c r="S53" s="8" t="s">
        <v>128</v>
      </c>
      <c r="T53" s="8" t="s">
        <v>128</v>
      </c>
      <c r="U53" s="8" t="s">
        <v>128</v>
      </c>
      <c r="V53" s="8" t="s">
        <v>128</v>
      </c>
      <c r="W53" s="8" t="s">
        <v>128</v>
      </c>
    </row>
    <row r="54" spans="1:55" x14ac:dyDescent="0.25">
      <c r="B54" s="3" t="s">
        <v>202</v>
      </c>
      <c r="C54" s="8" t="s">
        <v>128</v>
      </c>
      <c r="D54" s="4">
        <v>2958</v>
      </c>
      <c r="E54" s="4">
        <v>2832</v>
      </c>
      <c r="F54" s="4">
        <v>2403</v>
      </c>
      <c r="G54" s="4">
        <v>1657</v>
      </c>
      <c r="H54" s="4">
        <v>1212</v>
      </c>
      <c r="I54" s="4">
        <v>1431</v>
      </c>
      <c r="J54" s="4">
        <v>923</v>
      </c>
      <c r="K54" s="4">
        <v>376</v>
      </c>
      <c r="L54" s="4">
        <v>358</v>
      </c>
      <c r="M54" s="4">
        <v>355</v>
      </c>
      <c r="N54" s="4">
        <v>427</v>
      </c>
      <c r="O54" s="4">
        <v>404</v>
      </c>
      <c r="P54" s="4">
        <v>404</v>
      </c>
      <c r="Q54" s="4">
        <v>316</v>
      </c>
      <c r="R54" s="4">
        <v>282</v>
      </c>
      <c r="S54" s="4">
        <v>276</v>
      </c>
      <c r="T54" s="4">
        <v>501</v>
      </c>
      <c r="U54" s="4">
        <v>480</v>
      </c>
      <c r="V54" s="4">
        <v>490</v>
      </c>
      <c r="W54" s="4">
        <v>486</v>
      </c>
    </row>
    <row r="55" spans="1:55" ht="15.75" x14ac:dyDescent="0.25">
      <c r="B55" s="59" t="s">
        <v>422</v>
      </c>
      <c r="C55" s="9">
        <f>SUM(C45:C54)</f>
        <v>1584</v>
      </c>
      <c r="D55" s="9">
        <f t="shared" ref="D55:W55" si="24">SUM(D45:D54)</f>
        <v>3979</v>
      </c>
      <c r="E55" s="9">
        <f t="shared" si="24"/>
        <v>3844</v>
      </c>
      <c r="F55" s="9">
        <f t="shared" si="24"/>
        <v>3560</v>
      </c>
      <c r="G55" s="9">
        <f t="shared" si="24"/>
        <v>2973</v>
      </c>
      <c r="H55" s="9">
        <f t="shared" si="24"/>
        <v>2609</v>
      </c>
      <c r="I55" s="9">
        <f t="shared" si="24"/>
        <v>2540</v>
      </c>
      <c r="J55" s="9">
        <f t="shared" si="24"/>
        <v>2002</v>
      </c>
      <c r="K55" s="9">
        <f t="shared" si="24"/>
        <v>1268</v>
      </c>
      <c r="L55" s="9">
        <f t="shared" si="24"/>
        <v>1191</v>
      </c>
      <c r="M55" s="9">
        <f t="shared" si="24"/>
        <v>1250</v>
      </c>
      <c r="N55" s="9">
        <f t="shared" si="24"/>
        <v>1441</v>
      </c>
      <c r="O55" s="9">
        <f t="shared" si="24"/>
        <v>1329</v>
      </c>
      <c r="P55" s="9">
        <f t="shared" si="24"/>
        <v>1307</v>
      </c>
      <c r="Q55" s="9">
        <f t="shared" si="24"/>
        <v>1184</v>
      </c>
      <c r="R55" s="9">
        <f t="shared" si="24"/>
        <v>1172</v>
      </c>
      <c r="S55" s="9">
        <f t="shared" si="24"/>
        <v>1310</v>
      </c>
      <c r="T55" s="9">
        <f t="shared" si="24"/>
        <v>1550</v>
      </c>
      <c r="U55" s="9">
        <f t="shared" si="24"/>
        <v>1514</v>
      </c>
      <c r="V55" s="9">
        <f t="shared" si="24"/>
        <v>1591</v>
      </c>
      <c r="W55" s="9">
        <f t="shared" si="24"/>
        <v>1577</v>
      </c>
    </row>
    <row r="59" spans="1:55" ht="60" x14ac:dyDescent="0.25">
      <c r="A59" s="6" t="s">
        <v>112</v>
      </c>
    </row>
    <row r="60" spans="1:55" ht="18.75" x14ac:dyDescent="0.3">
      <c r="A60" s="6" t="s">
        <v>113</v>
      </c>
      <c r="AH60" s="40" t="s">
        <v>786</v>
      </c>
    </row>
    <row r="61" spans="1:55" x14ac:dyDescent="0.25">
      <c r="AH61" s="2" t="s">
        <v>255</v>
      </c>
    </row>
    <row r="62" spans="1:55" x14ac:dyDescent="0.25">
      <c r="AI62" s="47" t="s">
        <v>1</v>
      </c>
      <c r="AJ62" s="47" t="s">
        <v>2</v>
      </c>
      <c r="AK62" s="47" t="s">
        <v>3</v>
      </c>
      <c r="AL62" s="47" t="s">
        <v>4</v>
      </c>
      <c r="AM62" s="47" t="s">
        <v>5</v>
      </c>
      <c r="AN62" s="47" t="s">
        <v>6</v>
      </c>
      <c r="AO62" s="47" t="s">
        <v>7</v>
      </c>
      <c r="AP62" s="47" t="s">
        <v>8</v>
      </c>
      <c r="AQ62" s="47" t="s">
        <v>9</v>
      </c>
      <c r="AR62" s="47" t="s">
        <v>10</v>
      </c>
      <c r="AS62" s="47" t="s">
        <v>11</v>
      </c>
      <c r="AT62" s="47" t="s">
        <v>12</v>
      </c>
      <c r="AU62" s="47" t="s">
        <v>13</v>
      </c>
      <c r="AV62" s="47" t="s">
        <v>14</v>
      </c>
      <c r="AW62" s="47" t="s">
        <v>15</v>
      </c>
      <c r="AX62" s="47" t="s">
        <v>16</v>
      </c>
      <c r="AY62" s="47" t="s">
        <v>17</v>
      </c>
      <c r="AZ62" s="47" t="s">
        <v>18</v>
      </c>
      <c r="BA62" s="47" t="s">
        <v>19</v>
      </c>
      <c r="BB62" s="47" t="s">
        <v>20</v>
      </c>
      <c r="BC62" s="47" t="s">
        <v>110</v>
      </c>
    </row>
    <row r="63" spans="1:55" x14ac:dyDescent="0.25">
      <c r="A63" s="2" t="s">
        <v>50</v>
      </c>
      <c r="AG63" s="2" t="s">
        <v>236</v>
      </c>
      <c r="AH63" s="3" t="s">
        <v>786</v>
      </c>
      <c r="AI63" s="4">
        <f t="shared" ref="AI63:BC63" si="25">C30</f>
        <v>756</v>
      </c>
      <c r="AJ63" s="4">
        <f t="shared" si="25"/>
        <v>738</v>
      </c>
      <c r="AK63" s="4">
        <f t="shared" si="25"/>
        <v>752</v>
      </c>
      <c r="AL63" s="4">
        <f t="shared" si="25"/>
        <v>785</v>
      </c>
      <c r="AM63" s="4">
        <f t="shared" si="25"/>
        <v>725</v>
      </c>
      <c r="AN63" s="4">
        <f t="shared" si="25"/>
        <v>811</v>
      </c>
      <c r="AO63" s="4">
        <f t="shared" si="25"/>
        <v>873</v>
      </c>
      <c r="AP63" s="4">
        <f t="shared" si="25"/>
        <v>863</v>
      </c>
      <c r="AQ63" s="4">
        <f t="shared" si="25"/>
        <v>880</v>
      </c>
      <c r="AR63" s="4">
        <f t="shared" si="25"/>
        <v>931</v>
      </c>
      <c r="AS63" s="4">
        <f t="shared" si="25"/>
        <v>964</v>
      </c>
      <c r="AT63" s="4">
        <f t="shared" si="25"/>
        <v>934</v>
      </c>
      <c r="AU63" s="4">
        <f t="shared" si="25"/>
        <v>1015</v>
      </c>
      <c r="AV63" s="4">
        <f t="shared" si="25"/>
        <v>964</v>
      </c>
      <c r="AW63" s="4">
        <f t="shared" si="25"/>
        <v>948</v>
      </c>
      <c r="AX63" s="4">
        <f t="shared" si="25"/>
        <v>842</v>
      </c>
      <c r="AY63" s="4">
        <f t="shared" si="25"/>
        <v>829</v>
      </c>
      <c r="AZ63" s="4">
        <f t="shared" si="25"/>
        <v>846</v>
      </c>
      <c r="BA63" s="4">
        <f t="shared" si="25"/>
        <v>809</v>
      </c>
      <c r="BB63" s="4">
        <f t="shared" si="25"/>
        <v>790</v>
      </c>
      <c r="BC63" s="4">
        <f t="shared" si="25"/>
        <v>782</v>
      </c>
    </row>
    <row r="64" spans="1:55" x14ac:dyDescent="0.25">
      <c r="A64" s="2" t="s">
        <v>114</v>
      </c>
      <c r="AH64" s="3" t="s">
        <v>883</v>
      </c>
      <c r="AI64" s="4">
        <f t="shared" ref="AI64:BC64" si="26">C4</f>
        <v>61948</v>
      </c>
      <c r="AJ64" s="4">
        <f t="shared" si="26"/>
        <v>61281</v>
      </c>
      <c r="AK64" s="4">
        <f t="shared" si="26"/>
        <v>61194</v>
      </c>
      <c r="AL64" s="4">
        <f t="shared" si="26"/>
        <v>61196</v>
      </c>
      <c r="AM64" s="4">
        <f t="shared" si="26"/>
        <v>60731</v>
      </c>
      <c r="AN64" s="4">
        <f t="shared" si="26"/>
        <v>60565</v>
      </c>
      <c r="AO64" s="4">
        <f t="shared" si="26"/>
        <v>63248</v>
      </c>
      <c r="AP64" s="4">
        <f t="shared" si="26"/>
        <v>61942</v>
      </c>
      <c r="AQ64" s="4">
        <f t="shared" si="26"/>
        <v>61190</v>
      </c>
      <c r="AR64" s="4">
        <f t="shared" si="26"/>
        <v>60854</v>
      </c>
      <c r="AS64" s="4">
        <f t="shared" si="26"/>
        <v>61618</v>
      </c>
      <c r="AT64" s="4">
        <f t="shared" si="26"/>
        <v>61339</v>
      </c>
      <c r="AU64" s="4">
        <f t="shared" si="26"/>
        <v>60676</v>
      </c>
      <c r="AV64" s="4">
        <f t="shared" si="26"/>
        <v>60283</v>
      </c>
      <c r="AW64" s="4">
        <f t="shared" si="26"/>
        <v>60376</v>
      </c>
      <c r="AX64" s="4">
        <f t="shared" si="26"/>
        <v>59854</v>
      </c>
      <c r="AY64" s="4">
        <f t="shared" si="26"/>
        <v>59655</v>
      </c>
      <c r="AZ64" s="4">
        <f t="shared" si="26"/>
        <v>59346</v>
      </c>
      <c r="BA64" s="4">
        <f t="shared" si="26"/>
        <v>58979</v>
      </c>
      <c r="BB64" s="4">
        <f t="shared" si="26"/>
        <v>58764</v>
      </c>
      <c r="BC64" s="4">
        <f t="shared" si="26"/>
        <v>58670</v>
      </c>
    </row>
    <row r="65" spans="1:55" x14ac:dyDescent="0.25">
      <c r="AG65" s="2" t="s">
        <v>884</v>
      </c>
      <c r="AH65" s="2" t="s">
        <v>786</v>
      </c>
      <c r="AI65" s="2">
        <f>AI63/AI64</f>
        <v>1.220378381868664E-2</v>
      </c>
      <c r="AJ65" s="2">
        <f t="shared" ref="AJ65:BC65" si="27">AJ63/AJ64</f>
        <v>1.2042884417682479E-2</v>
      </c>
      <c r="AK65" s="2">
        <f t="shared" si="27"/>
        <v>1.2288786482334869E-2</v>
      </c>
      <c r="AL65" s="2">
        <f t="shared" si="27"/>
        <v>1.2827635793189098E-2</v>
      </c>
      <c r="AM65" s="2">
        <f t="shared" si="27"/>
        <v>1.1937890039683194E-2</v>
      </c>
      <c r="AN65" s="2">
        <f t="shared" si="27"/>
        <v>1.3390572112606291E-2</v>
      </c>
      <c r="AO65" s="2">
        <f t="shared" si="27"/>
        <v>1.3802807993928662E-2</v>
      </c>
      <c r="AP65" s="2">
        <f t="shared" si="27"/>
        <v>1.393238836330761E-2</v>
      </c>
      <c r="AQ65" s="2">
        <f t="shared" si="27"/>
        <v>1.4381434874979572E-2</v>
      </c>
      <c r="AR65" s="2">
        <f t="shared" si="27"/>
        <v>1.5298912150392743E-2</v>
      </c>
      <c r="AS65" s="2">
        <f t="shared" si="27"/>
        <v>1.5644779122983545E-2</v>
      </c>
      <c r="AT65" s="2">
        <f t="shared" si="27"/>
        <v>1.5226854040659286E-2</v>
      </c>
      <c r="AU65" s="2">
        <f t="shared" si="27"/>
        <v>1.6728195662205816E-2</v>
      </c>
      <c r="AV65" s="2">
        <f t="shared" si="27"/>
        <v>1.5991241311812617E-2</v>
      </c>
      <c r="AW65" s="2">
        <f t="shared" si="27"/>
        <v>1.5701603286073937E-2</v>
      </c>
      <c r="AX65" s="2">
        <f t="shared" si="27"/>
        <v>1.4067564406723026E-2</v>
      </c>
      <c r="AY65" s="2">
        <f t="shared" si="27"/>
        <v>1.3896571955410275E-2</v>
      </c>
      <c r="AZ65" s="2">
        <f t="shared" si="27"/>
        <v>1.4255383682135275E-2</v>
      </c>
      <c r="BA65" s="2">
        <f t="shared" si="27"/>
        <v>1.371674663863409E-2</v>
      </c>
      <c r="BB65" s="2">
        <f t="shared" si="27"/>
        <v>1.3443604928187325E-2</v>
      </c>
      <c r="BC65" s="2">
        <f t="shared" si="27"/>
        <v>1.3328788137037669E-2</v>
      </c>
    </row>
    <row r="66" spans="1:55" x14ac:dyDescent="0.25">
      <c r="A66" s="2" t="s">
        <v>52</v>
      </c>
    </row>
    <row r="67" spans="1:55" x14ac:dyDescent="0.25">
      <c r="A67" s="2" t="s">
        <v>115</v>
      </c>
    </row>
    <row r="68" spans="1:55" x14ac:dyDescent="0.25">
      <c r="A68" s="2" t="s">
        <v>116</v>
      </c>
    </row>
    <row r="69" spans="1:55" x14ac:dyDescent="0.25">
      <c r="A69" s="2" t="s">
        <v>117</v>
      </c>
    </row>
    <row r="70" spans="1:55" x14ac:dyDescent="0.25">
      <c r="A70" s="2" t="s">
        <v>118</v>
      </c>
    </row>
    <row r="73" spans="1:55" x14ac:dyDescent="0.25">
      <c r="A73" s="2" t="s">
        <v>59</v>
      </c>
    </row>
    <row r="74" spans="1:55" x14ac:dyDescent="0.25">
      <c r="A74" s="2" t="s">
        <v>105</v>
      </c>
    </row>
    <row r="77" spans="1:55" x14ac:dyDescent="0.25">
      <c r="A77" s="2" t="s">
        <v>63</v>
      </c>
    </row>
    <row r="78" spans="1:55" x14ac:dyDescent="0.25">
      <c r="A78" s="2" t="s">
        <v>119</v>
      </c>
    </row>
    <row r="86" spans="1:1" x14ac:dyDescent="0.25">
      <c r="A86" s="2" t="s">
        <v>68</v>
      </c>
    </row>
    <row r="87" spans="1:1" x14ac:dyDescent="0.25">
      <c r="A87" s="2" t="s">
        <v>120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activeCell="G30" sqref="G30"/>
    </sheetView>
  </sheetViews>
  <sheetFormatPr defaultColWidth="9.140625" defaultRowHeight="15" x14ac:dyDescent="0.25"/>
  <cols>
    <col min="1" max="1" width="40.7109375" style="2" customWidth="1"/>
    <col min="2" max="2" width="24.5703125" style="2" customWidth="1"/>
    <col min="3" max="11" width="7" style="2" customWidth="1"/>
    <col min="12" max="16384" width="9.140625" style="2"/>
  </cols>
  <sheetData>
    <row r="1" spans="1:11" ht="18.75" x14ac:dyDescent="0.3">
      <c r="A1" s="1" t="s">
        <v>203</v>
      </c>
    </row>
    <row r="3" spans="1:11" x14ac:dyDescent="0.25">
      <c r="C3" s="3" t="s">
        <v>5</v>
      </c>
      <c r="D3" s="3" t="s">
        <v>7</v>
      </c>
      <c r="E3" s="3" t="s">
        <v>9</v>
      </c>
      <c r="F3" s="3" t="s">
        <v>11</v>
      </c>
      <c r="G3" s="3" t="s">
        <v>13</v>
      </c>
      <c r="H3" s="3" t="s">
        <v>15</v>
      </c>
      <c r="I3" s="3" t="s">
        <v>17</v>
      </c>
      <c r="J3" s="3" t="s">
        <v>19</v>
      </c>
      <c r="K3" s="3" t="s">
        <v>110</v>
      </c>
    </row>
    <row r="4" spans="1:11" x14ac:dyDescent="0.25">
      <c r="A4" s="3" t="s">
        <v>21</v>
      </c>
      <c r="B4" s="3" t="s">
        <v>204</v>
      </c>
      <c r="C4" s="4">
        <v>13383</v>
      </c>
      <c r="D4" s="4">
        <v>15275</v>
      </c>
      <c r="E4" s="4">
        <v>14347</v>
      </c>
      <c r="F4" s="4">
        <v>12057</v>
      </c>
      <c r="G4" s="4">
        <v>11908</v>
      </c>
      <c r="H4" s="4">
        <v>11288</v>
      </c>
      <c r="I4" s="4">
        <v>11192</v>
      </c>
      <c r="J4" s="4">
        <v>10323</v>
      </c>
      <c r="K4" s="4">
        <v>10511</v>
      </c>
    </row>
    <row r="5" spans="1:11" x14ac:dyDescent="0.25">
      <c r="A5" s="3"/>
      <c r="B5" s="3"/>
      <c r="C5" s="4"/>
      <c r="D5" s="4"/>
      <c r="E5" s="4"/>
      <c r="F5" s="4"/>
      <c r="G5" s="4"/>
      <c r="H5" s="4"/>
      <c r="I5" s="4"/>
      <c r="J5" s="4"/>
      <c r="K5" s="4"/>
    </row>
    <row r="6" spans="1:11" x14ac:dyDescent="0.25">
      <c r="B6" s="3" t="s">
        <v>250</v>
      </c>
      <c r="C6" s="4">
        <v>5529</v>
      </c>
      <c r="D6" s="4">
        <v>6002</v>
      </c>
      <c r="E6" s="4">
        <v>5362</v>
      </c>
      <c r="F6" s="4">
        <v>4667</v>
      </c>
      <c r="G6" s="4">
        <v>4605</v>
      </c>
      <c r="H6" s="4">
        <v>4525</v>
      </c>
      <c r="I6" s="4">
        <v>4676</v>
      </c>
      <c r="J6" s="4">
        <v>4750</v>
      </c>
      <c r="K6" s="4">
        <v>4780</v>
      </c>
    </row>
    <row r="7" spans="1:11" x14ac:dyDescent="0.25">
      <c r="B7" s="3" t="s">
        <v>897</v>
      </c>
      <c r="C7" s="4">
        <v>112</v>
      </c>
      <c r="D7" s="4">
        <v>104</v>
      </c>
      <c r="E7" s="4">
        <v>96</v>
      </c>
      <c r="F7" s="4">
        <v>98</v>
      </c>
      <c r="G7" s="4">
        <v>139</v>
      </c>
      <c r="H7" s="4">
        <v>126</v>
      </c>
      <c r="I7" s="4">
        <v>157</v>
      </c>
      <c r="J7" s="4">
        <v>156</v>
      </c>
      <c r="K7" s="4">
        <v>164</v>
      </c>
    </row>
    <row r="8" spans="1:11" x14ac:dyDescent="0.25">
      <c r="B8" s="3" t="s">
        <v>898</v>
      </c>
      <c r="C8" s="4">
        <v>82</v>
      </c>
      <c r="D8" s="4">
        <v>32</v>
      </c>
      <c r="E8" s="4">
        <v>200</v>
      </c>
      <c r="F8" s="4">
        <v>170</v>
      </c>
      <c r="G8" s="4">
        <v>147</v>
      </c>
      <c r="H8" s="4">
        <v>161</v>
      </c>
      <c r="I8" s="4">
        <v>155</v>
      </c>
      <c r="J8" s="4">
        <v>96</v>
      </c>
      <c r="K8" s="4">
        <v>90</v>
      </c>
    </row>
    <row r="9" spans="1:11" x14ac:dyDescent="0.25">
      <c r="B9" s="3" t="s">
        <v>899</v>
      </c>
      <c r="C9" s="4">
        <v>7098</v>
      </c>
      <c r="D9" s="4">
        <v>8806</v>
      </c>
      <c r="E9" s="4">
        <v>8548</v>
      </c>
      <c r="F9" s="4">
        <v>7035</v>
      </c>
      <c r="G9" s="4">
        <v>6959</v>
      </c>
      <c r="H9" s="4">
        <v>6356</v>
      </c>
      <c r="I9" s="4">
        <v>6028</v>
      </c>
      <c r="J9" s="4">
        <v>5151</v>
      </c>
      <c r="K9" s="4">
        <v>5310</v>
      </c>
    </row>
    <row r="10" spans="1:11" x14ac:dyDescent="0.25">
      <c r="B10" s="3" t="s">
        <v>900</v>
      </c>
      <c r="C10" s="8" t="s">
        <v>128</v>
      </c>
      <c r="D10" s="8" t="s">
        <v>128</v>
      </c>
      <c r="E10" s="8" t="s">
        <v>128</v>
      </c>
      <c r="F10" s="8" t="s">
        <v>128</v>
      </c>
      <c r="G10" s="8" t="s">
        <v>128</v>
      </c>
      <c r="H10" s="8" t="s">
        <v>128</v>
      </c>
      <c r="I10" s="8" t="s">
        <v>128</v>
      </c>
      <c r="J10" s="8" t="s">
        <v>128</v>
      </c>
      <c r="K10" s="8" t="s">
        <v>128</v>
      </c>
    </row>
    <row r="11" spans="1:11" x14ac:dyDescent="0.25">
      <c r="B11" s="3" t="s">
        <v>901</v>
      </c>
      <c r="C11" s="8" t="s">
        <v>128</v>
      </c>
      <c r="D11" s="8" t="s">
        <v>128</v>
      </c>
      <c r="E11" s="8" t="s">
        <v>128</v>
      </c>
      <c r="F11" s="8" t="s">
        <v>128</v>
      </c>
      <c r="G11" s="4">
        <v>1</v>
      </c>
      <c r="H11" s="8" t="s">
        <v>128</v>
      </c>
      <c r="I11" s="4">
        <v>67</v>
      </c>
      <c r="J11" s="4">
        <v>23</v>
      </c>
      <c r="K11" s="4">
        <v>22</v>
      </c>
    </row>
    <row r="12" spans="1:11" x14ac:dyDescent="0.25">
      <c r="B12" s="3" t="s">
        <v>902</v>
      </c>
      <c r="C12" s="4">
        <v>323</v>
      </c>
      <c r="D12" s="4">
        <v>135</v>
      </c>
      <c r="E12" s="4">
        <v>50</v>
      </c>
      <c r="F12" s="8" t="s">
        <v>128</v>
      </c>
      <c r="G12" s="8" t="s">
        <v>128</v>
      </c>
      <c r="H12" s="8" t="s">
        <v>128</v>
      </c>
      <c r="I12" s="8" t="s">
        <v>128</v>
      </c>
      <c r="J12" s="8" t="s">
        <v>128</v>
      </c>
      <c r="K12" s="8" t="s">
        <v>128</v>
      </c>
    </row>
    <row r="13" spans="1:11" x14ac:dyDescent="0.25">
      <c r="B13" s="3" t="s">
        <v>903</v>
      </c>
      <c r="C13" s="4">
        <v>240</v>
      </c>
      <c r="D13" s="4">
        <v>196</v>
      </c>
      <c r="E13" s="4">
        <v>89</v>
      </c>
      <c r="F13" s="4">
        <v>87</v>
      </c>
      <c r="G13" s="4">
        <v>57</v>
      </c>
      <c r="H13" s="4">
        <v>119</v>
      </c>
      <c r="I13" s="4">
        <v>108</v>
      </c>
      <c r="J13" s="4">
        <v>146</v>
      </c>
      <c r="K13" s="4">
        <v>146</v>
      </c>
    </row>
    <row r="18" spans="1:1" ht="60" x14ac:dyDescent="0.25">
      <c r="A18" s="6" t="s">
        <v>112</v>
      </c>
    </row>
    <row r="21" spans="1:1" x14ac:dyDescent="0.25">
      <c r="A21" s="2" t="s">
        <v>50</v>
      </c>
    </row>
    <row r="22" spans="1:1" x14ac:dyDescent="0.25">
      <c r="A22" s="2" t="s">
        <v>114</v>
      </c>
    </row>
    <row r="24" spans="1:1" x14ac:dyDescent="0.25">
      <c r="A24" s="2" t="s">
        <v>52</v>
      </c>
    </row>
    <row r="25" spans="1:1" x14ac:dyDescent="0.25">
      <c r="A25" s="2" t="s">
        <v>115</v>
      </c>
    </row>
    <row r="26" spans="1:1" x14ac:dyDescent="0.25">
      <c r="A26" s="2" t="s">
        <v>116</v>
      </c>
    </row>
    <row r="27" spans="1:1" x14ac:dyDescent="0.25">
      <c r="A27" s="2" t="s">
        <v>117</v>
      </c>
    </row>
    <row r="28" spans="1:1" x14ac:dyDescent="0.25">
      <c r="A28" s="2" t="s">
        <v>118</v>
      </c>
    </row>
    <row r="31" spans="1:1" x14ac:dyDescent="0.25">
      <c r="A31" s="2" t="s">
        <v>59</v>
      </c>
    </row>
    <row r="32" spans="1:1" x14ac:dyDescent="0.25">
      <c r="A32" s="2" t="s">
        <v>105</v>
      </c>
    </row>
    <row r="35" spans="1:1" x14ac:dyDescent="0.25">
      <c r="A35" s="2" t="s">
        <v>63</v>
      </c>
    </row>
    <row r="36" spans="1:1" x14ac:dyDescent="0.25">
      <c r="A36" s="2" t="s">
        <v>119</v>
      </c>
    </row>
    <row r="44" spans="1:1" x14ac:dyDescent="0.25">
      <c r="A44" s="2" t="s">
        <v>68</v>
      </c>
    </row>
    <row r="45" spans="1:1" x14ac:dyDescent="0.25">
      <c r="A45" s="2" t="s">
        <v>205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topLeftCell="A7" workbookViewId="0">
      <selection activeCell="L15" sqref="L15"/>
    </sheetView>
  </sheetViews>
  <sheetFormatPr defaultColWidth="9.140625" defaultRowHeight="15" x14ac:dyDescent="0.25"/>
  <cols>
    <col min="1" max="1" width="40.7109375" style="2" customWidth="1"/>
    <col min="2" max="2" width="13.42578125" style="2" customWidth="1"/>
    <col min="3" max="10" width="7" style="2" customWidth="1"/>
    <col min="11" max="12" width="9.140625" style="2"/>
    <col min="13" max="13" width="12.28515625" style="2" customWidth="1"/>
    <col min="14" max="16384" width="9.140625" style="2"/>
  </cols>
  <sheetData>
    <row r="1" spans="1:21" ht="18.75" x14ac:dyDescent="0.3">
      <c r="A1" s="1" t="s">
        <v>206</v>
      </c>
    </row>
    <row r="3" spans="1:21" x14ac:dyDescent="0.25">
      <c r="C3" s="3" t="s">
        <v>1</v>
      </c>
      <c r="D3" s="3" t="s">
        <v>2</v>
      </c>
      <c r="E3" s="3" t="s">
        <v>5</v>
      </c>
      <c r="F3" s="3" t="s">
        <v>7</v>
      </c>
      <c r="G3" s="3" t="s">
        <v>9</v>
      </c>
      <c r="H3" s="3" t="s">
        <v>12</v>
      </c>
      <c r="I3" s="3" t="s">
        <v>15</v>
      </c>
      <c r="J3" s="3" t="s">
        <v>18</v>
      </c>
      <c r="N3" s="3" t="s">
        <v>1</v>
      </c>
      <c r="O3" s="3" t="s">
        <v>2</v>
      </c>
      <c r="P3" s="3" t="s">
        <v>5</v>
      </c>
      <c r="Q3" s="3" t="s">
        <v>7</v>
      </c>
      <c r="R3" s="3" t="s">
        <v>9</v>
      </c>
      <c r="S3" s="3" t="s">
        <v>12</v>
      </c>
      <c r="T3" s="3" t="s">
        <v>15</v>
      </c>
      <c r="U3" s="3" t="s">
        <v>18</v>
      </c>
    </row>
    <row r="4" spans="1:21" x14ac:dyDescent="0.25">
      <c r="A4" s="3" t="s">
        <v>21</v>
      </c>
      <c r="B4" s="3" t="s">
        <v>207</v>
      </c>
      <c r="C4" s="8" t="s">
        <v>128</v>
      </c>
      <c r="D4" s="8" t="s">
        <v>128</v>
      </c>
      <c r="E4" s="8" t="s">
        <v>128</v>
      </c>
      <c r="F4" s="4">
        <v>26</v>
      </c>
      <c r="G4" s="4">
        <v>19</v>
      </c>
      <c r="H4" s="4">
        <v>95</v>
      </c>
      <c r="I4" s="4">
        <v>102</v>
      </c>
      <c r="J4" s="4">
        <v>101</v>
      </c>
      <c r="M4" s="13" t="s">
        <v>424</v>
      </c>
      <c r="N4" s="2">
        <f>SUM(C4:C6)</f>
        <v>902</v>
      </c>
      <c r="O4" s="2">
        <f>SUM(D4:D6)</f>
        <v>901</v>
      </c>
      <c r="P4" s="2">
        <f>SUM(E4:E6)</f>
        <v>755</v>
      </c>
      <c r="Q4" s="4">
        <f>SUM(F4:F6)</f>
        <v>1086</v>
      </c>
      <c r="R4" s="4">
        <f t="shared" ref="R4:U4" si="0">SUM(G4:G6)</f>
        <v>1045</v>
      </c>
      <c r="S4" s="4">
        <f t="shared" si="0"/>
        <v>986</v>
      </c>
      <c r="T4" s="4">
        <f t="shared" si="0"/>
        <v>893</v>
      </c>
      <c r="U4" s="4">
        <f t="shared" si="0"/>
        <v>830</v>
      </c>
    </row>
    <row r="5" spans="1:21" x14ac:dyDescent="0.25">
      <c r="B5" s="3" t="s">
        <v>208</v>
      </c>
      <c r="C5" s="4">
        <v>456</v>
      </c>
      <c r="D5" s="4">
        <v>453</v>
      </c>
      <c r="E5" s="4">
        <v>378</v>
      </c>
      <c r="F5" s="4">
        <v>577</v>
      </c>
      <c r="G5" s="4">
        <v>552</v>
      </c>
      <c r="H5" s="4">
        <v>417</v>
      </c>
      <c r="I5" s="4">
        <v>345</v>
      </c>
      <c r="J5" s="4">
        <v>299</v>
      </c>
      <c r="M5" s="13" t="s">
        <v>425</v>
      </c>
      <c r="N5" s="4">
        <f>SUM(C7:C8)</f>
        <v>812</v>
      </c>
      <c r="O5" s="4">
        <f t="shared" ref="O5:U5" si="1">SUM(D7:D8)</f>
        <v>786</v>
      </c>
      <c r="P5" s="4">
        <f t="shared" si="1"/>
        <v>695</v>
      </c>
      <c r="Q5" s="4">
        <f t="shared" si="1"/>
        <v>711</v>
      </c>
      <c r="R5" s="4">
        <f t="shared" si="1"/>
        <v>673</v>
      </c>
      <c r="S5" s="4">
        <f t="shared" si="1"/>
        <v>682</v>
      </c>
      <c r="T5" s="4">
        <f t="shared" si="1"/>
        <v>635</v>
      </c>
      <c r="U5" s="4">
        <f t="shared" si="1"/>
        <v>579</v>
      </c>
    </row>
    <row r="6" spans="1:21" x14ac:dyDescent="0.25">
      <c r="B6" s="3" t="s">
        <v>209</v>
      </c>
      <c r="C6" s="4">
        <v>446</v>
      </c>
      <c r="D6" s="4">
        <v>448</v>
      </c>
      <c r="E6" s="4">
        <v>377</v>
      </c>
      <c r="F6" s="4">
        <v>483</v>
      </c>
      <c r="G6" s="4">
        <v>474</v>
      </c>
      <c r="H6" s="4">
        <v>474</v>
      </c>
      <c r="I6" s="4">
        <v>446</v>
      </c>
      <c r="J6" s="4">
        <v>430</v>
      </c>
      <c r="M6" s="13" t="s">
        <v>212</v>
      </c>
      <c r="N6" s="4">
        <f>C9</f>
        <v>333</v>
      </c>
      <c r="O6" s="4">
        <f t="shared" ref="O6:U6" si="2">D9</f>
        <v>311</v>
      </c>
      <c r="P6" s="4">
        <f t="shared" si="2"/>
        <v>272</v>
      </c>
      <c r="Q6" s="4">
        <f t="shared" si="2"/>
        <v>276</v>
      </c>
      <c r="R6" s="4">
        <f t="shared" si="2"/>
        <v>249</v>
      </c>
      <c r="S6" s="4">
        <f t="shared" si="2"/>
        <v>231</v>
      </c>
      <c r="T6" s="4">
        <f t="shared" si="2"/>
        <v>223</v>
      </c>
      <c r="U6" s="4">
        <f t="shared" si="2"/>
        <v>218</v>
      </c>
    </row>
    <row r="7" spans="1:21" x14ac:dyDescent="0.25">
      <c r="B7" s="3" t="s">
        <v>210</v>
      </c>
      <c r="C7" s="4">
        <v>519</v>
      </c>
      <c r="D7" s="4">
        <v>501</v>
      </c>
      <c r="E7" s="4">
        <v>429</v>
      </c>
      <c r="F7" s="4">
        <v>455</v>
      </c>
      <c r="G7" s="4">
        <v>426</v>
      </c>
      <c r="H7" s="4">
        <v>436</v>
      </c>
      <c r="I7" s="4">
        <v>417</v>
      </c>
      <c r="J7" s="4">
        <v>400</v>
      </c>
      <c r="M7" s="13" t="s">
        <v>213</v>
      </c>
      <c r="N7" s="4">
        <f>C10</f>
        <v>288</v>
      </c>
      <c r="O7" s="4">
        <f t="shared" ref="O7:U7" si="3">D10</f>
        <v>274</v>
      </c>
      <c r="P7" s="4">
        <f t="shared" si="3"/>
        <v>266</v>
      </c>
      <c r="Q7" s="4">
        <f t="shared" si="3"/>
        <v>237</v>
      </c>
      <c r="R7" s="4">
        <f t="shared" si="3"/>
        <v>237</v>
      </c>
      <c r="S7" s="4">
        <f t="shared" si="3"/>
        <v>224</v>
      </c>
      <c r="T7" s="4">
        <f t="shared" si="3"/>
        <v>203</v>
      </c>
      <c r="U7" s="4">
        <f t="shared" si="3"/>
        <v>175</v>
      </c>
    </row>
    <row r="8" spans="1:21" x14ac:dyDescent="0.25">
      <c r="B8" s="3" t="s">
        <v>211</v>
      </c>
      <c r="C8" s="4">
        <v>293</v>
      </c>
      <c r="D8" s="4">
        <v>285</v>
      </c>
      <c r="E8" s="4">
        <v>266</v>
      </c>
      <c r="F8" s="4">
        <v>256</v>
      </c>
      <c r="G8" s="4">
        <v>247</v>
      </c>
      <c r="H8" s="4">
        <v>246</v>
      </c>
      <c r="I8" s="4">
        <v>218</v>
      </c>
      <c r="J8" s="4">
        <v>179</v>
      </c>
      <c r="M8" s="13" t="s">
        <v>426</v>
      </c>
      <c r="N8" s="4">
        <f>C11</f>
        <v>69</v>
      </c>
      <c r="O8" s="4">
        <f t="shared" ref="O8:U8" si="4">D11</f>
        <v>80</v>
      </c>
      <c r="P8" s="4">
        <f t="shared" si="4"/>
        <v>99</v>
      </c>
      <c r="Q8" s="4">
        <f t="shared" si="4"/>
        <v>112</v>
      </c>
      <c r="R8" s="4">
        <f t="shared" si="4"/>
        <v>111</v>
      </c>
      <c r="S8" s="4">
        <f t="shared" si="4"/>
        <v>115</v>
      </c>
      <c r="T8" s="4">
        <f t="shared" si="4"/>
        <v>124</v>
      </c>
      <c r="U8" s="4">
        <f t="shared" si="4"/>
        <v>138</v>
      </c>
    </row>
    <row r="9" spans="1:21" x14ac:dyDescent="0.25">
      <c r="B9" s="3" t="s">
        <v>212</v>
      </c>
      <c r="C9" s="4">
        <v>333</v>
      </c>
      <c r="D9" s="4">
        <v>311</v>
      </c>
      <c r="E9" s="4">
        <v>272</v>
      </c>
      <c r="F9" s="4">
        <v>276</v>
      </c>
      <c r="G9" s="4">
        <v>249</v>
      </c>
      <c r="H9" s="4">
        <v>231</v>
      </c>
      <c r="I9" s="4">
        <v>223</v>
      </c>
      <c r="J9" s="4">
        <v>218</v>
      </c>
      <c r="N9" s="13">
        <f>SUM(N4:N8)</f>
        <v>2404</v>
      </c>
      <c r="O9" s="13">
        <f t="shared" ref="O9:U9" si="5">SUM(O4:O8)</f>
        <v>2352</v>
      </c>
      <c r="P9" s="13">
        <f t="shared" si="5"/>
        <v>2087</v>
      </c>
      <c r="Q9" s="13">
        <f t="shared" si="5"/>
        <v>2422</v>
      </c>
      <c r="R9" s="13">
        <f t="shared" si="5"/>
        <v>2315</v>
      </c>
      <c r="S9" s="13">
        <f t="shared" si="5"/>
        <v>2238</v>
      </c>
      <c r="T9" s="13">
        <f t="shared" si="5"/>
        <v>2078</v>
      </c>
      <c r="U9" s="13">
        <f t="shared" si="5"/>
        <v>1940</v>
      </c>
    </row>
    <row r="10" spans="1:21" x14ac:dyDescent="0.25">
      <c r="B10" s="3" t="s">
        <v>213</v>
      </c>
      <c r="C10" s="4">
        <v>288</v>
      </c>
      <c r="D10" s="4">
        <v>274</v>
      </c>
      <c r="E10" s="4">
        <v>266</v>
      </c>
      <c r="F10" s="4">
        <v>237</v>
      </c>
      <c r="G10" s="4">
        <v>237</v>
      </c>
      <c r="H10" s="4">
        <v>224</v>
      </c>
      <c r="I10" s="4">
        <v>203</v>
      </c>
      <c r="J10" s="4">
        <v>175</v>
      </c>
    </row>
    <row r="11" spans="1:21" x14ac:dyDescent="0.25">
      <c r="B11" s="3" t="s">
        <v>214</v>
      </c>
      <c r="C11" s="4">
        <v>69</v>
      </c>
      <c r="D11" s="4">
        <v>80</v>
      </c>
      <c r="E11" s="4">
        <v>99</v>
      </c>
      <c r="F11" s="4">
        <v>112</v>
      </c>
      <c r="G11" s="4">
        <v>111</v>
      </c>
      <c r="H11" s="4">
        <v>115</v>
      </c>
      <c r="I11" s="4">
        <v>124</v>
      </c>
      <c r="J11" s="4">
        <v>138</v>
      </c>
    </row>
    <row r="12" spans="1:21" x14ac:dyDescent="0.25">
      <c r="C12" s="9">
        <f>SUM(C5:C11)</f>
        <v>2404</v>
      </c>
      <c r="D12" s="9">
        <f>SUM(D5:D11)</f>
        <v>2352</v>
      </c>
      <c r="E12" s="9">
        <f>SUM(E5:E11)</f>
        <v>2087</v>
      </c>
      <c r="F12" s="9">
        <f>SUM(F4:F11)</f>
        <v>2422</v>
      </c>
      <c r="G12" s="9">
        <f t="shared" ref="G12:J12" si="6">SUM(G4:G11)</f>
        <v>2315</v>
      </c>
      <c r="H12" s="9">
        <f t="shared" si="6"/>
        <v>2238</v>
      </c>
      <c r="I12" s="9">
        <f t="shared" si="6"/>
        <v>2078</v>
      </c>
      <c r="J12" s="9">
        <f t="shared" si="6"/>
        <v>1940</v>
      </c>
    </row>
    <row r="15" spans="1:21" ht="225" x14ac:dyDescent="0.25">
      <c r="A15" s="6" t="s">
        <v>215</v>
      </c>
    </row>
    <row r="18" spans="1:10" x14ac:dyDescent="0.25">
      <c r="A18" s="2" t="s">
        <v>50</v>
      </c>
    </row>
    <row r="19" spans="1:10" x14ac:dyDescent="0.25">
      <c r="A19" s="2" t="s">
        <v>114</v>
      </c>
    </row>
    <row r="21" spans="1:10" x14ac:dyDescent="0.25">
      <c r="A21" s="2" t="s">
        <v>52</v>
      </c>
    </row>
    <row r="22" spans="1:10" x14ac:dyDescent="0.25">
      <c r="A22" s="2" t="s">
        <v>216</v>
      </c>
    </row>
    <row r="23" spans="1:10" x14ac:dyDescent="0.25">
      <c r="A23" s="2" t="s">
        <v>217</v>
      </c>
      <c r="B23" s="2" t="s">
        <v>904</v>
      </c>
    </row>
    <row r="24" spans="1:10" x14ac:dyDescent="0.25">
      <c r="A24" s="2" t="s">
        <v>118</v>
      </c>
      <c r="C24" s="3" t="s">
        <v>1</v>
      </c>
      <c r="D24" s="3" t="s">
        <v>2</v>
      </c>
      <c r="E24" s="3" t="s">
        <v>5</v>
      </c>
      <c r="F24" s="3" t="s">
        <v>7</v>
      </c>
      <c r="G24" s="3" t="s">
        <v>9</v>
      </c>
      <c r="H24" s="3" t="s">
        <v>12</v>
      </c>
      <c r="I24" s="3" t="s">
        <v>15</v>
      </c>
      <c r="J24" s="3" t="s">
        <v>18</v>
      </c>
    </row>
    <row r="25" spans="1:10" x14ac:dyDescent="0.25">
      <c r="C25" s="9">
        <v>80119</v>
      </c>
      <c r="D25" s="9">
        <v>76798</v>
      </c>
      <c r="E25" s="9">
        <v>66780</v>
      </c>
      <c r="F25" s="9">
        <v>75808</v>
      </c>
      <c r="G25" s="9">
        <v>72609</v>
      </c>
      <c r="H25" s="9">
        <v>71091</v>
      </c>
      <c r="I25" s="9">
        <v>67149</v>
      </c>
      <c r="J25" s="9">
        <v>62937</v>
      </c>
    </row>
    <row r="27" spans="1:10" x14ac:dyDescent="0.25">
      <c r="A27" s="2" t="s">
        <v>59</v>
      </c>
    </row>
    <row r="28" spans="1:10" x14ac:dyDescent="0.25">
      <c r="A28" s="2" t="s">
        <v>218</v>
      </c>
    </row>
    <row r="31" spans="1:10" x14ac:dyDescent="0.25">
      <c r="A31" s="2" t="s">
        <v>63</v>
      </c>
    </row>
    <row r="32" spans="1:10" x14ac:dyDescent="0.25">
      <c r="A32" s="2" t="s">
        <v>119</v>
      </c>
    </row>
    <row r="40" spans="1:1" x14ac:dyDescent="0.25">
      <c r="A40" s="2" t="s">
        <v>68</v>
      </c>
    </row>
    <row r="41" spans="1:1" x14ac:dyDescent="0.25">
      <c r="A41" s="2" t="s">
        <v>219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topLeftCell="D4" workbookViewId="0">
      <selection activeCell="AD25" sqref="AD25"/>
    </sheetView>
  </sheetViews>
  <sheetFormatPr defaultColWidth="9.140625" defaultRowHeight="15" x14ac:dyDescent="0.25"/>
  <cols>
    <col min="1" max="1" width="34.85546875" style="2" customWidth="1"/>
    <col min="2" max="2" width="23.28515625" style="2" customWidth="1"/>
    <col min="3" max="3" width="8.42578125" style="2" customWidth="1"/>
    <col min="4" max="9" width="7" style="2" customWidth="1"/>
    <col min="10" max="12" width="9.140625" style="2"/>
    <col min="13" max="13" width="19.28515625" style="2" customWidth="1"/>
    <col min="14" max="14" width="27.140625" style="2" customWidth="1"/>
    <col min="15" max="16384" width="9.140625" style="2"/>
  </cols>
  <sheetData>
    <row r="1" spans="1:21" ht="18.75" x14ac:dyDescent="0.3">
      <c r="A1" s="1" t="s">
        <v>515</v>
      </c>
      <c r="M1" s="1" t="s">
        <v>525</v>
      </c>
    </row>
    <row r="3" spans="1:21" x14ac:dyDescent="0.25">
      <c r="D3" s="3" t="s">
        <v>5</v>
      </c>
      <c r="E3" s="3" t="s">
        <v>7</v>
      </c>
      <c r="F3" s="3" t="s">
        <v>9</v>
      </c>
      <c r="G3" s="3" t="s">
        <v>12</v>
      </c>
      <c r="H3" s="3" t="s">
        <v>15</v>
      </c>
      <c r="I3" s="3" t="s">
        <v>18</v>
      </c>
      <c r="P3" s="3" t="s">
        <v>5</v>
      </c>
      <c r="Q3" s="3" t="s">
        <v>7</v>
      </c>
      <c r="R3" s="3" t="s">
        <v>9</v>
      </c>
      <c r="S3" s="3" t="s">
        <v>12</v>
      </c>
      <c r="T3" s="3" t="s">
        <v>15</v>
      </c>
      <c r="U3" s="3" t="s">
        <v>18</v>
      </c>
    </row>
    <row r="4" spans="1:21" x14ac:dyDescent="0.25">
      <c r="A4" s="3" t="s">
        <v>21</v>
      </c>
      <c r="B4" s="3" t="s">
        <v>905</v>
      </c>
      <c r="C4" s="3" t="s">
        <v>517</v>
      </c>
      <c r="D4" s="4">
        <v>38</v>
      </c>
      <c r="E4" s="4">
        <v>51</v>
      </c>
      <c r="F4" s="4">
        <v>68</v>
      </c>
      <c r="G4" s="4">
        <v>82</v>
      </c>
      <c r="H4" s="4">
        <v>52</v>
      </c>
      <c r="I4" s="4">
        <v>73</v>
      </c>
      <c r="M4" s="3" t="s">
        <v>21</v>
      </c>
      <c r="N4" s="3" t="s">
        <v>905</v>
      </c>
      <c r="O4" s="3" t="s">
        <v>517</v>
      </c>
      <c r="P4" s="4">
        <v>1645</v>
      </c>
      <c r="Q4" s="4">
        <v>2436</v>
      </c>
      <c r="R4" s="4">
        <v>4621</v>
      </c>
      <c r="S4" s="4">
        <v>6153</v>
      </c>
      <c r="T4" s="4">
        <v>4493</v>
      </c>
      <c r="U4" s="4">
        <v>6279</v>
      </c>
    </row>
    <row r="5" spans="1:21" x14ac:dyDescent="0.25">
      <c r="B5" s="2" t="s">
        <v>906</v>
      </c>
      <c r="C5" s="3" t="s">
        <v>518</v>
      </c>
      <c r="D5" s="4">
        <v>631</v>
      </c>
      <c r="E5" s="4">
        <v>983</v>
      </c>
      <c r="F5" s="4">
        <v>1066</v>
      </c>
      <c r="G5" s="4">
        <v>1058</v>
      </c>
      <c r="H5" s="4">
        <v>940</v>
      </c>
      <c r="I5" s="4">
        <v>959</v>
      </c>
      <c r="N5" s="2" t="s">
        <v>906</v>
      </c>
      <c r="O5" s="3" t="s">
        <v>518</v>
      </c>
      <c r="P5" s="4">
        <v>7121</v>
      </c>
      <c r="Q5" s="4">
        <v>10849</v>
      </c>
      <c r="R5" s="4">
        <v>11250</v>
      </c>
      <c r="S5" s="4">
        <v>12979</v>
      </c>
      <c r="T5" s="4">
        <v>11069</v>
      </c>
      <c r="U5" s="4">
        <v>11544</v>
      </c>
    </row>
    <row r="6" spans="1:21" x14ac:dyDescent="0.25">
      <c r="B6" s="3" t="s">
        <v>907</v>
      </c>
      <c r="C6" s="3" t="s">
        <v>517</v>
      </c>
      <c r="D6" s="4">
        <v>34</v>
      </c>
      <c r="E6" s="4">
        <v>48</v>
      </c>
      <c r="F6" s="4">
        <v>21</v>
      </c>
      <c r="G6" s="4">
        <v>44</v>
      </c>
      <c r="H6" s="4">
        <v>31</v>
      </c>
      <c r="I6" s="4">
        <v>28</v>
      </c>
      <c r="N6" s="3" t="s">
        <v>907</v>
      </c>
      <c r="O6" s="3" t="s">
        <v>517</v>
      </c>
      <c r="P6" s="4">
        <v>3657</v>
      </c>
      <c r="Q6" s="4">
        <v>3900</v>
      </c>
      <c r="R6" s="4">
        <v>2063</v>
      </c>
      <c r="S6" s="4">
        <v>5865</v>
      </c>
      <c r="T6" s="4">
        <v>3537</v>
      </c>
      <c r="U6" s="4">
        <v>3445</v>
      </c>
    </row>
    <row r="7" spans="1:21" x14ac:dyDescent="0.25">
      <c r="B7" s="2" t="s">
        <v>908</v>
      </c>
      <c r="C7" s="3" t="s">
        <v>518</v>
      </c>
      <c r="D7" s="4">
        <v>122</v>
      </c>
      <c r="E7" s="4">
        <v>175</v>
      </c>
      <c r="F7" s="4">
        <v>99</v>
      </c>
      <c r="G7" s="4">
        <v>174</v>
      </c>
      <c r="H7" s="4">
        <v>81</v>
      </c>
      <c r="I7" s="4">
        <v>73</v>
      </c>
      <c r="N7" s="2" t="s">
        <v>908</v>
      </c>
      <c r="O7" s="3" t="s">
        <v>518</v>
      </c>
      <c r="P7" s="4">
        <v>2020</v>
      </c>
      <c r="Q7" s="4">
        <v>3268</v>
      </c>
      <c r="R7" s="4">
        <v>1374</v>
      </c>
      <c r="S7" s="4">
        <v>2901</v>
      </c>
      <c r="T7" s="4">
        <v>1033</v>
      </c>
      <c r="U7" s="4">
        <v>1416</v>
      </c>
    </row>
    <row r="8" spans="1:21" x14ac:dyDescent="0.25">
      <c r="B8" s="3" t="s">
        <v>909</v>
      </c>
      <c r="C8" s="3" t="s">
        <v>517</v>
      </c>
      <c r="D8" s="4">
        <v>413</v>
      </c>
      <c r="E8" s="4">
        <v>344</v>
      </c>
      <c r="F8" s="4">
        <v>326</v>
      </c>
      <c r="G8" s="4">
        <v>235</v>
      </c>
      <c r="H8" s="4">
        <v>273</v>
      </c>
      <c r="I8" s="4">
        <v>235</v>
      </c>
      <c r="N8" s="3" t="s">
        <v>909</v>
      </c>
      <c r="O8" s="3" t="s">
        <v>517</v>
      </c>
      <c r="P8" s="4">
        <v>29449</v>
      </c>
      <c r="Q8" s="4">
        <v>27064</v>
      </c>
      <c r="R8" s="4">
        <v>27914</v>
      </c>
      <c r="S8" s="4">
        <v>21167</v>
      </c>
      <c r="T8" s="4">
        <v>26561</v>
      </c>
      <c r="U8" s="4">
        <v>25583</v>
      </c>
    </row>
    <row r="9" spans="1:21" x14ac:dyDescent="0.25">
      <c r="B9" s="2" t="s">
        <v>910</v>
      </c>
      <c r="C9" s="3" t="s">
        <v>518</v>
      </c>
      <c r="D9" s="4">
        <v>850</v>
      </c>
      <c r="E9" s="4">
        <v>801</v>
      </c>
      <c r="F9" s="4">
        <v>720</v>
      </c>
      <c r="G9" s="4">
        <v>568</v>
      </c>
      <c r="H9" s="4">
        <v>627</v>
      </c>
      <c r="I9" s="4">
        <v>506</v>
      </c>
      <c r="N9" s="2" t="s">
        <v>910</v>
      </c>
      <c r="O9" s="3" t="s">
        <v>518</v>
      </c>
      <c r="P9" s="4">
        <v>17026</v>
      </c>
      <c r="Q9" s="4">
        <v>15921</v>
      </c>
      <c r="R9" s="4">
        <v>14186</v>
      </c>
      <c r="S9" s="4">
        <v>12191</v>
      </c>
      <c r="T9" s="4">
        <v>13685</v>
      </c>
      <c r="U9" s="4">
        <v>11481</v>
      </c>
    </row>
    <row r="10" spans="1:21" x14ac:dyDescent="0.25">
      <c r="B10" s="3" t="s">
        <v>521</v>
      </c>
      <c r="C10" s="3" t="s">
        <v>517</v>
      </c>
      <c r="D10" s="4">
        <v>7</v>
      </c>
      <c r="E10" s="4">
        <v>8</v>
      </c>
      <c r="F10" s="4">
        <v>7</v>
      </c>
      <c r="G10" s="4">
        <v>7</v>
      </c>
      <c r="H10" s="4">
        <v>12</v>
      </c>
      <c r="I10" s="4">
        <v>4</v>
      </c>
      <c r="N10" s="3" t="s">
        <v>521</v>
      </c>
      <c r="O10" s="3" t="s">
        <v>517</v>
      </c>
      <c r="P10" s="4">
        <v>0</v>
      </c>
      <c r="Q10" s="4">
        <v>0</v>
      </c>
      <c r="R10" s="4">
        <v>0</v>
      </c>
      <c r="S10" s="4">
        <v>0</v>
      </c>
      <c r="T10" s="4">
        <v>0</v>
      </c>
      <c r="U10" s="4">
        <v>0</v>
      </c>
    </row>
    <row r="11" spans="1:21" x14ac:dyDescent="0.25">
      <c r="C11" s="3" t="s">
        <v>518</v>
      </c>
      <c r="D11" s="4">
        <v>17</v>
      </c>
      <c r="E11" s="4">
        <v>12</v>
      </c>
      <c r="F11" s="4">
        <v>8</v>
      </c>
      <c r="G11" s="4">
        <v>70</v>
      </c>
      <c r="H11" s="4">
        <v>62</v>
      </c>
      <c r="I11" s="4">
        <v>62</v>
      </c>
      <c r="O11" s="3" t="s">
        <v>518</v>
      </c>
      <c r="P11" s="4">
        <v>0</v>
      </c>
      <c r="Q11" s="4">
        <v>0</v>
      </c>
      <c r="R11" s="4">
        <v>0</v>
      </c>
      <c r="S11" s="4">
        <v>0</v>
      </c>
      <c r="T11" s="4">
        <v>0</v>
      </c>
      <c r="U11" s="4">
        <v>0</v>
      </c>
    </row>
    <row r="12" spans="1:21" x14ac:dyDescent="0.25">
      <c r="B12" s="3" t="s">
        <v>236</v>
      </c>
      <c r="C12" s="3" t="s">
        <v>517</v>
      </c>
      <c r="D12" s="4">
        <v>492</v>
      </c>
      <c r="E12" s="4">
        <v>451</v>
      </c>
      <c r="F12" s="4">
        <v>422</v>
      </c>
      <c r="G12" s="4">
        <v>368</v>
      </c>
      <c r="H12" s="4">
        <v>368</v>
      </c>
      <c r="I12" s="4">
        <v>340</v>
      </c>
      <c r="N12" s="3" t="s">
        <v>236</v>
      </c>
      <c r="O12" s="3" t="s">
        <v>517</v>
      </c>
      <c r="P12" s="4">
        <v>34752</v>
      </c>
      <c r="Q12" s="4">
        <v>33399</v>
      </c>
      <c r="R12" s="4">
        <v>34598</v>
      </c>
      <c r="S12" s="4">
        <v>33185</v>
      </c>
      <c r="T12" s="4">
        <v>34590</v>
      </c>
      <c r="U12" s="4">
        <v>35307</v>
      </c>
    </row>
    <row r="13" spans="1:21" x14ac:dyDescent="0.25">
      <c r="C13" s="3" t="s">
        <v>518</v>
      </c>
      <c r="D13" s="4">
        <v>1620</v>
      </c>
      <c r="E13" s="4">
        <v>1971</v>
      </c>
      <c r="F13" s="4">
        <v>1893</v>
      </c>
      <c r="G13" s="4">
        <v>1870</v>
      </c>
      <c r="H13" s="4">
        <v>1710</v>
      </c>
      <c r="I13" s="4">
        <v>1600</v>
      </c>
      <c r="O13" s="3" t="s">
        <v>518</v>
      </c>
      <c r="P13" s="4">
        <v>26167</v>
      </c>
      <c r="Q13" s="4">
        <v>30039</v>
      </c>
      <c r="R13" s="4">
        <v>26809</v>
      </c>
      <c r="S13" s="4">
        <v>28071</v>
      </c>
      <c r="T13" s="4">
        <v>25788</v>
      </c>
      <c r="U13" s="4">
        <v>24441</v>
      </c>
    </row>
    <row r="14" spans="1:21" x14ac:dyDescent="0.25">
      <c r="D14" s="9">
        <f>SUM(D12:D13)</f>
        <v>2112</v>
      </c>
      <c r="E14" s="9">
        <f t="shared" ref="E14:I14" si="0">SUM(E12:E13)</f>
        <v>2422</v>
      </c>
      <c r="F14" s="9">
        <f t="shared" si="0"/>
        <v>2315</v>
      </c>
      <c r="G14" s="9">
        <f t="shared" si="0"/>
        <v>2238</v>
      </c>
      <c r="H14" s="9">
        <f t="shared" si="0"/>
        <v>2078</v>
      </c>
      <c r="I14" s="9">
        <f t="shared" si="0"/>
        <v>1940</v>
      </c>
      <c r="P14" s="9">
        <f>SUM(P12:P13)</f>
        <v>60919</v>
      </c>
      <c r="Q14" s="9">
        <f t="shared" ref="Q14:U14" si="1">SUM(Q12:Q13)</f>
        <v>63438</v>
      </c>
      <c r="R14" s="9">
        <f t="shared" si="1"/>
        <v>61407</v>
      </c>
      <c r="S14" s="9">
        <f t="shared" si="1"/>
        <v>61256</v>
      </c>
      <c r="T14" s="9">
        <f t="shared" si="1"/>
        <v>60378</v>
      </c>
      <c r="U14" s="9">
        <f t="shared" si="1"/>
        <v>59748</v>
      </c>
    </row>
    <row r="17" spans="1:13" x14ac:dyDescent="0.25">
      <c r="A17" s="2" t="s">
        <v>50</v>
      </c>
      <c r="M17" s="2" t="s">
        <v>50</v>
      </c>
    </row>
    <row r="18" spans="1:13" x14ac:dyDescent="0.25">
      <c r="A18" s="2" t="s">
        <v>114</v>
      </c>
      <c r="M18" s="2" t="s">
        <v>114</v>
      </c>
    </row>
    <row r="20" spans="1:13" x14ac:dyDescent="0.25">
      <c r="A20" s="2" t="s">
        <v>52</v>
      </c>
      <c r="M20" s="2" t="s">
        <v>52</v>
      </c>
    </row>
    <row r="21" spans="1:13" x14ac:dyDescent="0.25">
      <c r="A21" s="2" t="s">
        <v>522</v>
      </c>
      <c r="M21" s="2" t="s">
        <v>522</v>
      </c>
    </row>
    <row r="22" spans="1:13" x14ac:dyDescent="0.25">
      <c r="A22" s="2" t="s">
        <v>523</v>
      </c>
      <c r="M22" s="2" t="s">
        <v>523</v>
      </c>
    </row>
    <row r="23" spans="1:13" x14ac:dyDescent="0.25">
      <c r="A23" s="2" t="s">
        <v>118</v>
      </c>
      <c r="M23" s="2" t="s">
        <v>118</v>
      </c>
    </row>
    <row r="26" spans="1:13" x14ac:dyDescent="0.25">
      <c r="A26" s="2" t="s">
        <v>59</v>
      </c>
      <c r="M26" s="2" t="s">
        <v>59</v>
      </c>
    </row>
    <row r="27" spans="1:13" x14ac:dyDescent="0.25">
      <c r="A27" s="2" t="s">
        <v>218</v>
      </c>
      <c r="M27" s="2" t="s">
        <v>255</v>
      </c>
    </row>
    <row r="37" spans="1:14" x14ac:dyDescent="0.25">
      <c r="A37" s="2" t="s">
        <v>68</v>
      </c>
      <c r="M37" s="2" t="s">
        <v>68</v>
      </c>
    </row>
    <row r="38" spans="1:14" x14ac:dyDescent="0.25">
      <c r="A38" s="2" t="s">
        <v>524</v>
      </c>
      <c r="M38" s="2" t="s">
        <v>526</v>
      </c>
    </row>
    <row r="47" spans="1:14" x14ac:dyDescent="0.25">
      <c r="B47" s="13" t="s">
        <v>123</v>
      </c>
      <c r="N47" s="13" t="s">
        <v>911</v>
      </c>
    </row>
    <row r="48" spans="1:14" x14ac:dyDescent="0.25">
      <c r="B48" s="13"/>
      <c r="N48" s="13"/>
    </row>
    <row r="49" spans="2:20" x14ac:dyDescent="0.25">
      <c r="B49" s="13"/>
      <c r="C49" s="3" t="s">
        <v>5</v>
      </c>
      <c r="D49" s="3" t="s">
        <v>7</v>
      </c>
      <c r="E49" s="3" t="s">
        <v>9</v>
      </c>
      <c r="F49" s="3" t="s">
        <v>12</v>
      </c>
      <c r="G49" s="3" t="s">
        <v>15</v>
      </c>
      <c r="H49" s="3" t="s">
        <v>18</v>
      </c>
      <c r="N49" s="13"/>
      <c r="O49" s="3" t="s">
        <v>5</v>
      </c>
      <c r="P49" s="3" t="s">
        <v>7</v>
      </c>
      <c r="Q49" s="3" t="s">
        <v>9</v>
      </c>
      <c r="R49" s="3" t="s">
        <v>12</v>
      </c>
      <c r="S49" s="3" t="s">
        <v>15</v>
      </c>
      <c r="T49" s="3" t="s">
        <v>18</v>
      </c>
    </row>
    <row r="50" spans="2:20" x14ac:dyDescent="0.25">
      <c r="B50" s="13" t="s">
        <v>516</v>
      </c>
      <c r="C50" s="4">
        <f>SUM(D4:D5)</f>
        <v>669</v>
      </c>
      <c r="D50" s="4">
        <f t="shared" ref="D50:H50" si="2">SUM(E4:E5)</f>
        <v>1034</v>
      </c>
      <c r="E50" s="4">
        <f t="shared" si="2"/>
        <v>1134</v>
      </c>
      <c r="F50" s="4">
        <f t="shared" si="2"/>
        <v>1140</v>
      </c>
      <c r="G50" s="4">
        <f t="shared" si="2"/>
        <v>992</v>
      </c>
      <c r="H50" s="4">
        <f t="shared" si="2"/>
        <v>1032</v>
      </c>
      <c r="N50" s="13" t="s">
        <v>516</v>
      </c>
      <c r="O50" s="4">
        <f>SUM(P4:P5)</f>
        <v>8766</v>
      </c>
      <c r="P50" s="4">
        <f t="shared" ref="P50:T50" si="3">SUM(Q4:Q5)</f>
        <v>13285</v>
      </c>
      <c r="Q50" s="4">
        <f t="shared" si="3"/>
        <v>15871</v>
      </c>
      <c r="R50" s="4">
        <f t="shared" si="3"/>
        <v>19132</v>
      </c>
      <c r="S50" s="4">
        <f t="shared" si="3"/>
        <v>15562</v>
      </c>
      <c r="T50" s="4">
        <f t="shared" si="3"/>
        <v>17823</v>
      </c>
    </row>
    <row r="51" spans="2:20" x14ac:dyDescent="0.25">
      <c r="B51" s="13" t="s">
        <v>519</v>
      </c>
      <c r="C51" s="4">
        <f>SUM(D6:D7)</f>
        <v>156</v>
      </c>
      <c r="D51" s="4">
        <f t="shared" ref="D51:H51" si="4">SUM(E6:E7)</f>
        <v>223</v>
      </c>
      <c r="E51" s="4">
        <f t="shared" si="4"/>
        <v>120</v>
      </c>
      <c r="F51" s="4">
        <f t="shared" si="4"/>
        <v>218</v>
      </c>
      <c r="G51" s="4">
        <f t="shared" si="4"/>
        <v>112</v>
      </c>
      <c r="H51" s="4">
        <f t="shared" si="4"/>
        <v>101</v>
      </c>
      <c r="N51" s="13" t="s">
        <v>519</v>
      </c>
      <c r="O51" s="4">
        <f>SUM(P6:P7)</f>
        <v>5677</v>
      </c>
      <c r="P51" s="4">
        <f t="shared" ref="P51:T51" si="5">SUM(Q6:Q7)</f>
        <v>7168</v>
      </c>
      <c r="Q51" s="4">
        <f t="shared" si="5"/>
        <v>3437</v>
      </c>
      <c r="R51" s="4">
        <f t="shared" si="5"/>
        <v>8766</v>
      </c>
      <c r="S51" s="4">
        <f t="shared" si="5"/>
        <v>4570</v>
      </c>
      <c r="T51" s="4">
        <f t="shared" si="5"/>
        <v>4861</v>
      </c>
    </row>
    <row r="52" spans="2:20" x14ac:dyDescent="0.25">
      <c r="B52" s="13" t="s">
        <v>520</v>
      </c>
      <c r="C52" s="4">
        <f>SUM(D8:D9)</f>
        <v>1263</v>
      </c>
      <c r="D52" s="4">
        <f t="shared" ref="D52:H52" si="6">SUM(E8:E9)</f>
        <v>1145</v>
      </c>
      <c r="E52" s="4">
        <f t="shared" si="6"/>
        <v>1046</v>
      </c>
      <c r="F52" s="4">
        <f t="shared" si="6"/>
        <v>803</v>
      </c>
      <c r="G52" s="4">
        <f t="shared" si="6"/>
        <v>900</v>
      </c>
      <c r="H52" s="4">
        <f t="shared" si="6"/>
        <v>741</v>
      </c>
      <c r="N52" s="13" t="s">
        <v>520</v>
      </c>
      <c r="O52" s="4">
        <f>SUM(P8:P9)</f>
        <v>46475</v>
      </c>
      <c r="P52" s="4">
        <f t="shared" ref="P52:T52" si="7">SUM(Q8:Q9)</f>
        <v>42985</v>
      </c>
      <c r="Q52" s="4">
        <f t="shared" si="7"/>
        <v>42100</v>
      </c>
      <c r="R52" s="4">
        <f t="shared" si="7"/>
        <v>33358</v>
      </c>
      <c r="S52" s="4">
        <f t="shared" si="7"/>
        <v>40246</v>
      </c>
      <c r="T52" s="4">
        <f t="shared" si="7"/>
        <v>37064</v>
      </c>
    </row>
    <row r="53" spans="2:20" x14ac:dyDescent="0.25">
      <c r="B53" s="13" t="s">
        <v>521</v>
      </c>
      <c r="C53" s="4">
        <f>SUM(D10:D11)</f>
        <v>24</v>
      </c>
      <c r="D53" s="4">
        <f t="shared" ref="D53:H53" si="8">SUM(E10:E11)</f>
        <v>20</v>
      </c>
      <c r="E53" s="4">
        <f t="shared" si="8"/>
        <v>15</v>
      </c>
      <c r="F53" s="4">
        <f t="shared" si="8"/>
        <v>77</v>
      </c>
      <c r="G53" s="4">
        <f t="shared" si="8"/>
        <v>74</v>
      </c>
      <c r="H53" s="4">
        <f t="shared" si="8"/>
        <v>66</v>
      </c>
      <c r="O53" s="9">
        <f>SUM(O50:O52)</f>
        <v>60918</v>
      </c>
      <c r="P53" s="9">
        <f t="shared" ref="P53:T53" si="9">SUM(P50:P52)</f>
        <v>63438</v>
      </c>
      <c r="Q53" s="9">
        <f t="shared" si="9"/>
        <v>61408</v>
      </c>
      <c r="R53" s="9">
        <f t="shared" si="9"/>
        <v>61256</v>
      </c>
      <c r="S53" s="9">
        <f t="shared" si="9"/>
        <v>60378</v>
      </c>
      <c r="T53" s="9">
        <f t="shared" si="9"/>
        <v>59748</v>
      </c>
    </row>
    <row r="54" spans="2:20" x14ac:dyDescent="0.25">
      <c r="C54" s="9">
        <f>SUM(C50:C53)</f>
        <v>2112</v>
      </c>
      <c r="D54" s="9">
        <f t="shared" ref="D54:H54" si="10">SUM(D50:D53)</f>
        <v>2422</v>
      </c>
      <c r="E54" s="9">
        <f t="shared" si="10"/>
        <v>2315</v>
      </c>
      <c r="F54" s="9">
        <f t="shared" si="10"/>
        <v>2238</v>
      </c>
      <c r="G54" s="9">
        <f t="shared" si="10"/>
        <v>2078</v>
      </c>
      <c r="H54" s="9">
        <f t="shared" si="10"/>
        <v>1940</v>
      </c>
    </row>
    <row r="76" spans="1:8" x14ac:dyDescent="0.25">
      <c r="C76" s="3" t="s">
        <v>5</v>
      </c>
      <c r="D76" s="3" t="s">
        <v>7</v>
      </c>
      <c r="E76" s="3" t="s">
        <v>9</v>
      </c>
      <c r="F76" s="3" t="s">
        <v>12</v>
      </c>
      <c r="G76" s="3" t="s">
        <v>15</v>
      </c>
      <c r="H76" s="3" t="s">
        <v>18</v>
      </c>
    </row>
    <row r="77" spans="1:8" x14ac:dyDescent="0.25">
      <c r="A77" s="13" t="s">
        <v>106</v>
      </c>
      <c r="B77" s="13" t="s">
        <v>912</v>
      </c>
      <c r="C77" s="2">
        <f t="shared" ref="C77:H77" si="11">O53/C54</f>
        <v>28.84375</v>
      </c>
      <c r="D77" s="2">
        <f t="shared" si="11"/>
        <v>26.192402972749793</v>
      </c>
      <c r="E77" s="2">
        <f t="shared" si="11"/>
        <v>26.526133909287257</v>
      </c>
      <c r="F77" s="2">
        <f t="shared" si="11"/>
        <v>27.370866845397675</v>
      </c>
      <c r="G77" s="2">
        <f t="shared" si="11"/>
        <v>29.055822906641001</v>
      </c>
      <c r="H77" s="2">
        <f t="shared" si="11"/>
        <v>30.797938144329898</v>
      </c>
    </row>
    <row r="78" spans="1:8" x14ac:dyDescent="0.25">
      <c r="A78" s="13"/>
      <c r="B78" s="13" t="s">
        <v>516</v>
      </c>
      <c r="C78" s="2">
        <f t="shared" ref="C78:H80" si="12">O50/C50</f>
        <v>13.103139013452914</v>
      </c>
      <c r="D78" s="2">
        <f t="shared" si="12"/>
        <v>12.848162475822051</v>
      </c>
      <c r="E78" s="2">
        <f t="shared" si="12"/>
        <v>13.995590828924163</v>
      </c>
      <c r="F78" s="2">
        <f t="shared" si="12"/>
        <v>16.782456140350877</v>
      </c>
      <c r="G78" s="2">
        <f t="shared" si="12"/>
        <v>15.6875</v>
      </c>
      <c r="H78" s="2">
        <f t="shared" si="12"/>
        <v>17.270348837209301</v>
      </c>
    </row>
    <row r="79" spans="1:8" x14ac:dyDescent="0.25">
      <c r="A79" s="13"/>
      <c r="B79" s="13" t="s">
        <v>519</v>
      </c>
      <c r="C79" s="2">
        <f t="shared" si="12"/>
        <v>36.391025641025642</v>
      </c>
      <c r="D79" s="2">
        <f t="shared" si="12"/>
        <v>32.143497757847534</v>
      </c>
      <c r="E79" s="2">
        <f t="shared" si="12"/>
        <v>28.641666666666666</v>
      </c>
      <c r="F79" s="2">
        <f t="shared" si="12"/>
        <v>40.211009174311926</v>
      </c>
      <c r="G79" s="2">
        <f t="shared" si="12"/>
        <v>40.803571428571431</v>
      </c>
      <c r="H79" s="2">
        <f t="shared" si="12"/>
        <v>48.128712871287128</v>
      </c>
    </row>
    <row r="80" spans="1:8" x14ac:dyDescent="0.25">
      <c r="A80" s="13"/>
      <c r="B80" s="13" t="s">
        <v>520</v>
      </c>
      <c r="C80" s="2">
        <f t="shared" si="12"/>
        <v>36.797307996832934</v>
      </c>
      <c r="D80" s="2">
        <f t="shared" si="12"/>
        <v>37.541484716157207</v>
      </c>
      <c r="E80" s="2">
        <f t="shared" si="12"/>
        <v>40.248565965583175</v>
      </c>
      <c r="F80" s="2">
        <f t="shared" si="12"/>
        <v>41.541718555417184</v>
      </c>
      <c r="G80" s="2">
        <f t="shared" si="12"/>
        <v>44.717777777777776</v>
      </c>
      <c r="H80" s="2">
        <f t="shared" si="12"/>
        <v>50.018893387314442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topLeftCell="C1" workbookViewId="0">
      <selection activeCell="Z19" sqref="Z19"/>
    </sheetView>
  </sheetViews>
  <sheetFormatPr defaultColWidth="9.140625" defaultRowHeight="15" x14ac:dyDescent="0.25"/>
  <cols>
    <col min="1" max="1" width="40.7109375" style="2" customWidth="1"/>
    <col min="2" max="2" width="15.7109375" style="2" customWidth="1"/>
    <col min="3" max="10" width="7" style="2" customWidth="1"/>
    <col min="11" max="12" width="9.140625" style="2"/>
    <col min="13" max="13" width="14" style="2" customWidth="1"/>
    <col min="14" max="16384" width="9.140625" style="2"/>
  </cols>
  <sheetData>
    <row r="1" spans="1:21" ht="18.75" x14ac:dyDescent="0.3">
      <c r="A1" s="1" t="s">
        <v>220</v>
      </c>
    </row>
    <row r="3" spans="1:21" x14ac:dyDescent="0.25">
      <c r="C3" s="3" t="s">
        <v>1</v>
      </c>
      <c r="D3" s="3" t="s">
        <v>2</v>
      </c>
      <c r="E3" s="3" t="s">
        <v>5</v>
      </c>
      <c r="F3" s="3" t="s">
        <v>7</v>
      </c>
      <c r="G3" s="3" t="s">
        <v>9</v>
      </c>
      <c r="H3" s="3" t="s">
        <v>12</v>
      </c>
      <c r="I3" s="3" t="s">
        <v>15</v>
      </c>
      <c r="J3" s="3" t="s">
        <v>18</v>
      </c>
      <c r="N3" s="3" t="s">
        <v>1</v>
      </c>
      <c r="O3" s="3" t="s">
        <v>2</v>
      </c>
      <c r="P3" s="3" t="s">
        <v>5</v>
      </c>
      <c r="Q3" s="3" t="s">
        <v>7</v>
      </c>
      <c r="R3" s="3" t="s">
        <v>9</v>
      </c>
      <c r="S3" s="3" t="s">
        <v>12</v>
      </c>
      <c r="T3" s="3" t="s">
        <v>15</v>
      </c>
      <c r="U3" s="3" t="s">
        <v>18</v>
      </c>
    </row>
    <row r="4" spans="1:21" x14ac:dyDescent="0.25">
      <c r="A4" s="3" t="s">
        <v>21</v>
      </c>
      <c r="B4" s="3" t="s">
        <v>221</v>
      </c>
      <c r="C4" s="4">
        <v>7</v>
      </c>
      <c r="D4" s="4">
        <v>8</v>
      </c>
      <c r="E4" s="4">
        <v>10</v>
      </c>
      <c r="F4" s="4">
        <v>13</v>
      </c>
      <c r="G4" s="4">
        <v>7</v>
      </c>
      <c r="H4" s="4">
        <v>4</v>
      </c>
      <c r="I4" s="4">
        <v>7</v>
      </c>
      <c r="J4" s="4">
        <v>5</v>
      </c>
      <c r="M4" s="13" t="s">
        <v>427</v>
      </c>
      <c r="N4" s="4">
        <f>SUM(C4:C5)</f>
        <v>144</v>
      </c>
      <c r="O4" s="4">
        <f t="shared" ref="O4:U4" si="0">SUM(D4:D5)</f>
        <v>165</v>
      </c>
      <c r="P4" s="4">
        <f t="shared" si="0"/>
        <v>102</v>
      </c>
      <c r="Q4" s="4">
        <f t="shared" si="0"/>
        <v>118</v>
      </c>
      <c r="R4" s="4">
        <f t="shared" si="0"/>
        <v>102</v>
      </c>
      <c r="S4" s="4">
        <f t="shared" si="0"/>
        <v>74</v>
      </c>
      <c r="T4" s="4">
        <f t="shared" si="0"/>
        <v>58</v>
      </c>
      <c r="U4" s="4">
        <f t="shared" si="0"/>
        <v>74</v>
      </c>
    </row>
    <row r="5" spans="1:21" x14ac:dyDescent="0.25">
      <c r="B5" s="3" t="s">
        <v>222</v>
      </c>
      <c r="C5" s="4">
        <v>137</v>
      </c>
      <c r="D5" s="4">
        <v>157</v>
      </c>
      <c r="E5" s="4">
        <v>92</v>
      </c>
      <c r="F5" s="4">
        <v>105</v>
      </c>
      <c r="G5" s="4">
        <v>95</v>
      </c>
      <c r="H5" s="4">
        <v>70</v>
      </c>
      <c r="I5" s="4">
        <v>51</v>
      </c>
      <c r="J5" s="4">
        <v>69</v>
      </c>
      <c r="M5" s="13" t="s">
        <v>416</v>
      </c>
      <c r="N5" s="4">
        <f>SUM(C6:C7)</f>
        <v>756</v>
      </c>
      <c r="O5" s="4">
        <f t="shared" ref="O5:U5" si="1">SUM(D6:D7)</f>
        <v>747</v>
      </c>
      <c r="P5" s="4">
        <f t="shared" si="1"/>
        <v>627</v>
      </c>
      <c r="Q5" s="4">
        <f t="shared" si="1"/>
        <v>719</v>
      </c>
      <c r="R5" s="4">
        <f t="shared" si="1"/>
        <v>642</v>
      </c>
      <c r="S5" s="4">
        <f t="shared" si="1"/>
        <v>526</v>
      </c>
      <c r="T5" s="4">
        <f t="shared" si="1"/>
        <v>409</v>
      </c>
      <c r="U5" s="4">
        <f t="shared" si="1"/>
        <v>355</v>
      </c>
    </row>
    <row r="6" spans="1:21" x14ac:dyDescent="0.25">
      <c r="B6" s="3" t="s">
        <v>223</v>
      </c>
      <c r="C6" s="4">
        <v>451</v>
      </c>
      <c r="D6" s="4">
        <v>459</v>
      </c>
      <c r="E6" s="4">
        <v>367</v>
      </c>
      <c r="F6" s="4">
        <v>409</v>
      </c>
      <c r="G6" s="4">
        <v>350</v>
      </c>
      <c r="H6" s="4">
        <v>283</v>
      </c>
      <c r="I6" s="4">
        <v>196</v>
      </c>
      <c r="J6" s="4">
        <v>190</v>
      </c>
      <c r="M6" s="13" t="s">
        <v>417</v>
      </c>
      <c r="N6" s="4">
        <f>SUM(C8:C10)</f>
        <v>953</v>
      </c>
      <c r="O6" s="4">
        <f t="shared" ref="O6:U6" si="2">SUM(D8:D10)</f>
        <v>959</v>
      </c>
      <c r="P6" s="4">
        <f t="shared" si="2"/>
        <v>871</v>
      </c>
      <c r="Q6" s="4">
        <f t="shared" si="2"/>
        <v>977</v>
      </c>
      <c r="R6" s="4">
        <f t="shared" si="2"/>
        <v>955</v>
      </c>
      <c r="S6" s="4">
        <f t="shared" si="2"/>
        <v>922</v>
      </c>
      <c r="T6" s="4">
        <f t="shared" si="2"/>
        <v>822</v>
      </c>
      <c r="U6" s="4">
        <f t="shared" si="2"/>
        <v>730</v>
      </c>
    </row>
    <row r="7" spans="1:21" x14ac:dyDescent="0.25">
      <c r="B7" s="3" t="s">
        <v>33</v>
      </c>
      <c r="C7" s="4">
        <v>305</v>
      </c>
      <c r="D7" s="4">
        <v>288</v>
      </c>
      <c r="E7" s="4">
        <v>260</v>
      </c>
      <c r="F7" s="4">
        <v>310</v>
      </c>
      <c r="G7" s="4">
        <v>292</v>
      </c>
      <c r="H7" s="4">
        <v>243</v>
      </c>
      <c r="I7" s="4">
        <v>213</v>
      </c>
      <c r="J7" s="4">
        <v>165</v>
      </c>
      <c r="M7" s="13" t="s">
        <v>224</v>
      </c>
      <c r="N7" s="4">
        <f>C11</f>
        <v>429</v>
      </c>
      <c r="O7" s="4">
        <f t="shared" ref="O7:U7" si="3">D11</f>
        <v>353</v>
      </c>
      <c r="P7" s="4">
        <f t="shared" si="3"/>
        <v>344</v>
      </c>
      <c r="Q7" s="4">
        <f t="shared" si="3"/>
        <v>437</v>
      </c>
      <c r="R7" s="4">
        <f t="shared" si="3"/>
        <v>462</v>
      </c>
      <c r="S7" s="4">
        <f t="shared" si="3"/>
        <v>553</v>
      </c>
      <c r="T7" s="4">
        <f t="shared" si="3"/>
        <v>629</v>
      </c>
      <c r="U7" s="4">
        <f t="shared" si="3"/>
        <v>629</v>
      </c>
    </row>
    <row r="8" spans="1:21" x14ac:dyDescent="0.25">
      <c r="B8" s="3" t="s">
        <v>34</v>
      </c>
      <c r="C8" s="4">
        <v>371</v>
      </c>
      <c r="D8" s="4">
        <v>364</v>
      </c>
      <c r="E8" s="4">
        <v>271</v>
      </c>
      <c r="F8" s="4">
        <v>301</v>
      </c>
      <c r="G8" s="4">
        <v>286</v>
      </c>
      <c r="H8" s="4">
        <v>308</v>
      </c>
      <c r="I8" s="4">
        <v>261</v>
      </c>
      <c r="J8" s="4">
        <v>212</v>
      </c>
      <c r="M8" s="13" t="s">
        <v>225</v>
      </c>
      <c r="N8" s="4">
        <f>C12</f>
        <v>5</v>
      </c>
      <c r="O8" s="4" t="str">
        <f t="shared" ref="O8:U8" si="4">D12</f>
        <v>..</v>
      </c>
      <c r="P8" s="4" t="str">
        <f t="shared" si="4"/>
        <v>..</v>
      </c>
      <c r="Q8" s="4" t="str">
        <f t="shared" si="4"/>
        <v>..</v>
      </c>
      <c r="R8" s="4" t="str">
        <f t="shared" si="4"/>
        <v>..</v>
      </c>
      <c r="S8" s="4" t="str">
        <f t="shared" si="4"/>
        <v>..</v>
      </c>
      <c r="T8" s="4" t="str">
        <f t="shared" si="4"/>
        <v>..</v>
      </c>
      <c r="U8" s="4" t="str">
        <f t="shared" si="4"/>
        <v>..</v>
      </c>
    </row>
    <row r="9" spans="1:21" x14ac:dyDescent="0.25">
      <c r="B9" s="3" t="s">
        <v>35</v>
      </c>
      <c r="C9" s="4">
        <v>320</v>
      </c>
      <c r="D9" s="4">
        <v>337</v>
      </c>
      <c r="E9" s="4">
        <v>351</v>
      </c>
      <c r="F9" s="4">
        <v>352</v>
      </c>
      <c r="G9" s="4">
        <v>314</v>
      </c>
      <c r="H9" s="4">
        <v>281</v>
      </c>
      <c r="I9" s="4">
        <v>288</v>
      </c>
      <c r="J9" s="4">
        <v>276</v>
      </c>
      <c r="N9" s="9">
        <f>SUM(N4:N8)</f>
        <v>2287</v>
      </c>
      <c r="O9" s="9">
        <f t="shared" ref="O9:U9" si="5">SUM(O4:O8)</f>
        <v>2224</v>
      </c>
      <c r="P9" s="9">
        <f t="shared" si="5"/>
        <v>1944</v>
      </c>
      <c r="Q9" s="9">
        <f t="shared" si="5"/>
        <v>2251</v>
      </c>
      <c r="R9" s="9">
        <f t="shared" si="5"/>
        <v>2161</v>
      </c>
      <c r="S9" s="9">
        <f t="shared" si="5"/>
        <v>2075</v>
      </c>
      <c r="T9" s="9">
        <f t="shared" si="5"/>
        <v>1918</v>
      </c>
      <c r="U9" s="9">
        <f t="shared" si="5"/>
        <v>1788</v>
      </c>
    </row>
    <row r="10" spans="1:21" x14ac:dyDescent="0.25">
      <c r="B10" s="3" t="s">
        <v>36</v>
      </c>
      <c r="C10" s="4">
        <v>262</v>
      </c>
      <c r="D10" s="4">
        <v>258</v>
      </c>
      <c r="E10" s="4">
        <v>249</v>
      </c>
      <c r="F10" s="4">
        <v>324</v>
      </c>
      <c r="G10" s="4">
        <v>355</v>
      </c>
      <c r="H10" s="4">
        <v>333</v>
      </c>
      <c r="I10" s="4">
        <v>273</v>
      </c>
      <c r="J10" s="4">
        <v>242</v>
      </c>
    </row>
    <row r="11" spans="1:21" x14ac:dyDescent="0.25">
      <c r="B11" s="3" t="s">
        <v>224</v>
      </c>
      <c r="C11" s="4">
        <v>429</v>
      </c>
      <c r="D11" s="4">
        <v>353</v>
      </c>
      <c r="E11" s="4">
        <v>344</v>
      </c>
      <c r="F11" s="4">
        <v>437</v>
      </c>
      <c r="G11" s="4">
        <v>462</v>
      </c>
      <c r="H11" s="4">
        <v>553</v>
      </c>
      <c r="I11" s="4">
        <v>629</v>
      </c>
      <c r="J11" s="4">
        <v>629</v>
      </c>
    </row>
    <row r="12" spans="1:21" x14ac:dyDescent="0.25">
      <c r="B12" s="3" t="s">
        <v>225</v>
      </c>
      <c r="C12" s="4">
        <v>5</v>
      </c>
      <c r="D12" s="8" t="s">
        <v>128</v>
      </c>
      <c r="E12" s="8" t="s">
        <v>128</v>
      </c>
      <c r="F12" s="8" t="s">
        <v>128</v>
      </c>
      <c r="G12" s="8" t="s">
        <v>128</v>
      </c>
      <c r="H12" s="8" t="s">
        <v>128</v>
      </c>
      <c r="I12" s="8" t="s">
        <v>128</v>
      </c>
      <c r="J12" s="8" t="s">
        <v>128</v>
      </c>
    </row>
    <row r="13" spans="1:21" x14ac:dyDescent="0.25">
      <c r="C13" s="9">
        <f>SUM(C4:C12)</f>
        <v>2287</v>
      </c>
      <c r="D13" s="9">
        <f t="shared" ref="D13:J13" si="6">SUM(D4:D12)</f>
        <v>2224</v>
      </c>
      <c r="E13" s="9">
        <f t="shared" si="6"/>
        <v>1944</v>
      </c>
      <c r="F13" s="9">
        <f t="shared" si="6"/>
        <v>2251</v>
      </c>
      <c r="G13" s="9">
        <f t="shared" si="6"/>
        <v>2161</v>
      </c>
      <c r="H13" s="9">
        <f t="shared" si="6"/>
        <v>2075</v>
      </c>
      <c r="I13" s="9">
        <f t="shared" si="6"/>
        <v>1918</v>
      </c>
      <c r="J13" s="9">
        <f t="shared" si="6"/>
        <v>1788</v>
      </c>
    </row>
    <row r="18" spans="1:1" ht="105" x14ac:dyDescent="0.25">
      <c r="A18" s="6" t="s">
        <v>226</v>
      </c>
    </row>
    <row r="19" spans="1:1" ht="105" x14ac:dyDescent="0.25">
      <c r="A19" s="6" t="s">
        <v>227</v>
      </c>
    </row>
    <row r="20" spans="1:1" ht="90" x14ac:dyDescent="0.25">
      <c r="A20" s="6" t="s">
        <v>228</v>
      </c>
    </row>
    <row r="21" spans="1:1" ht="45" x14ac:dyDescent="0.25">
      <c r="A21" s="6" t="s">
        <v>229</v>
      </c>
    </row>
    <row r="24" spans="1:1" x14ac:dyDescent="0.25">
      <c r="A24" s="2" t="s">
        <v>50</v>
      </c>
    </row>
    <row r="25" spans="1:1" x14ac:dyDescent="0.25">
      <c r="A25" s="2" t="s">
        <v>114</v>
      </c>
    </row>
    <row r="27" spans="1:1" x14ac:dyDescent="0.25">
      <c r="A27" s="2" t="s">
        <v>52</v>
      </c>
    </row>
    <row r="28" spans="1:1" x14ac:dyDescent="0.25">
      <c r="A28" s="2" t="s">
        <v>216</v>
      </c>
    </row>
    <row r="29" spans="1:1" x14ac:dyDescent="0.25">
      <c r="A29" s="2" t="s">
        <v>217</v>
      </c>
    </row>
    <row r="30" spans="1:1" x14ac:dyDescent="0.25">
      <c r="A30" s="2" t="s">
        <v>118</v>
      </c>
    </row>
    <row r="33" spans="1:1" x14ac:dyDescent="0.25">
      <c r="A33" s="2" t="s">
        <v>59</v>
      </c>
    </row>
    <row r="34" spans="1:1" x14ac:dyDescent="0.25">
      <c r="A34" s="2" t="s">
        <v>218</v>
      </c>
    </row>
    <row r="37" spans="1:1" x14ac:dyDescent="0.25">
      <c r="A37" s="2" t="s">
        <v>63</v>
      </c>
    </row>
    <row r="38" spans="1:1" x14ac:dyDescent="0.25">
      <c r="A38" s="2" t="s">
        <v>119</v>
      </c>
    </row>
    <row r="46" spans="1:1" x14ac:dyDescent="0.25">
      <c r="A46" s="2" t="s">
        <v>68</v>
      </c>
    </row>
    <row r="47" spans="1:1" x14ac:dyDescent="0.25">
      <c r="A47" s="2" t="s">
        <v>230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4"/>
  <sheetViews>
    <sheetView topLeftCell="X13" workbookViewId="0">
      <selection activeCell="AP20" sqref="AP20"/>
    </sheetView>
  </sheetViews>
  <sheetFormatPr defaultColWidth="9.140625" defaultRowHeight="15" x14ac:dyDescent="0.25"/>
  <cols>
    <col min="1" max="1" width="40.7109375" style="2" customWidth="1"/>
    <col min="2" max="2" width="33.7109375" style="2" customWidth="1"/>
    <col min="3" max="3" width="14" style="2" customWidth="1"/>
    <col min="4" max="10" width="9.5703125" style="2" customWidth="1"/>
    <col min="11" max="13" width="9.140625" style="2"/>
    <col min="14" max="14" width="31.7109375" style="2" customWidth="1"/>
    <col min="15" max="22" width="9.140625" style="2"/>
    <col min="23" max="23" width="31.7109375" style="2" customWidth="1"/>
    <col min="24" max="28" width="9.140625" style="2"/>
    <col min="29" max="29" width="28.7109375" style="2" customWidth="1"/>
    <col min="30" max="30" width="15.5703125" style="2" customWidth="1"/>
    <col min="31" max="39" width="9.140625" style="2"/>
    <col min="40" max="40" width="24.85546875" style="2" customWidth="1"/>
    <col min="41" max="16384" width="9.140625" style="2"/>
  </cols>
  <sheetData>
    <row r="1" spans="1:47" ht="18.75" x14ac:dyDescent="0.3">
      <c r="A1" s="1" t="s">
        <v>231</v>
      </c>
      <c r="AC1" s="40" t="s">
        <v>449</v>
      </c>
    </row>
    <row r="2" spans="1:47" ht="15.75" x14ac:dyDescent="0.25">
      <c r="W2" s="22">
        <v>2016</v>
      </c>
      <c r="AE2" s="3" t="s">
        <v>1</v>
      </c>
      <c r="AF2" s="3" t="s">
        <v>5</v>
      </c>
      <c r="AG2" s="3" t="s">
        <v>7</v>
      </c>
      <c r="AH2" s="3" t="s">
        <v>9</v>
      </c>
      <c r="AI2" s="3" t="s">
        <v>12</v>
      </c>
      <c r="AJ2" s="3" t="s">
        <v>15</v>
      </c>
      <c r="AK2" s="3" t="s">
        <v>18</v>
      </c>
      <c r="AO2" s="3" t="s">
        <v>1</v>
      </c>
      <c r="AP2" s="3" t="s">
        <v>5</v>
      </c>
      <c r="AQ2" s="3" t="s">
        <v>7</v>
      </c>
      <c r="AR2" s="3" t="s">
        <v>9</v>
      </c>
      <c r="AS2" s="3" t="s">
        <v>12</v>
      </c>
      <c r="AT2" s="3" t="s">
        <v>15</v>
      </c>
      <c r="AU2" s="3" t="s">
        <v>18</v>
      </c>
    </row>
    <row r="3" spans="1:47" x14ac:dyDescent="0.25">
      <c r="D3" s="3" t="s">
        <v>1</v>
      </c>
      <c r="E3" s="3" t="s">
        <v>5</v>
      </c>
      <c r="F3" s="3" t="s">
        <v>7</v>
      </c>
      <c r="G3" s="3" t="s">
        <v>9</v>
      </c>
      <c r="H3" s="3" t="s">
        <v>12</v>
      </c>
      <c r="I3" s="3" t="s">
        <v>15</v>
      </c>
      <c r="J3" s="3" t="s">
        <v>18</v>
      </c>
      <c r="O3" s="3" t="s">
        <v>1</v>
      </c>
      <c r="P3" s="3" t="s">
        <v>5</v>
      </c>
      <c r="Q3" s="3" t="s">
        <v>7</v>
      </c>
      <c r="R3" s="3" t="s">
        <v>9</v>
      </c>
      <c r="S3" s="3" t="s">
        <v>12</v>
      </c>
      <c r="T3" s="3" t="s">
        <v>15</v>
      </c>
      <c r="U3" s="3" t="s">
        <v>18</v>
      </c>
      <c r="X3" s="13" t="s">
        <v>234</v>
      </c>
      <c r="Y3" s="13" t="s">
        <v>235</v>
      </c>
      <c r="AC3" s="3" t="s">
        <v>913</v>
      </c>
      <c r="AD3" s="3" t="s">
        <v>234</v>
      </c>
      <c r="AE3" s="4">
        <f>D7</f>
        <v>391</v>
      </c>
      <c r="AF3" s="4">
        <f t="shared" ref="AF3:AK7" si="0">E7</f>
        <v>482</v>
      </c>
      <c r="AG3" s="4">
        <f t="shared" si="0"/>
        <v>318</v>
      </c>
      <c r="AH3" s="4">
        <f t="shared" si="0"/>
        <v>353</v>
      </c>
      <c r="AI3" s="4">
        <f t="shared" si="0"/>
        <v>410</v>
      </c>
      <c r="AJ3" s="4">
        <f t="shared" si="0"/>
        <v>226</v>
      </c>
      <c r="AK3" s="4">
        <f t="shared" si="0"/>
        <v>223.75</v>
      </c>
      <c r="AN3" s="13" t="s">
        <v>914</v>
      </c>
      <c r="AO3" s="4">
        <f>D9</f>
        <v>556</v>
      </c>
      <c r="AP3" s="4">
        <f t="shared" ref="AP3:AU3" si="1">E9</f>
        <v>743</v>
      </c>
      <c r="AQ3" s="4">
        <f t="shared" si="1"/>
        <v>510</v>
      </c>
      <c r="AR3" s="4">
        <f t="shared" si="1"/>
        <v>562</v>
      </c>
      <c r="AS3" s="4">
        <f t="shared" si="1"/>
        <v>616</v>
      </c>
      <c r="AT3" s="4">
        <f t="shared" si="1"/>
        <v>376</v>
      </c>
      <c r="AU3" s="4">
        <f t="shared" si="1"/>
        <v>349.07</v>
      </c>
    </row>
    <row r="4" spans="1:47" x14ac:dyDescent="0.25">
      <c r="A4" s="3" t="s">
        <v>232</v>
      </c>
      <c r="B4" s="3" t="s">
        <v>233</v>
      </c>
      <c r="C4" s="3" t="s">
        <v>234</v>
      </c>
      <c r="D4" s="7">
        <v>2657</v>
      </c>
      <c r="E4" s="7">
        <v>2383</v>
      </c>
      <c r="F4" s="7">
        <v>2638</v>
      </c>
      <c r="G4" s="7">
        <v>2712</v>
      </c>
      <c r="H4" s="7">
        <v>2458</v>
      </c>
      <c r="I4" s="7">
        <v>2358</v>
      </c>
      <c r="J4" s="7">
        <v>2319.0300000000002</v>
      </c>
      <c r="N4" s="3" t="s">
        <v>233</v>
      </c>
      <c r="O4" s="7">
        <f t="shared" ref="O4:U4" si="2">D6</f>
        <v>4068</v>
      </c>
      <c r="P4" s="7">
        <f t="shared" si="2"/>
        <v>3680</v>
      </c>
      <c r="Q4" s="7">
        <f t="shared" si="2"/>
        <v>4343</v>
      </c>
      <c r="R4" s="7">
        <f t="shared" si="2"/>
        <v>4580</v>
      </c>
      <c r="S4" s="7">
        <f t="shared" si="2"/>
        <v>4480</v>
      </c>
      <c r="T4" s="7">
        <f t="shared" si="2"/>
        <v>4345</v>
      </c>
      <c r="U4" s="7">
        <f t="shared" si="2"/>
        <v>4037.57</v>
      </c>
      <c r="W4" s="3" t="s">
        <v>233</v>
      </c>
      <c r="X4" s="7">
        <f>J4</f>
        <v>2319.0300000000002</v>
      </c>
      <c r="Y4" s="7">
        <f>J5</f>
        <v>1718.53</v>
      </c>
      <c r="AD4" s="3" t="s">
        <v>235</v>
      </c>
      <c r="AE4" s="4">
        <f>D8</f>
        <v>165</v>
      </c>
      <c r="AF4" s="4">
        <f t="shared" si="0"/>
        <v>261</v>
      </c>
      <c r="AG4" s="4">
        <f t="shared" si="0"/>
        <v>192</v>
      </c>
      <c r="AH4" s="4">
        <f t="shared" si="0"/>
        <v>209</v>
      </c>
      <c r="AI4" s="4">
        <f t="shared" si="0"/>
        <v>206</v>
      </c>
      <c r="AJ4" s="4">
        <f t="shared" si="0"/>
        <v>150</v>
      </c>
      <c r="AK4" s="4">
        <f t="shared" si="0"/>
        <v>125.32</v>
      </c>
      <c r="AN4" s="13" t="s">
        <v>915</v>
      </c>
      <c r="AO4" s="4">
        <f>D12</f>
        <v>346</v>
      </c>
      <c r="AP4" s="4">
        <f t="shared" ref="AP4:AU4" si="3">E12</f>
        <v>656</v>
      </c>
      <c r="AQ4" s="4">
        <f t="shared" si="3"/>
        <v>319</v>
      </c>
      <c r="AR4" s="4">
        <f t="shared" si="3"/>
        <v>254</v>
      </c>
      <c r="AS4" s="4">
        <f t="shared" si="3"/>
        <v>402</v>
      </c>
      <c r="AT4" s="4">
        <f t="shared" si="3"/>
        <v>551</v>
      </c>
      <c r="AU4" s="4">
        <f t="shared" si="3"/>
        <v>775.54</v>
      </c>
    </row>
    <row r="5" spans="1:47" x14ac:dyDescent="0.25">
      <c r="C5" s="3" t="s">
        <v>235</v>
      </c>
      <c r="D5" s="7">
        <v>1411</v>
      </c>
      <c r="E5" s="7">
        <v>1297</v>
      </c>
      <c r="F5" s="7">
        <v>1705</v>
      </c>
      <c r="G5" s="7">
        <v>1868</v>
      </c>
      <c r="H5" s="7">
        <v>2022</v>
      </c>
      <c r="I5" s="7">
        <v>1987</v>
      </c>
      <c r="J5" s="7">
        <v>1718.53</v>
      </c>
      <c r="N5" s="3" t="s">
        <v>449</v>
      </c>
      <c r="O5" s="7">
        <f t="shared" ref="O5:U5" si="4">SUM(D9,D12)</f>
        <v>902</v>
      </c>
      <c r="P5" s="7">
        <f t="shared" si="4"/>
        <v>1399</v>
      </c>
      <c r="Q5" s="7">
        <f t="shared" si="4"/>
        <v>829</v>
      </c>
      <c r="R5" s="7">
        <f t="shared" si="4"/>
        <v>816</v>
      </c>
      <c r="S5" s="7">
        <f t="shared" si="4"/>
        <v>1018</v>
      </c>
      <c r="T5" s="7">
        <f t="shared" si="4"/>
        <v>927</v>
      </c>
      <c r="U5" s="7">
        <f t="shared" si="4"/>
        <v>1124.6099999999999</v>
      </c>
      <c r="W5" s="3" t="s">
        <v>449</v>
      </c>
      <c r="X5" s="7">
        <f>SUM(J7,J10)</f>
        <v>681.97</v>
      </c>
      <c r="Y5" s="7">
        <f>SUM(J8,J11)</f>
        <v>442.64</v>
      </c>
      <c r="AD5" s="3" t="s">
        <v>236</v>
      </c>
      <c r="AE5" s="4">
        <f>D9</f>
        <v>556</v>
      </c>
      <c r="AF5" s="4">
        <f t="shared" si="0"/>
        <v>743</v>
      </c>
      <c r="AG5" s="4">
        <f t="shared" si="0"/>
        <v>510</v>
      </c>
      <c r="AH5" s="4">
        <f t="shared" si="0"/>
        <v>562</v>
      </c>
      <c r="AI5" s="4">
        <f t="shared" si="0"/>
        <v>616</v>
      </c>
      <c r="AJ5" s="4">
        <f t="shared" si="0"/>
        <v>376</v>
      </c>
      <c r="AK5" s="4">
        <f t="shared" si="0"/>
        <v>349.07</v>
      </c>
      <c r="AO5" s="9">
        <f>SUM(AO3:AO4)</f>
        <v>902</v>
      </c>
      <c r="AP5" s="9">
        <f t="shared" ref="AP5:AU5" si="5">SUM(AP3:AP4)</f>
        <v>1399</v>
      </c>
      <c r="AQ5" s="9">
        <f t="shared" si="5"/>
        <v>829</v>
      </c>
      <c r="AR5" s="9">
        <f t="shared" si="5"/>
        <v>816</v>
      </c>
      <c r="AS5" s="9">
        <f t="shared" si="5"/>
        <v>1018</v>
      </c>
      <c r="AT5" s="9">
        <f t="shared" si="5"/>
        <v>927</v>
      </c>
      <c r="AU5" s="9">
        <f t="shared" si="5"/>
        <v>1124.6099999999999</v>
      </c>
    </row>
    <row r="6" spans="1:47" x14ac:dyDescent="0.25">
      <c r="C6" s="3" t="s">
        <v>236</v>
      </c>
      <c r="D6" s="7">
        <v>4068</v>
      </c>
      <c r="E6" s="7">
        <v>3680</v>
      </c>
      <c r="F6" s="7">
        <v>4343</v>
      </c>
      <c r="G6" s="7">
        <v>4580</v>
      </c>
      <c r="H6" s="7">
        <v>4480</v>
      </c>
      <c r="I6" s="7">
        <v>4345</v>
      </c>
      <c r="J6" s="7">
        <v>4037.57</v>
      </c>
      <c r="O6" s="21">
        <f>SUM(O4:O5)</f>
        <v>4970</v>
      </c>
      <c r="P6" s="21">
        <f t="shared" ref="P6:U6" si="6">SUM(P4:P5)</f>
        <v>5079</v>
      </c>
      <c r="Q6" s="21">
        <f t="shared" si="6"/>
        <v>5172</v>
      </c>
      <c r="R6" s="21">
        <f t="shared" si="6"/>
        <v>5396</v>
      </c>
      <c r="S6" s="21">
        <f t="shared" si="6"/>
        <v>5498</v>
      </c>
      <c r="T6" s="21">
        <f t="shared" si="6"/>
        <v>5272</v>
      </c>
      <c r="U6" s="21">
        <f t="shared" si="6"/>
        <v>5162.18</v>
      </c>
      <c r="X6" s="21">
        <f>SUM(X4:X5)</f>
        <v>3001</v>
      </c>
      <c r="Y6" s="21">
        <f>SUM(Y4:Y5)</f>
        <v>2161.17</v>
      </c>
      <c r="AC6" s="3" t="s">
        <v>916</v>
      </c>
      <c r="AD6" s="3" t="s">
        <v>234</v>
      </c>
      <c r="AE6" s="62" t="s">
        <v>128</v>
      </c>
      <c r="AF6" s="62" t="s">
        <v>128</v>
      </c>
      <c r="AG6" s="4">
        <f>F10</f>
        <v>227</v>
      </c>
      <c r="AH6" s="4">
        <f t="shared" si="0"/>
        <v>158</v>
      </c>
      <c r="AI6" s="4">
        <f t="shared" si="0"/>
        <v>291</v>
      </c>
      <c r="AJ6" s="4">
        <f t="shared" si="0"/>
        <v>271</v>
      </c>
      <c r="AK6" s="4">
        <f t="shared" si="0"/>
        <v>458.22</v>
      </c>
    </row>
    <row r="7" spans="1:47" x14ac:dyDescent="0.25">
      <c r="B7" s="3" t="s">
        <v>237</v>
      </c>
      <c r="C7" s="3" t="s">
        <v>234</v>
      </c>
      <c r="D7" s="7">
        <v>391</v>
      </c>
      <c r="E7" s="7">
        <v>482</v>
      </c>
      <c r="F7" s="7">
        <v>318</v>
      </c>
      <c r="G7" s="7">
        <v>353</v>
      </c>
      <c r="H7" s="7">
        <v>410</v>
      </c>
      <c r="I7" s="7">
        <v>226</v>
      </c>
      <c r="J7" s="7">
        <v>223.75</v>
      </c>
      <c r="AD7" s="3" t="s">
        <v>235</v>
      </c>
      <c r="AE7" s="62" t="s">
        <v>128</v>
      </c>
      <c r="AF7" s="62" t="s">
        <v>128</v>
      </c>
      <c r="AG7" s="4">
        <f>F11</f>
        <v>92</v>
      </c>
      <c r="AH7" s="4">
        <f t="shared" si="0"/>
        <v>96</v>
      </c>
      <c r="AI7" s="4">
        <f t="shared" si="0"/>
        <v>111</v>
      </c>
      <c r="AJ7" s="4">
        <f t="shared" si="0"/>
        <v>280</v>
      </c>
      <c r="AK7" s="4">
        <f t="shared" si="0"/>
        <v>317.32</v>
      </c>
    </row>
    <row r="8" spans="1:47" x14ac:dyDescent="0.25">
      <c r="C8" s="3" t="s">
        <v>235</v>
      </c>
      <c r="D8" s="7">
        <v>165</v>
      </c>
      <c r="E8" s="7">
        <v>261</v>
      </c>
      <c r="F8" s="7">
        <v>192</v>
      </c>
      <c r="G8" s="7">
        <v>209</v>
      </c>
      <c r="H8" s="7">
        <v>206</v>
      </c>
      <c r="I8" s="7">
        <v>150</v>
      </c>
      <c r="J8" s="7">
        <v>125.32</v>
      </c>
      <c r="AD8" s="3" t="s">
        <v>448</v>
      </c>
      <c r="AE8" s="4">
        <f>D12</f>
        <v>346</v>
      </c>
      <c r="AF8" s="4">
        <f>E12</f>
        <v>656</v>
      </c>
      <c r="AG8" s="4"/>
      <c r="AH8" s="4"/>
      <c r="AI8" s="4"/>
      <c r="AJ8" s="4"/>
      <c r="AK8" s="4"/>
    </row>
    <row r="9" spans="1:47" x14ac:dyDescent="0.25">
      <c r="C9" s="3" t="s">
        <v>236</v>
      </c>
      <c r="D9" s="7">
        <v>556</v>
      </c>
      <c r="E9" s="7">
        <v>743</v>
      </c>
      <c r="F9" s="7">
        <v>510</v>
      </c>
      <c r="G9" s="7">
        <v>562</v>
      </c>
      <c r="H9" s="7">
        <v>616</v>
      </c>
      <c r="I9" s="7">
        <v>376</v>
      </c>
      <c r="J9" s="7">
        <v>349.07</v>
      </c>
      <c r="AD9" s="3" t="s">
        <v>236</v>
      </c>
      <c r="AE9" s="4">
        <f>D12</f>
        <v>346</v>
      </c>
      <c r="AF9" s="4">
        <f t="shared" ref="AF9:AK9" si="7">E12</f>
        <v>656</v>
      </c>
      <c r="AG9" s="4">
        <f t="shared" si="7"/>
        <v>319</v>
      </c>
      <c r="AH9" s="4">
        <f t="shared" si="7"/>
        <v>254</v>
      </c>
      <c r="AI9" s="4">
        <f t="shared" si="7"/>
        <v>402</v>
      </c>
      <c r="AJ9" s="4">
        <f t="shared" si="7"/>
        <v>551</v>
      </c>
      <c r="AK9" s="4">
        <f t="shared" si="7"/>
        <v>775.54</v>
      </c>
    </row>
    <row r="10" spans="1:47" x14ac:dyDescent="0.25">
      <c r="B10" s="3" t="s">
        <v>238</v>
      </c>
      <c r="C10" s="3" t="s">
        <v>234</v>
      </c>
      <c r="D10" s="8" t="s">
        <v>128</v>
      </c>
      <c r="E10" s="8" t="s">
        <v>128</v>
      </c>
      <c r="F10" s="7">
        <v>227</v>
      </c>
      <c r="G10" s="7">
        <v>158</v>
      </c>
      <c r="H10" s="7">
        <v>291</v>
      </c>
      <c r="I10" s="7">
        <v>271</v>
      </c>
      <c r="J10" s="7">
        <v>458.22</v>
      </c>
      <c r="AC10" s="13" t="s">
        <v>917</v>
      </c>
      <c r="AE10" s="4">
        <f>SUM(AE5,AE9)</f>
        <v>902</v>
      </c>
      <c r="AF10" s="4">
        <f t="shared" ref="AF10:AK10" si="8">SUM(AF5,AF9)</f>
        <v>1399</v>
      </c>
      <c r="AG10" s="4">
        <f t="shared" si="8"/>
        <v>829</v>
      </c>
      <c r="AH10" s="4">
        <f t="shared" si="8"/>
        <v>816</v>
      </c>
      <c r="AI10" s="4">
        <f t="shared" si="8"/>
        <v>1018</v>
      </c>
      <c r="AJ10" s="4">
        <f t="shared" si="8"/>
        <v>927</v>
      </c>
      <c r="AK10" s="4">
        <f t="shared" si="8"/>
        <v>1124.6099999999999</v>
      </c>
    </row>
    <row r="11" spans="1:47" x14ac:dyDescent="0.25">
      <c r="C11" s="3" t="s">
        <v>235</v>
      </c>
      <c r="D11" s="8" t="s">
        <v>128</v>
      </c>
      <c r="E11" s="8" t="s">
        <v>128</v>
      </c>
      <c r="F11" s="7">
        <v>92</v>
      </c>
      <c r="G11" s="7">
        <v>96</v>
      </c>
      <c r="H11" s="7">
        <v>111</v>
      </c>
      <c r="I11" s="7">
        <v>280</v>
      </c>
      <c r="J11" s="7">
        <v>317.32</v>
      </c>
    </row>
    <row r="12" spans="1:47" x14ac:dyDescent="0.25">
      <c r="C12" s="3" t="s">
        <v>236</v>
      </c>
      <c r="D12" s="7">
        <v>346</v>
      </c>
      <c r="E12" s="7">
        <v>656</v>
      </c>
      <c r="F12" s="7">
        <v>319</v>
      </c>
      <c r="G12" s="7">
        <v>254</v>
      </c>
      <c r="H12" s="7">
        <v>402</v>
      </c>
      <c r="I12" s="7">
        <v>551</v>
      </c>
      <c r="J12" s="7">
        <v>775.54</v>
      </c>
    </row>
    <row r="13" spans="1:47" x14ac:dyDescent="0.25">
      <c r="B13" s="3" t="s">
        <v>239</v>
      </c>
      <c r="C13" s="3" t="s">
        <v>234</v>
      </c>
      <c r="D13" s="8" t="s">
        <v>128</v>
      </c>
      <c r="E13" s="8" t="s">
        <v>128</v>
      </c>
      <c r="F13" s="7">
        <v>3183</v>
      </c>
      <c r="G13" s="7">
        <v>3223</v>
      </c>
      <c r="H13" s="7">
        <v>3159</v>
      </c>
      <c r="I13" s="7">
        <v>2855</v>
      </c>
      <c r="J13" s="7">
        <v>3001</v>
      </c>
    </row>
    <row r="14" spans="1:47" x14ac:dyDescent="0.25">
      <c r="C14" s="3" t="s">
        <v>235</v>
      </c>
      <c r="D14" s="8" t="s">
        <v>128</v>
      </c>
      <c r="E14" s="8" t="s">
        <v>128</v>
      </c>
      <c r="F14" s="7">
        <v>1989</v>
      </c>
      <c r="G14" s="7">
        <v>2173</v>
      </c>
      <c r="H14" s="7">
        <v>2339</v>
      </c>
      <c r="I14" s="7">
        <v>2417</v>
      </c>
      <c r="J14" s="7">
        <v>2161.1799999999998</v>
      </c>
    </row>
    <row r="15" spans="1:47" x14ac:dyDescent="0.25">
      <c r="C15" s="3" t="s">
        <v>448</v>
      </c>
      <c r="D15" s="7">
        <f>D16</f>
        <v>4970</v>
      </c>
      <c r="E15" s="7">
        <f>E16</f>
        <v>5079</v>
      </c>
    </row>
    <row r="16" spans="1:47" x14ac:dyDescent="0.25">
      <c r="C16" s="3" t="s">
        <v>236</v>
      </c>
      <c r="D16" s="7">
        <v>4970</v>
      </c>
      <c r="E16" s="7">
        <v>5079</v>
      </c>
      <c r="F16" s="7">
        <v>5172</v>
      </c>
      <c r="G16" s="7">
        <v>5396</v>
      </c>
      <c r="H16" s="7">
        <v>5498</v>
      </c>
      <c r="I16" s="7">
        <v>5272</v>
      </c>
      <c r="J16" s="7">
        <v>5162.18</v>
      </c>
    </row>
    <row r="17" spans="1:10" x14ac:dyDescent="0.25">
      <c r="C17" s="3"/>
      <c r="D17" s="7"/>
      <c r="E17" s="7"/>
      <c r="F17" s="7"/>
      <c r="G17" s="7"/>
      <c r="H17" s="7"/>
      <c r="I17" s="7"/>
      <c r="J17" s="7"/>
    </row>
    <row r="18" spans="1:10" x14ac:dyDescent="0.25">
      <c r="C18" s="3"/>
      <c r="D18" s="7"/>
      <c r="E18" s="7"/>
      <c r="F18" s="7"/>
      <c r="G18" s="7"/>
      <c r="H18" s="7"/>
      <c r="I18" s="7"/>
      <c r="J18" s="7"/>
    </row>
    <row r="20" spans="1:10" ht="255" x14ac:dyDescent="0.25">
      <c r="A20" s="6" t="s">
        <v>240</v>
      </c>
    </row>
    <row r="23" spans="1:10" x14ac:dyDescent="0.25">
      <c r="A23" s="2" t="s">
        <v>50</v>
      </c>
    </row>
    <row r="24" spans="1:10" x14ac:dyDescent="0.25">
      <c r="A24" s="2" t="s">
        <v>114</v>
      </c>
    </row>
    <row r="26" spans="1:10" x14ac:dyDescent="0.25">
      <c r="A26" s="2" t="s">
        <v>52</v>
      </c>
    </row>
    <row r="27" spans="1:10" x14ac:dyDescent="0.25">
      <c r="A27" s="2" t="s">
        <v>241</v>
      </c>
    </row>
    <row r="28" spans="1:10" x14ac:dyDescent="0.25">
      <c r="A28" s="2" t="s">
        <v>242</v>
      </c>
    </row>
    <row r="29" spans="1:10" x14ac:dyDescent="0.25">
      <c r="A29" s="2" t="s">
        <v>243</v>
      </c>
    </row>
    <row r="32" spans="1:10" x14ac:dyDescent="0.25">
      <c r="A32" s="2" t="s">
        <v>59</v>
      </c>
    </row>
    <row r="33" spans="1:1" x14ac:dyDescent="0.25">
      <c r="A33" s="2" t="s">
        <v>218</v>
      </c>
    </row>
    <row r="43" spans="1:1" x14ac:dyDescent="0.25">
      <c r="A43" s="2" t="s">
        <v>68</v>
      </c>
    </row>
    <row r="44" spans="1:1" x14ac:dyDescent="0.25">
      <c r="A44" s="2" t="s">
        <v>244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1"/>
  <sheetViews>
    <sheetView topLeftCell="I1" workbookViewId="0">
      <selection activeCell="AG28" sqref="AG28"/>
    </sheetView>
  </sheetViews>
  <sheetFormatPr defaultColWidth="9.140625" defaultRowHeight="15" x14ac:dyDescent="0.25"/>
  <cols>
    <col min="1" max="1" width="34.85546875" style="2" customWidth="1"/>
    <col min="2" max="2" width="40.7109375" style="2" customWidth="1"/>
    <col min="3" max="3" width="14.5703125" style="2" customWidth="1"/>
    <col min="4" max="15" width="9.5703125" style="2" customWidth="1"/>
    <col min="16" max="17" width="9.140625" style="2"/>
    <col min="18" max="18" width="16.5703125" style="2" customWidth="1"/>
    <col min="19" max="19" width="13.140625" style="2" customWidth="1"/>
    <col min="20" max="16384" width="9.140625" style="2"/>
  </cols>
  <sheetData>
    <row r="1" spans="1:30" ht="18.75" x14ac:dyDescent="0.3">
      <c r="A1" s="1" t="s">
        <v>121</v>
      </c>
      <c r="R1" s="40" t="s">
        <v>123</v>
      </c>
    </row>
    <row r="2" spans="1:30" ht="15.75" x14ac:dyDescent="0.25">
      <c r="R2" s="22"/>
    </row>
    <row r="3" spans="1:30" x14ac:dyDescent="0.25">
      <c r="D3" s="3" t="s">
        <v>5</v>
      </c>
      <c r="E3" s="3" t="s">
        <v>7</v>
      </c>
      <c r="F3" s="3" t="s">
        <v>9</v>
      </c>
      <c r="G3" s="3" t="s">
        <v>10</v>
      </c>
      <c r="H3" s="3" t="s">
        <v>11</v>
      </c>
      <c r="I3" s="3" t="s">
        <v>12</v>
      </c>
      <c r="J3" s="3" t="s">
        <v>13</v>
      </c>
      <c r="K3" s="3" t="s">
        <v>14</v>
      </c>
      <c r="L3" s="3" t="s">
        <v>15</v>
      </c>
      <c r="M3" s="3" t="s">
        <v>16</v>
      </c>
      <c r="N3" s="3" t="s">
        <v>17</v>
      </c>
      <c r="O3" s="3" t="s">
        <v>18</v>
      </c>
      <c r="S3" s="3" t="s">
        <v>5</v>
      </c>
      <c r="T3" s="3" t="s">
        <v>7</v>
      </c>
      <c r="U3" s="3" t="s">
        <v>9</v>
      </c>
      <c r="V3" s="3" t="s">
        <v>10</v>
      </c>
      <c r="W3" s="3" t="s">
        <v>11</v>
      </c>
      <c r="X3" s="3" t="s">
        <v>12</v>
      </c>
      <c r="Y3" s="3" t="s">
        <v>13</v>
      </c>
      <c r="Z3" s="3" t="s">
        <v>14</v>
      </c>
      <c r="AA3" s="3" t="s">
        <v>15</v>
      </c>
      <c r="AB3" s="3" t="s">
        <v>16</v>
      </c>
      <c r="AC3" s="3" t="s">
        <v>17</v>
      </c>
      <c r="AD3" s="3" t="s">
        <v>18</v>
      </c>
    </row>
    <row r="4" spans="1:30" x14ac:dyDescent="0.25">
      <c r="A4" s="3" t="s">
        <v>21</v>
      </c>
      <c r="B4" s="3" t="s">
        <v>122</v>
      </c>
      <c r="C4" s="3" t="s">
        <v>123</v>
      </c>
      <c r="D4" s="7">
        <v>2112</v>
      </c>
      <c r="E4" s="7">
        <v>2422</v>
      </c>
      <c r="F4" s="7">
        <v>2315</v>
      </c>
      <c r="G4" s="7">
        <v>2284</v>
      </c>
      <c r="H4" s="7">
        <v>2275</v>
      </c>
      <c r="I4" s="7">
        <v>2238</v>
      </c>
      <c r="J4" s="7">
        <v>2150</v>
      </c>
      <c r="K4" s="7">
        <v>2093</v>
      </c>
      <c r="L4" s="7">
        <v>2078</v>
      </c>
      <c r="M4" s="7">
        <v>2025</v>
      </c>
      <c r="N4" s="7">
        <v>1982</v>
      </c>
      <c r="O4" s="7">
        <v>1940</v>
      </c>
      <c r="R4" s="13" t="s">
        <v>450</v>
      </c>
      <c r="S4" s="7">
        <f>SUM(D6:D19)</f>
        <v>576</v>
      </c>
      <c r="T4" s="7">
        <f t="shared" ref="T4:AD4" si="0">SUM(E6:E19)</f>
        <v>581</v>
      </c>
      <c r="U4" s="7">
        <f t="shared" si="0"/>
        <v>537</v>
      </c>
      <c r="V4" s="7">
        <f t="shared" si="0"/>
        <v>566</v>
      </c>
      <c r="W4" s="7">
        <f t="shared" si="0"/>
        <v>592</v>
      </c>
      <c r="X4" s="7">
        <f t="shared" si="0"/>
        <v>583</v>
      </c>
      <c r="Y4" s="7">
        <f t="shared" si="0"/>
        <v>596</v>
      </c>
      <c r="Z4" s="7">
        <f t="shared" si="0"/>
        <v>580</v>
      </c>
      <c r="AA4" s="7">
        <f t="shared" si="0"/>
        <v>550</v>
      </c>
      <c r="AB4" s="7">
        <f t="shared" si="0"/>
        <v>552</v>
      </c>
      <c r="AC4" s="7">
        <f t="shared" si="0"/>
        <v>550</v>
      </c>
      <c r="AD4" s="7">
        <f t="shared" si="0"/>
        <v>539</v>
      </c>
    </row>
    <row r="5" spans="1:30" x14ac:dyDescent="0.25">
      <c r="A5" s="3"/>
      <c r="B5" s="3"/>
      <c r="C5" s="3"/>
      <c r="D5" s="7"/>
      <c r="E5" s="7"/>
      <c r="F5" s="7"/>
      <c r="G5" s="7"/>
      <c r="H5" s="7"/>
      <c r="I5" s="7"/>
      <c r="J5" s="7"/>
      <c r="K5" s="7"/>
      <c r="L5" s="7"/>
      <c r="M5" s="7"/>
      <c r="N5" s="7"/>
      <c r="O5" s="7"/>
      <c r="R5" s="13" t="s">
        <v>451</v>
      </c>
      <c r="S5" s="7">
        <f>SUM(D21:D36)</f>
        <v>721</v>
      </c>
      <c r="T5" s="7">
        <f t="shared" ref="T5:AD5" si="1">SUM(E21:E36)</f>
        <v>690</v>
      </c>
      <c r="U5" s="7">
        <f t="shared" si="1"/>
        <v>672</v>
      </c>
      <c r="V5" s="7">
        <f t="shared" si="1"/>
        <v>625</v>
      </c>
      <c r="W5" s="7">
        <f t="shared" si="1"/>
        <v>608</v>
      </c>
      <c r="X5" s="7">
        <f t="shared" si="1"/>
        <v>623</v>
      </c>
      <c r="Y5" s="7">
        <f t="shared" si="1"/>
        <v>583</v>
      </c>
      <c r="Z5" s="7">
        <f t="shared" si="1"/>
        <v>555</v>
      </c>
      <c r="AA5" s="7">
        <f t="shared" si="1"/>
        <v>575</v>
      </c>
      <c r="AB5" s="7">
        <f t="shared" si="1"/>
        <v>546</v>
      </c>
      <c r="AC5" s="7">
        <f t="shared" si="1"/>
        <v>501</v>
      </c>
      <c r="AD5" s="7">
        <f t="shared" si="1"/>
        <v>517</v>
      </c>
    </row>
    <row r="6" spans="1:30" x14ac:dyDescent="0.25">
      <c r="B6" s="3" t="s">
        <v>124</v>
      </c>
      <c r="C6" s="3" t="s">
        <v>123</v>
      </c>
      <c r="D6" s="7">
        <v>219</v>
      </c>
      <c r="E6" s="7">
        <v>182</v>
      </c>
      <c r="F6" s="7">
        <v>142</v>
      </c>
      <c r="G6" s="7">
        <v>148</v>
      </c>
      <c r="H6" s="7">
        <v>149</v>
      </c>
      <c r="I6" s="7">
        <v>111</v>
      </c>
      <c r="J6" s="7">
        <v>118</v>
      </c>
      <c r="K6" s="7">
        <v>132</v>
      </c>
      <c r="L6" s="7">
        <v>132</v>
      </c>
      <c r="M6" s="7">
        <v>128</v>
      </c>
      <c r="N6" s="7">
        <v>129</v>
      </c>
      <c r="O6" s="7">
        <v>125</v>
      </c>
      <c r="R6" s="13" t="s">
        <v>452</v>
      </c>
      <c r="S6" s="7">
        <f>SUM(D38:D44)</f>
        <v>196</v>
      </c>
      <c r="T6" s="7">
        <f t="shared" ref="T6:AD6" si="2">SUM(E38:E44)</f>
        <v>166</v>
      </c>
      <c r="U6" s="7">
        <f t="shared" si="2"/>
        <v>152</v>
      </c>
      <c r="V6" s="7">
        <f t="shared" si="2"/>
        <v>168</v>
      </c>
      <c r="W6" s="7">
        <f t="shared" si="2"/>
        <v>144</v>
      </c>
      <c r="X6" s="7">
        <f t="shared" si="2"/>
        <v>150</v>
      </c>
      <c r="Y6" s="7">
        <f t="shared" si="2"/>
        <v>151</v>
      </c>
      <c r="Z6" s="7">
        <f t="shared" si="2"/>
        <v>141</v>
      </c>
      <c r="AA6" s="7">
        <f t="shared" si="2"/>
        <v>132</v>
      </c>
      <c r="AB6" s="7">
        <f t="shared" si="2"/>
        <v>134</v>
      </c>
      <c r="AC6" s="7">
        <f t="shared" si="2"/>
        <v>134</v>
      </c>
      <c r="AD6" s="7">
        <f t="shared" si="2"/>
        <v>127</v>
      </c>
    </row>
    <row r="7" spans="1:30" x14ac:dyDescent="0.25">
      <c r="B7" s="3" t="s">
        <v>125</v>
      </c>
      <c r="C7" s="3" t="s">
        <v>123</v>
      </c>
      <c r="D7" s="7">
        <v>122</v>
      </c>
      <c r="E7" s="7">
        <v>184</v>
      </c>
      <c r="F7" s="7">
        <v>202</v>
      </c>
      <c r="G7" s="7">
        <v>213</v>
      </c>
      <c r="H7" s="7">
        <v>237</v>
      </c>
      <c r="I7" s="7">
        <v>259</v>
      </c>
      <c r="J7" s="7">
        <v>264</v>
      </c>
      <c r="K7" s="7">
        <v>272</v>
      </c>
      <c r="L7" s="7">
        <v>240</v>
      </c>
      <c r="M7" s="7">
        <v>240</v>
      </c>
      <c r="N7" s="7">
        <v>244</v>
      </c>
      <c r="O7" s="7">
        <v>240</v>
      </c>
      <c r="R7" s="13" t="s">
        <v>453</v>
      </c>
      <c r="S7" s="7">
        <f>D46</f>
        <v>610</v>
      </c>
      <c r="T7" s="7">
        <f t="shared" ref="T7:AD7" si="3">E46</f>
        <v>978</v>
      </c>
      <c r="U7" s="7">
        <f t="shared" si="3"/>
        <v>945</v>
      </c>
      <c r="V7" s="7">
        <f t="shared" si="3"/>
        <v>917</v>
      </c>
      <c r="W7" s="7">
        <f t="shared" si="3"/>
        <v>919</v>
      </c>
      <c r="X7" s="7">
        <f t="shared" si="3"/>
        <v>872</v>
      </c>
      <c r="Y7" s="7">
        <f t="shared" si="3"/>
        <v>812</v>
      </c>
      <c r="Z7" s="7">
        <f t="shared" si="3"/>
        <v>798</v>
      </c>
      <c r="AA7" s="7">
        <f t="shared" si="3"/>
        <v>805</v>
      </c>
      <c r="AB7" s="7">
        <f t="shared" si="3"/>
        <v>783</v>
      </c>
      <c r="AC7" s="7">
        <f t="shared" si="3"/>
        <v>781</v>
      </c>
      <c r="AD7" s="7">
        <f t="shared" si="3"/>
        <v>748</v>
      </c>
    </row>
    <row r="8" spans="1:30" x14ac:dyDescent="0.25">
      <c r="B8" s="3" t="s">
        <v>126</v>
      </c>
      <c r="C8" s="3" t="s">
        <v>123</v>
      </c>
      <c r="D8" s="7">
        <v>40</v>
      </c>
      <c r="E8" s="7">
        <v>40</v>
      </c>
      <c r="F8" s="7">
        <v>36</v>
      </c>
      <c r="G8" s="7">
        <v>40</v>
      </c>
      <c r="H8" s="7">
        <v>43</v>
      </c>
      <c r="I8" s="7">
        <v>40</v>
      </c>
      <c r="J8" s="7">
        <v>39</v>
      </c>
      <c r="K8" s="7">
        <v>36</v>
      </c>
      <c r="L8" s="7">
        <v>32</v>
      </c>
      <c r="M8" s="7">
        <v>34</v>
      </c>
      <c r="N8" s="7">
        <v>31</v>
      </c>
      <c r="O8" s="7">
        <v>23</v>
      </c>
      <c r="R8" s="13" t="s">
        <v>236</v>
      </c>
      <c r="S8" s="21">
        <f>SUM(S4:S7)</f>
        <v>2103</v>
      </c>
      <c r="T8" s="21">
        <f t="shared" ref="T8:AD8" si="4">SUM(T4:T7)</f>
        <v>2415</v>
      </c>
      <c r="U8" s="21">
        <f t="shared" si="4"/>
        <v>2306</v>
      </c>
      <c r="V8" s="21">
        <f t="shared" si="4"/>
        <v>2276</v>
      </c>
      <c r="W8" s="21">
        <f t="shared" si="4"/>
        <v>2263</v>
      </c>
      <c r="X8" s="21">
        <f t="shared" si="4"/>
        <v>2228</v>
      </c>
      <c r="Y8" s="21">
        <f t="shared" si="4"/>
        <v>2142</v>
      </c>
      <c r="Z8" s="21">
        <f t="shared" si="4"/>
        <v>2074</v>
      </c>
      <c r="AA8" s="21">
        <f t="shared" si="4"/>
        <v>2062</v>
      </c>
      <c r="AB8" s="21">
        <f t="shared" si="4"/>
        <v>2015</v>
      </c>
      <c r="AC8" s="21">
        <f t="shared" si="4"/>
        <v>1966</v>
      </c>
      <c r="AD8" s="21">
        <f t="shared" si="4"/>
        <v>1931</v>
      </c>
    </row>
    <row r="9" spans="1:30" x14ac:dyDescent="0.25">
      <c r="B9" s="3" t="s">
        <v>127</v>
      </c>
      <c r="C9" s="3" t="s">
        <v>123</v>
      </c>
      <c r="D9" s="8" t="s">
        <v>128</v>
      </c>
      <c r="E9" s="8" t="s">
        <v>128</v>
      </c>
      <c r="F9" s="8" t="s">
        <v>128</v>
      </c>
      <c r="G9" s="8" t="s">
        <v>128</v>
      </c>
      <c r="H9" s="8" t="s">
        <v>128</v>
      </c>
      <c r="I9" s="8" t="s">
        <v>128</v>
      </c>
      <c r="J9" s="8" t="s">
        <v>128</v>
      </c>
      <c r="K9" s="8" t="s">
        <v>128</v>
      </c>
      <c r="L9" s="8" t="s">
        <v>128</v>
      </c>
      <c r="M9" s="8" t="s">
        <v>128</v>
      </c>
      <c r="N9" s="8" t="s">
        <v>128</v>
      </c>
      <c r="O9" s="8" t="s">
        <v>128</v>
      </c>
    </row>
    <row r="10" spans="1:30" x14ac:dyDescent="0.25">
      <c r="B10" s="3" t="s">
        <v>129</v>
      </c>
      <c r="C10" s="3" t="s">
        <v>123</v>
      </c>
      <c r="D10" s="7">
        <v>153</v>
      </c>
      <c r="E10" s="7">
        <v>136</v>
      </c>
      <c r="F10" s="7">
        <v>126</v>
      </c>
      <c r="G10" s="7">
        <v>137</v>
      </c>
      <c r="H10" s="7">
        <v>144</v>
      </c>
      <c r="I10" s="7">
        <v>143</v>
      </c>
      <c r="J10" s="7">
        <v>140</v>
      </c>
      <c r="K10" s="7">
        <v>125</v>
      </c>
      <c r="L10" s="7">
        <v>114</v>
      </c>
      <c r="M10" s="7">
        <v>117</v>
      </c>
      <c r="N10" s="7">
        <v>119</v>
      </c>
      <c r="O10" s="7">
        <v>116</v>
      </c>
    </row>
    <row r="11" spans="1:30" x14ac:dyDescent="0.25">
      <c r="B11" s="3" t="s">
        <v>130</v>
      </c>
      <c r="C11" s="3" t="s">
        <v>123</v>
      </c>
      <c r="D11" s="7">
        <v>6</v>
      </c>
      <c r="E11" s="8" t="s">
        <v>128</v>
      </c>
      <c r="F11" s="7">
        <v>4</v>
      </c>
      <c r="G11" s="7">
        <v>5</v>
      </c>
      <c r="H11" s="7">
        <v>3</v>
      </c>
      <c r="I11" s="7">
        <v>5</v>
      </c>
      <c r="J11" s="7">
        <v>5</v>
      </c>
      <c r="K11" s="8" t="s">
        <v>128</v>
      </c>
      <c r="L11" s="8" t="s">
        <v>128</v>
      </c>
      <c r="M11" s="8" t="s">
        <v>128</v>
      </c>
      <c r="N11" s="7">
        <v>4</v>
      </c>
      <c r="O11" s="7">
        <v>3</v>
      </c>
    </row>
    <row r="12" spans="1:30" x14ac:dyDescent="0.25">
      <c r="B12" s="3" t="s">
        <v>131</v>
      </c>
      <c r="C12" s="3" t="s">
        <v>123</v>
      </c>
      <c r="D12" s="8" t="s">
        <v>128</v>
      </c>
      <c r="E12" s="8" t="s">
        <v>128</v>
      </c>
      <c r="F12" s="7">
        <v>3</v>
      </c>
      <c r="G12" s="8" t="s">
        <v>128</v>
      </c>
      <c r="H12" s="8" t="s">
        <v>128</v>
      </c>
      <c r="I12" s="7">
        <v>3</v>
      </c>
      <c r="J12" s="7">
        <v>3</v>
      </c>
      <c r="K12" s="8" t="s">
        <v>128</v>
      </c>
      <c r="L12" s="8" t="s">
        <v>128</v>
      </c>
      <c r="M12" s="8" t="s">
        <v>128</v>
      </c>
      <c r="N12" s="8" t="s">
        <v>128</v>
      </c>
      <c r="O12" s="8" t="s">
        <v>128</v>
      </c>
    </row>
    <row r="13" spans="1:30" x14ac:dyDescent="0.25">
      <c r="B13" s="3" t="s">
        <v>132</v>
      </c>
      <c r="C13" s="3" t="s">
        <v>123</v>
      </c>
      <c r="D13" s="7">
        <v>5</v>
      </c>
      <c r="E13" s="7">
        <v>3</v>
      </c>
      <c r="F13" s="8" t="s">
        <v>128</v>
      </c>
      <c r="G13" s="8" t="s">
        <v>128</v>
      </c>
      <c r="H13" s="8" t="s">
        <v>128</v>
      </c>
      <c r="I13" s="7">
        <v>10</v>
      </c>
      <c r="J13" s="7">
        <v>10</v>
      </c>
      <c r="K13" s="7">
        <v>4</v>
      </c>
      <c r="L13" s="7">
        <v>6</v>
      </c>
      <c r="M13" s="7">
        <v>6</v>
      </c>
      <c r="N13" s="7">
        <v>7</v>
      </c>
      <c r="O13" s="8" t="s">
        <v>128</v>
      </c>
    </row>
    <row r="14" spans="1:30" x14ac:dyDescent="0.25">
      <c r="B14" s="3" t="s">
        <v>133</v>
      </c>
      <c r="C14" s="3" t="s">
        <v>123</v>
      </c>
      <c r="D14" s="7">
        <v>3</v>
      </c>
      <c r="E14" s="7">
        <v>8</v>
      </c>
      <c r="F14" s="7">
        <v>6</v>
      </c>
      <c r="G14" s="7">
        <v>6</v>
      </c>
      <c r="H14" s="7">
        <v>4</v>
      </c>
      <c r="I14" s="7">
        <v>6</v>
      </c>
      <c r="J14" s="7">
        <v>5</v>
      </c>
      <c r="K14" s="8" t="s">
        <v>128</v>
      </c>
      <c r="L14" s="7">
        <v>11</v>
      </c>
      <c r="M14" s="7">
        <v>11</v>
      </c>
      <c r="N14" s="8" t="s">
        <v>128</v>
      </c>
      <c r="O14" s="7">
        <v>8</v>
      </c>
    </row>
    <row r="15" spans="1:30" x14ac:dyDescent="0.25">
      <c r="B15" s="3" t="s">
        <v>134</v>
      </c>
      <c r="C15" s="3" t="s">
        <v>123</v>
      </c>
      <c r="D15" s="7">
        <v>12</v>
      </c>
      <c r="E15" s="7">
        <v>9</v>
      </c>
      <c r="F15" s="7">
        <v>4</v>
      </c>
      <c r="G15" s="7">
        <v>4</v>
      </c>
      <c r="H15" s="8" t="s">
        <v>128</v>
      </c>
      <c r="I15" s="8" t="s">
        <v>128</v>
      </c>
      <c r="J15" s="8" t="s">
        <v>128</v>
      </c>
      <c r="K15" s="7">
        <v>7</v>
      </c>
      <c r="L15" s="7">
        <v>4</v>
      </c>
      <c r="M15" s="7">
        <v>4</v>
      </c>
      <c r="N15" s="7">
        <v>7</v>
      </c>
      <c r="O15" s="7">
        <v>8</v>
      </c>
    </row>
    <row r="16" spans="1:30" x14ac:dyDescent="0.25">
      <c r="B16" s="3" t="s">
        <v>135</v>
      </c>
      <c r="C16" s="3" t="s">
        <v>123</v>
      </c>
      <c r="D16" s="7">
        <v>5</v>
      </c>
      <c r="E16" s="7">
        <v>5</v>
      </c>
      <c r="F16" s="7">
        <v>3</v>
      </c>
      <c r="G16" s="7">
        <v>3</v>
      </c>
      <c r="H16" s="7">
        <v>3</v>
      </c>
      <c r="I16" s="8" t="s">
        <v>128</v>
      </c>
      <c r="J16" s="7">
        <v>3</v>
      </c>
      <c r="K16" s="7">
        <v>4</v>
      </c>
      <c r="L16" s="7">
        <v>7</v>
      </c>
      <c r="M16" s="7">
        <v>7</v>
      </c>
      <c r="N16" s="7">
        <v>5</v>
      </c>
      <c r="O16" s="7">
        <v>7</v>
      </c>
    </row>
    <row r="17" spans="2:15" x14ac:dyDescent="0.25">
      <c r="B17" s="3" t="s">
        <v>136</v>
      </c>
      <c r="C17" s="3" t="s">
        <v>123</v>
      </c>
      <c r="D17" s="7">
        <v>5</v>
      </c>
      <c r="E17" s="7">
        <v>3</v>
      </c>
      <c r="F17" s="7">
        <v>3</v>
      </c>
      <c r="G17" s="7">
        <v>3</v>
      </c>
      <c r="H17" s="7">
        <v>4</v>
      </c>
      <c r="I17" s="8" t="s">
        <v>128</v>
      </c>
      <c r="J17" s="7">
        <v>3</v>
      </c>
      <c r="K17" s="8" t="s">
        <v>128</v>
      </c>
      <c r="L17" s="8" t="s">
        <v>128</v>
      </c>
      <c r="M17" s="8" t="s">
        <v>128</v>
      </c>
      <c r="N17" s="7">
        <v>4</v>
      </c>
      <c r="O17" s="7">
        <v>6</v>
      </c>
    </row>
    <row r="18" spans="2:15" x14ac:dyDescent="0.25">
      <c r="B18" s="3" t="s">
        <v>137</v>
      </c>
      <c r="C18" s="3" t="s">
        <v>123</v>
      </c>
      <c r="D18" s="7">
        <v>3</v>
      </c>
      <c r="E18" s="7">
        <v>7</v>
      </c>
      <c r="F18" s="7">
        <v>5</v>
      </c>
      <c r="G18" s="7">
        <v>4</v>
      </c>
      <c r="H18" s="7">
        <v>5</v>
      </c>
      <c r="I18" s="7">
        <v>3</v>
      </c>
      <c r="J18" s="7">
        <v>3</v>
      </c>
      <c r="K18" s="8" t="s">
        <v>128</v>
      </c>
      <c r="L18" s="7">
        <v>4</v>
      </c>
      <c r="M18" s="7">
        <v>5</v>
      </c>
      <c r="N18" s="8" t="s">
        <v>128</v>
      </c>
      <c r="O18" s="8" t="s">
        <v>128</v>
      </c>
    </row>
    <row r="19" spans="2:15" x14ac:dyDescent="0.25">
      <c r="B19" s="3" t="s">
        <v>138</v>
      </c>
      <c r="C19" s="3" t="s">
        <v>123</v>
      </c>
      <c r="D19" s="7">
        <v>3</v>
      </c>
      <c r="E19" s="7">
        <v>4</v>
      </c>
      <c r="F19" s="7">
        <v>3</v>
      </c>
      <c r="G19" s="7">
        <v>3</v>
      </c>
      <c r="H19" s="8" t="s">
        <v>128</v>
      </c>
      <c r="I19" s="7">
        <v>3</v>
      </c>
      <c r="J19" s="7">
        <v>3</v>
      </c>
      <c r="K19" s="8" t="s">
        <v>128</v>
      </c>
      <c r="L19" s="8" t="s">
        <v>128</v>
      </c>
      <c r="M19" s="8" t="s">
        <v>128</v>
      </c>
      <c r="N19" s="8" t="s">
        <v>128</v>
      </c>
      <c r="O19" s="7">
        <v>3</v>
      </c>
    </row>
    <row r="21" spans="2:15" x14ac:dyDescent="0.25">
      <c r="B21" s="3" t="s">
        <v>139</v>
      </c>
      <c r="C21" s="3" t="s">
        <v>123</v>
      </c>
      <c r="D21" s="7">
        <v>258</v>
      </c>
      <c r="E21" s="7">
        <v>222</v>
      </c>
      <c r="F21" s="7">
        <v>170</v>
      </c>
      <c r="G21" s="7">
        <v>150</v>
      </c>
      <c r="H21" s="7">
        <v>129</v>
      </c>
      <c r="I21" s="7">
        <v>115</v>
      </c>
      <c r="J21" s="7">
        <v>109</v>
      </c>
      <c r="K21" s="7">
        <v>100</v>
      </c>
      <c r="L21" s="7">
        <v>85</v>
      </c>
      <c r="M21" s="7">
        <v>80</v>
      </c>
      <c r="N21" s="7">
        <v>77</v>
      </c>
      <c r="O21" s="7">
        <v>67</v>
      </c>
    </row>
    <row r="22" spans="2:15" x14ac:dyDescent="0.25">
      <c r="B22" s="3" t="s">
        <v>140</v>
      </c>
      <c r="C22" s="3" t="s">
        <v>123</v>
      </c>
      <c r="D22" s="7">
        <v>274</v>
      </c>
      <c r="E22" s="7">
        <v>296</v>
      </c>
      <c r="F22" s="7">
        <v>318</v>
      </c>
      <c r="G22" s="7">
        <v>294</v>
      </c>
      <c r="H22" s="7">
        <v>298</v>
      </c>
      <c r="I22" s="7">
        <v>301</v>
      </c>
      <c r="J22" s="7">
        <v>284</v>
      </c>
      <c r="K22" s="7">
        <v>275</v>
      </c>
      <c r="L22" s="7">
        <v>271</v>
      </c>
      <c r="M22" s="7">
        <v>267</v>
      </c>
      <c r="N22" s="7">
        <v>234</v>
      </c>
      <c r="O22" s="7">
        <v>259</v>
      </c>
    </row>
    <row r="23" spans="2:15" x14ac:dyDescent="0.25">
      <c r="B23" s="3" t="s">
        <v>141</v>
      </c>
      <c r="C23" s="3" t="s">
        <v>123</v>
      </c>
      <c r="D23" s="7">
        <v>13</v>
      </c>
      <c r="E23" s="7">
        <v>13</v>
      </c>
      <c r="F23" s="7">
        <v>11</v>
      </c>
      <c r="G23" s="7">
        <v>6</v>
      </c>
      <c r="H23" s="7">
        <v>6</v>
      </c>
      <c r="I23" s="7">
        <v>7</v>
      </c>
      <c r="J23" s="7">
        <v>3</v>
      </c>
      <c r="K23" s="7">
        <v>4</v>
      </c>
      <c r="L23" s="7">
        <v>10</v>
      </c>
      <c r="M23" s="7">
        <v>9</v>
      </c>
      <c r="N23" s="7">
        <v>8</v>
      </c>
      <c r="O23" s="7">
        <v>12</v>
      </c>
    </row>
    <row r="24" spans="2:15" x14ac:dyDescent="0.25">
      <c r="B24" s="3" t="s">
        <v>142</v>
      </c>
      <c r="C24" s="3" t="s">
        <v>123</v>
      </c>
      <c r="D24" s="7">
        <v>91</v>
      </c>
      <c r="E24" s="7">
        <v>90</v>
      </c>
      <c r="F24" s="7">
        <v>112</v>
      </c>
      <c r="G24" s="7">
        <v>108</v>
      </c>
      <c r="H24" s="7">
        <v>108</v>
      </c>
      <c r="I24" s="7">
        <v>124</v>
      </c>
      <c r="J24" s="7">
        <v>118</v>
      </c>
      <c r="K24" s="7">
        <v>115</v>
      </c>
      <c r="L24" s="7">
        <v>132</v>
      </c>
      <c r="M24" s="7">
        <v>120</v>
      </c>
      <c r="N24" s="7">
        <v>115</v>
      </c>
      <c r="O24" s="7">
        <v>109</v>
      </c>
    </row>
    <row r="25" spans="2:15" x14ac:dyDescent="0.25">
      <c r="B25" s="3" t="s">
        <v>143</v>
      </c>
      <c r="C25" s="3" t="s">
        <v>123</v>
      </c>
      <c r="D25" s="7">
        <v>6</v>
      </c>
      <c r="E25" s="8" t="s">
        <v>128</v>
      </c>
      <c r="F25" s="8" t="s">
        <v>128</v>
      </c>
      <c r="G25" s="8" t="s">
        <v>128</v>
      </c>
      <c r="H25" s="8" t="s">
        <v>128</v>
      </c>
      <c r="I25" s="8" t="s">
        <v>128</v>
      </c>
      <c r="J25" s="8" t="s">
        <v>128</v>
      </c>
      <c r="K25" s="8" t="s">
        <v>128</v>
      </c>
      <c r="L25" s="8" t="s">
        <v>128</v>
      </c>
      <c r="M25" s="8" t="s">
        <v>128</v>
      </c>
      <c r="N25" s="8" t="s">
        <v>128</v>
      </c>
      <c r="O25" s="8" t="s">
        <v>128</v>
      </c>
    </row>
    <row r="26" spans="2:15" x14ac:dyDescent="0.25">
      <c r="B26" s="3" t="s">
        <v>144</v>
      </c>
      <c r="C26" s="3" t="s">
        <v>123</v>
      </c>
      <c r="D26" s="7">
        <v>7</v>
      </c>
      <c r="E26" s="8" t="s">
        <v>128</v>
      </c>
      <c r="F26" s="8" t="s">
        <v>128</v>
      </c>
      <c r="G26" s="8" t="s">
        <v>128</v>
      </c>
      <c r="H26" s="8" t="s">
        <v>128</v>
      </c>
      <c r="I26" s="8" t="s">
        <v>128</v>
      </c>
      <c r="J26" s="8" t="s">
        <v>128</v>
      </c>
      <c r="K26" s="8" t="s">
        <v>128</v>
      </c>
      <c r="L26" s="8" t="s">
        <v>128</v>
      </c>
      <c r="M26" s="8" t="s">
        <v>128</v>
      </c>
      <c r="N26" s="8" t="s">
        <v>128</v>
      </c>
      <c r="O26" s="8" t="s">
        <v>128</v>
      </c>
    </row>
    <row r="27" spans="2:15" x14ac:dyDescent="0.25">
      <c r="B27" s="3" t="s">
        <v>145</v>
      </c>
      <c r="C27" s="3" t="s">
        <v>123</v>
      </c>
      <c r="D27" s="8" t="s">
        <v>128</v>
      </c>
      <c r="E27" s="8" t="s">
        <v>128</v>
      </c>
      <c r="F27" s="8" t="s">
        <v>128</v>
      </c>
      <c r="G27" s="8" t="s">
        <v>128</v>
      </c>
      <c r="H27" s="8" t="s">
        <v>128</v>
      </c>
      <c r="I27" s="8" t="s">
        <v>128</v>
      </c>
      <c r="J27" s="8" t="s">
        <v>128</v>
      </c>
      <c r="K27" s="8" t="s">
        <v>128</v>
      </c>
      <c r="L27" s="8" t="s">
        <v>128</v>
      </c>
      <c r="M27" s="7">
        <v>3</v>
      </c>
      <c r="N27" s="8" t="s">
        <v>128</v>
      </c>
      <c r="O27" s="8" t="s">
        <v>128</v>
      </c>
    </row>
    <row r="28" spans="2:15" x14ac:dyDescent="0.25">
      <c r="B28" s="3" t="s">
        <v>146</v>
      </c>
      <c r="C28" s="3" t="s">
        <v>123</v>
      </c>
      <c r="D28" s="8" t="s">
        <v>128</v>
      </c>
      <c r="E28" s="8" t="s">
        <v>128</v>
      </c>
      <c r="F28" s="8" t="s">
        <v>128</v>
      </c>
      <c r="G28" s="8" t="s">
        <v>128</v>
      </c>
      <c r="H28" s="8" t="s">
        <v>128</v>
      </c>
      <c r="I28" s="8" t="s">
        <v>128</v>
      </c>
      <c r="J28" s="8" t="s">
        <v>128</v>
      </c>
      <c r="K28" s="8" t="s">
        <v>128</v>
      </c>
      <c r="L28" s="8" t="s">
        <v>128</v>
      </c>
      <c r="M28" s="8" t="s">
        <v>128</v>
      </c>
      <c r="N28" s="8" t="s">
        <v>128</v>
      </c>
      <c r="O28" s="8" t="s">
        <v>128</v>
      </c>
    </row>
    <row r="29" spans="2:15" x14ac:dyDescent="0.25">
      <c r="B29" s="3" t="s">
        <v>147</v>
      </c>
      <c r="C29" s="3" t="s">
        <v>123</v>
      </c>
      <c r="D29" s="7">
        <v>5</v>
      </c>
      <c r="E29" s="7">
        <v>5</v>
      </c>
      <c r="F29" s="7">
        <v>5</v>
      </c>
      <c r="G29" s="7">
        <v>5</v>
      </c>
      <c r="H29" s="7">
        <v>5</v>
      </c>
      <c r="I29" s="7">
        <v>3</v>
      </c>
      <c r="J29" s="8" t="s">
        <v>128</v>
      </c>
      <c r="K29" s="8" t="s">
        <v>128</v>
      </c>
      <c r="L29" s="8" t="s">
        <v>128</v>
      </c>
      <c r="M29" s="8" t="s">
        <v>128</v>
      </c>
      <c r="N29" s="8" t="s">
        <v>128</v>
      </c>
      <c r="O29" s="7">
        <v>3</v>
      </c>
    </row>
    <row r="30" spans="2:15" x14ac:dyDescent="0.25">
      <c r="B30" s="3" t="s">
        <v>148</v>
      </c>
      <c r="C30" s="3" t="s">
        <v>123</v>
      </c>
      <c r="D30" s="8" t="s">
        <v>128</v>
      </c>
      <c r="E30" s="7">
        <v>3</v>
      </c>
      <c r="F30" s="7">
        <v>3</v>
      </c>
      <c r="G30" s="7">
        <v>3</v>
      </c>
      <c r="H30" s="7">
        <v>3</v>
      </c>
      <c r="I30" s="7">
        <v>3</v>
      </c>
      <c r="J30" s="8" t="s">
        <v>128</v>
      </c>
      <c r="K30" s="8" t="s">
        <v>128</v>
      </c>
      <c r="L30" s="7">
        <v>3</v>
      </c>
      <c r="M30" s="7">
        <v>3</v>
      </c>
      <c r="N30" s="8" t="s">
        <v>128</v>
      </c>
      <c r="O30" s="8" t="s">
        <v>128</v>
      </c>
    </row>
    <row r="31" spans="2:15" x14ac:dyDescent="0.25">
      <c r="B31" s="3" t="s">
        <v>149</v>
      </c>
      <c r="C31" s="3" t="s">
        <v>123</v>
      </c>
      <c r="D31" s="8" t="s">
        <v>128</v>
      </c>
      <c r="E31" s="8" t="s">
        <v>128</v>
      </c>
      <c r="F31" s="8" t="s">
        <v>128</v>
      </c>
      <c r="G31" s="8" t="s">
        <v>128</v>
      </c>
      <c r="H31" s="8" t="s">
        <v>128</v>
      </c>
      <c r="I31" s="8" t="s">
        <v>128</v>
      </c>
      <c r="J31" s="8" t="s">
        <v>128</v>
      </c>
      <c r="K31" s="8" t="s">
        <v>128</v>
      </c>
      <c r="L31" s="8" t="s">
        <v>128</v>
      </c>
      <c r="M31" s="8" t="s">
        <v>128</v>
      </c>
      <c r="N31" s="8" t="s">
        <v>128</v>
      </c>
      <c r="O31" s="8" t="s">
        <v>128</v>
      </c>
    </row>
    <row r="32" spans="2:15" x14ac:dyDescent="0.25">
      <c r="B32" s="3" t="s">
        <v>150</v>
      </c>
      <c r="C32" s="3" t="s">
        <v>123</v>
      </c>
      <c r="D32" s="8" t="s">
        <v>128</v>
      </c>
      <c r="E32" s="8" t="s">
        <v>128</v>
      </c>
      <c r="F32" s="8" t="s">
        <v>128</v>
      </c>
      <c r="G32" s="8" t="s">
        <v>128</v>
      </c>
      <c r="H32" s="8" t="s">
        <v>128</v>
      </c>
      <c r="I32" s="8" t="s">
        <v>128</v>
      </c>
      <c r="J32" s="8" t="s">
        <v>128</v>
      </c>
      <c r="K32" s="8" t="s">
        <v>128</v>
      </c>
      <c r="L32" s="8" t="s">
        <v>128</v>
      </c>
      <c r="M32" s="8" t="s">
        <v>128</v>
      </c>
      <c r="N32" s="8" t="s">
        <v>128</v>
      </c>
      <c r="O32" s="8" t="s">
        <v>128</v>
      </c>
    </row>
    <row r="33" spans="2:15" x14ac:dyDescent="0.25">
      <c r="B33" s="3" t="s">
        <v>151</v>
      </c>
      <c r="C33" s="3" t="s">
        <v>123</v>
      </c>
      <c r="D33" s="7">
        <v>35</v>
      </c>
      <c r="E33" s="7">
        <v>35</v>
      </c>
      <c r="F33" s="7">
        <v>33</v>
      </c>
      <c r="G33" s="7">
        <v>37</v>
      </c>
      <c r="H33" s="7">
        <v>38</v>
      </c>
      <c r="I33" s="7">
        <v>43</v>
      </c>
      <c r="J33" s="7">
        <v>38</v>
      </c>
      <c r="K33" s="7">
        <v>34</v>
      </c>
      <c r="L33" s="7">
        <v>40</v>
      </c>
      <c r="M33" s="7">
        <v>27</v>
      </c>
      <c r="N33" s="7">
        <v>31</v>
      </c>
      <c r="O33" s="7">
        <v>34</v>
      </c>
    </row>
    <row r="34" spans="2:15" x14ac:dyDescent="0.25">
      <c r="B34" s="3" t="s">
        <v>152</v>
      </c>
      <c r="C34" s="3" t="s">
        <v>123</v>
      </c>
      <c r="D34" s="7">
        <v>32</v>
      </c>
      <c r="E34" s="7">
        <v>26</v>
      </c>
      <c r="F34" s="7">
        <v>20</v>
      </c>
      <c r="G34" s="7">
        <v>22</v>
      </c>
      <c r="H34" s="7">
        <v>21</v>
      </c>
      <c r="I34" s="7">
        <v>27</v>
      </c>
      <c r="J34" s="7">
        <v>31</v>
      </c>
      <c r="K34" s="7">
        <v>27</v>
      </c>
      <c r="L34" s="7">
        <v>34</v>
      </c>
      <c r="M34" s="7">
        <v>33</v>
      </c>
      <c r="N34" s="7">
        <v>36</v>
      </c>
      <c r="O34" s="7">
        <v>33</v>
      </c>
    </row>
    <row r="35" spans="2:15" x14ac:dyDescent="0.25">
      <c r="B35" s="3" t="s">
        <v>153</v>
      </c>
      <c r="C35" s="3" t="s">
        <v>123</v>
      </c>
      <c r="D35" s="8" t="s">
        <v>128</v>
      </c>
      <c r="E35" s="8" t="s">
        <v>128</v>
      </c>
      <c r="F35" s="8" t="s">
        <v>128</v>
      </c>
      <c r="G35" s="8" t="s">
        <v>128</v>
      </c>
      <c r="H35" s="8" t="s">
        <v>128</v>
      </c>
      <c r="I35" s="8" t="s">
        <v>128</v>
      </c>
      <c r="J35" s="8" t="s">
        <v>128</v>
      </c>
      <c r="K35" s="8" t="s">
        <v>128</v>
      </c>
      <c r="L35" s="8" t="s">
        <v>128</v>
      </c>
      <c r="M35" s="7">
        <v>4</v>
      </c>
      <c r="N35" s="8" t="s">
        <v>128</v>
      </c>
      <c r="O35" s="8" t="s">
        <v>128</v>
      </c>
    </row>
    <row r="36" spans="2:15" x14ac:dyDescent="0.25">
      <c r="B36" s="3" t="s">
        <v>154</v>
      </c>
      <c r="C36" s="3" t="s">
        <v>123</v>
      </c>
      <c r="D36" s="8" t="s">
        <v>128</v>
      </c>
      <c r="E36" s="8" t="s">
        <v>128</v>
      </c>
      <c r="F36" s="8" t="s">
        <v>128</v>
      </c>
      <c r="G36" s="8" t="s">
        <v>128</v>
      </c>
      <c r="H36" s="8" t="s">
        <v>128</v>
      </c>
      <c r="I36" s="8" t="s">
        <v>128</v>
      </c>
      <c r="J36" s="8" t="s">
        <v>128</v>
      </c>
      <c r="K36" s="8" t="s">
        <v>128</v>
      </c>
      <c r="L36" s="8" t="s">
        <v>128</v>
      </c>
      <c r="M36" s="8" t="s">
        <v>128</v>
      </c>
      <c r="N36" s="8" t="s">
        <v>128</v>
      </c>
      <c r="O36" s="8" t="s">
        <v>128</v>
      </c>
    </row>
    <row r="38" spans="2:15" x14ac:dyDescent="0.25">
      <c r="B38" s="3" t="s">
        <v>155</v>
      </c>
      <c r="C38" s="3" t="s">
        <v>123</v>
      </c>
      <c r="D38" s="7">
        <v>78</v>
      </c>
      <c r="E38" s="7">
        <v>57</v>
      </c>
      <c r="F38" s="7">
        <v>58</v>
      </c>
      <c r="G38" s="7">
        <v>59</v>
      </c>
      <c r="H38" s="7">
        <v>59</v>
      </c>
      <c r="I38" s="7">
        <v>58</v>
      </c>
      <c r="J38" s="7">
        <v>55</v>
      </c>
      <c r="K38" s="7">
        <v>53</v>
      </c>
      <c r="L38" s="7">
        <v>45</v>
      </c>
      <c r="M38" s="7">
        <v>51</v>
      </c>
      <c r="N38" s="7">
        <v>51</v>
      </c>
      <c r="O38" s="7">
        <v>40</v>
      </c>
    </row>
    <row r="39" spans="2:15" x14ac:dyDescent="0.25">
      <c r="B39" s="3" t="s">
        <v>156</v>
      </c>
      <c r="C39" s="3" t="s">
        <v>123</v>
      </c>
      <c r="D39" s="8" t="s">
        <v>128</v>
      </c>
      <c r="E39" s="8" t="s">
        <v>128</v>
      </c>
      <c r="F39" s="8" t="s">
        <v>128</v>
      </c>
      <c r="G39" s="8" t="s">
        <v>128</v>
      </c>
      <c r="H39" s="8" t="s">
        <v>128</v>
      </c>
      <c r="I39" s="8" t="s">
        <v>128</v>
      </c>
      <c r="J39" s="8" t="s">
        <v>128</v>
      </c>
      <c r="K39" s="8" t="s">
        <v>128</v>
      </c>
      <c r="L39" s="8" t="s">
        <v>128</v>
      </c>
      <c r="M39" s="8" t="s">
        <v>128</v>
      </c>
      <c r="N39" s="8" t="s">
        <v>128</v>
      </c>
      <c r="O39" s="8" t="s">
        <v>128</v>
      </c>
    </row>
    <row r="40" spans="2:15" x14ac:dyDescent="0.25">
      <c r="B40" s="3" t="s">
        <v>157</v>
      </c>
      <c r="C40" s="3" t="s">
        <v>123</v>
      </c>
      <c r="D40" s="8" t="s">
        <v>128</v>
      </c>
      <c r="E40" s="8" t="s">
        <v>128</v>
      </c>
      <c r="F40" s="8" t="s">
        <v>128</v>
      </c>
      <c r="G40" s="8" t="s">
        <v>128</v>
      </c>
      <c r="H40" s="8" t="s">
        <v>128</v>
      </c>
      <c r="I40" s="8" t="s">
        <v>128</v>
      </c>
      <c r="J40" s="8" t="s">
        <v>128</v>
      </c>
      <c r="K40" s="8" t="s">
        <v>128</v>
      </c>
      <c r="L40" s="8" t="s">
        <v>128</v>
      </c>
      <c r="M40" s="8" t="s">
        <v>128</v>
      </c>
      <c r="N40" s="8" t="s">
        <v>128</v>
      </c>
      <c r="O40" s="8" t="s">
        <v>128</v>
      </c>
    </row>
    <row r="41" spans="2:15" x14ac:dyDescent="0.25">
      <c r="B41" s="3" t="s">
        <v>158</v>
      </c>
      <c r="C41" s="3" t="s">
        <v>123</v>
      </c>
      <c r="D41" s="7">
        <v>84</v>
      </c>
      <c r="E41" s="7">
        <v>75</v>
      </c>
      <c r="F41" s="7">
        <v>62</v>
      </c>
      <c r="G41" s="7">
        <v>77</v>
      </c>
      <c r="H41" s="7">
        <v>56</v>
      </c>
      <c r="I41" s="7">
        <v>55</v>
      </c>
      <c r="J41" s="7">
        <v>62</v>
      </c>
      <c r="K41" s="7">
        <v>55</v>
      </c>
      <c r="L41" s="7">
        <v>60</v>
      </c>
      <c r="M41" s="7">
        <v>56</v>
      </c>
      <c r="N41" s="7">
        <v>55</v>
      </c>
      <c r="O41" s="7">
        <v>51</v>
      </c>
    </row>
    <row r="42" spans="2:15" x14ac:dyDescent="0.25">
      <c r="B42" s="3" t="s">
        <v>159</v>
      </c>
      <c r="C42" s="3" t="s">
        <v>123</v>
      </c>
      <c r="D42" s="7">
        <v>34</v>
      </c>
      <c r="E42" s="7">
        <v>31</v>
      </c>
      <c r="F42" s="7">
        <v>32</v>
      </c>
      <c r="G42" s="7">
        <v>32</v>
      </c>
      <c r="H42" s="7">
        <v>29</v>
      </c>
      <c r="I42" s="7">
        <v>37</v>
      </c>
      <c r="J42" s="7">
        <v>34</v>
      </c>
      <c r="K42" s="7">
        <v>33</v>
      </c>
      <c r="L42" s="7">
        <v>27</v>
      </c>
      <c r="M42" s="7">
        <v>27</v>
      </c>
      <c r="N42" s="7">
        <v>28</v>
      </c>
      <c r="O42" s="7">
        <v>36</v>
      </c>
    </row>
    <row r="43" spans="2:15" x14ac:dyDescent="0.25">
      <c r="B43" s="3" t="s">
        <v>160</v>
      </c>
      <c r="C43" s="3" t="s">
        <v>123</v>
      </c>
      <c r="D43" s="8" t="s">
        <v>128</v>
      </c>
      <c r="E43" s="7">
        <v>3</v>
      </c>
      <c r="F43" s="8" t="s">
        <v>128</v>
      </c>
      <c r="G43" s="8" t="s">
        <v>128</v>
      </c>
      <c r="H43" s="8" t="s">
        <v>128</v>
      </c>
      <c r="I43" s="8" t="s">
        <v>128</v>
      </c>
      <c r="J43" s="8" t="s">
        <v>128</v>
      </c>
      <c r="K43" s="8" t="s">
        <v>128</v>
      </c>
      <c r="L43" s="8" t="s">
        <v>128</v>
      </c>
      <c r="M43" s="8" t="s">
        <v>128</v>
      </c>
      <c r="N43" s="8" t="s">
        <v>128</v>
      </c>
      <c r="O43" s="8" t="s">
        <v>128</v>
      </c>
    </row>
    <row r="44" spans="2:15" x14ac:dyDescent="0.25">
      <c r="B44" s="3" t="s">
        <v>161</v>
      </c>
      <c r="C44" s="3" t="s">
        <v>123</v>
      </c>
      <c r="D44" s="8" t="s">
        <v>128</v>
      </c>
      <c r="E44" s="8" t="s">
        <v>128</v>
      </c>
      <c r="F44" s="8" t="s">
        <v>128</v>
      </c>
      <c r="G44" s="8" t="s">
        <v>128</v>
      </c>
      <c r="H44" s="8" t="s">
        <v>128</v>
      </c>
      <c r="I44" s="8" t="s">
        <v>128</v>
      </c>
      <c r="J44" s="8" t="s">
        <v>128</v>
      </c>
      <c r="K44" s="8" t="s">
        <v>128</v>
      </c>
      <c r="L44" s="8" t="s">
        <v>128</v>
      </c>
      <c r="M44" s="8" t="s">
        <v>128</v>
      </c>
      <c r="N44" s="8" t="s">
        <v>128</v>
      </c>
      <c r="O44" s="8" t="s">
        <v>128</v>
      </c>
    </row>
    <row r="46" spans="2:15" x14ac:dyDescent="0.25">
      <c r="B46" s="3" t="s">
        <v>162</v>
      </c>
      <c r="C46" s="3" t="s">
        <v>123</v>
      </c>
      <c r="D46" s="7">
        <v>610</v>
      </c>
      <c r="E46" s="7">
        <v>978</v>
      </c>
      <c r="F46" s="7">
        <v>945</v>
      </c>
      <c r="G46" s="7">
        <v>917</v>
      </c>
      <c r="H46" s="7">
        <v>919</v>
      </c>
      <c r="I46" s="7">
        <v>872</v>
      </c>
      <c r="J46" s="7">
        <v>812</v>
      </c>
      <c r="K46" s="7">
        <v>798</v>
      </c>
      <c r="L46" s="7">
        <v>805</v>
      </c>
      <c r="M46" s="7">
        <v>783</v>
      </c>
      <c r="N46" s="7">
        <v>781</v>
      </c>
      <c r="O46" s="7">
        <v>748</v>
      </c>
    </row>
    <row r="50" spans="1:1" x14ac:dyDescent="0.25">
      <c r="A50" s="2" t="s">
        <v>50</v>
      </c>
    </row>
    <row r="51" spans="1:1" x14ac:dyDescent="0.25">
      <c r="A51" s="2" t="s">
        <v>114</v>
      </c>
    </row>
    <row r="53" spans="1:1" x14ac:dyDescent="0.25">
      <c r="A53" s="2" t="s">
        <v>52</v>
      </c>
    </row>
    <row r="54" spans="1:1" x14ac:dyDescent="0.25">
      <c r="A54" s="2" t="s">
        <v>163</v>
      </c>
    </row>
    <row r="55" spans="1:1" x14ac:dyDescent="0.25">
      <c r="A55" s="2" t="s">
        <v>164</v>
      </c>
    </row>
    <row r="56" spans="1:1" x14ac:dyDescent="0.25">
      <c r="A56" s="2" t="s">
        <v>118</v>
      </c>
    </row>
    <row r="59" spans="1:1" x14ac:dyDescent="0.25">
      <c r="A59" s="2" t="s">
        <v>59</v>
      </c>
    </row>
    <row r="60" spans="1:1" x14ac:dyDescent="0.25">
      <c r="A60" s="2" t="s">
        <v>165</v>
      </c>
    </row>
    <row r="70" spans="1:1" x14ac:dyDescent="0.25">
      <c r="A70" s="2" t="s">
        <v>68</v>
      </c>
    </row>
    <row r="71" spans="1:1" x14ac:dyDescent="0.25">
      <c r="A71" s="2" t="s">
        <v>166</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2"/>
  <sheetViews>
    <sheetView topLeftCell="A49" workbookViewId="0">
      <selection activeCell="R46" sqref="R46"/>
    </sheetView>
  </sheetViews>
  <sheetFormatPr defaultColWidth="9.140625" defaultRowHeight="15" x14ac:dyDescent="0.25"/>
  <cols>
    <col min="1" max="1" width="40.7109375" style="2" customWidth="1"/>
    <col min="2" max="2" width="39.28515625" style="2" customWidth="1"/>
    <col min="3" max="3" width="7.5703125" style="2" customWidth="1"/>
    <col min="4" max="23" width="7" style="2" customWidth="1"/>
    <col min="24" max="26" width="9.140625" style="2"/>
    <col min="27" max="27" width="39.42578125" style="2" customWidth="1"/>
    <col min="28" max="28" width="39.28515625" style="2" customWidth="1"/>
    <col min="29" max="16384" width="9.140625" style="2"/>
  </cols>
  <sheetData>
    <row r="1" spans="1:49" ht="18.75" x14ac:dyDescent="0.3">
      <c r="A1" s="1" t="s">
        <v>257</v>
      </c>
      <c r="AA1" s="1" t="s">
        <v>527</v>
      </c>
    </row>
    <row r="3" spans="1:49" x14ac:dyDescent="0.25">
      <c r="C3" s="47"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110</v>
      </c>
      <c r="AC3" s="3" t="s">
        <v>1</v>
      </c>
      <c r="AD3" s="3" t="s">
        <v>2</v>
      </c>
      <c r="AE3" s="3" t="s">
        <v>3</v>
      </c>
      <c r="AF3" s="3" t="s">
        <v>4</v>
      </c>
      <c r="AG3" s="3" t="s">
        <v>5</v>
      </c>
      <c r="AH3" s="3" t="s">
        <v>6</v>
      </c>
      <c r="AI3" s="3" t="s">
        <v>7</v>
      </c>
      <c r="AJ3" s="3" t="s">
        <v>8</v>
      </c>
      <c r="AK3" s="3" t="s">
        <v>9</v>
      </c>
      <c r="AL3" s="3" t="s">
        <v>10</v>
      </c>
      <c r="AM3" s="3" t="s">
        <v>11</v>
      </c>
      <c r="AN3" s="3" t="s">
        <v>12</v>
      </c>
      <c r="AO3" s="3" t="s">
        <v>13</v>
      </c>
      <c r="AP3" s="3" t="s">
        <v>14</v>
      </c>
      <c r="AQ3" s="3" t="s">
        <v>15</v>
      </c>
      <c r="AR3" s="3" t="s">
        <v>16</v>
      </c>
      <c r="AS3" s="3" t="s">
        <v>17</v>
      </c>
      <c r="AT3" s="3" t="s">
        <v>18</v>
      </c>
      <c r="AU3" s="3" t="s">
        <v>19</v>
      </c>
      <c r="AV3" s="3" t="s">
        <v>20</v>
      </c>
      <c r="AW3" s="3" t="s">
        <v>110</v>
      </c>
    </row>
    <row r="4" spans="1:49" x14ac:dyDescent="0.25">
      <c r="A4" s="3" t="s">
        <v>21</v>
      </c>
      <c r="B4" s="3" t="s">
        <v>258</v>
      </c>
      <c r="C4" s="4">
        <v>443</v>
      </c>
      <c r="D4" s="4">
        <v>444</v>
      </c>
      <c r="E4" s="4">
        <v>428</v>
      </c>
      <c r="F4" s="4">
        <v>387</v>
      </c>
      <c r="G4" s="4">
        <v>281</v>
      </c>
      <c r="H4" s="4">
        <v>258</v>
      </c>
      <c r="I4" s="4">
        <v>240</v>
      </c>
      <c r="J4" s="4">
        <v>227</v>
      </c>
      <c r="K4" s="4">
        <v>183</v>
      </c>
      <c r="L4" s="4">
        <v>161</v>
      </c>
      <c r="M4" s="4">
        <v>137</v>
      </c>
      <c r="N4" s="4">
        <v>126</v>
      </c>
      <c r="O4" s="4">
        <v>115</v>
      </c>
      <c r="P4" s="4">
        <v>105</v>
      </c>
      <c r="Q4" s="4">
        <v>97</v>
      </c>
      <c r="R4" s="4">
        <v>90</v>
      </c>
      <c r="S4" s="4">
        <v>88</v>
      </c>
      <c r="T4" s="4">
        <v>84</v>
      </c>
      <c r="U4" s="4">
        <v>77</v>
      </c>
      <c r="V4" s="4">
        <v>77</v>
      </c>
      <c r="W4" s="4">
        <v>70</v>
      </c>
      <c r="AA4" s="3" t="s">
        <v>232</v>
      </c>
      <c r="AB4" s="3" t="s">
        <v>528</v>
      </c>
      <c r="AC4" s="8" t="s">
        <v>128</v>
      </c>
      <c r="AD4" s="8" t="s">
        <v>128</v>
      </c>
      <c r="AE4" s="8" t="s">
        <v>128</v>
      </c>
      <c r="AF4" s="8" t="s">
        <v>128</v>
      </c>
      <c r="AG4" s="4">
        <v>32</v>
      </c>
      <c r="AH4" s="8" t="s">
        <v>128</v>
      </c>
      <c r="AI4" s="4">
        <v>18</v>
      </c>
      <c r="AJ4" s="8" t="s">
        <v>128</v>
      </c>
      <c r="AK4" s="4">
        <v>17</v>
      </c>
      <c r="AL4" s="8" t="s">
        <v>128</v>
      </c>
      <c r="AM4" s="8" t="s">
        <v>128</v>
      </c>
      <c r="AN4" s="4">
        <v>10</v>
      </c>
      <c r="AO4" s="4">
        <v>9</v>
      </c>
      <c r="AP4" s="4">
        <v>6</v>
      </c>
      <c r="AQ4" s="4">
        <v>8</v>
      </c>
      <c r="AR4" s="4">
        <v>8</v>
      </c>
      <c r="AS4" s="4">
        <v>6</v>
      </c>
      <c r="AT4" s="4">
        <v>6</v>
      </c>
      <c r="AU4" s="4">
        <v>6</v>
      </c>
      <c r="AV4" s="4">
        <v>4</v>
      </c>
      <c r="AW4" s="4">
        <v>5</v>
      </c>
    </row>
    <row r="5" spans="1:49" x14ac:dyDescent="0.25">
      <c r="B5" s="3" t="s">
        <v>259</v>
      </c>
      <c r="C5" s="3"/>
      <c r="D5" s="4">
        <v>299</v>
      </c>
      <c r="E5" s="4">
        <v>430</v>
      </c>
      <c r="F5" s="4">
        <v>407</v>
      </c>
      <c r="G5" s="4">
        <v>335</v>
      </c>
      <c r="H5" s="4">
        <v>357</v>
      </c>
      <c r="I5" s="4">
        <v>355</v>
      </c>
      <c r="J5" s="4">
        <v>353</v>
      </c>
      <c r="K5" s="4">
        <v>371</v>
      </c>
      <c r="L5" s="4">
        <v>376</v>
      </c>
      <c r="M5" s="4">
        <v>361</v>
      </c>
      <c r="N5" s="4">
        <v>376</v>
      </c>
      <c r="O5" s="4">
        <v>371</v>
      </c>
      <c r="P5" s="4">
        <v>358</v>
      </c>
      <c r="Q5" s="4">
        <v>347</v>
      </c>
      <c r="R5" s="4">
        <v>328</v>
      </c>
      <c r="S5" s="4">
        <v>319</v>
      </c>
      <c r="T5" s="4">
        <v>320</v>
      </c>
      <c r="U5" s="4">
        <v>323</v>
      </c>
      <c r="V5" s="4">
        <v>322</v>
      </c>
      <c r="W5" s="4">
        <v>321</v>
      </c>
      <c r="AB5" s="3" t="s">
        <v>529</v>
      </c>
      <c r="AC5" s="8" t="s">
        <v>128</v>
      </c>
      <c r="AD5" s="8" t="s">
        <v>128</v>
      </c>
      <c r="AE5" s="8" t="s">
        <v>128</v>
      </c>
      <c r="AF5" s="8" t="s">
        <v>128</v>
      </c>
      <c r="AG5" s="8" t="s">
        <v>128</v>
      </c>
      <c r="AH5" s="8" t="s">
        <v>128</v>
      </c>
      <c r="AI5" s="8" t="s">
        <v>128</v>
      </c>
      <c r="AJ5" s="8" t="s">
        <v>128</v>
      </c>
      <c r="AK5" s="8" t="s">
        <v>128</v>
      </c>
      <c r="AL5" s="8" t="s">
        <v>128</v>
      </c>
      <c r="AM5" s="8" t="s">
        <v>128</v>
      </c>
      <c r="AN5" s="8" t="s">
        <v>128</v>
      </c>
      <c r="AO5" s="8" t="s">
        <v>128</v>
      </c>
      <c r="AP5" s="8" t="s">
        <v>128</v>
      </c>
      <c r="AQ5" s="4">
        <v>30</v>
      </c>
      <c r="AR5" s="4">
        <v>27</v>
      </c>
      <c r="AS5" s="4">
        <v>24</v>
      </c>
      <c r="AT5" s="4">
        <v>25</v>
      </c>
      <c r="AU5" s="4">
        <v>22</v>
      </c>
      <c r="AV5" s="4">
        <v>21</v>
      </c>
      <c r="AW5" s="4">
        <v>17</v>
      </c>
    </row>
    <row r="6" spans="1:49" x14ac:dyDescent="0.25">
      <c r="B6" s="3" t="s">
        <v>260</v>
      </c>
      <c r="C6" s="3"/>
      <c r="D6" s="8" t="s">
        <v>128</v>
      </c>
      <c r="E6" s="8" t="s">
        <v>128</v>
      </c>
      <c r="F6" s="8" t="s">
        <v>128</v>
      </c>
      <c r="G6" s="8" t="s">
        <v>128</v>
      </c>
      <c r="H6" s="8" t="s">
        <v>128</v>
      </c>
      <c r="I6" s="8" t="s">
        <v>128</v>
      </c>
      <c r="J6" s="8" t="s">
        <v>128</v>
      </c>
      <c r="K6" s="8" t="s">
        <v>128</v>
      </c>
      <c r="L6" s="8" t="s">
        <v>128</v>
      </c>
      <c r="M6" s="8" t="s">
        <v>128</v>
      </c>
      <c r="N6" s="4">
        <v>501</v>
      </c>
      <c r="O6" s="4">
        <v>484</v>
      </c>
      <c r="P6" s="4">
        <v>461</v>
      </c>
      <c r="Q6" s="4">
        <v>443</v>
      </c>
      <c r="R6" s="4">
        <v>417</v>
      </c>
      <c r="S6" s="4">
        <v>406</v>
      </c>
      <c r="T6" s="4">
        <v>403</v>
      </c>
      <c r="U6" s="4">
        <v>400</v>
      </c>
      <c r="V6" s="4">
        <v>399</v>
      </c>
      <c r="W6" s="4">
        <v>391</v>
      </c>
      <c r="AB6" s="3" t="s">
        <v>530</v>
      </c>
      <c r="AC6" s="8" t="s">
        <v>128</v>
      </c>
      <c r="AD6" s="8" t="s">
        <v>128</v>
      </c>
      <c r="AE6" s="8" t="s">
        <v>128</v>
      </c>
      <c r="AF6" s="8" t="s">
        <v>128</v>
      </c>
      <c r="AG6" s="4">
        <v>105</v>
      </c>
      <c r="AH6" s="8" t="s">
        <v>128</v>
      </c>
      <c r="AI6" s="4">
        <v>87</v>
      </c>
      <c r="AJ6" s="8" t="s">
        <v>128</v>
      </c>
      <c r="AK6" s="4">
        <v>48</v>
      </c>
      <c r="AL6" s="8" t="s">
        <v>128</v>
      </c>
      <c r="AM6" s="8" t="s">
        <v>128</v>
      </c>
      <c r="AN6" s="4">
        <v>40</v>
      </c>
      <c r="AO6" s="4">
        <v>29</v>
      </c>
      <c r="AP6" s="4">
        <v>26</v>
      </c>
      <c r="AQ6" s="4">
        <v>22</v>
      </c>
      <c r="AR6" s="4">
        <v>19</v>
      </c>
      <c r="AS6" s="4">
        <v>18</v>
      </c>
      <c r="AT6" s="4">
        <v>19</v>
      </c>
      <c r="AU6" s="4">
        <v>16</v>
      </c>
      <c r="AV6" s="4">
        <v>17</v>
      </c>
      <c r="AW6" s="4">
        <v>12</v>
      </c>
    </row>
    <row r="7" spans="1:49" x14ac:dyDescent="0.25">
      <c r="B7" s="3" t="s">
        <v>261</v>
      </c>
      <c r="C7" s="4">
        <v>834</v>
      </c>
      <c r="D7" s="4">
        <v>789</v>
      </c>
      <c r="E7" s="4">
        <v>908</v>
      </c>
      <c r="F7" s="4">
        <v>825</v>
      </c>
      <c r="G7" s="4">
        <v>723</v>
      </c>
      <c r="H7" s="4">
        <v>739</v>
      </c>
      <c r="I7" s="4">
        <v>699</v>
      </c>
      <c r="J7" s="4">
        <v>666</v>
      </c>
      <c r="K7" s="4">
        <v>642</v>
      </c>
      <c r="L7" s="4">
        <v>615</v>
      </c>
      <c r="M7" s="4">
        <v>581</v>
      </c>
      <c r="N7" s="4">
        <v>587</v>
      </c>
      <c r="O7" s="4">
        <v>553</v>
      </c>
      <c r="P7" s="4">
        <v>516</v>
      </c>
      <c r="Q7" s="4">
        <v>517</v>
      </c>
      <c r="R7" s="4">
        <v>490</v>
      </c>
      <c r="S7" s="4">
        <v>473</v>
      </c>
      <c r="T7" s="4">
        <v>471</v>
      </c>
      <c r="U7" s="4">
        <v>461</v>
      </c>
      <c r="V7" s="4">
        <v>466</v>
      </c>
      <c r="W7" s="4">
        <v>448</v>
      </c>
      <c r="AB7" s="3" t="s">
        <v>531</v>
      </c>
      <c r="AC7" s="8" t="s">
        <v>128</v>
      </c>
      <c r="AD7" s="8" t="s">
        <v>128</v>
      </c>
      <c r="AE7" s="8" t="s">
        <v>128</v>
      </c>
      <c r="AF7" s="8" t="s">
        <v>128</v>
      </c>
      <c r="AG7" s="4">
        <v>92</v>
      </c>
      <c r="AH7" s="8" t="s">
        <v>128</v>
      </c>
      <c r="AI7" s="4">
        <v>83</v>
      </c>
      <c r="AJ7" s="8" t="s">
        <v>128</v>
      </c>
      <c r="AK7" s="4">
        <v>67</v>
      </c>
      <c r="AL7" s="8" t="s">
        <v>128</v>
      </c>
      <c r="AM7" s="8" t="s">
        <v>128</v>
      </c>
      <c r="AN7" s="4">
        <v>33</v>
      </c>
      <c r="AO7" s="4">
        <v>38</v>
      </c>
      <c r="AP7" s="4">
        <v>30</v>
      </c>
      <c r="AQ7" s="4">
        <v>26</v>
      </c>
      <c r="AR7" s="4">
        <v>22</v>
      </c>
      <c r="AS7" s="4">
        <v>24</v>
      </c>
      <c r="AT7" s="4">
        <v>18</v>
      </c>
      <c r="AU7" s="4">
        <v>16</v>
      </c>
      <c r="AV7" s="4">
        <v>16</v>
      </c>
      <c r="AW7" s="4">
        <v>16</v>
      </c>
    </row>
    <row r="8" spans="1:49" x14ac:dyDescent="0.25">
      <c r="B8" s="3" t="s">
        <v>262</v>
      </c>
      <c r="C8" s="3"/>
      <c r="D8" s="4">
        <v>737</v>
      </c>
      <c r="E8" s="4">
        <v>756</v>
      </c>
      <c r="F8" s="4">
        <v>776</v>
      </c>
      <c r="G8" s="4">
        <v>686</v>
      </c>
      <c r="H8" s="4">
        <v>657</v>
      </c>
      <c r="I8" s="4">
        <v>640</v>
      </c>
      <c r="J8" s="4">
        <v>595</v>
      </c>
      <c r="K8" s="4">
        <v>593</v>
      </c>
      <c r="L8" s="4">
        <v>557</v>
      </c>
      <c r="M8" s="4">
        <v>524</v>
      </c>
      <c r="N8" s="4">
        <v>507</v>
      </c>
      <c r="O8" s="4">
        <v>498</v>
      </c>
      <c r="P8" s="4">
        <v>474</v>
      </c>
      <c r="Q8" s="4">
        <v>444</v>
      </c>
      <c r="R8" s="4">
        <v>422</v>
      </c>
      <c r="S8" s="4">
        <v>425</v>
      </c>
      <c r="T8" s="4">
        <v>420</v>
      </c>
      <c r="U8" s="4">
        <v>418</v>
      </c>
      <c r="V8" s="4">
        <v>415</v>
      </c>
      <c r="W8" s="4">
        <v>403</v>
      </c>
      <c r="AB8" s="3" t="s">
        <v>532</v>
      </c>
      <c r="AC8" s="8" t="s">
        <v>128</v>
      </c>
      <c r="AD8" s="8" t="s">
        <v>128</v>
      </c>
      <c r="AE8" s="8" t="s">
        <v>128</v>
      </c>
      <c r="AF8" s="8" t="s">
        <v>128</v>
      </c>
      <c r="AG8" s="4">
        <v>29</v>
      </c>
      <c r="AH8" s="8" t="s">
        <v>128</v>
      </c>
      <c r="AI8" s="4">
        <v>33</v>
      </c>
      <c r="AJ8" s="8" t="s">
        <v>128</v>
      </c>
      <c r="AK8" s="4">
        <v>29</v>
      </c>
      <c r="AL8" s="8" t="s">
        <v>128</v>
      </c>
      <c r="AM8" s="8" t="s">
        <v>128</v>
      </c>
      <c r="AN8" s="4">
        <v>23</v>
      </c>
      <c r="AO8" s="4">
        <v>17</v>
      </c>
      <c r="AP8" s="4">
        <v>18</v>
      </c>
      <c r="AQ8" s="4">
        <v>15</v>
      </c>
      <c r="AR8" s="4">
        <v>15</v>
      </c>
      <c r="AS8" s="4">
        <v>13</v>
      </c>
      <c r="AT8" s="4">
        <v>16</v>
      </c>
      <c r="AU8" s="4">
        <v>15</v>
      </c>
      <c r="AV8" s="4">
        <v>15</v>
      </c>
      <c r="AW8" s="4">
        <v>12</v>
      </c>
    </row>
    <row r="9" spans="1:49" x14ac:dyDescent="0.25">
      <c r="B9" s="3" t="s">
        <v>263</v>
      </c>
      <c r="C9" s="4">
        <v>907</v>
      </c>
      <c r="D9" s="4">
        <v>820</v>
      </c>
      <c r="E9" s="4">
        <v>993</v>
      </c>
      <c r="F9" s="4">
        <v>899</v>
      </c>
      <c r="G9" s="4">
        <v>781</v>
      </c>
      <c r="H9" s="4">
        <v>778</v>
      </c>
      <c r="I9" s="4">
        <v>746</v>
      </c>
      <c r="J9" s="4">
        <v>718</v>
      </c>
      <c r="K9" s="4">
        <v>691</v>
      </c>
      <c r="L9" s="4">
        <v>670</v>
      </c>
      <c r="M9" s="4">
        <v>626</v>
      </c>
      <c r="N9" s="4">
        <v>640</v>
      </c>
      <c r="O9" s="4">
        <v>605</v>
      </c>
      <c r="P9" s="4">
        <v>573</v>
      </c>
      <c r="Q9" s="4">
        <v>568</v>
      </c>
      <c r="R9" s="4">
        <v>531</v>
      </c>
      <c r="S9" s="4">
        <v>516</v>
      </c>
      <c r="T9" s="4">
        <v>511</v>
      </c>
      <c r="U9" s="4">
        <v>509</v>
      </c>
      <c r="V9" s="4">
        <v>513</v>
      </c>
      <c r="W9" s="4">
        <v>489</v>
      </c>
      <c r="AB9" s="3" t="s">
        <v>533</v>
      </c>
      <c r="AC9" s="8" t="s">
        <v>128</v>
      </c>
      <c r="AD9" s="8" t="s">
        <v>128</v>
      </c>
      <c r="AE9" s="8" t="s">
        <v>128</v>
      </c>
      <c r="AF9" s="8" t="s">
        <v>128</v>
      </c>
      <c r="AG9" s="8" t="s">
        <v>128</v>
      </c>
      <c r="AH9" s="8" t="s">
        <v>128</v>
      </c>
      <c r="AI9" s="8" t="s">
        <v>128</v>
      </c>
      <c r="AJ9" s="8" t="s">
        <v>128</v>
      </c>
      <c r="AK9" s="4">
        <v>9</v>
      </c>
      <c r="AL9" s="8" t="s">
        <v>128</v>
      </c>
      <c r="AM9" s="8" t="s">
        <v>128</v>
      </c>
      <c r="AN9" s="4">
        <v>5</v>
      </c>
      <c r="AO9" s="4">
        <v>3</v>
      </c>
      <c r="AP9" s="4">
        <v>6</v>
      </c>
      <c r="AQ9" s="4">
        <v>6</v>
      </c>
      <c r="AR9" s="4">
        <v>6</v>
      </c>
      <c r="AS9" s="4">
        <v>7</v>
      </c>
      <c r="AT9" s="4">
        <v>5</v>
      </c>
      <c r="AU9" s="4">
        <v>4</v>
      </c>
      <c r="AV9" s="4">
        <v>4</v>
      </c>
      <c r="AW9" s="4">
        <v>4</v>
      </c>
    </row>
    <row r="10" spans="1:49" x14ac:dyDescent="0.25">
      <c r="AB10" s="3" t="s">
        <v>534</v>
      </c>
      <c r="AC10" s="8" t="s">
        <v>128</v>
      </c>
      <c r="AD10" s="8" t="s">
        <v>128</v>
      </c>
      <c r="AE10" s="8" t="s">
        <v>128</v>
      </c>
      <c r="AF10" s="8" t="s">
        <v>128</v>
      </c>
      <c r="AG10" s="8" t="s">
        <v>128</v>
      </c>
      <c r="AH10" s="8" t="s">
        <v>128</v>
      </c>
      <c r="AI10" s="8" t="s">
        <v>128</v>
      </c>
      <c r="AJ10" s="8" t="s">
        <v>128</v>
      </c>
      <c r="AK10" s="8" t="s">
        <v>128</v>
      </c>
      <c r="AL10" s="8" t="s">
        <v>128</v>
      </c>
      <c r="AM10" s="8" t="s">
        <v>128</v>
      </c>
      <c r="AN10" s="8" t="s">
        <v>128</v>
      </c>
      <c r="AO10" s="8" t="s">
        <v>128</v>
      </c>
      <c r="AP10" s="8" t="s">
        <v>128</v>
      </c>
      <c r="AQ10" s="4">
        <v>17</v>
      </c>
      <c r="AR10" s="4">
        <v>16</v>
      </c>
      <c r="AS10" s="4">
        <v>16</v>
      </c>
      <c r="AT10" s="4">
        <v>16</v>
      </c>
      <c r="AU10" s="4">
        <v>16</v>
      </c>
      <c r="AV10" s="4">
        <v>16</v>
      </c>
      <c r="AW10" s="4">
        <v>15</v>
      </c>
    </row>
    <row r="11" spans="1:49" x14ac:dyDescent="0.25">
      <c r="B11" s="3" t="s">
        <v>264</v>
      </c>
      <c r="C11" s="4">
        <v>270</v>
      </c>
      <c r="D11" s="4">
        <v>275</v>
      </c>
      <c r="E11" s="4">
        <v>311</v>
      </c>
      <c r="F11" s="4">
        <v>238</v>
      </c>
      <c r="G11" s="4">
        <v>281</v>
      </c>
      <c r="H11" s="4">
        <v>305</v>
      </c>
      <c r="I11" s="4">
        <v>262</v>
      </c>
      <c r="J11" s="8" t="s">
        <v>128</v>
      </c>
      <c r="K11" s="4">
        <v>299</v>
      </c>
      <c r="L11" s="4">
        <v>307</v>
      </c>
      <c r="M11" s="4">
        <v>249</v>
      </c>
      <c r="N11" s="4">
        <v>324</v>
      </c>
      <c r="O11" s="4">
        <v>413</v>
      </c>
      <c r="P11" s="4">
        <v>284</v>
      </c>
      <c r="Q11" s="4">
        <v>315</v>
      </c>
      <c r="R11" s="4">
        <v>307</v>
      </c>
      <c r="S11" s="4">
        <v>319</v>
      </c>
      <c r="T11" s="4">
        <v>295</v>
      </c>
      <c r="U11" s="4">
        <v>313</v>
      </c>
      <c r="V11" s="4">
        <v>280</v>
      </c>
      <c r="W11" s="4">
        <v>310</v>
      </c>
      <c r="AB11" s="3" t="s">
        <v>535</v>
      </c>
      <c r="AC11" s="8" t="s">
        <v>128</v>
      </c>
      <c r="AD11" s="8" t="s">
        <v>128</v>
      </c>
      <c r="AE11" s="8" t="s">
        <v>128</v>
      </c>
      <c r="AF11" s="8" t="s">
        <v>128</v>
      </c>
      <c r="AG11" s="8" t="s">
        <v>128</v>
      </c>
      <c r="AH11" s="8" t="s">
        <v>128</v>
      </c>
      <c r="AI11" s="8" t="s">
        <v>128</v>
      </c>
      <c r="AJ11" s="8" t="s">
        <v>128</v>
      </c>
      <c r="AK11" s="4">
        <v>13</v>
      </c>
      <c r="AL11" s="8" t="s">
        <v>128</v>
      </c>
      <c r="AM11" s="8" t="s">
        <v>128</v>
      </c>
      <c r="AN11" s="4">
        <v>15</v>
      </c>
      <c r="AO11" s="4">
        <v>19</v>
      </c>
      <c r="AP11" s="4">
        <v>19</v>
      </c>
      <c r="AQ11" s="4">
        <v>20</v>
      </c>
      <c r="AR11" s="4">
        <v>20</v>
      </c>
      <c r="AS11" s="4">
        <v>20</v>
      </c>
      <c r="AT11" s="4">
        <v>20</v>
      </c>
      <c r="AU11" s="4">
        <v>20</v>
      </c>
      <c r="AV11" s="4">
        <v>21</v>
      </c>
      <c r="AW11" s="4">
        <v>21</v>
      </c>
    </row>
    <row r="12" spans="1:49" x14ac:dyDescent="0.25">
      <c r="B12" s="3" t="s">
        <v>265</v>
      </c>
      <c r="C12" s="3"/>
      <c r="D12" s="4">
        <v>238</v>
      </c>
      <c r="E12" s="4">
        <v>268</v>
      </c>
      <c r="F12" s="4">
        <v>199</v>
      </c>
      <c r="G12" s="4">
        <v>233</v>
      </c>
      <c r="H12" s="4">
        <v>277</v>
      </c>
      <c r="I12" s="4">
        <v>227</v>
      </c>
      <c r="J12" s="8" t="s">
        <v>128</v>
      </c>
      <c r="K12" s="4">
        <v>255</v>
      </c>
      <c r="L12" s="4">
        <v>259</v>
      </c>
      <c r="M12" s="4">
        <v>198</v>
      </c>
      <c r="N12" s="4">
        <v>274</v>
      </c>
      <c r="O12" s="4">
        <v>301</v>
      </c>
      <c r="P12" s="4">
        <v>235</v>
      </c>
      <c r="Q12" s="4">
        <v>246</v>
      </c>
      <c r="R12" s="4">
        <v>248</v>
      </c>
      <c r="S12" s="4">
        <v>252</v>
      </c>
      <c r="T12" s="4">
        <v>231</v>
      </c>
      <c r="U12" s="4">
        <v>260</v>
      </c>
      <c r="V12" s="4">
        <v>194</v>
      </c>
      <c r="W12" s="4">
        <v>253</v>
      </c>
      <c r="AB12" s="3" t="s">
        <v>536</v>
      </c>
      <c r="AC12" s="8" t="s">
        <v>128</v>
      </c>
      <c r="AD12" s="8" t="s">
        <v>128</v>
      </c>
      <c r="AE12" s="8" t="s">
        <v>128</v>
      </c>
      <c r="AF12" s="8" t="s">
        <v>128</v>
      </c>
      <c r="AG12" s="4">
        <v>23</v>
      </c>
      <c r="AH12" s="8" t="s">
        <v>128</v>
      </c>
      <c r="AI12" s="4">
        <v>19</v>
      </c>
      <c r="AJ12" s="8" t="s">
        <v>128</v>
      </c>
      <c r="AK12" s="8" t="s">
        <v>128</v>
      </c>
      <c r="AL12" s="8" t="s">
        <v>128</v>
      </c>
      <c r="AM12" s="8" t="s">
        <v>128</v>
      </c>
      <c r="AN12" s="8" t="s">
        <v>128</v>
      </c>
      <c r="AO12" s="8" t="s">
        <v>128</v>
      </c>
      <c r="AP12" s="8" t="s">
        <v>128</v>
      </c>
      <c r="AQ12" s="8" t="s">
        <v>128</v>
      </c>
      <c r="AR12" s="8" t="s">
        <v>128</v>
      </c>
      <c r="AS12" s="8" t="s">
        <v>128</v>
      </c>
      <c r="AT12" s="8" t="s">
        <v>128</v>
      </c>
      <c r="AU12" s="8" t="s">
        <v>128</v>
      </c>
      <c r="AV12" s="8" t="s">
        <v>128</v>
      </c>
      <c r="AW12" s="8" t="s">
        <v>128</v>
      </c>
    </row>
    <row r="13" spans="1:49" x14ac:dyDescent="0.25">
      <c r="B13" s="3" t="s">
        <v>266</v>
      </c>
      <c r="C13" s="3"/>
      <c r="D13" s="8" t="s">
        <v>128</v>
      </c>
      <c r="E13" s="8" t="s">
        <v>128</v>
      </c>
      <c r="F13" s="8" t="s">
        <v>128</v>
      </c>
      <c r="G13" s="8" t="s">
        <v>128</v>
      </c>
      <c r="H13" s="8" t="s">
        <v>128</v>
      </c>
      <c r="I13" s="8" t="s">
        <v>128</v>
      </c>
      <c r="J13" s="8" t="s">
        <v>128</v>
      </c>
      <c r="K13" s="8" t="s">
        <v>128</v>
      </c>
      <c r="L13" s="8" t="s">
        <v>128</v>
      </c>
      <c r="M13" s="8" t="s">
        <v>128</v>
      </c>
      <c r="N13" s="4">
        <v>326</v>
      </c>
      <c r="O13" s="4">
        <v>413</v>
      </c>
      <c r="P13" s="4">
        <v>284</v>
      </c>
      <c r="Q13" s="4">
        <v>317</v>
      </c>
      <c r="R13" s="4">
        <v>318</v>
      </c>
      <c r="S13" s="4">
        <v>319</v>
      </c>
      <c r="T13" s="4">
        <v>298</v>
      </c>
      <c r="U13" s="4">
        <v>313</v>
      </c>
      <c r="V13" s="4">
        <v>280</v>
      </c>
      <c r="W13" s="4">
        <v>313</v>
      </c>
      <c r="AB13" s="3" t="s">
        <v>537</v>
      </c>
      <c r="AC13" s="8" t="s">
        <v>128</v>
      </c>
      <c r="AD13" s="8" t="s">
        <v>128</v>
      </c>
      <c r="AE13" s="8" t="s">
        <v>128</v>
      </c>
      <c r="AF13" s="8" t="s">
        <v>128</v>
      </c>
      <c r="AG13" s="8" t="s">
        <v>128</v>
      </c>
      <c r="AH13" s="8" t="s">
        <v>128</v>
      </c>
      <c r="AI13" s="8" t="s">
        <v>128</v>
      </c>
      <c r="AJ13" s="8" t="s">
        <v>128</v>
      </c>
      <c r="AK13" s="8" t="s">
        <v>128</v>
      </c>
      <c r="AL13" s="8" t="s">
        <v>128</v>
      </c>
      <c r="AM13" s="8" t="s">
        <v>128</v>
      </c>
      <c r="AN13" s="8" t="s">
        <v>128</v>
      </c>
      <c r="AO13" s="8" t="s">
        <v>128</v>
      </c>
      <c r="AP13" s="8" t="s">
        <v>128</v>
      </c>
      <c r="AQ13" s="4">
        <v>3</v>
      </c>
      <c r="AR13" s="4">
        <v>4</v>
      </c>
      <c r="AS13" s="4">
        <v>4</v>
      </c>
      <c r="AT13" s="4">
        <v>4</v>
      </c>
      <c r="AU13" s="4">
        <v>4</v>
      </c>
      <c r="AV13" s="4">
        <v>5</v>
      </c>
      <c r="AW13" s="4">
        <v>6</v>
      </c>
    </row>
    <row r="14" spans="1:49" x14ac:dyDescent="0.25">
      <c r="AB14" s="3" t="s">
        <v>258</v>
      </c>
      <c r="AC14" s="4">
        <v>443</v>
      </c>
      <c r="AD14" s="4">
        <v>444</v>
      </c>
      <c r="AE14" s="4">
        <v>428</v>
      </c>
      <c r="AF14" s="4">
        <v>387</v>
      </c>
      <c r="AG14" s="4">
        <v>281</v>
      </c>
      <c r="AH14" s="4">
        <v>258</v>
      </c>
      <c r="AI14" s="4">
        <v>240</v>
      </c>
      <c r="AJ14" s="4">
        <v>227</v>
      </c>
      <c r="AK14" s="4">
        <v>183</v>
      </c>
      <c r="AL14" s="4">
        <v>161</v>
      </c>
      <c r="AM14" s="4">
        <v>137</v>
      </c>
      <c r="AN14" s="4">
        <v>126</v>
      </c>
      <c r="AO14" s="4">
        <v>115</v>
      </c>
      <c r="AP14" s="4">
        <v>105</v>
      </c>
      <c r="AQ14" s="4">
        <v>97</v>
      </c>
      <c r="AR14" s="4">
        <v>90</v>
      </c>
      <c r="AS14" s="4">
        <v>88</v>
      </c>
      <c r="AT14" s="4">
        <v>84</v>
      </c>
      <c r="AU14" s="4">
        <v>77</v>
      </c>
      <c r="AV14" s="4">
        <v>77</v>
      </c>
      <c r="AW14" s="4">
        <v>70</v>
      </c>
    </row>
    <row r="15" spans="1:49" x14ac:dyDescent="0.25">
      <c r="B15" s="3" t="s">
        <v>267</v>
      </c>
      <c r="C15" s="3"/>
      <c r="D15" s="4">
        <v>23</v>
      </c>
      <c r="E15" s="4">
        <v>14</v>
      </c>
      <c r="F15" s="4">
        <v>14</v>
      </c>
      <c r="G15" s="4">
        <v>18</v>
      </c>
      <c r="H15" s="4">
        <v>13</v>
      </c>
      <c r="I15" s="4">
        <v>14</v>
      </c>
      <c r="J15" s="4">
        <v>11</v>
      </c>
      <c r="K15" s="4">
        <v>14</v>
      </c>
      <c r="L15" s="4">
        <v>11</v>
      </c>
      <c r="M15" s="8" t="s">
        <v>128</v>
      </c>
      <c r="N15" s="4">
        <v>8</v>
      </c>
      <c r="O15" s="4">
        <v>8</v>
      </c>
      <c r="P15" s="4">
        <v>6</v>
      </c>
      <c r="Q15" s="4">
        <v>9</v>
      </c>
      <c r="R15" s="8" t="s">
        <v>128</v>
      </c>
      <c r="S15" s="4">
        <v>7</v>
      </c>
      <c r="T15" s="4">
        <v>9</v>
      </c>
      <c r="U15" s="8" t="s">
        <v>128</v>
      </c>
      <c r="V15" s="4">
        <v>13</v>
      </c>
      <c r="W15" s="8" t="s">
        <v>128</v>
      </c>
      <c r="AB15" s="3" t="s">
        <v>259</v>
      </c>
      <c r="AC15" s="4">
        <v>314</v>
      </c>
      <c r="AD15" s="4">
        <v>299</v>
      </c>
      <c r="AE15" s="4">
        <v>430</v>
      </c>
      <c r="AF15" s="4">
        <v>407</v>
      </c>
      <c r="AG15" s="4">
        <v>335</v>
      </c>
      <c r="AH15" s="4">
        <v>357</v>
      </c>
      <c r="AI15" s="4">
        <v>355</v>
      </c>
      <c r="AJ15" s="4">
        <v>353</v>
      </c>
      <c r="AK15" s="4">
        <v>371</v>
      </c>
      <c r="AL15" s="4">
        <v>376</v>
      </c>
      <c r="AM15" s="4">
        <v>361</v>
      </c>
      <c r="AN15" s="4">
        <v>376</v>
      </c>
      <c r="AO15" s="4">
        <v>371</v>
      </c>
      <c r="AP15" s="4">
        <v>358</v>
      </c>
      <c r="AQ15" s="4">
        <v>347</v>
      </c>
      <c r="AR15" s="4">
        <v>328</v>
      </c>
      <c r="AS15" s="4">
        <v>319</v>
      </c>
      <c r="AT15" s="4">
        <v>320</v>
      </c>
      <c r="AU15" s="4">
        <v>323</v>
      </c>
      <c r="AV15" s="4">
        <v>322</v>
      </c>
      <c r="AW15" s="4">
        <v>321</v>
      </c>
    </row>
    <row r="16" spans="1:49" x14ac:dyDescent="0.25">
      <c r="B16" s="3" t="s">
        <v>268</v>
      </c>
      <c r="C16" s="3"/>
      <c r="D16" s="4">
        <v>35</v>
      </c>
      <c r="E16" s="4">
        <v>25</v>
      </c>
      <c r="F16" s="4">
        <v>19</v>
      </c>
      <c r="G16" s="4">
        <v>28</v>
      </c>
      <c r="H16" s="4">
        <v>20</v>
      </c>
      <c r="I16" s="4">
        <v>22</v>
      </c>
      <c r="J16" s="4">
        <v>14</v>
      </c>
      <c r="K16" s="4">
        <v>18</v>
      </c>
      <c r="L16" s="4">
        <v>17</v>
      </c>
      <c r="M16" s="8" t="s">
        <v>128</v>
      </c>
      <c r="N16" s="4">
        <v>17</v>
      </c>
      <c r="O16" s="4">
        <v>16</v>
      </c>
      <c r="P16" s="4">
        <v>7</v>
      </c>
      <c r="Q16" s="4">
        <v>13</v>
      </c>
      <c r="R16" s="8" t="s">
        <v>128</v>
      </c>
      <c r="S16" s="8" t="s">
        <v>128</v>
      </c>
      <c r="T16" s="4">
        <v>14</v>
      </c>
      <c r="U16" s="8" t="s">
        <v>128</v>
      </c>
      <c r="V16" s="4">
        <v>18</v>
      </c>
      <c r="W16" s="4">
        <v>6</v>
      </c>
      <c r="AB16" s="3" t="s">
        <v>260</v>
      </c>
      <c r="AC16" s="4">
        <v>724</v>
      </c>
      <c r="AD16" s="4">
        <v>684</v>
      </c>
      <c r="AE16" s="4">
        <v>815</v>
      </c>
      <c r="AF16" s="4">
        <v>762</v>
      </c>
      <c r="AG16" s="4">
        <v>614</v>
      </c>
      <c r="AH16" s="4">
        <v>615</v>
      </c>
      <c r="AI16" s="4">
        <v>591</v>
      </c>
      <c r="AJ16" s="4">
        <v>579</v>
      </c>
      <c r="AK16" s="4">
        <v>552</v>
      </c>
      <c r="AL16" s="4">
        <v>536</v>
      </c>
      <c r="AM16" s="4">
        <v>497</v>
      </c>
      <c r="AN16" s="4">
        <v>501</v>
      </c>
      <c r="AO16" s="4">
        <v>484</v>
      </c>
      <c r="AP16" s="4">
        <v>461</v>
      </c>
      <c r="AQ16" s="4">
        <v>443</v>
      </c>
      <c r="AR16" s="4">
        <v>417</v>
      </c>
      <c r="AS16" s="4">
        <v>406</v>
      </c>
      <c r="AT16" s="4">
        <v>403</v>
      </c>
      <c r="AU16" s="4">
        <v>400</v>
      </c>
      <c r="AV16" s="4">
        <v>399</v>
      </c>
      <c r="AW16" s="4">
        <v>391</v>
      </c>
    </row>
    <row r="17" spans="2:49" x14ac:dyDescent="0.25">
      <c r="B17" s="3" t="s">
        <v>269</v>
      </c>
      <c r="C17" s="3"/>
      <c r="D17" s="4">
        <v>57</v>
      </c>
      <c r="E17" s="8" t="s">
        <v>128</v>
      </c>
      <c r="F17" s="4">
        <v>30</v>
      </c>
      <c r="G17" s="4">
        <v>32</v>
      </c>
      <c r="H17" s="4">
        <v>20</v>
      </c>
      <c r="I17" s="4">
        <v>24</v>
      </c>
      <c r="J17" s="4">
        <v>16</v>
      </c>
      <c r="K17" s="4">
        <v>22</v>
      </c>
      <c r="L17" s="4">
        <v>22</v>
      </c>
      <c r="M17" s="4">
        <v>14</v>
      </c>
      <c r="N17" s="4">
        <v>20</v>
      </c>
      <c r="O17" s="4">
        <v>18</v>
      </c>
      <c r="P17" s="8" t="s">
        <v>128</v>
      </c>
      <c r="Q17" s="4">
        <v>19</v>
      </c>
      <c r="R17" s="8" t="s">
        <v>128</v>
      </c>
      <c r="S17" s="8" t="s">
        <v>128</v>
      </c>
      <c r="T17" s="4">
        <v>16</v>
      </c>
      <c r="U17" s="8" t="s">
        <v>128</v>
      </c>
      <c r="V17" s="4">
        <v>22</v>
      </c>
      <c r="W17" s="8" t="s">
        <v>128</v>
      </c>
      <c r="AB17" s="3" t="s">
        <v>538</v>
      </c>
      <c r="AC17" s="4">
        <v>834</v>
      </c>
      <c r="AD17" s="4">
        <v>789</v>
      </c>
      <c r="AE17" s="4">
        <v>908</v>
      </c>
      <c r="AF17" s="4">
        <v>825</v>
      </c>
      <c r="AG17" s="4">
        <v>723</v>
      </c>
      <c r="AH17" s="4">
        <v>739</v>
      </c>
      <c r="AI17" s="4">
        <v>699</v>
      </c>
      <c r="AJ17" s="4">
        <v>666</v>
      </c>
      <c r="AK17" s="4">
        <v>642</v>
      </c>
      <c r="AL17" s="4">
        <v>615</v>
      </c>
      <c r="AM17" s="4">
        <v>581</v>
      </c>
      <c r="AN17" s="4">
        <v>587</v>
      </c>
      <c r="AO17" s="4">
        <v>553</v>
      </c>
      <c r="AP17" s="4">
        <v>516</v>
      </c>
      <c r="AQ17" s="4">
        <v>517</v>
      </c>
      <c r="AR17" s="4">
        <v>490</v>
      </c>
      <c r="AS17" s="4">
        <v>473</v>
      </c>
      <c r="AT17" s="4">
        <v>471</v>
      </c>
      <c r="AU17" s="4">
        <v>461</v>
      </c>
      <c r="AV17" s="4">
        <v>466</v>
      </c>
      <c r="AW17" s="4">
        <v>448</v>
      </c>
    </row>
    <row r="18" spans="2:49" x14ac:dyDescent="0.25">
      <c r="B18" s="3" t="s">
        <v>270</v>
      </c>
      <c r="C18" s="3"/>
      <c r="D18" s="4">
        <v>25</v>
      </c>
      <c r="E18" s="4">
        <v>20</v>
      </c>
      <c r="F18" s="4">
        <v>14</v>
      </c>
      <c r="G18" s="4">
        <v>15</v>
      </c>
      <c r="H18" s="4">
        <v>14</v>
      </c>
      <c r="I18" s="4">
        <v>12</v>
      </c>
      <c r="J18" s="4">
        <v>13</v>
      </c>
      <c r="K18" s="4">
        <v>15</v>
      </c>
      <c r="L18" s="4">
        <v>12</v>
      </c>
      <c r="M18" s="8" t="s">
        <v>128</v>
      </c>
      <c r="N18" s="4">
        <v>12</v>
      </c>
      <c r="O18" s="4">
        <v>13</v>
      </c>
      <c r="P18" s="4">
        <v>9</v>
      </c>
      <c r="Q18" s="4">
        <v>7</v>
      </c>
      <c r="R18" s="8" t="s">
        <v>128</v>
      </c>
      <c r="S18" s="4">
        <v>7</v>
      </c>
      <c r="T18" s="4">
        <v>7</v>
      </c>
      <c r="U18" s="8" t="s">
        <v>128</v>
      </c>
      <c r="V18" s="4">
        <v>18</v>
      </c>
      <c r="W18" s="4">
        <v>4</v>
      </c>
      <c r="AB18" s="3" t="s">
        <v>539</v>
      </c>
      <c r="AC18" s="4">
        <v>770</v>
      </c>
      <c r="AD18" s="4">
        <v>737</v>
      </c>
      <c r="AE18" s="4">
        <v>756</v>
      </c>
      <c r="AF18" s="4">
        <v>776</v>
      </c>
      <c r="AG18" s="4">
        <v>686</v>
      </c>
      <c r="AH18" s="4">
        <v>657</v>
      </c>
      <c r="AI18" s="4">
        <v>640</v>
      </c>
      <c r="AJ18" s="4">
        <v>595</v>
      </c>
      <c r="AK18" s="4">
        <v>593</v>
      </c>
      <c r="AL18" s="4">
        <v>557</v>
      </c>
      <c r="AM18" s="4">
        <v>524</v>
      </c>
      <c r="AN18" s="4">
        <v>507</v>
      </c>
      <c r="AO18" s="4">
        <v>498</v>
      </c>
      <c r="AP18" s="4">
        <v>474</v>
      </c>
      <c r="AQ18" s="4">
        <v>444</v>
      </c>
      <c r="AR18" s="4">
        <v>422</v>
      </c>
      <c r="AS18" s="4">
        <v>425</v>
      </c>
      <c r="AT18" s="4">
        <v>420</v>
      </c>
      <c r="AU18" s="4">
        <v>418</v>
      </c>
      <c r="AV18" s="4">
        <v>415</v>
      </c>
      <c r="AW18" s="4">
        <v>403</v>
      </c>
    </row>
    <row r="19" spans="2:49" x14ac:dyDescent="0.25">
      <c r="B19" s="3" t="s">
        <v>271</v>
      </c>
      <c r="C19" s="3"/>
      <c r="D19" s="8" t="s">
        <v>128</v>
      </c>
      <c r="E19" s="8" t="s">
        <v>128</v>
      </c>
      <c r="F19" s="8" t="s">
        <v>128</v>
      </c>
      <c r="G19" s="8" t="s">
        <v>128</v>
      </c>
      <c r="H19" s="8" t="s">
        <v>128</v>
      </c>
      <c r="I19" s="8" t="s">
        <v>128</v>
      </c>
      <c r="J19" s="8" t="s">
        <v>128</v>
      </c>
      <c r="K19" s="8" t="s">
        <v>128</v>
      </c>
      <c r="L19" s="8" t="s">
        <v>128</v>
      </c>
      <c r="M19" s="8" t="s">
        <v>128</v>
      </c>
      <c r="N19" s="4">
        <v>28</v>
      </c>
      <c r="O19" s="4">
        <v>22</v>
      </c>
      <c r="P19" s="8" t="s">
        <v>128</v>
      </c>
      <c r="Q19" s="4">
        <v>26</v>
      </c>
      <c r="R19" s="4">
        <v>55</v>
      </c>
      <c r="S19" s="8" t="s">
        <v>128</v>
      </c>
      <c r="T19" s="4">
        <v>23</v>
      </c>
      <c r="U19" s="4">
        <v>32</v>
      </c>
      <c r="V19" s="4">
        <v>25</v>
      </c>
      <c r="W19" s="8" t="s">
        <v>128</v>
      </c>
      <c r="AB19" s="3" t="s">
        <v>540</v>
      </c>
      <c r="AC19" s="4">
        <v>907</v>
      </c>
      <c r="AD19" s="4">
        <v>820</v>
      </c>
      <c r="AE19" s="4">
        <v>993</v>
      </c>
      <c r="AF19" s="4">
        <v>899</v>
      </c>
      <c r="AG19" s="4">
        <v>781</v>
      </c>
      <c r="AH19" s="4">
        <v>778</v>
      </c>
      <c r="AI19" s="4">
        <v>746</v>
      </c>
      <c r="AJ19" s="4">
        <v>718</v>
      </c>
      <c r="AK19" s="4">
        <v>691</v>
      </c>
      <c r="AL19" s="4">
        <v>670</v>
      </c>
      <c r="AM19" s="4">
        <v>626</v>
      </c>
      <c r="AN19" s="4">
        <v>640</v>
      </c>
      <c r="AO19" s="4">
        <v>605</v>
      </c>
      <c r="AP19" s="4">
        <v>573</v>
      </c>
      <c r="AQ19" s="4">
        <v>568</v>
      </c>
      <c r="AR19" s="4">
        <v>531</v>
      </c>
      <c r="AS19" s="4">
        <v>516</v>
      </c>
      <c r="AT19" s="4">
        <v>511</v>
      </c>
      <c r="AU19" s="4">
        <v>509</v>
      </c>
      <c r="AV19" s="4">
        <v>513</v>
      </c>
      <c r="AW19" s="4">
        <v>489</v>
      </c>
    </row>
    <row r="20" spans="2:49" x14ac:dyDescent="0.25">
      <c r="AB20" s="3" t="s">
        <v>541</v>
      </c>
      <c r="AC20" s="4">
        <v>88</v>
      </c>
      <c r="AD20" s="4">
        <v>86</v>
      </c>
      <c r="AE20" s="8" t="s">
        <v>128</v>
      </c>
      <c r="AF20" s="8" t="s">
        <v>128</v>
      </c>
      <c r="AG20" s="4">
        <v>85</v>
      </c>
      <c r="AH20" s="8" t="s">
        <v>128</v>
      </c>
      <c r="AI20" s="4">
        <v>73</v>
      </c>
      <c r="AJ20" s="8" t="s">
        <v>128</v>
      </c>
      <c r="AK20" s="4">
        <v>97</v>
      </c>
      <c r="AL20" s="8" t="s">
        <v>128</v>
      </c>
      <c r="AM20" s="8" t="s">
        <v>128</v>
      </c>
      <c r="AN20" s="4">
        <v>69</v>
      </c>
      <c r="AO20" s="8" t="s">
        <v>128</v>
      </c>
      <c r="AP20" s="8" t="s">
        <v>128</v>
      </c>
      <c r="AQ20" s="4">
        <v>86</v>
      </c>
      <c r="AR20" s="8" t="s">
        <v>128</v>
      </c>
      <c r="AS20" s="8" t="s">
        <v>128</v>
      </c>
      <c r="AT20" s="4">
        <v>97</v>
      </c>
      <c r="AU20" s="8" t="s">
        <v>128</v>
      </c>
      <c r="AV20" s="8" t="s">
        <v>128</v>
      </c>
      <c r="AW20" s="8" t="s">
        <v>128</v>
      </c>
    </row>
    <row r="21" spans="2:49" x14ac:dyDescent="0.25">
      <c r="B21" s="3" t="s">
        <v>272</v>
      </c>
      <c r="C21" s="3"/>
      <c r="D21" s="4">
        <v>194</v>
      </c>
      <c r="E21" s="4">
        <v>175</v>
      </c>
      <c r="F21" s="4">
        <v>88</v>
      </c>
      <c r="G21" s="4">
        <v>179</v>
      </c>
      <c r="H21" s="4">
        <v>148</v>
      </c>
      <c r="I21" s="4">
        <v>165</v>
      </c>
      <c r="J21" s="4">
        <v>163</v>
      </c>
      <c r="K21" s="4">
        <v>146</v>
      </c>
      <c r="L21" s="4">
        <v>140</v>
      </c>
      <c r="M21" s="4">
        <v>73</v>
      </c>
      <c r="N21" s="4">
        <v>134</v>
      </c>
      <c r="O21" s="4">
        <v>101</v>
      </c>
      <c r="P21" s="4">
        <v>108</v>
      </c>
      <c r="Q21" s="4">
        <v>141</v>
      </c>
      <c r="R21" s="4">
        <v>91</v>
      </c>
      <c r="S21" s="4">
        <v>81</v>
      </c>
      <c r="T21" s="4">
        <v>102</v>
      </c>
      <c r="U21" s="4">
        <v>56</v>
      </c>
      <c r="V21" s="8" t="s">
        <v>128</v>
      </c>
      <c r="W21" s="4">
        <v>59</v>
      </c>
      <c r="AB21" s="3" t="s">
        <v>542</v>
      </c>
      <c r="AC21" s="4">
        <v>115</v>
      </c>
      <c r="AD21" s="4">
        <v>123</v>
      </c>
      <c r="AE21" s="8" t="s">
        <v>128</v>
      </c>
      <c r="AF21" s="8" t="s">
        <v>128</v>
      </c>
      <c r="AG21" s="4">
        <v>127</v>
      </c>
      <c r="AH21" s="8" t="s">
        <v>128</v>
      </c>
      <c r="AI21" s="4">
        <v>122</v>
      </c>
      <c r="AJ21" s="8" t="s">
        <v>128</v>
      </c>
      <c r="AK21" s="4">
        <v>130</v>
      </c>
      <c r="AL21" s="8" t="s">
        <v>128</v>
      </c>
      <c r="AM21" s="8" t="s">
        <v>128</v>
      </c>
      <c r="AN21" s="4">
        <v>158</v>
      </c>
      <c r="AO21" s="8" t="s">
        <v>128</v>
      </c>
      <c r="AP21" s="8" t="s">
        <v>128</v>
      </c>
      <c r="AQ21" s="4">
        <v>139</v>
      </c>
      <c r="AR21" s="8" t="s">
        <v>128</v>
      </c>
      <c r="AS21" s="8" t="s">
        <v>128</v>
      </c>
      <c r="AT21" s="4">
        <v>114</v>
      </c>
      <c r="AU21" s="8" t="s">
        <v>128</v>
      </c>
      <c r="AV21" s="8" t="s">
        <v>128</v>
      </c>
      <c r="AW21" s="8" t="s">
        <v>128</v>
      </c>
    </row>
    <row r="22" spans="2:49" x14ac:dyDescent="0.25">
      <c r="B22" s="3" t="s">
        <v>273</v>
      </c>
      <c r="C22" s="3"/>
      <c r="D22" s="4">
        <v>20</v>
      </c>
      <c r="E22" s="8" t="s">
        <v>128</v>
      </c>
      <c r="F22" s="8" t="s">
        <v>128</v>
      </c>
      <c r="G22" s="4">
        <v>17</v>
      </c>
      <c r="H22" s="8" t="s">
        <v>128</v>
      </c>
      <c r="I22" s="4">
        <v>12</v>
      </c>
      <c r="J22" s="8" t="s">
        <v>128</v>
      </c>
      <c r="K22" s="4">
        <v>17</v>
      </c>
      <c r="L22" s="8" t="s">
        <v>128</v>
      </c>
      <c r="M22" s="8" t="s">
        <v>128</v>
      </c>
      <c r="N22" s="4">
        <v>19</v>
      </c>
      <c r="O22" s="8" t="s">
        <v>128</v>
      </c>
      <c r="P22" s="8" t="s">
        <v>128</v>
      </c>
      <c r="Q22" s="4">
        <v>21</v>
      </c>
      <c r="R22" s="8" t="s">
        <v>128</v>
      </c>
      <c r="S22" s="8" t="s">
        <v>128</v>
      </c>
      <c r="T22" s="4">
        <v>21</v>
      </c>
      <c r="U22" s="8" t="s">
        <v>128</v>
      </c>
      <c r="V22" s="8" t="s">
        <v>128</v>
      </c>
      <c r="W22" s="8" t="s">
        <v>128</v>
      </c>
      <c r="AB22" s="3" t="s">
        <v>543</v>
      </c>
      <c r="AC22" s="4">
        <v>42</v>
      </c>
      <c r="AD22" s="4">
        <v>42</v>
      </c>
      <c r="AE22" s="8" t="s">
        <v>128</v>
      </c>
      <c r="AF22" s="8" t="s">
        <v>128</v>
      </c>
      <c r="AG22" s="4">
        <v>41</v>
      </c>
      <c r="AH22" s="8" t="s">
        <v>128</v>
      </c>
      <c r="AI22" s="4">
        <v>40</v>
      </c>
      <c r="AJ22" s="8" t="s">
        <v>128</v>
      </c>
      <c r="AK22" s="4">
        <v>40</v>
      </c>
      <c r="AL22" s="8" t="s">
        <v>128</v>
      </c>
      <c r="AM22" s="8" t="s">
        <v>128</v>
      </c>
      <c r="AN22" s="4">
        <v>54</v>
      </c>
      <c r="AO22" s="8" t="s">
        <v>128</v>
      </c>
      <c r="AP22" s="8" t="s">
        <v>128</v>
      </c>
      <c r="AQ22" s="4">
        <v>55</v>
      </c>
      <c r="AR22" s="8" t="s">
        <v>128</v>
      </c>
      <c r="AS22" s="8" t="s">
        <v>128</v>
      </c>
      <c r="AT22" s="4">
        <v>52</v>
      </c>
      <c r="AU22" s="8" t="s">
        <v>128</v>
      </c>
      <c r="AV22" s="8" t="s">
        <v>128</v>
      </c>
      <c r="AW22" s="8" t="s">
        <v>128</v>
      </c>
    </row>
    <row r="23" spans="2:49" x14ac:dyDescent="0.25">
      <c r="B23" s="3" t="s">
        <v>274</v>
      </c>
      <c r="C23" s="3"/>
      <c r="D23" s="8" t="s">
        <v>128</v>
      </c>
      <c r="E23" s="8" t="s">
        <v>128</v>
      </c>
      <c r="F23" s="8" t="s">
        <v>128</v>
      </c>
      <c r="G23" s="4">
        <v>5</v>
      </c>
      <c r="H23" s="8" t="s">
        <v>128</v>
      </c>
      <c r="I23" s="4">
        <v>3</v>
      </c>
      <c r="J23" s="8" t="s">
        <v>128</v>
      </c>
      <c r="K23" s="4">
        <v>9</v>
      </c>
      <c r="L23" s="8" t="s">
        <v>128</v>
      </c>
      <c r="M23" s="8" t="s">
        <v>128</v>
      </c>
      <c r="N23" s="4">
        <v>3</v>
      </c>
      <c r="O23" s="8" t="s">
        <v>128</v>
      </c>
      <c r="P23" s="8" t="s">
        <v>128</v>
      </c>
      <c r="Q23" s="4">
        <v>5</v>
      </c>
      <c r="R23" s="8" t="s">
        <v>128</v>
      </c>
      <c r="S23" s="8" t="s">
        <v>128</v>
      </c>
      <c r="T23" s="4">
        <v>5</v>
      </c>
      <c r="U23" s="8" t="s">
        <v>128</v>
      </c>
      <c r="V23" s="8" t="s">
        <v>128</v>
      </c>
      <c r="W23" s="8" t="s">
        <v>128</v>
      </c>
      <c r="AB23" s="3" t="s">
        <v>544</v>
      </c>
      <c r="AC23" s="4">
        <v>25</v>
      </c>
      <c r="AD23" s="4">
        <v>24</v>
      </c>
      <c r="AE23" s="8" t="s">
        <v>128</v>
      </c>
      <c r="AF23" s="8" t="s">
        <v>128</v>
      </c>
      <c r="AG23" s="4">
        <v>28</v>
      </c>
      <c r="AH23" s="8" t="s">
        <v>128</v>
      </c>
      <c r="AI23" s="4">
        <v>27</v>
      </c>
      <c r="AJ23" s="8" t="s">
        <v>128</v>
      </c>
      <c r="AK23" s="4">
        <v>32</v>
      </c>
      <c r="AL23" s="8" t="s">
        <v>128</v>
      </c>
      <c r="AM23" s="8" t="s">
        <v>128</v>
      </c>
      <c r="AN23" s="4">
        <v>43</v>
      </c>
      <c r="AO23" s="8" t="s">
        <v>128</v>
      </c>
      <c r="AP23" s="8" t="s">
        <v>128</v>
      </c>
      <c r="AQ23" s="4">
        <v>35</v>
      </c>
      <c r="AR23" s="8" t="s">
        <v>128</v>
      </c>
      <c r="AS23" s="8" t="s">
        <v>128</v>
      </c>
      <c r="AT23" s="4">
        <v>32</v>
      </c>
      <c r="AU23" s="8" t="s">
        <v>128</v>
      </c>
      <c r="AV23" s="8" t="s">
        <v>128</v>
      </c>
      <c r="AW23" s="8" t="s">
        <v>128</v>
      </c>
    </row>
    <row r="24" spans="2:49" x14ac:dyDescent="0.25">
      <c r="B24" s="3" t="s">
        <v>275</v>
      </c>
      <c r="C24" s="3"/>
      <c r="D24" s="8" t="s">
        <v>128</v>
      </c>
      <c r="E24" s="8" t="s">
        <v>128</v>
      </c>
      <c r="F24" s="8" t="s">
        <v>128</v>
      </c>
      <c r="G24" s="4">
        <v>42</v>
      </c>
      <c r="H24" s="8" t="s">
        <v>128</v>
      </c>
      <c r="I24" s="4">
        <v>11</v>
      </c>
      <c r="J24" s="8" t="s">
        <v>128</v>
      </c>
      <c r="K24" s="4">
        <v>6</v>
      </c>
      <c r="L24" s="8" t="s">
        <v>128</v>
      </c>
      <c r="M24" s="8" t="s">
        <v>128</v>
      </c>
      <c r="N24" s="4">
        <v>4</v>
      </c>
      <c r="O24" s="8" t="s">
        <v>128</v>
      </c>
      <c r="P24" s="8" t="s">
        <v>128</v>
      </c>
      <c r="Q24" s="4">
        <v>5</v>
      </c>
      <c r="R24" s="8" t="s">
        <v>128</v>
      </c>
      <c r="S24" s="8" t="s">
        <v>128</v>
      </c>
      <c r="T24" s="8" t="s">
        <v>128</v>
      </c>
      <c r="U24" s="8" t="s">
        <v>128</v>
      </c>
      <c r="V24" s="8" t="s">
        <v>128</v>
      </c>
      <c r="W24" s="8" t="s">
        <v>128</v>
      </c>
      <c r="AB24" s="3" t="s">
        <v>545</v>
      </c>
      <c r="AC24" s="4">
        <v>270</v>
      </c>
      <c r="AD24" s="4">
        <v>275</v>
      </c>
      <c r="AE24" s="8" t="s">
        <v>128</v>
      </c>
      <c r="AF24" s="8" t="s">
        <v>128</v>
      </c>
      <c r="AG24" s="4">
        <v>281</v>
      </c>
      <c r="AH24" s="8" t="s">
        <v>128</v>
      </c>
      <c r="AI24" s="4">
        <v>262</v>
      </c>
      <c r="AJ24" s="8" t="s">
        <v>128</v>
      </c>
      <c r="AK24" s="4">
        <v>299</v>
      </c>
      <c r="AL24" s="8" t="s">
        <v>128</v>
      </c>
      <c r="AM24" s="8" t="s">
        <v>128</v>
      </c>
      <c r="AN24" s="4">
        <v>324</v>
      </c>
      <c r="AO24" s="8" t="s">
        <v>128</v>
      </c>
      <c r="AP24" s="8" t="s">
        <v>128</v>
      </c>
      <c r="AQ24" s="4">
        <v>315</v>
      </c>
      <c r="AR24" s="4">
        <v>307</v>
      </c>
      <c r="AS24" s="4">
        <v>319</v>
      </c>
      <c r="AT24" s="4">
        <v>295</v>
      </c>
      <c r="AU24" s="4">
        <v>313</v>
      </c>
      <c r="AV24" s="4">
        <v>280</v>
      </c>
      <c r="AW24" s="4">
        <v>310</v>
      </c>
    </row>
    <row r="25" spans="2:49" x14ac:dyDescent="0.25">
      <c r="AB25" s="3" t="s">
        <v>546</v>
      </c>
      <c r="AC25" s="8" t="s">
        <v>128</v>
      </c>
      <c r="AD25" s="8" t="s">
        <v>128</v>
      </c>
      <c r="AE25" s="8" t="s">
        <v>128</v>
      </c>
      <c r="AF25" s="8" t="s">
        <v>128</v>
      </c>
      <c r="AG25" s="8" t="s">
        <v>128</v>
      </c>
      <c r="AH25" s="8" t="s">
        <v>128</v>
      </c>
      <c r="AI25" s="8" t="s">
        <v>128</v>
      </c>
      <c r="AJ25" s="8" t="s">
        <v>128</v>
      </c>
      <c r="AK25" s="4">
        <v>12</v>
      </c>
      <c r="AL25" s="8" t="s">
        <v>128</v>
      </c>
      <c r="AM25" s="8" t="s">
        <v>128</v>
      </c>
      <c r="AN25" s="4">
        <v>13</v>
      </c>
      <c r="AO25" s="8" t="s">
        <v>128</v>
      </c>
      <c r="AP25" s="8" t="s">
        <v>128</v>
      </c>
      <c r="AQ25" s="4">
        <v>9</v>
      </c>
      <c r="AR25" s="8" t="s">
        <v>128</v>
      </c>
      <c r="AS25" s="8" t="s">
        <v>128</v>
      </c>
      <c r="AT25" s="4">
        <v>10</v>
      </c>
      <c r="AU25" s="8" t="s">
        <v>128</v>
      </c>
      <c r="AV25" s="8" t="s">
        <v>128</v>
      </c>
      <c r="AW25" s="8" t="s">
        <v>128</v>
      </c>
    </row>
    <row r="26" spans="2:49" x14ac:dyDescent="0.25">
      <c r="B26" s="3" t="s">
        <v>276</v>
      </c>
      <c r="C26" s="3"/>
      <c r="D26" s="4">
        <v>549</v>
      </c>
      <c r="E26" s="8" t="s">
        <v>128</v>
      </c>
      <c r="F26" s="8" t="s">
        <v>128</v>
      </c>
      <c r="G26" s="4">
        <v>574</v>
      </c>
      <c r="H26" s="8" t="s">
        <v>128</v>
      </c>
      <c r="I26" s="8" t="s">
        <v>128</v>
      </c>
      <c r="J26" s="8" t="s">
        <v>128</v>
      </c>
      <c r="K26" s="8" t="s">
        <v>128</v>
      </c>
      <c r="L26" s="8" t="s">
        <v>128</v>
      </c>
      <c r="M26" s="8" t="s">
        <v>128</v>
      </c>
      <c r="N26" s="4">
        <v>630</v>
      </c>
      <c r="O26" s="8" t="s">
        <v>128</v>
      </c>
      <c r="P26" s="8" t="s">
        <v>128</v>
      </c>
      <c r="Q26" s="4">
        <v>584</v>
      </c>
      <c r="R26" s="8" t="s">
        <v>128</v>
      </c>
      <c r="S26" s="8" t="s">
        <v>128</v>
      </c>
      <c r="T26" s="4">
        <v>545</v>
      </c>
      <c r="U26" s="8" t="s">
        <v>128</v>
      </c>
      <c r="V26" s="8" t="s">
        <v>128</v>
      </c>
      <c r="W26" s="8" t="s">
        <v>128</v>
      </c>
      <c r="AB26" s="3" t="s">
        <v>547</v>
      </c>
      <c r="AC26" s="8" t="s">
        <v>128</v>
      </c>
      <c r="AD26" s="8" t="s">
        <v>128</v>
      </c>
      <c r="AE26" s="8" t="s">
        <v>128</v>
      </c>
      <c r="AF26" s="8" t="s">
        <v>128</v>
      </c>
      <c r="AG26" s="8" t="s">
        <v>128</v>
      </c>
      <c r="AH26" s="8" t="s">
        <v>128</v>
      </c>
      <c r="AI26" s="8" t="s">
        <v>128</v>
      </c>
      <c r="AJ26" s="8" t="s">
        <v>128</v>
      </c>
      <c r="AK26" s="4">
        <v>3</v>
      </c>
      <c r="AL26" s="8" t="s">
        <v>128</v>
      </c>
      <c r="AM26" s="8" t="s">
        <v>128</v>
      </c>
      <c r="AN26" s="8" t="s">
        <v>128</v>
      </c>
      <c r="AO26" s="8" t="s">
        <v>128</v>
      </c>
      <c r="AP26" s="8" t="s">
        <v>128</v>
      </c>
      <c r="AQ26" s="8" t="s">
        <v>128</v>
      </c>
      <c r="AR26" s="8" t="s">
        <v>128</v>
      </c>
      <c r="AS26" s="8" t="s">
        <v>128</v>
      </c>
      <c r="AT26" s="8" t="s">
        <v>128</v>
      </c>
      <c r="AU26" s="8" t="s">
        <v>128</v>
      </c>
      <c r="AV26" s="8" t="s">
        <v>128</v>
      </c>
      <c r="AW26" s="8" t="s">
        <v>128</v>
      </c>
    </row>
    <row r="27" spans="2:49" x14ac:dyDescent="0.25">
      <c r="AB27" s="3" t="s">
        <v>548</v>
      </c>
      <c r="AC27" s="8" t="s">
        <v>128</v>
      </c>
      <c r="AD27" s="8" t="s">
        <v>128</v>
      </c>
      <c r="AE27" s="8" t="s">
        <v>128</v>
      </c>
      <c r="AF27" s="8" t="s">
        <v>128</v>
      </c>
      <c r="AG27" s="8" t="s">
        <v>128</v>
      </c>
      <c r="AH27" s="8" t="s">
        <v>128</v>
      </c>
      <c r="AI27" s="8" t="s">
        <v>128</v>
      </c>
      <c r="AJ27" s="8" t="s">
        <v>128</v>
      </c>
      <c r="AK27" s="8" t="s">
        <v>128</v>
      </c>
      <c r="AL27" s="8" t="s">
        <v>128</v>
      </c>
      <c r="AM27" s="8" t="s">
        <v>128</v>
      </c>
      <c r="AN27" s="8" t="s">
        <v>128</v>
      </c>
      <c r="AO27" s="8" t="s">
        <v>128</v>
      </c>
      <c r="AP27" s="8" t="s">
        <v>128</v>
      </c>
      <c r="AQ27" s="8" t="s">
        <v>128</v>
      </c>
      <c r="AR27" s="8" t="s">
        <v>128</v>
      </c>
      <c r="AS27" s="8" t="s">
        <v>128</v>
      </c>
      <c r="AT27" s="4">
        <v>0</v>
      </c>
      <c r="AU27" s="8" t="s">
        <v>128</v>
      </c>
      <c r="AV27" s="8" t="s">
        <v>128</v>
      </c>
      <c r="AW27" s="8" t="s">
        <v>128</v>
      </c>
    </row>
    <row r="28" spans="2:49" x14ac:dyDescent="0.25">
      <c r="AB28" s="3" t="s">
        <v>549</v>
      </c>
      <c r="AC28" s="8" t="s">
        <v>128</v>
      </c>
      <c r="AD28" s="8" t="s">
        <v>128</v>
      </c>
      <c r="AE28" s="8" t="s">
        <v>128</v>
      </c>
      <c r="AF28" s="8" t="s">
        <v>128</v>
      </c>
      <c r="AG28" s="8" t="s">
        <v>128</v>
      </c>
      <c r="AH28" s="8" t="s">
        <v>128</v>
      </c>
      <c r="AI28" s="8" t="s">
        <v>128</v>
      </c>
      <c r="AJ28" s="8" t="s">
        <v>128</v>
      </c>
      <c r="AK28" s="8" t="s">
        <v>128</v>
      </c>
      <c r="AL28" s="8" t="s">
        <v>128</v>
      </c>
      <c r="AM28" s="8" t="s">
        <v>128</v>
      </c>
      <c r="AN28" s="8" t="s">
        <v>128</v>
      </c>
      <c r="AO28" s="8" t="s">
        <v>128</v>
      </c>
      <c r="AP28" s="8" t="s">
        <v>128</v>
      </c>
      <c r="AQ28" s="8" t="s">
        <v>128</v>
      </c>
      <c r="AR28" s="8" t="s">
        <v>128</v>
      </c>
      <c r="AS28" s="8" t="s">
        <v>128</v>
      </c>
      <c r="AT28" s="8" t="s">
        <v>128</v>
      </c>
      <c r="AU28" s="8" t="s">
        <v>128</v>
      </c>
      <c r="AV28" s="8" t="s">
        <v>128</v>
      </c>
      <c r="AW28" s="8" t="s">
        <v>128</v>
      </c>
    </row>
    <row r="29" spans="2:49" x14ac:dyDescent="0.25">
      <c r="AB29" s="3" t="s">
        <v>550</v>
      </c>
      <c r="AC29" s="8" t="s">
        <v>128</v>
      </c>
      <c r="AD29" s="8" t="s">
        <v>128</v>
      </c>
      <c r="AE29" s="8" t="s">
        <v>128</v>
      </c>
      <c r="AF29" s="8" t="s">
        <v>128</v>
      </c>
      <c r="AG29" s="8" t="s">
        <v>128</v>
      </c>
      <c r="AH29" s="8" t="s">
        <v>128</v>
      </c>
      <c r="AI29" s="8" t="s">
        <v>128</v>
      </c>
      <c r="AJ29" s="8" t="s">
        <v>128</v>
      </c>
      <c r="AK29" s="8" t="s">
        <v>128</v>
      </c>
      <c r="AL29" s="8" t="s">
        <v>128</v>
      </c>
      <c r="AM29" s="8" t="s">
        <v>128</v>
      </c>
      <c r="AN29" s="4">
        <v>3</v>
      </c>
      <c r="AO29" s="8" t="s">
        <v>128</v>
      </c>
      <c r="AP29" s="8" t="s">
        <v>128</v>
      </c>
      <c r="AQ29" s="8" t="s">
        <v>128</v>
      </c>
      <c r="AR29" s="8" t="s">
        <v>128</v>
      </c>
      <c r="AS29" s="8" t="s">
        <v>128</v>
      </c>
      <c r="AT29" s="8" t="s">
        <v>128</v>
      </c>
      <c r="AU29" s="8" t="s">
        <v>128</v>
      </c>
      <c r="AV29" s="8" t="s">
        <v>128</v>
      </c>
      <c r="AW29" s="8" t="s">
        <v>128</v>
      </c>
    </row>
    <row r="30" spans="2:49" x14ac:dyDescent="0.25">
      <c r="AB30" s="3" t="s">
        <v>551</v>
      </c>
      <c r="AC30" s="8" t="s">
        <v>128</v>
      </c>
      <c r="AD30" s="8" t="s">
        <v>128</v>
      </c>
      <c r="AE30" s="8" t="s">
        <v>128</v>
      </c>
      <c r="AF30" s="8" t="s">
        <v>128</v>
      </c>
      <c r="AG30" s="8" t="s">
        <v>128</v>
      </c>
      <c r="AH30" s="8" t="s">
        <v>128</v>
      </c>
      <c r="AI30" s="8" t="s">
        <v>128</v>
      </c>
      <c r="AJ30" s="8" t="s">
        <v>128</v>
      </c>
      <c r="AK30" s="8" t="s">
        <v>128</v>
      </c>
      <c r="AL30" s="8" t="s">
        <v>128</v>
      </c>
      <c r="AM30" s="8" t="s">
        <v>128</v>
      </c>
      <c r="AN30" s="8" t="s">
        <v>128</v>
      </c>
      <c r="AO30" s="8" t="s">
        <v>128</v>
      </c>
      <c r="AP30" s="8" t="s">
        <v>128</v>
      </c>
      <c r="AQ30" s="8" t="s">
        <v>128</v>
      </c>
      <c r="AR30" s="8" t="s">
        <v>128</v>
      </c>
      <c r="AS30" s="8" t="s">
        <v>128</v>
      </c>
      <c r="AT30" s="8" t="s">
        <v>128</v>
      </c>
      <c r="AU30" s="8" t="s">
        <v>128</v>
      </c>
      <c r="AV30" s="8" t="s">
        <v>128</v>
      </c>
      <c r="AW30" s="8" t="s">
        <v>128</v>
      </c>
    </row>
    <row r="31" spans="2:49" x14ac:dyDescent="0.25">
      <c r="AB31" s="3" t="s">
        <v>552</v>
      </c>
      <c r="AC31" s="8" t="s">
        <v>128</v>
      </c>
      <c r="AD31" s="8" t="s">
        <v>128</v>
      </c>
      <c r="AE31" s="8" t="s">
        <v>128</v>
      </c>
      <c r="AF31" s="8" t="s">
        <v>128</v>
      </c>
      <c r="AG31" s="8" t="s">
        <v>128</v>
      </c>
      <c r="AH31" s="8" t="s">
        <v>128</v>
      </c>
      <c r="AI31" s="8" t="s">
        <v>128</v>
      </c>
      <c r="AJ31" s="8" t="s">
        <v>128</v>
      </c>
      <c r="AK31" s="4">
        <v>19</v>
      </c>
      <c r="AL31" s="8" t="s">
        <v>128</v>
      </c>
      <c r="AM31" s="8" t="s">
        <v>128</v>
      </c>
      <c r="AN31" s="4">
        <v>17</v>
      </c>
      <c r="AO31" s="8" t="s">
        <v>128</v>
      </c>
      <c r="AP31" s="8" t="s">
        <v>128</v>
      </c>
      <c r="AQ31" s="4">
        <v>13</v>
      </c>
      <c r="AR31" s="4">
        <v>33</v>
      </c>
      <c r="AS31" s="4">
        <v>18</v>
      </c>
      <c r="AT31" s="4">
        <v>14</v>
      </c>
      <c r="AU31" s="8" t="s">
        <v>128</v>
      </c>
      <c r="AV31" s="4">
        <v>18</v>
      </c>
      <c r="AW31" s="4">
        <v>6</v>
      </c>
    </row>
    <row r="32" spans="2:49" x14ac:dyDescent="0.25">
      <c r="AB32" s="3" t="s">
        <v>553</v>
      </c>
      <c r="AC32" s="8" t="s">
        <v>128</v>
      </c>
      <c r="AD32" s="8" t="s">
        <v>128</v>
      </c>
      <c r="AE32" s="8" t="s">
        <v>128</v>
      </c>
      <c r="AF32" s="8" t="s">
        <v>128</v>
      </c>
      <c r="AG32" s="8" t="s">
        <v>128</v>
      </c>
      <c r="AH32" s="8" t="s">
        <v>128</v>
      </c>
      <c r="AI32" s="8" t="s">
        <v>128</v>
      </c>
      <c r="AJ32" s="8" t="s">
        <v>128</v>
      </c>
      <c r="AK32" s="4">
        <v>14</v>
      </c>
      <c r="AL32" s="8" t="s">
        <v>128</v>
      </c>
      <c r="AM32" s="8" t="s">
        <v>128</v>
      </c>
      <c r="AN32" s="4">
        <v>14</v>
      </c>
      <c r="AO32" s="8" t="s">
        <v>128</v>
      </c>
      <c r="AP32" s="8" t="s">
        <v>128</v>
      </c>
      <c r="AQ32" s="4">
        <v>15</v>
      </c>
      <c r="AR32" s="8" t="s">
        <v>128</v>
      </c>
      <c r="AS32" s="8" t="s">
        <v>128</v>
      </c>
      <c r="AT32" s="4">
        <v>12</v>
      </c>
      <c r="AU32" s="8" t="s">
        <v>128</v>
      </c>
      <c r="AV32" s="8" t="s">
        <v>128</v>
      </c>
      <c r="AW32" s="8" t="s">
        <v>128</v>
      </c>
    </row>
    <row r="33" spans="1:49" x14ac:dyDescent="0.25">
      <c r="AB33" s="3" t="s">
        <v>554</v>
      </c>
      <c r="AC33" s="8" t="s">
        <v>128</v>
      </c>
      <c r="AD33" s="8" t="s">
        <v>128</v>
      </c>
      <c r="AE33" s="8" t="s">
        <v>128</v>
      </c>
      <c r="AF33" s="8" t="s">
        <v>128</v>
      </c>
      <c r="AG33" s="8" t="s">
        <v>128</v>
      </c>
      <c r="AH33" s="8" t="s">
        <v>128</v>
      </c>
      <c r="AI33" s="8" t="s">
        <v>128</v>
      </c>
      <c r="AJ33" s="8" t="s">
        <v>128</v>
      </c>
      <c r="AK33" s="4">
        <v>3</v>
      </c>
      <c r="AL33" s="8" t="s">
        <v>128</v>
      </c>
      <c r="AM33" s="8" t="s">
        <v>128</v>
      </c>
      <c r="AN33" s="8" t="s">
        <v>128</v>
      </c>
      <c r="AO33" s="8" t="s">
        <v>128</v>
      </c>
      <c r="AP33" s="8" t="s">
        <v>128</v>
      </c>
      <c r="AQ33" s="8" t="s">
        <v>128</v>
      </c>
      <c r="AR33" s="8" t="s">
        <v>128</v>
      </c>
      <c r="AS33" s="8" t="s">
        <v>128</v>
      </c>
      <c r="AT33" s="8" t="s">
        <v>128</v>
      </c>
      <c r="AU33" s="8" t="s">
        <v>128</v>
      </c>
      <c r="AV33" s="8" t="s">
        <v>128</v>
      </c>
      <c r="AW33" s="8" t="s">
        <v>128</v>
      </c>
    </row>
    <row r="34" spans="1:49" x14ac:dyDescent="0.25">
      <c r="AB34" s="3" t="s">
        <v>555</v>
      </c>
      <c r="AC34" s="8" t="s">
        <v>128</v>
      </c>
      <c r="AD34" s="8" t="s">
        <v>128</v>
      </c>
      <c r="AE34" s="8" t="s">
        <v>128</v>
      </c>
      <c r="AF34" s="8" t="s">
        <v>128</v>
      </c>
      <c r="AG34" s="8" t="s">
        <v>128</v>
      </c>
      <c r="AH34" s="8" t="s">
        <v>128</v>
      </c>
      <c r="AI34" s="8" t="s">
        <v>128</v>
      </c>
      <c r="AJ34" s="8" t="s">
        <v>128</v>
      </c>
      <c r="AK34" s="8" t="s">
        <v>128</v>
      </c>
      <c r="AL34" s="8" t="s">
        <v>128</v>
      </c>
      <c r="AM34" s="8" t="s">
        <v>128</v>
      </c>
      <c r="AN34" s="8" t="s">
        <v>128</v>
      </c>
      <c r="AO34" s="8" t="s">
        <v>128</v>
      </c>
      <c r="AP34" s="8" t="s">
        <v>128</v>
      </c>
      <c r="AQ34" s="8" t="s">
        <v>128</v>
      </c>
      <c r="AR34" s="8" t="s">
        <v>128</v>
      </c>
      <c r="AS34" s="8" t="s">
        <v>128</v>
      </c>
      <c r="AT34" s="8" t="s">
        <v>128</v>
      </c>
      <c r="AU34" s="8" t="s">
        <v>128</v>
      </c>
      <c r="AV34" s="8" t="s">
        <v>128</v>
      </c>
      <c r="AW34" s="8" t="s">
        <v>128</v>
      </c>
    </row>
    <row r="35" spans="1:49" x14ac:dyDescent="0.25">
      <c r="AB35" s="3" t="s">
        <v>556</v>
      </c>
      <c r="AC35" s="8" t="s">
        <v>128</v>
      </c>
      <c r="AD35" s="8" t="s">
        <v>128</v>
      </c>
      <c r="AE35" s="8" t="s">
        <v>128</v>
      </c>
      <c r="AF35" s="8" t="s">
        <v>128</v>
      </c>
      <c r="AG35" s="8" t="s">
        <v>128</v>
      </c>
      <c r="AH35" s="8" t="s">
        <v>128</v>
      </c>
      <c r="AI35" s="8" t="s">
        <v>128</v>
      </c>
      <c r="AJ35" s="8" t="s">
        <v>128</v>
      </c>
      <c r="AK35" s="8" t="s">
        <v>128</v>
      </c>
      <c r="AL35" s="8" t="s">
        <v>128</v>
      </c>
      <c r="AM35" s="8" t="s">
        <v>128</v>
      </c>
      <c r="AN35" s="8" t="s">
        <v>128</v>
      </c>
      <c r="AO35" s="8" t="s">
        <v>128</v>
      </c>
      <c r="AP35" s="8" t="s">
        <v>128</v>
      </c>
      <c r="AQ35" s="8" t="s">
        <v>128</v>
      </c>
      <c r="AR35" s="8" t="s">
        <v>128</v>
      </c>
      <c r="AS35" s="8" t="s">
        <v>128</v>
      </c>
      <c r="AT35" s="4">
        <v>0</v>
      </c>
      <c r="AU35" s="8" t="s">
        <v>128</v>
      </c>
      <c r="AV35" s="8" t="s">
        <v>128</v>
      </c>
      <c r="AW35" s="8" t="s">
        <v>128</v>
      </c>
    </row>
    <row r="36" spans="1:49" x14ac:dyDescent="0.25">
      <c r="AB36" s="3" t="s">
        <v>557</v>
      </c>
      <c r="AC36" s="8" t="s">
        <v>128</v>
      </c>
      <c r="AD36" s="8" t="s">
        <v>128</v>
      </c>
      <c r="AE36" s="8" t="s">
        <v>128</v>
      </c>
      <c r="AF36" s="8" t="s">
        <v>128</v>
      </c>
      <c r="AG36" s="8" t="s">
        <v>128</v>
      </c>
      <c r="AH36" s="8" t="s">
        <v>128</v>
      </c>
      <c r="AI36" s="8" t="s">
        <v>128</v>
      </c>
      <c r="AJ36" s="8" t="s">
        <v>128</v>
      </c>
      <c r="AK36" s="8" t="s">
        <v>128</v>
      </c>
      <c r="AL36" s="8" t="s">
        <v>128</v>
      </c>
      <c r="AM36" s="8" t="s">
        <v>128</v>
      </c>
      <c r="AN36" s="8" t="s">
        <v>128</v>
      </c>
      <c r="AO36" s="8" t="s">
        <v>128</v>
      </c>
      <c r="AP36" s="8" t="s">
        <v>128</v>
      </c>
      <c r="AQ36" s="8" t="s">
        <v>128</v>
      </c>
      <c r="AR36" s="8" t="s">
        <v>128</v>
      </c>
      <c r="AS36" s="8" t="s">
        <v>128</v>
      </c>
      <c r="AT36" s="8" t="s">
        <v>128</v>
      </c>
      <c r="AU36" s="8" t="s">
        <v>128</v>
      </c>
      <c r="AV36" s="8" t="s">
        <v>128</v>
      </c>
      <c r="AW36" s="8" t="s">
        <v>128</v>
      </c>
    </row>
    <row r="37" spans="1:49" x14ac:dyDescent="0.25">
      <c r="AB37" s="3" t="s">
        <v>558</v>
      </c>
      <c r="AC37" s="8" t="s">
        <v>128</v>
      </c>
      <c r="AD37" s="8" t="s">
        <v>128</v>
      </c>
      <c r="AE37" s="8" t="s">
        <v>128</v>
      </c>
      <c r="AF37" s="8" t="s">
        <v>128</v>
      </c>
      <c r="AG37" s="8" t="s">
        <v>128</v>
      </c>
      <c r="AH37" s="8" t="s">
        <v>128</v>
      </c>
      <c r="AI37" s="8" t="s">
        <v>128</v>
      </c>
      <c r="AJ37" s="8" t="s">
        <v>128</v>
      </c>
      <c r="AK37" s="8" t="s">
        <v>128</v>
      </c>
      <c r="AL37" s="8" t="s">
        <v>128</v>
      </c>
      <c r="AM37" s="8" t="s">
        <v>128</v>
      </c>
      <c r="AN37" s="8" t="s">
        <v>128</v>
      </c>
      <c r="AO37" s="8" t="s">
        <v>128</v>
      </c>
      <c r="AP37" s="8" t="s">
        <v>128</v>
      </c>
      <c r="AQ37" s="8" t="s">
        <v>128</v>
      </c>
      <c r="AR37" s="8" t="s">
        <v>128</v>
      </c>
      <c r="AS37" s="8" t="s">
        <v>128</v>
      </c>
      <c r="AT37" s="8" t="s">
        <v>128</v>
      </c>
      <c r="AU37" s="8" t="s">
        <v>128</v>
      </c>
      <c r="AV37" s="8" t="s">
        <v>128</v>
      </c>
      <c r="AW37" s="8" t="s">
        <v>128</v>
      </c>
    </row>
    <row r="38" spans="1:49" x14ac:dyDescent="0.25">
      <c r="AB38" s="3" t="s">
        <v>559</v>
      </c>
      <c r="AC38" s="8" t="s">
        <v>128</v>
      </c>
      <c r="AD38" s="8" t="s">
        <v>128</v>
      </c>
      <c r="AE38" s="8" t="s">
        <v>128</v>
      </c>
      <c r="AF38" s="8" t="s">
        <v>128</v>
      </c>
      <c r="AG38" s="8" t="s">
        <v>128</v>
      </c>
      <c r="AH38" s="8" t="s">
        <v>128</v>
      </c>
      <c r="AI38" s="8" t="s">
        <v>128</v>
      </c>
      <c r="AJ38" s="8" t="s">
        <v>128</v>
      </c>
      <c r="AK38" s="8" t="s">
        <v>128</v>
      </c>
      <c r="AL38" s="8" t="s">
        <v>128</v>
      </c>
      <c r="AM38" s="8" t="s">
        <v>128</v>
      </c>
      <c r="AN38" s="8" t="s">
        <v>128</v>
      </c>
      <c r="AO38" s="8" t="s">
        <v>128</v>
      </c>
      <c r="AP38" s="8" t="s">
        <v>128</v>
      </c>
      <c r="AQ38" s="8" t="s">
        <v>128</v>
      </c>
      <c r="AR38" s="8" t="s">
        <v>128</v>
      </c>
      <c r="AS38" s="8" t="s">
        <v>128</v>
      </c>
      <c r="AT38" s="4">
        <v>0</v>
      </c>
      <c r="AU38" s="8" t="s">
        <v>128</v>
      </c>
      <c r="AV38" s="8" t="s">
        <v>128</v>
      </c>
      <c r="AW38" s="8" t="s">
        <v>128</v>
      </c>
    </row>
    <row r="39" spans="1:49" x14ac:dyDescent="0.25">
      <c r="AB39" s="3" t="s">
        <v>560</v>
      </c>
      <c r="AC39" s="8" t="s">
        <v>128</v>
      </c>
      <c r="AD39" s="8" t="s">
        <v>128</v>
      </c>
      <c r="AE39" s="8" t="s">
        <v>128</v>
      </c>
      <c r="AF39" s="8" t="s">
        <v>128</v>
      </c>
      <c r="AG39" s="8" t="s">
        <v>128</v>
      </c>
      <c r="AH39" s="8" t="s">
        <v>128</v>
      </c>
      <c r="AI39" s="8" t="s">
        <v>128</v>
      </c>
      <c r="AJ39" s="8" t="s">
        <v>128</v>
      </c>
      <c r="AK39" s="4">
        <v>22</v>
      </c>
      <c r="AL39" s="8" t="s">
        <v>128</v>
      </c>
      <c r="AM39" s="8" t="s">
        <v>128</v>
      </c>
      <c r="AN39" s="4">
        <v>20</v>
      </c>
      <c r="AO39" s="8" t="s">
        <v>128</v>
      </c>
      <c r="AP39" s="8" t="s">
        <v>128</v>
      </c>
      <c r="AQ39" s="4">
        <v>19</v>
      </c>
      <c r="AR39" s="8" t="s">
        <v>128</v>
      </c>
      <c r="AS39" s="8" t="s">
        <v>128</v>
      </c>
      <c r="AT39" s="4">
        <v>16</v>
      </c>
      <c r="AU39" s="8" t="s">
        <v>128</v>
      </c>
      <c r="AV39" s="4">
        <v>22</v>
      </c>
      <c r="AW39" s="8" t="s">
        <v>128</v>
      </c>
    </row>
    <row r="40" spans="1:49" x14ac:dyDescent="0.25">
      <c r="AB40" s="3" t="s">
        <v>561</v>
      </c>
      <c r="AC40" s="8" t="s">
        <v>128</v>
      </c>
      <c r="AD40" s="4">
        <v>173</v>
      </c>
      <c r="AE40" s="8" t="s">
        <v>128</v>
      </c>
      <c r="AF40" s="8" t="s">
        <v>128</v>
      </c>
      <c r="AG40" s="4">
        <v>162</v>
      </c>
      <c r="AH40" s="8" t="s">
        <v>128</v>
      </c>
      <c r="AI40" s="4">
        <v>152</v>
      </c>
      <c r="AJ40" s="8" t="s">
        <v>128</v>
      </c>
      <c r="AK40" s="4">
        <v>134</v>
      </c>
      <c r="AL40" s="8" t="s">
        <v>128</v>
      </c>
      <c r="AM40" s="8" t="s">
        <v>128</v>
      </c>
      <c r="AN40" s="4">
        <v>121</v>
      </c>
      <c r="AO40" s="8" t="s">
        <v>128</v>
      </c>
      <c r="AP40" s="8" t="s">
        <v>128</v>
      </c>
      <c r="AQ40" s="4">
        <v>129</v>
      </c>
      <c r="AR40" s="8" t="s">
        <v>128</v>
      </c>
      <c r="AS40" s="8" t="s">
        <v>128</v>
      </c>
      <c r="AT40" s="4">
        <v>94</v>
      </c>
      <c r="AU40" s="8" t="s">
        <v>128</v>
      </c>
      <c r="AV40" s="8" t="s">
        <v>128</v>
      </c>
      <c r="AW40" s="8" t="s">
        <v>128</v>
      </c>
    </row>
    <row r="41" spans="1:49" x14ac:dyDescent="0.25">
      <c r="AB41" s="3" t="s">
        <v>562</v>
      </c>
      <c r="AC41" s="8" t="s">
        <v>128</v>
      </c>
      <c r="AD41" s="4">
        <v>15</v>
      </c>
      <c r="AE41" s="8" t="s">
        <v>128</v>
      </c>
      <c r="AF41" s="8" t="s">
        <v>128</v>
      </c>
      <c r="AG41" s="4">
        <v>13</v>
      </c>
      <c r="AH41" s="8" t="s">
        <v>128</v>
      </c>
      <c r="AI41" s="4">
        <v>10</v>
      </c>
      <c r="AJ41" s="8" t="s">
        <v>128</v>
      </c>
      <c r="AK41" s="4">
        <v>8</v>
      </c>
      <c r="AL41" s="8" t="s">
        <v>128</v>
      </c>
      <c r="AM41" s="8" t="s">
        <v>128</v>
      </c>
      <c r="AN41" s="4">
        <v>7</v>
      </c>
      <c r="AO41" s="8" t="s">
        <v>128</v>
      </c>
      <c r="AP41" s="8" t="s">
        <v>128</v>
      </c>
      <c r="AQ41" s="4">
        <v>7</v>
      </c>
      <c r="AR41" s="8" t="s">
        <v>128</v>
      </c>
      <c r="AS41" s="8" t="s">
        <v>128</v>
      </c>
      <c r="AT41" s="4">
        <v>4</v>
      </c>
      <c r="AU41" s="8" t="s">
        <v>128</v>
      </c>
      <c r="AV41" s="8" t="s">
        <v>128</v>
      </c>
      <c r="AW41" s="8" t="s">
        <v>128</v>
      </c>
    </row>
    <row r="42" spans="1:49" x14ac:dyDescent="0.25">
      <c r="AB42" s="3" t="s">
        <v>563</v>
      </c>
      <c r="AC42" s="8" t="s">
        <v>128</v>
      </c>
      <c r="AD42" s="8" t="s">
        <v>128</v>
      </c>
      <c r="AE42" s="8" t="s">
        <v>128</v>
      </c>
      <c r="AF42" s="8" t="s">
        <v>128</v>
      </c>
      <c r="AG42" s="8" t="s">
        <v>128</v>
      </c>
      <c r="AH42" s="8" t="s">
        <v>128</v>
      </c>
      <c r="AI42" s="8" t="s">
        <v>128</v>
      </c>
      <c r="AJ42" s="8" t="s">
        <v>128</v>
      </c>
      <c r="AK42" s="8" t="s">
        <v>128</v>
      </c>
      <c r="AL42" s="8" t="s">
        <v>128</v>
      </c>
      <c r="AM42" s="8" t="s">
        <v>128</v>
      </c>
      <c r="AN42" s="4">
        <v>3</v>
      </c>
      <c r="AO42" s="8" t="s">
        <v>128</v>
      </c>
      <c r="AP42" s="8" t="s">
        <v>128</v>
      </c>
      <c r="AQ42" s="8" t="s">
        <v>128</v>
      </c>
      <c r="AR42" s="8" t="s">
        <v>128</v>
      </c>
      <c r="AS42" s="8" t="s">
        <v>128</v>
      </c>
      <c r="AT42" s="8" t="s">
        <v>128</v>
      </c>
      <c r="AU42" s="8" t="s">
        <v>128</v>
      </c>
      <c r="AV42" s="8" t="s">
        <v>128</v>
      </c>
      <c r="AW42" s="8" t="s">
        <v>128</v>
      </c>
    </row>
    <row r="43" spans="1:49" x14ac:dyDescent="0.25">
      <c r="AB43" s="3" t="s">
        <v>564</v>
      </c>
      <c r="AC43" s="8" t="s">
        <v>128</v>
      </c>
      <c r="AD43" s="4">
        <v>4</v>
      </c>
      <c r="AE43" s="8" t="s">
        <v>128</v>
      </c>
      <c r="AF43" s="8" t="s">
        <v>128</v>
      </c>
      <c r="AG43" s="8" t="s">
        <v>128</v>
      </c>
      <c r="AH43" s="8" t="s">
        <v>128</v>
      </c>
      <c r="AI43" s="8" t="s">
        <v>128</v>
      </c>
      <c r="AJ43" s="8" t="s">
        <v>128</v>
      </c>
      <c r="AK43" s="8" t="s">
        <v>128</v>
      </c>
      <c r="AL43" s="8" t="s">
        <v>128</v>
      </c>
      <c r="AM43" s="8" t="s">
        <v>128</v>
      </c>
      <c r="AN43" s="4">
        <v>3</v>
      </c>
      <c r="AO43" s="8" t="s">
        <v>128</v>
      </c>
      <c r="AP43" s="8" t="s">
        <v>128</v>
      </c>
      <c r="AQ43" s="8" t="s">
        <v>128</v>
      </c>
      <c r="AR43" s="8" t="s">
        <v>128</v>
      </c>
      <c r="AS43" s="8" t="s">
        <v>128</v>
      </c>
      <c r="AT43" s="8" t="s">
        <v>128</v>
      </c>
      <c r="AU43" s="8" t="s">
        <v>128</v>
      </c>
      <c r="AV43" s="8" t="s">
        <v>128</v>
      </c>
      <c r="AW43" s="8" t="s">
        <v>128</v>
      </c>
    </row>
    <row r="44" spans="1:49" x14ac:dyDescent="0.25">
      <c r="AB44" s="3" t="s">
        <v>565</v>
      </c>
      <c r="AC44" s="8" t="s">
        <v>128</v>
      </c>
      <c r="AD44" s="4">
        <v>194</v>
      </c>
      <c r="AE44" s="8" t="s">
        <v>128</v>
      </c>
      <c r="AF44" s="8" t="s">
        <v>128</v>
      </c>
      <c r="AG44" s="4">
        <v>179</v>
      </c>
      <c r="AH44" s="8" t="s">
        <v>128</v>
      </c>
      <c r="AI44" s="4">
        <v>165</v>
      </c>
      <c r="AJ44" s="8" t="s">
        <v>128</v>
      </c>
      <c r="AK44" s="4">
        <v>146</v>
      </c>
      <c r="AL44" s="8" t="s">
        <v>128</v>
      </c>
      <c r="AM44" s="8" t="s">
        <v>128</v>
      </c>
      <c r="AN44" s="4">
        <v>134</v>
      </c>
      <c r="AO44" s="8" t="s">
        <v>128</v>
      </c>
      <c r="AP44" s="8" t="s">
        <v>128</v>
      </c>
      <c r="AQ44" s="4">
        <v>141</v>
      </c>
      <c r="AR44" s="4">
        <v>91</v>
      </c>
      <c r="AS44" s="4">
        <v>81</v>
      </c>
      <c r="AT44" s="4">
        <v>102</v>
      </c>
      <c r="AU44" s="4">
        <v>56</v>
      </c>
      <c r="AV44" s="8" t="s">
        <v>128</v>
      </c>
      <c r="AW44" s="4">
        <v>59</v>
      </c>
    </row>
    <row r="46" spans="1:49" ht="300" x14ac:dyDescent="0.25">
      <c r="A46" s="29" t="s">
        <v>277</v>
      </c>
      <c r="AA46" s="6" t="s">
        <v>566</v>
      </c>
    </row>
    <row r="49" spans="1:27" x14ac:dyDescent="0.25">
      <c r="A49" s="2" t="s">
        <v>50</v>
      </c>
      <c r="AA49" s="2" t="s">
        <v>50</v>
      </c>
    </row>
    <row r="50" spans="1:27" x14ac:dyDescent="0.25">
      <c r="A50" s="2" t="s">
        <v>114</v>
      </c>
      <c r="AA50" s="2" t="s">
        <v>114</v>
      </c>
    </row>
    <row r="52" spans="1:27" x14ac:dyDescent="0.25">
      <c r="A52" s="2" t="s">
        <v>52</v>
      </c>
      <c r="AA52" s="2" t="s">
        <v>52</v>
      </c>
    </row>
    <row r="53" spans="1:27" x14ac:dyDescent="0.25">
      <c r="A53" s="2" t="s">
        <v>216</v>
      </c>
      <c r="AA53" s="2" t="s">
        <v>216</v>
      </c>
    </row>
    <row r="54" spans="1:27" x14ac:dyDescent="0.25">
      <c r="A54" s="2" t="s">
        <v>278</v>
      </c>
      <c r="AA54" s="2" t="s">
        <v>278</v>
      </c>
    </row>
    <row r="55" spans="1:27" x14ac:dyDescent="0.25">
      <c r="A55" s="2" t="s">
        <v>279</v>
      </c>
      <c r="AA55" s="2" t="s">
        <v>567</v>
      </c>
    </row>
    <row r="58" spans="1:27" x14ac:dyDescent="0.25">
      <c r="A58" s="2" t="s">
        <v>59</v>
      </c>
      <c r="AA58" s="2" t="s">
        <v>59</v>
      </c>
    </row>
    <row r="59" spans="1:27" x14ac:dyDescent="0.25">
      <c r="A59" s="2" t="s">
        <v>218</v>
      </c>
      <c r="AA59" s="2" t="s">
        <v>218</v>
      </c>
    </row>
    <row r="62" spans="1:27" x14ac:dyDescent="0.25">
      <c r="AA62" s="2" t="s">
        <v>63</v>
      </c>
    </row>
    <row r="63" spans="1:27" x14ac:dyDescent="0.25">
      <c r="AA63" s="2" t="s">
        <v>119</v>
      </c>
    </row>
    <row r="69" spans="1:27" x14ac:dyDescent="0.25">
      <c r="A69" s="2" t="s">
        <v>68</v>
      </c>
    </row>
    <row r="70" spans="1:27" x14ac:dyDescent="0.25">
      <c r="A70" s="2" t="s">
        <v>280</v>
      </c>
    </row>
    <row r="71" spans="1:27" x14ac:dyDescent="0.25">
      <c r="AA71" s="2" t="s">
        <v>68</v>
      </c>
    </row>
    <row r="72" spans="1:27" x14ac:dyDescent="0.25">
      <c r="AA72" s="2" t="s">
        <v>568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5"/>
  <sheetViews>
    <sheetView topLeftCell="A25" workbookViewId="0">
      <selection activeCell="C4" sqref="C4:V4"/>
    </sheetView>
  </sheetViews>
  <sheetFormatPr defaultColWidth="9.140625" defaultRowHeight="15" x14ac:dyDescent="0.25"/>
  <cols>
    <col min="1" max="1" width="40.7109375" style="2" customWidth="1"/>
    <col min="2" max="2" width="27.7109375" style="2" customWidth="1"/>
    <col min="3" max="23" width="7" style="2" customWidth="1"/>
    <col min="24" max="16384" width="9.140625" style="2"/>
  </cols>
  <sheetData>
    <row r="1" spans="1:23" ht="18.75" x14ac:dyDescent="0.3">
      <c r="A1" s="1" t="s">
        <v>281</v>
      </c>
    </row>
    <row r="3" spans="1:23" x14ac:dyDescent="0.25">
      <c r="C3" s="3"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110</v>
      </c>
    </row>
    <row r="4" spans="1:23" x14ac:dyDescent="0.25">
      <c r="A4" s="3" t="s">
        <v>21</v>
      </c>
      <c r="B4" s="3" t="s">
        <v>282</v>
      </c>
      <c r="C4" s="4">
        <v>11350</v>
      </c>
      <c r="D4" s="4">
        <v>10862</v>
      </c>
      <c r="E4" s="4">
        <v>10889</v>
      </c>
      <c r="F4" s="4">
        <v>10669</v>
      </c>
      <c r="G4" s="4">
        <v>9421</v>
      </c>
      <c r="H4" s="4">
        <v>8984</v>
      </c>
      <c r="I4" s="4">
        <v>8626</v>
      </c>
      <c r="J4" s="4">
        <v>8336</v>
      </c>
      <c r="K4" s="4">
        <v>7635</v>
      </c>
      <c r="L4" s="4">
        <v>7070</v>
      </c>
      <c r="M4" s="4">
        <v>6731</v>
      </c>
      <c r="N4" s="4">
        <v>6125</v>
      </c>
      <c r="O4" s="4">
        <v>6232</v>
      </c>
      <c r="P4" s="4">
        <v>6206</v>
      </c>
      <c r="Q4" s="4">
        <v>6134</v>
      </c>
      <c r="R4" s="4">
        <v>5977</v>
      </c>
      <c r="S4" s="4">
        <v>6032</v>
      </c>
      <c r="T4" s="4">
        <v>5986</v>
      </c>
      <c r="U4" s="4">
        <v>5397</v>
      </c>
      <c r="V4" s="4">
        <v>5968</v>
      </c>
      <c r="W4" s="4">
        <v>5694</v>
      </c>
    </row>
    <row r="5" spans="1:23" x14ac:dyDescent="0.25">
      <c r="B5" s="3" t="s">
        <v>283</v>
      </c>
      <c r="C5" s="4">
        <v>3389</v>
      </c>
      <c r="D5" s="4">
        <v>3323</v>
      </c>
      <c r="E5" s="4">
        <v>3894</v>
      </c>
      <c r="F5" s="4">
        <v>4240</v>
      </c>
      <c r="G5" s="4">
        <v>4044</v>
      </c>
      <c r="H5" s="4">
        <v>4298</v>
      </c>
      <c r="I5" s="4">
        <v>4470</v>
      </c>
      <c r="J5" s="4">
        <v>4633</v>
      </c>
      <c r="K5" s="4">
        <v>4814</v>
      </c>
      <c r="L5" s="4">
        <v>5261</v>
      </c>
      <c r="M5" s="4">
        <v>5393</v>
      </c>
      <c r="N5" s="4">
        <v>5674</v>
      </c>
      <c r="O5" s="4">
        <v>5763</v>
      </c>
      <c r="P5" s="4">
        <v>5908</v>
      </c>
      <c r="Q5" s="4">
        <v>5627</v>
      </c>
      <c r="R5" s="4">
        <v>5651</v>
      </c>
      <c r="S5" s="4">
        <v>5370</v>
      </c>
      <c r="T5" s="4">
        <v>5464</v>
      </c>
      <c r="U5" s="4">
        <v>6062</v>
      </c>
      <c r="V5" s="4">
        <v>5610</v>
      </c>
      <c r="W5" s="4">
        <v>5481</v>
      </c>
    </row>
    <row r="6" spans="1:23" x14ac:dyDescent="0.25">
      <c r="B6" s="3" t="s">
        <v>284</v>
      </c>
      <c r="C6" s="4">
        <v>13405</v>
      </c>
      <c r="D6" s="4">
        <v>13134</v>
      </c>
      <c r="E6" s="4">
        <v>14505</v>
      </c>
      <c r="F6" s="4">
        <v>13178</v>
      </c>
      <c r="G6" s="4">
        <v>11917</v>
      </c>
      <c r="H6" s="4">
        <v>12135</v>
      </c>
      <c r="I6" s="4">
        <v>11932</v>
      </c>
      <c r="J6" s="4">
        <v>11856</v>
      </c>
      <c r="K6" s="4">
        <v>11955</v>
      </c>
      <c r="L6" s="4">
        <v>11052</v>
      </c>
      <c r="M6" s="4">
        <v>10847</v>
      </c>
      <c r="N6" s="4">
        <v>10962</v>
      </c>
      <c r="O6" s="4">
        <v>10525</v>
      </c>
      <c r="P6" s="4">
        <v>10552</v>
      </c>
      <c r="Q6" s="4">
        <v>10398</v>
      </c>
      <c r="R6" s="4">
        <v>9755</v>
      </c>
      <c r="S6" s="4">
        <v>9794</v>
      </c>
      <c r="T6" s="4">
        <v>9351</v>
      </c>
      <c r="U6" s="4">
        <v>9612</v>
      </c>
      <c r="V6" s="4">
        <v>9585</v>
      </c>
      <c r="W6" s="4">
        <v>10070</v>
      </c>
    </row>
    <row r="7" spans="1:23" x14ac:dyDescent="0.25">
      <c r="B7" s="3" t="s">
        <v>285</v>
      </c>
      <c r="C7" s="4">
        <v>11219</v>
      </c>
      <c r="D7" s="4">
        <v>12255</v>
      </c>
      <c r="E7" s="4">
        <v>12097</v>
      </c>
      <c r="F7" s="4">
        <v>12566</v>
      </c>
      <c r="G7" s="4">
        <v>11754</v>
      </c>
      <c r="H7" s="4">
        <v>11235</v>
      </c>
      <c r="I7" s="4">
        <v>11694</v>
      </c>
      <c r="J7" s="4">
        <v>11416</v>
      </c>
      <c r="K7" s="4">
        <v>11150</v>
      </c>
      <c r="L7" s="4">
        <v>11346</v>
      </c>
      <c r="M7" s="4">
        <v>10833</v>
      </c>
      <c r="N7" s="4">
        <v>10167</v>
      </c>
      <c r="O7" s="4">
        <v>10536</v>
      </c>
      <c r="P7" s="4">
        <v>10876</v>
      </c>
      <c r="Q7" s="4">
        <v>9973</v>
      </c>
      <c r="R7" s="4">
        <v>9983</v>
      </c>
      <c r="S7" s="4">
        <v>9890</v>
      </c>
      <c r="T7" s="4">
        <v>10191</v>
      </c>
      <c r="U7" s="4">
        <v>10016</v>
      </c>
      <c r="V7" s="4">
        <v>10248</v>
      </c>
      <c r="W7" s="4">
        <v>9598</v>
      </c>
    </row>
    <row r="8" spans="1:23" x14ac:dyDescent="0.25">
      <c r="A8" s="63" t="s">
        <v>873</v>
      </c>
      <c r="B8" s="3" t="s">
        <v>920</v>
      </c>
      <c r="C8" s="9">
        <f>SUM(C4:C7)</f>
        <v>39363</v>
      </c>
      <c r="D8" s="9">
        <f t="shared" ref="D8:W8" si="0">SUM(D4:D7)</f>
        <v>39574</v>
      </c>
      <c r="E8" s="9">
        <f t="shared" si="0"/>
        <v>41385</v>
      </c>
      <c r="F8" s="9">
        <f t="shared" si="0"/>
        <v>40653</v>
      </c>
      <c r="G8" s="9">
        <f t="shared" si="0"/>
        <v>37136</v>
      </c>
      <c r="H8" s="9">
        <f t="shared" si="0"/>
        <v>36652</v>
      </c>
      <c r="I8" s="9">
        <f t="shared" si="0"/>
        <v>36722</v>
      </c>
      <c r="J8" s="9">
        <f t="shared" si="0"/>
        <v>36241</v>
      </c>
      <c r="K8" s="9">
        <f t="shared" si="0"/>
        <v>35554</v>
      </c>
      <c r="L8" s="9">
        <f t="shared" si="0"/>
        <v>34729</v>
      </c>
      <c r="M8" s="9">
        <f t="shared" si="0"/>
        <v>33804</v>
      </c>
      <c r="N8" s="9">
        <f t="shared" si="0"/>
        <v>32928</v>
      </c>
      <c r="O8" s="9">
        <f t="shared" si="0"/>
        <v>33056</v>
      </c>
      <c r="P8" s="9">
        <f t="shared" si="0"/>
        <v>33542</v>
      </c>
      <c r="Q8" s="9">
        <f t="shared" si="0"/>
        <v>32132</v>
      </c>
      <c r="R8" s="9">
        <f t="shared" si="0"/>
        <v>31366</v>
      </c>
      <c r="S8" s="9">
        <f t="shared" si="0"/>
        <v>31086</v>
      </c>
      <c r="T8" s="9">
        <f t="shared" si="0"/>
        <v>30992</v>
      </c>
      <c r="U8" s="9">
        <f t="shared" si="0"/>
        <v>31087</v>
      </c>
      <c r="V8" s="9">
        <f t="shared" si="0"/>
        <v>31411</v>
      </c>
      <c r="W8" s="9">
        <f t="shared" si="0"/>
        <v>30843</v>
      </c>
    </row>
    <row r="9" spans="1:23" x14ac:dyDescent="0.25">
      <c r="A9" s="63"/>
      <c r="B9" s="3"/>
      <c r="C9" s="4"/>
      <c r="D9" s="4"/>
      <c r="E9" s="4"/>
      <c r="F9" s="4"/>
      <c r="G9" s="4"/>
      <c r="H9" s="4"/>
      <c r="I9" s="4"/>
      <c r="J9" s="4"/>
      <c r="K9" s="4"/>
      <c r="L9" s="4"/>
      <c r="M9" s="4"/>
      <c r="N9" s="4"/>
      <c r="O9" s="4"/>
      <c r="P9" s="4"/>
      <c r="Q9" s="4"/>
      <c r="R9" s="4"/>
      <c r="S9" s="4"/>
      <c r="T9" s="4"/>
      <c r="U9" s="4"/>
      <c r="V9" s="4"/>
      <c r="W9" s="4"/>
    </row>
    <row r="10" spans="1:23" x14ac:dyDescent="0.25">
      <c r="A10" s="63"/>
      <c r="B10" s="3" t="s">
        <v>459</v>
      </c>
      <c r="C10" s="4">
        <v>5779</v>
      </c>
      <c r="D10" s="4">
        <v>5746</v>
      </c>
      <c r="E10" s="4">
        <v>5922</v>
      </c>
      <c r="F10" s="4">
        <v>5311</v>
      </c>
      <c r="G10" s="4">
        <v>6252</v>
      </c>
      <c r="H10" s="4">
        <v>6174</v>
      </c>
      <c r="I10" s="4">
        <v>6180</v>
      </c>
      <c r="J10" s="4">
        <v>8296</v>
      </c>
      <c r="K10" s="4">
        <v>6898</v>
      </c>
      <c r="L10" s="4">
        <v>7781</v>
      </c>
      <c r="M10" s="4">
        <v>7151</v>
      </c>
      <c r="N10" s="4">
        <v>9065</v>
      </c>
      <c r="O10" s="4">
        <v>10028</v>
      </c>
      <c r="P10" s="4">
        <v>9144</v>
      </c>
      <c r="Q10" s="4">
        <v>8550</v>
      </c>
      <c r="R10" s="4">
        <v>8236</v>
      </c>
      <c r="S10" s="4">
        <v>8041</v>
      </c>
      <c r="T10" s="4">
        <v>8111</v>
      </c>
      <c r="U10" s="4">
        <v>8481</v>
      </c>
      <c r="V10" s="4">
        <v>8434</v>
      </c>
      <c r="W10" s="4">
        <v>8574</v>
      </c>
    </row>
    <row r="11" spans="1:23" x14ac:dyDescent="0.25">
      <c r="A11" s="63"/>
      <c r="B11" s="3" t="s">
        <v>460</v>
      </c>
      <c r="C11" s="4">
        <v>6671</v>
      </c>
      <c r="D11" s="4">
        <v>6778</v>
      </c>
      <c r="E11" s="4">
        <v>6620</v>
      </c>
      <c r="F11" s="4">
        <v>5879</v>
      </c>
      <c r="G11" s="4">
        <v>6493</v>
      </c>
      <c r="H11" s="4">
        <v>6583</v>
      </c>
      <c r="I11" s="4">
        <v>6441</v>
      </c>
      <c r="J11" s="4">
        <v>7952</v>
      </c>
      <c r="K11" s="4">
        <v>7354</v>
      </c>
      <c r="L11" s="4">
        <v>8301</v>
      </c>
      <c r="M11" s="4">
        <v>6754</v>
      </c>
      <c r="N11" s="4">
        <v>8612</v>
      </c>
      <c r="O11" s="4">
        <v>9687</v>
      </c>
      <c r="P11" s="4">
        <v>8656</v>
      </c>
      <c r="Q11" s="4">
        <v>7759</v>
      </c>
      <c r="R11" s="4">
        <v>7421</v>
      </c>
      <c r="S11" s="4">
        <v>7004</v>
      </c>
      <c r="T11" s="4">
        <v>7630</v>
      </c>
      <c r="U11" s="4">
        <v>8340</v>
      </c>
      <c r="V11" s="4">
        <v>7800</v>
      </c>
      <c r="W11" s="4">
        <v>8278</v>
      </c>
    </row>
    <row r="12" spans="1:23" x14ac:dyDescent="0.25">
      <c r="A12" s="63" t="s">
        <v>873</v>
      </c>
      <c r="B12" s="3" t="s">
        <v>919</v>
      </c>
      <c r="C12" s="9">
        <f>SUM(C10:C11)</f>
        <v>12450</v>
      </c>
      <c r="D12" s="9">
        <f t="shared" ref="D12:W12" si="1">SUM(D10:D11)</f>
        <v>12524</v>
      </c>
      <c r="E12" s="9">
        <f t="shared" si="1"/>
        <v>12542</v>
      </c>
      <c r="F12" s="9">
        <f t="shared" si="1"/>
        <v>11190</v>
      </c>
      <c r="G12" s="9">
        <f t="shared" si="1"/>
        <v>12745</v>
      </c>
      <c r="H12" s="9">
        <f t="shared" si="1"/>
        <v>12757</v>
      </c>
      <c r="I12" s="9">
        <f t="shared" si="1"/>
        <v>12621</v>
      </c>
      <c r="J12" s="9">
        <f t="shared" si="1"/>
        <v>16248</v>
      </c>
      <c r="K12" s="9">
        <f t="shared" si="1"/>
        <v>14252</v>
      </c>
      <c r="L12" s="9">
        <f t="shared" si="1"/>
        <v>16082</v>
      </c>
      <c r="M12" s="9">
        <f t="shared" si="1"/>
        <v>13905</v>
      </c>
      <c r="N12" s="9">
        <f t="shared" si="1"/>
        <v>17677</v>
      </c>
      <c r="O12" s="9">
        <f t="shared" si="1"/>
        <v>19715</v>
      </c>
      <c r="P12" s="9">
        <f t="shared" si="1"/>
        <v>17800</v>
      </c>
      <c r="Q12" s="9">
        <f t="shared" si="1"/>
        <v>16309</v>
      </c>
      <c r="R12" s="9">
        <f t="shared" si="1"/>
        <v>15657</v>
      </c>
      <c r="S12" s="9">
        <f t="shared" si="1"/>
        <v>15045</v>
      </c>
      <c r="T12" s="9">
        <f t="shared" si="1"/>
        <v>15741</v>
      </c>
      <c r="U12" s="9">
        <f t="shared" si="1"/>
        <v>16821</v>
      </c>
      <c r="V12" s="9">
        <f t="shared" si="1"/>
        <v>16234</v>
      </c>
      <c r="W12" s="9">
        <f t="shared" si="1"/>
        <v>16852</v>
      </c>
    </row>
    <row r="13" spans="1:23" x14ac:dyDescent="0.25">
      <c r="A13" s="63"/>
      <c r="B13" s="3"/>
      <c r="C13" s="4"/>
      <c r="D13" s="4"/>
      <c r="E13" s="4"/>
      <c r="F13" s="4"/>
      <c r="G13" s="4"/>
      <c r="H13" s="4"/>
      <c r="I13" s="4"/>
      <c r="J13" s="4"/>
      <c r="K13" s="4"/>
      <c r="L13" s="4"/>
      <c r="M13" s="4"/>
      <c r="N13" s="4"/>
      <c r="O13" s="4"/>
      <c r="P13" s="4"/>
      <c r="Q13" s="4"/>
      <c r="R13" s="4"/>
      <c r="S13" s="4"/>
      <c r="T13" s="4"/>
      <c r="U13" s="4"/>
      <c r="V13" s="4"/>
      <c r="W13" s="4"/>
    </row>
    <row r="14" spans="1:23" x14ac:dyDescent="0.25">
      <c r="A14" s="63"/>
      <c r="B14" s="3" t="s">
        <v>286</v>
      </c>
      <c r="C14" s="4">
        <v>35</v>
      </c>
      <c r="D14" s="4">
        <v>26</v>
      </c>
      <c r="E14" s="8" t="s">
        <v>128</v>
      </c>
      <c r="F14" s="4">
        <v>17</v>
      </c>
      <c r="G14" s="4">
        <v>21</v>
      </c>
      <c r="H14" s="4">
        <v>18</v>
      </c>
      <c r="I14" s="4">
        <v>32</v>
      </c>
      <c r="J14" s="4">
        <v>15</v>
      </c>
      <c r="K14" s="4">
        <v>21</v>
      </c>
      <c r="L14" s="4">
        <v>19</v>
      </c>
      <c r="M14" s="8" t="s">
        <v>128</v>
      </c>
      <c r="N14" s="4">
        <v>15</v>
      </c>
      <c r="O14" s="4">
        <v>13</v>
      </c>
      <c r="P14" s="4">
        <v>7</v>
      </c>
      <c r="Q14" s="4">
        <v>14</v>
      </c>
      <c r="R14" s="8" t="s">
        <v>128</v>
      </c>
      <c r="S14" s="4">
        <v>14</v>
      </c>
      <c r="T14" s="4">
        <v>13</v>
      </c>
      <c r="U14" s="4">
        <v>20</v>
      </c>
      <c r="V14" s="4">
        <v>20</v>
      </c>
      <c r="W14" s="4">
        <v>10</v>
      </c>
    </row>
    <row r="15" spans="1:23" x14ac:dyDescent="0.25">
      <c r="A15" s="63"/>
      <c r="B15" s="3" t="s">
        <v>287</v>
      </c>
      <c r="C15" s="4">
        <v>1081</v>
      </c>
      <c r="D15" s="4">
        <v>857</v>
      </c>
      <c r="E15" s="4">
        <v>1030</v>
      </c>
      <c r="F15" s="4">
        <v>769</v>
      </c>
      <c r="G15" s="4">
        <v>816</v>
      </c>
      <c r="H15" s="4">
        <v>730</v>
      </c>
      <c r="I15" s="4">
        <v>910</v>
      </c>
      <c r="J15" s="4">
        <v>1031</v>
      </c>
      <c r="K15" s="4">
        <v>1283</v>
      </c>
      <c r="L15" s="4">
        <v>1104</v>
      </c>
      <c r="M15" s="4">
        <v>1199</v>
      </c>
      <c r="N15" s="4">
        <v>1596</v>
      </c>
      <c r="O15" s="4">
        <v>990</v>
      </c>
      <c r="P15" s="4">
        <v>972</v>
      </c>
      <c r="Q15" s="4">
        <v>1119</v>
      </c>
      <c r="R15" s="4">
        <v>999</v>
      </c>
      <c r="S15" s="4">
        <v>1248</v>
      </c>
      <c r="T15" s="4">
        <v>1115</v>
      </c>
      <c r="U15" s="4">
        <v>1249</v>
      </c>
      <c r="V15" s="4">
        <v>1670</v>
      </c>
      <c r="W15" s="4">
        <v>687</v>
      </c>
    </row>
    <row r="16" spans="1:23" x14ac:dyDescent="0.25">
      <c r="A16" s="63"/>
      <c r="B16" s="3" t="s">
        <v>463</v>
      </c>
      <c r="C16" s="4">
        <v>4446</v>
      </c>
      <c r="D16" s="4">
        <v>4267</v>
      </c>
      <c r="E16" s="4">
        <v>4627</v>
      </c>
      <c r="F16" s="4">
        <v>3646</v>
      </c>
      <c r="G16" s="4">
        <v>3690</v>
      </c>
      <c r="H16" s="4">
        <v>3674</v>
      </c>
      <c r="I16" s="4">
        <v>4166</v>
      </c>
      <c r="J16" s="4">
        <v>3775</v>
      </c>
      <c r="K16" s="4">
        <v>5171</v>
      </c>
      <c r="L16" s="4">
        <v>3231</v>
      </c>
      <c r="M16" s="4">
        <v>3175</v>
      </c>
      <c r="N16" s="4">
        <v>4487</v>
      </c>
      <c r="O16" s="4">
        <v>2382</v>
      </c>
      <c r="P16" s="4">
        <v>4729</v>
      </c>
      <c r="Q16" s="4">
        <v>2757</v>
      </c>
      <c r="R16" s="4">
        <v>2787</v>
      </c>
      <c r="S16" s="4">
        <v>2986</v>
      </c>
      <c r="T16" s="4">
        <v>2613</v>
      </c>
      <c r="U16" s="4">
        <v>3767</v>
      </c>
      <c r="V16" s="4">
        <v>3821</v>
      </c>
      <c r="W16" s="4">
        <v>1314</v>
      </c>
    </row>
    <row r="17" spans="1:23" x14ac:dyDescent="0.25">
      <c r="A17" s="63"/>
      <c r="B17" s="3" t="s">
        <v>288</v>
      </c>
      <c r="C17" s="4">
        <v>3328</v>
      </c>
      <c r="D17" s="4">
        <v>3108</v>
      </c>
      <c r="E17" s="4">
        <v>3868</v>
      </c>
      <c r="F17" s="4">
        <v>3903</v>
      </c>
      <c r="G17" s="4">
        <v>2575</v>
      </c>
      <c r="H17" s="4">
        <v>2554</v>
      </c>
      <c r="I17" s="4">
        <v>2775</v>
      </c>
      <c r="J17" s="4">
        <v>2713</v>
      </c>
      <c r="K17" s="4">
        <v>3471</v>
      </c>
      <c r="L17" s="4">
        <v>2676</v>
      </c>
      <c r="M17" s="4">
        <v>2719</v>
      </c>
      <c r="N17" s="4">
        <v>2702</v>
      </c>
      <c r="O17" s="4">
        <v>2707</v>
      </c>
      <c r="P17" s="4">
        <v>2406</v>
      </c>
      <c r="Q17" s="4">
        <v>2730</v>
      </c>
      <c r="R17" s="4">
        <v>2339</v>
      </c>
      <c r="S17" s="4">
        <v>2435</v>
      </c>
      <c r="T17" s="4">
        <v>2161</v>
      </c>
      <c r="U17" s="4">
        <v>2397</v>
      </c>
      <c r="V17" s="4">
        <v>2428</v>
      </c>
      <c r="W17" s="4">
        <v>826</v>
      </c>
    </row>
    <row r="18" spans="1:23" x14ac:dyDescent="0.25">
      <c r="A18" s="63" t="s">
        <v>873</v>
      </c>
      <c r="B18" s="3" t="s">
        <v>918</v>
      </c>
      <c r="C18" s="9">
        <f>SUM(C14:C17)</f>
        <v>8890</v>
      </c>
      <c r="D18" s="9">
        <f t="shared" ref="D18:W18" si="2">SUM(D14:D17)</f>
        <v>8258</v>
      </c>
      <c r="E18" s="9">
        <f t="shared" si="2"/>
        <v>9525</v>
      </c>
      <c r="F18" s="9">
        <f t="shared" si="2"/>
        <v>8335</v>
      </c>
      <c r="G18" s="9">
        <f t="shared" si="2"/>
        <v>7102</v>
      </c>
      <c r="H18" s="9">
        <f t="shared" si="2"/>
        <v>6976</v>
      </c>
      <c r="I18" s="9">
        <f t="shared" si="2"/>
        <v>7883</v>
      </c>
      <c r="J18" s="9">
        <f t="shared" si="2"/>
        <v>7534</v>
      </c>
      <c r="K18" s="9">
        <f t="shared" si="2"/>
        <v>9946</v>
      </c>
      <c r="L18" s="9">
        <f t="shared" si="2"/>
        <v>7030</v>
      </c>
      <c r="M18" s="9">
        <f t="shared" si="2"/>
        <v>7093</v>
      </c>
      <c r="N18" s="9">
        <f t="shared" si="2"/>
        <v>8800</v>
      </c>
      <c r="O18" s="9">
        <f t="shared" si="2"/>
        <v>6092</v>
      </c>
      <c r="P18" s="9">
        <f t="shared" si="2"/>
        <v>8114</v>
      </c>
      <c r="Q18" s="9">
        <f t="shared" si="2"/>
        <v>6620</v>
      </c>
      <c r="R18" s="9">
        <f t="shared" si="2"/>
        <v>6125</v>
      </c>
      <c r="S18" s="9">
        <f t="shared" si="2"/>
        <v>6683</v>
      </c>
      <c r="T18" s="9">
        <f t="shared" si="2"/>
        <v>5902</v>
      </c>
      <c r="U18" s="9">
        <f t="shared" si="2"/>
        <v>7433</v>
      </c>
      <c r="V18" s="9">
        <f t="shared" si="2"/>
        <v>7939</v>
      </c>
      <c r="W18" s="9">
        <f t="shared" si="2"/>
        <v>2837</v>
      </c>
    </row>
    <row r="19" spans="1:23" x14ac:dyDescent="0.25">
      <c r="B19" s="3"/>
      <c r="C19" s="4"/>
      <c r="D19" s="4"/>
      <c r="E19" s="4"/>
      <c r="F19" s="4"/>
      <c r="G19" s="4"/>
      <c r="H19" s="4"/>
      <c r="I19" s="4"/>
      <c r="J19" s="4"/>
      <c r="K19" s="4"/>
      <c r="L19" s="4"/>
      <c r="M19" s="4"/>
      <c r="N19" s="4"/>
      <c r="O19" s="4"/>
      <c r="P19" s="4"/>
      <c r="Q19" s="4"/>
      <c r="R19" s="4"/>
      <c r="S19" s="4"/>
      <c r="T19" s="4"/>
      <c r="U19" s="4"/>
      <c r="V19" s="4"/>
      <c r="W19" s="4"/>
    </row>
    <row r="20" spans="1:23" x14ac:dyDescent="0.25">
      <c r="B20" s="3" t="s">
        <v>289</v>
      </c>
      <c r="C20" s="4">
        <v>40882</v>
      </c>
      <c r="D20" s="4">
        <v>49747</v>
      </c>
      <c r="E20" s="4">
        <v>46048</v>
      </c>
      <c r="F20" s="4">
        <v>36635</v>
      </c>
      <c r="G20" s="4">
        <v>36641</v>
      </c>
      <c r="H20" s="4">
        <v>46542</v>
      </c>
      <c r="I20" s="4">
        <v>31885</v>
      </c>
      <c r="J20" s="4">
        <v>16059</v>
      </c>
      <c r="K20" s="4">
        <v>30780</v>
      </c>
      <c r="L20" s="4">
        <v>29566</v>
      </c>
      <c r="M20" s="4">
        <v>29067</v>
      </c>
      <c r="N20" s="4">
        <v>41068</v>
      </c>
      <c r="O20" s="4">
        <v>21620</v>
      </c>
      <c r="P20" s="4">
        <v>44138</v>
      </c>
      <c r="Q20" s="4">
        <v>57761</v>
      </c>
      <c r="R20" s="4">
        <v>57537</v>
      </c>
      <c r="S20" s="4">
        <v>55657</v>
      </c>
      <c r="T20" s="4">
        <v>49541</v>
      </c>
      <c r="U20" s="4">
        <v>54451</v>
      </c>
      <c r="V20" s="4">
        <v>76797</v>
      </c>
      <c r="W20" s="4">
        <v>85412</v>
      </c>
    </row>
    <row r="21" spans="1:23" x14ac:dyDescent="0.25">
      <c r="B21" s="3" t="s">
        <v>290</v>
      </c>
      <c r="C21" s="4">
        <v>4556</v>
      </c>
      <c r="D21" s="4">
        <v>3649</v>
      </c>
      <c r="E21" s="8" t="s">
        <v>128</v>
      </c>
      <c r="F21" s="8" t="s">
        <v>128</v>
      </c>
      <c r="G21" s="4">
        <v>213</v>
      </c>
      <c r="H21" s="8" t="s">
        <v>128</v>
      </c>
      <c r="I21" s="4">
        <v>145</v>
      </c>
      <c r="J21" s="8" t="s">
        <v>128</v>
      </c>
      <c r="K21" s="4">
        <v>243</v>
      </c>
      <c r="L21" s="8" t="s">
        <v>128</v>
      </c>
      <c r="M21" s="8" t="s">
        <v>128</v>
      </c>
      <c r="N21" s="4">
        <v>302</v>
      </c>
      <c r="O21" s="4">
        <v>15800</v>
      </c>
      <c r="P21" s="8" t="s">
        <v>128</v>
      </c>
      <c r="Q21" s="4">
        <v>473</v>
      </c>
      <c r="R21" s="8" t="s">
        <v>128</v>
      </c>
      <c r="S21" s="8" t="s">
        <v>128</v>
      </c>
      <c r="T21" s="8" t="s">
        <v>128</v>
      </c>
      <c r="U21" s="8" t="s">
        <v>128</v>
      </c>
      <c r="V21" s="8" t="s">
        <v>128</v>
      </c>
      <c r="W21" s="8" t="s">
        <v>128</v>
      </c>
    </row>
    <row r="22" spans="1:23" x14ac:dyDescent="0.25">
      <c r="B22" s="3" t="s">
        <v>291</v>
      </c>
      <c r="C22" s="8" t="s">
        <v>128</v>
      </c>
      <c r="D22" s="8" t="s">
        <v>128</v>
      </c>
      <c r="E22" s="8" t="s">
        <v>128</v>
      </c>
      <c r="F22" s="8" t="s">
        <v>128</v>
      </c>
      <c r="G22" s="8" t="s">
        <v>128</v>
      </c>
      <c r="H22" s="8" t="s">
        <v>128</v>
      </c>
      <c r="I22" s="4">
        <v>514</v>
      </c>
      <c r="J22" s="8" t="s">
        <v>128</v>
      </c>
      <c r="K22" s="4">
        <v>613</v>
      </c>
      <c r="L22" s="4">
        <v>0</v>
      </c>
      <c r="M22" s="8" t="s">
        <v>128</v>
      </c>
      <c r="N22" s="4">
        <v>987</v>
      </c>
      <c r="O22" s="4">
        <v>400</v>
      </c>
      <c r="P22" s="4">
        <v>10</v>
      </c>
      <c r="Q22" s="4">
        <v>87</v>
      </c>
      <c r="R22" s="8" t="s">
        <v>128</v>
      </c>
      <c r="S22" s="8" t="s">
        <v>128</v>
      </c>
      <c r="T22" s="8" t="s">
        <v>128</v>
      </c>
      <c r="U22" s="8" t="s">
        <v>128</v>
      </c>
      <c r="V22" s="8" t="s">
        <v>128</v>
      </c>
      <c r="W22" s="8" t="s">
        <v>128</v>
      </c>
    </row>
    <row r="24" spans="1:23" x14ac:dyDescent="0.25">
      <c r="B24" s="3" t="s">
        <v>292</v>
      </c>
      <c r="C24" s="8" t="s">
        <v>128</v>
      </c>
      <c r="D24" s="8" t="s">
        <v>128</v>
      </c>
      <c r="E24" s="8" t="s">
        <v>128</v>
      </c>
      <c r="F24" s="8" t="s">
        <v>128</v>
      </c>
      <c r="G24" s="8" t="s">
        <v>128</v>
      </c>
      <c r="H24" s="8" t="s">
        <v>128</v>
      </c>
      <c r="I24" s="4">
        <v>101</v>
      </c>
      <c r="J24" s="8" t="s">
        <v>128</v>
      </c>
      <c r="K24" s="4">
        <v>93</v>
      </c>
      <c r="L24" s="8" t="s">
        <v>128</v>
      </c>
      <c r="M24" s="8" t="s">
        <v>128</v>
      </c>
      <c r="N24" s="4">
        <v>81</v>
      </c>
      <c r="O24" s="8" t="s">
        <v>128</v>
      </c>
      <c r="P24" s="8" t="s">
        <v>128</v>
      </c>
      <c r="Q24" s="4">
        <v>29</v>
      </c>
      <c r="R24" s="8" t="s">
        <v>128</v>
      </c>
      <c r="S24" s="8" t="s">
        <v>128</v>
      </c>
      <c r="T24" s="8" t="s">
        <v>128</v>
      </c>
      <c r="U24" s="8" t="s">
        <v>128</v>
      </c>
      <c r="V24" s="8" t="s">
        <v>128</v>
      </c>
      <c r="W24" s="8" t="s">
        <v>128</v>
      </c>
    </row>
    <row r="25" spans="1:23" x14ac:dyDescent="0.25">
      <c r="B25" s="3" t="s">
        <v>293</v>
      </c>
      <c r="C25" s="4">
        <v>2137</v>
      </c>
      <c r="D25" s="8" t="s">
        <v>128</v>
      </c>
      <c r="E25" s="8" t="s">
        <v>128</v>
      </c>
      <c r="F25" s="8" t="s">
        <v>128</v>
      </c>
      <c r="G25" s="4">
        <v>2844</v>
      </c>
      <c r="H25" s="8" t="s">
        <v>128</v>
      </c>
      <c r="I25" s="4">
        <v>2882</v>
      </c>
      <c r="J25" s="8" t="s">
        <v>128</v>
      </c>
      <c r="K25" s="4">
        <v>3036</v>
      </c>
      <c r="L25" s="8" t="s">
        <v>128</v>
      </c>
      <c r="M25" s="8" t="s">
        <v>128</v>
      </c>
      <c r="N25" s="4">
        <v>3550</v>
      </c>
      <c r="O25" s="8" t="s">
        <v>128</v>
      </c>
      <c r="P25" s="8" t="s">
        <v>128</v>
      </c>
      <c r="Q25" s="4">
        <v>3232</v>
      </c>
      <c r="R25" s="8" t="s">
        <v>128</v>
      </c>
      <c r="S25" s="8" t="s">
        <v>128</v>
      </c>
      <c r="T25" s="4">
        <v>2933</v>
      </c>
      <c r="U25" s="8" t="s">
        <v>128</v>
      </c>
      <c r="V25" s="8" t="s">
        <v>128</v>
      </c>
      <c r="W25" s="8" t="s">
        <v>128</v>
      </c>
    </row>
    <row r="31" spans="1:23" ht="195" x14ac:dyDescent="0.25">
      <c r="A31" s="6" t="s">
        <v>294</v>
      </c>
    </row>
    <row r="34" spans="1:1" x14ac:dyDescent="0.25">
      <c r="A34" s="2" t="s">
        <v>50</v>
      </c>
    </row>
    <row r="35" spans="1:1" x14ac:dyDescent="0.25">
      <c r="A35" s="2" t="s">
        <v>114</v>
      </c>
    </row>
    <row r="37" spans="1:1" x14ac:dyDescent="0.25">
      <c r="A37" s="2" t="s">
        <v>52</v>
      </c>
    </row>
    <row r="38" spans="1:1" x14ac:dyDescent="0.25">
      <c r="A38" s="2" t="s">
        <v>216</v>
      </c>
    </row>
    <row r="39" spans="1:1" x14ac:dyDescent="0.25">
      <c r="A39" s="2" t="s">
        <v>278</v>
      </c>
    </row>
    <row r="40" spans="1:1" x14ac:dyDescent="0.25">
      <c r="A40" s="2" t="s">
        <v>279</v>
      </c>
    </row>
    <row r="43" spans="1:1" x14ac:dyDescent="0.25">
      <c r="A43" s="2" t="s">
        <v>59</v>
      </c>
    </row>
    <row r="44" spans="1:1" x14ac:dyDescent="0.25">
      <c r="A44" s="2" t="s">
        <v>218</v>
      </c>
    </row>
    <row r="54" spans="1:1" x14ac:dyDescent="0.25">
      <c r="A54" s="2" t="s">
        <v>68</v>
      </c>
    </row>
    <row r="55" spans="1:1" x14ac:dyDescent="0.25">
      <c r="A55" s="2" t="s">
        <v>295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7"/>
  <sheetViews>
    <sheetView topLeftCell="A34" workbookViewId="0">
      <selection activeCell="I30" sqref="I30"/>
    </sheetView>
  </sheetViews>
  <sheetFormatPr defaultColWidth="9.140625" defaultRowHeight="15" x14ac:dyDescent="0.25"/>
  <cols>
    <col min="1" max="1" width="40.7109375" style="2" customWidth="1"/>
    <col min="2" max="2" width="19.7109375" style="2" customWidth="1"/>
    <col min="3" max="3" width="19.28515625" style="2" customWidth="1"/>
    <col min="4" max="7" width="7" style="2" customWidth="1"/>
    <col min="8" max="10" width="9.140625" style="2"/>
    <col min="11" max="11" width="35.85546875" style="2" customWidth="1"/>
    <col min="12" max="12" width="19.5703125" style="2" customWidth="1"/>
    <col min="13" max="13" width="28.85546875" style="2" customWidth="1"/>
    <col min="14" max="16384" width="9.140625" style="2"/>
  </cols>
  <sheetData>
    <row r="1" spans="1:17" ht="18.75" x14ac:dyDescent="0.3">
      <c r="A1" s="1" t="s">
        <v>569</v>
      </c>
      <c r="K1" s="1" t="s">
        <v>569</v>
      </c>
    </row>
    <row r="3" spans="1:17" x14ac:dyDescent="0.25">
      <c r="D3" s="3" t="s">
        <v>18</v>
      </c>
      <c r="E3" s="3" t="s">
        <v>19</v>
      </c>
      <c r="F3" s="3" t="s">
        <v>20</v>
      </c>
      <c r="G3" s="3" t="s">
        <v>110</v>
      </c>
      <c r="N3" s="3" t="s">
        <v>18</v>
      </c>
      <c r="O3" s="3" t="s">
        <v>19</v>
      </c>
      <c r="P3" s="3" t="s">
        <v>20</v>
      </c>
      <c r="Q3" s="3" t="s">
        <v>110</v>
      </c>
    </row>
    <row r="4" spans="1:17" x14ac:dyDescent="0.25">
      <c r="A4" s="3" t="s">
        <v>21</v>
      </c>
      <c r="B4" s="3" t="s">
        <v>570</v>
      </c>
      <c r="C4" s="3" t="s">
        <v>571</v>
      </c>
      <c r="D4" s="8" t="s">
        <v>128</v>
      </c>
      <c r="E4" s="8" t="s">
        <v>128</v>
      </c>
      <c r="F4" s="7">
        <v>0.03</v>
      </c>
      <c r="G4" s="7">
        <v>0.03</v>
      </c>
      <c r="K4" s="3" t="s">
        <v>21</v>
      </c>
      <c r="L4" s="3" t="s">
        <v>570</v>
      </c>
      <c r="M4" s="3" t="s">
        <v>605</v>
      </c>
      <c r="N4" s="8" t="s">
        <v>128</v>
      </c>
      <c r="O4" s="8" t="s">
        <v>128</v>
      </c>
      <c r="P4" s="7">
        <v>0.23</v>
      </c>
      <c r="Q4" s="7">
        <v>0.23</v>
      </c>
    </row>
    <row r="5" spans="1:17" x14ac:dyDescent="0.25">
      <c r="B5" s="3" t="s">
        <v>572</v>
      </c>
      <c r="C5" s="3" t="s">
        <v>571</v>
      </c>
      <c r="D5" s="7">
        <v>0.02</v>
      </c>
      <c r="E5" s="7">
        <v>0.02</v>
      </c>
      <c r="F5" s="7">
        <v>0.03</v>
      </c>
      <c r="G5" s="7">
        <v>0.03</v>
      </c>
      <c r="L5" s="3" t="s">
        <v>572</v>
      </c>
      <c r="M5" s="3" t="s">
        <v>605</v>
      </c>
      <c r="N5" s="7">
        <v>0.16</v>
      </c>
      <c r="O5" s="7">
        <v>0.17</v>
      </c>
      <c r="P5" s="7">
        <v>0.23</v>
      </c>
      <c r="Q5" s="7">
        <v>0.23</v>
      </c>
    </row>
    <row r="6" spans="1:17" x14ac:dyDescent="0.25">
      <c r="B6" s="3" t="s">
        <v>573</v>
      </c>
      <c r="C6" s="3" t="s">
        <v>571</v>
      </c>
      <c r="D6" s="7">
        <v>0.14000000000000001</v>
      </c>
      <c r="E6" s="7">
        <v>0.13</v>
      </c>
      <c r="F6" s="7">
        <v>0.13</v>
      </c>
      <c r="G6" s="7">
        <v>0.13</v>
      </c>
      <c r="L6" s="3" t="s">
        <v>573</v>
      </c>
      <c r="M6" s="3" t="s">
        <v>605</v>
      </c>
      <c r="N6" s="7">
        <v>0.45</v>
      </c>
      <c r="O6" s="7">
        <v>0.42</v>
      </c>
      <c r="P6" s="7">
        <v>0.41</v>
      </c>
      <c r="Q6" s="7">
        <v>0.4</v>
      </c>
    </row>
    <row r="7" spans="1:17" x14ac:dyDescent="0.25">
      <c r="B7" s="3" t="s">
        <v>574</v>
      </c>
      <c r="C7" s="3" t="s">
        <v>571</v>
      </c>
      <c r="D7" s="8" t="s">
        <v>128</v>
      </c>
      <c r="E7" s="8" t="s">
        <v>128</v>
      </c>
      <c r="F7" s="7">
        <v>0.04</v>
      </c>
      <c r="G7" s="7">
        <v>0.04</v>
      </c>
      <c r="L7" s="3" t="s">
        <v>574</v>
      </c>
      <c r="M7" s="3" t="s">
        <v>605</v>
      </c>
      <c r="N7" s="8" t="s">
        <v>128</v>
      </c>
      <c r="O7" s="8" t="s">
        <v>128</v>
      </c>
      <c r="P7" s="7">
        <v>0.09</v>
      </c>
      <c r="Q7" s="7">
        <v>0.08</v>
      </c>
    </row>
    <row r="8" spans="1:17" x14ac:dyDescent="0.25">
      <c r="B8" s="3" t="s">
        <v>575</v>
      </c>
      <c r="C8" s="3" t="s">
        <v>571</v>
      </c>
      <c r="D8" s="8" t="s">
        <v>128</v>
      </c>
      <c r="E8" s="8" t="s">
        <v>128</v>
      </c>
      <c r="F8" s="7">
        <v>1.35</v>
      </c>
      <c r="G8" s="7">
        <v>1.33</v>
      </c>
      <c r="L8" s="3" t="s">
        <v>575</v>
      </c>
      <c r="M8" s="3" t="s">
        <v>605</v>
      </c>
      <c r="N8" s="8" t="s">
        <v>128</v>
      </c>
      <c r="O8" s="8" t="s">
        <v>128</v>
      </c>
      <c r="P8" s="7">
        <v>4</v>
      </c>
      <c r="Q8" s="7">
        <v>3.9</v>
      </c>
    </row>
    <row r="9" spans="1:17" x14ac:dyDescent="0.25">
      <c r="B9" s="3" t="s">
        <v>576</v>
      </c>
      <c r="C9" s="3" t="s">
        <v>571</v>
      </c>
      <c r="D9" s="8" t="s">
        <v>128</v>
      </c>
      <c r="E9" s="8" t="s">
        <v>128</v>
      </c>
      <c r="F9" s="7">
        <v>0.11</v>
      </c>
      <c r="G9" s="7">
        <v>0.12</v>
      </c>
      <c r="L9" s="3" t="s">
        <v>576</v>
      </c>
      <c r="M9" s="3" t="s">
        <v>605</v>
      </c>
      <c r="N9" s="8" t="s">
        <v>128</v>
      </c>
      <c r="O9" s="8" t="s">
        <v>128</v>
      </c>
      <c r="P9" s="7">
        <v>0.33</v>
      </c>
      <c r="Q9" s="7">
        <v>0.36</v>
      </c>
    </row>
    <row r="10" spans="1:17" x14ac:dyDescent="0.25">
      <c r="B10" s="3" t="s">
        <v>577</v>
      </c>
      <c r="C10" s="3" t="s">
        <v>571</v>
      </c>
      <c r="D10" s="7">
        <v>1.41</v>
      </c>
      <c r="E10" s="7">
        <v>1.44</v>
      </c>
      <c r="F10" s="7">
        <v>1.5</v>
      </c>
      <c r="G10" s="7">
        <v>1.5</v>
      </c>
      <c r="L10" s="3" t="s">
        <v>577</v>
      </c>
      <c r="M10" s="3" t="s">
        <v>605</v>
      </c>
      <c r="N10" s="7">
        <v>4.1399999999999997</v>
      </c>
      <c r="O10" s="7">
        <v>4.22</v>
      </c>
      <c r="P10" s="7">
        <v>4.41</v>
      </c>
      <c r="Q10" s="7">
        <v>4.33</v>
      </c>
    </row>
    <row r="11" spans="1:17" x14ac:dyDescent="0.25">
      <c r="B11" s="3" t="s">
        <v>578</v>
      </c>
      <c r="C11" s="3" t="s">
        <v>571</v>
      </c>
      <c r="D11" s="7">
        <v>0.27</v>
      </c>
      <c r="E11" s="7">
        <v>0.26</v>
      </c>
      <c r="F11" s="7">
        <v>0.27</v>
      </c>
      <c r="G11" s="7">
        <v>0.28999999999999998</v>
      </c>
      <c r="L11" s="3" t="s">
        <v>578</v>
      </c>
      <c r="M11" s="3" t="s">
        <v>605</v>
      </c>
      <c r="N11" s="7">
        <v>0.93</v>
      </c>
      <c r="O11" s="7">
        <v>0.91</v>
      </c>
      <c r="P11" s="7">
        <v>0.94</v>
      </c>
      <c r="Q11" s="7">
        <v>0.98</v>
      </c>
    </row>
    <row r="12" spans="1:17" x14ac:dyDescent="0.25">
      <c r="B12" s="3" t="s">
        <v>579</v>
      </c>
      <c r="C12" s="3" t="s">
        <v>571</v>
      </c>
      <c r="D12" s="8" t="s">
        <v>128</v>
      </c>
      <c r="E12" s="8" t="s">
        <v>128</v>
      </c>
      <c r="F12" s="7">
        <v>0.76</v>
      </c>
      <c r="G12" s="7">
        <v>0.77</v>
      </c>
      <c r="L12" s="3" t="s">
        <v>579</v>
      </c>
      <c r="M12" s="3" t="s">
        <v>605</v>
      </c>
      <c r="N12" s="8" t="s">
        <v>128</v>
      </c>
      <c r="O12" s="8" t="s">
        <v>128</v>
      </c>
      <c r="P12" s="7">
        <v>2.36</v>
      </c>
      <c r="Q12" s="7">
        <v>2.34</v>
      </c>
    </row>
    <row r="13" spans="1:17" x14ac:dyDescent="0.25">
      <c r="B13" s="3" t="s">
        <v>580</v>
      </c>
      <c r="C13" s="3" t="s">
        <v>571</v>
      </c>
      <c r="D13" s="8" t="s">
        <v>128</v>
      </c>
      <c r="E13" s="8" t="s">
        <v>128</v>
      </c>
      <c r="F13" s="7">
        <v>0.13</v>
      </c>
      <c r="G13" s="7">
        <v>0.16</v>
      </c>
      <c r="L13" s="3" t="s">
        <v>580</v>
      </c>
      <c r="M13" s="3" t="s">
        <v>605</v>
      </c>
      <c r="N13" s="8" t="s">
        <v>128</v>
      </c>
      <c r="O13" s="8" t="s">
        <v>128</v>
      </c>
      <c r="P13" s="7">
        <v>0.48</v>
      </c>
      <c r="Q13" s="7">
        <v>0.54</v>
      </c>
    </row>
    <row r="14" spans="1:17" x14ac:dyDescent="0.25">
      <c r="B14" s="3" t="s">
        <v>581</v>
      </c>
      <c r="C14" s="3" t="s">
        <v>571</v>
      </c>
      <c r="D14" s="7">
        <v>0.84</v>
      </c>
      <c r="E14" s="7">
        <v>0.76</v>
      </c>
      <c r="F14" s="7">
        <v>0.89</v>
      </c>
      <c r="G14" s="7">
        <v>0.93</v>
      </c>
      <c r="L14" s="3" t="s">
        <v>581</v>
      </c>
      <c r="M14" s="3" t="s">
        <v>605</v>
      </c>
      <c r="N14" s="7">
        <v>2.67</v>
      </c>
      <c r="O14" s="7">
        <v>2.4</v>
      </c>
      <c r="P14" s="7">
        <v>2.83</v>
      </c>
      <c r="Q14" s="7">
        <v>2.88</v>
      </c>
    </row>
    <row r="15" spans="1:17" x14ac:dyDescent="0.25">
      <c r="B15" s="3" t="s">
        <v>582</v>
      </c>
      <c r="C15" s="3" t="s">
        <v>571</v>
      </c>
      <c r="D15" s="7">
        <v>2.67</v>
      </c>
      <c r="E15" s="7">
        <v>2.6</v>
      </c>
      <c r="F15" s="7">
        <v>2.79</v>
      </c>
      <c r="G15" s="7">
        <v>2.84</v>
      </c>
      <c r="L15" s="3" t="s">
        <v>582</v>
      </c>
      <c r="M15" s="3" t="s">
        <v>605</v>
      </c>
      <c r="N15" s="7">
        <v>8.1999999999999993</v>
      </c>
      <c r="O15" s="7">
        <v>7.94</v>
      </c>
      <c r="P15" s="7">
        <v>8.6</v>
      </c>
      <c r="Q15" s="7">
        <v>8.59</v>
      </c>
    </row>
    <row r="16" spans="1:17" x14ac:dyDescent="0.25">
      <c r="B16" s="3" t="s">
        <v>583</v>
      </c>
      <c r="C16" s="3" t="s">
        <v>571</v>
      </c>
      <c r="D16" s="7">
        <v>2.69</v>
      </c>
      <c r="E16" s="7">
        <v>2.62</v>
      </c>
      <c r="F16" s="7">
        <v>2.82</v>
      </c>
      <c r="G16" s="7">
        <v>2.87</v>
      </c>
      <c r="L16" s="3" t="s">
        <v>583</v>
      </c>
      <c r="M16" s="3" t="s">
        <v>605</v>
      </c>
      <c r="N16" s="7">
        <v>8.3699999999999992</v>
      </c>
      <c r="O16" s="7">
        <v>8.11</v>
      </c>
      <c r="P16" s="7">
        <v>8.83</v>
      </c>
      <c r="Q16" s="7">
        <v>8.83</v>
      </c>
    </row>
    <row r="17" spans="1:17" x14ac:dyDescent="0.25">
      <c r="B17" s="3"/>
      <c r="C17" s="3"/>
      <c r="D17" s="7"/>
      <c r="E17" s="7"/>
      <c r="F17" s="7"/>
      <c r="G17" s="7"/>
      <c r="L17" s="3"/>
      <c r="M17" s="3"/>
      <c r="N17" s="7"/>
      <c r="O17" s="7"/>
      <c r="P17" s="7"/>
      <c r="Q17" s="7"/>
    </row>
    <row r="18" spans="1:17" x14ac:dyDescent="0.25">
      <c r="B18" s="3" t="s">
        <v>584</v>
      </c>
      <c r="C18" s="3" t="s">
        <v>571</v>
      </c>
      <c r="D18" s="7">
        <v>0.68</v>
      </c>
      <c r="E18" s="7">
        <v>0.64</v>
      </c>
      <c r="F18" s="7">
        <v>0.56999999999999995</v>
      </c>
      <c r="G18" s="7">
        <v>0.53</v>
      </c>
      <c r="L18" s="3" t="s">
        <v>584</v>
      </c>
      <c r="M18" s="3" t="s">
        <v>605</v>
      </c>
      <c r="N18" s="7">
        <v>7.45</v>
      </c>
      <c r="O18" s="7">
        <v>7.06</v>
      </c>
      <c r="P18" s="7">
        <v>6.29</v>
      </c>
      <c r="Q18" s="7">
        <v>5.83</v>
      </c>
    </row>
    <row r="19" spans="1:17" x14ac:dyDescent="0.25">
      <c r="B19" s="3" t="s">
        <v>585</v>
      </c>
      <c r="C19" s="3" t="s">
        <v>571</v>
      </c>
      <c r="D19" s="8" t="s">
        <v>128</v>
      </c>
      <c r="E19" s="7">
        <v>0.04</v>
      </c>
      <c r="F19" s="7">
        <v>0.08</v>
      </c>
      <c r="G19" s="7">
        <v>0.04</v>
      </c>
      <c r="L19" s="3" t="s">
        <v>585</v>
      </c>
      <c r="M19" s="3" t="s">
        <v>605</v>
      </c>
      <c r="N19" s="8" t="s">
        <v>128</v>
      </c>
      <c r="O19" s="7">
        <v>0.24</v>
      </c>
      <c r="P19" s="7">
        <v>0.41</v>
      </c>
      <c r="Q19" s="7">
        <v>0.23</v>
      </c>
    </row>
    <row r="20" spans="1:17" x14ac:dyDescent="0.25">
      <c r="B20" s="3" t="s">
        <v>586</v>
      </c>
      <c r="C20" s="3" t="s">
        <v>571</v>
      </c>
      <c r="D20" s="8" t="s">
        <v>514</v>
      </c>
      <c r="E20" s="7">
        <v>0</v>
      </c>
      <c r="F20" s="7">
        <v>0</v>
      </c>
      <c r="G20" s="8" t="s">
        <v>128</v>
      </c>
      <c r="L20" s="3" t="s">
        <v>586</v>
      </c>
      <c r="M20" s="3" t="s">
        <v>605</v>
      </c>
      <c r="N20" s="8" t="s">
        <v>514</v>
      </c>
      <c r="O20" s="7">
        <v>0.01</v>
      </c>
      <c r="P20" s="7">
        <v>0.01</v>
      </c>
      <c r="Q20" s="8" t="s">
        <v>128</v>
      </c>
    </row>
    <row r="21" spans="1:17" x14ac:dyDescent="0.25">
      <c r="B21" s="3" t="s">
        <v>587</v>
      </c>
      <c r="C21" s="3" t="s">
        <v>571</v>
      </c>
      <c r="D21" s="8" t="s">
        <v>128</v>
      </c>
      <c r="E21" s="8" t="s">
        <v>128</v>
      </c>
      <c r="F21" s="7">
        <v>0</v>
      </c>
      <c r="G21" s="7">
        <v>0</v>
      </c>
      <c r="L21" s="3" t="s">
        <v>587</v>
      </c>
      <c r="M21" s="3" t="s">
        <v>605</v>
      </c>
      <c r="N21" s="8" t="s">
        <v>128</v>
      </c>
      <c r="O21" s="8" t="s">
        <v>128</v>
      </c>
      <c r="P21" s="7">
        <v>0.04</v>
      </c>
      <c r="Q21" s="7">
        <v>0.03</v>
      </c>
    </row>
    <row r="22" spans="1:17" x14ac:dyDescent="0.25">
      <c r="B22" s="3" t="s">
        <v>588</v>
      </c>
      <c r="C22" s="3" t="s">
        <v>571</v>
      </c>
      <c r="D22" s="7">
        <v>7.0000000000000007E-2</v>
      </c>
      <c r="E22" s="7">
        <v>0.09</v>
      </c>
      <c r="F22" s="7">
        <v>0.11</v>
      </c>
      <c r="G22" s="7">
        <v>0.12</v>
      </c>
      <c r="L22" s="3" t="s">
        <v>588</v>
      </c>
      <c r="M22" s="3" t="s">
        <v>605</v>
      </c>
      <c r="N22" s="7">
        <v>0.79</v>
      </c>
      <c r="O22" s="7">
        <v>0.96</v>
      </c>
      <c r="P22" s="7">
        <v>1.25</v>
      </c>
      <c r="Q22" s="7">
        <v>1.35</v>
      </c>
    </row>
    <row r="23" spans="1:17" x14ac:dyDescent="0.25">
      <c r="B23" s="3" t="s">
        <v>589</v>
      </c>
      <c r="C23" s="3" t="s">
        <v>571</v>
      </c>
      <c r="D23" s="7">
        <v>0.8</v>
      </c>
      <c r="E23" s="7">
        <v>0.78</v>
      </c>
      <c r="F23" s="7">
        <v>0.76</v>
      </c>
      <c r="G23" s="7">
        <v>0.71</v>
      </c>
      <c r="L23" s="3" t="s">
        <v>589</v>
      </c>
      <c r="M23" s="3" t="s">
        <v>605</v>
      </c>
      <c r="N23" s="7">
        <v>8.52</v>
      </c>
      <c r="O23" s="7">
        <v>8.2899999999999991</v>
      </c>
      <c r="P23" s="7">
        <v>8</v>
      </c>
      <c r="Q23" s="7">
        <v>7.53</v>
      </c>
    </row>
    <row r="24" spans="1:17" x14ac:dyDescent="0.25">
      <c r="B24" s="3"/>
      <c r="C24" s="3"/>
      <c r="D24" s="7"/>
      <c r="E24" s="7"/>
      <c r="F24" s="7"/>
      <c r="G24" s="7"/>
      <c r="L24" s="3"/>
      <c r="M24" s="3"/>
      <c r="N24" s="7"/>
      <c r="O24" s="7"/>
      <c r="P24" s="7"/>
      <c r="Q24" s="7"/>
    </row>
    <row r="25" spans="1:17" x14ac:dyDescent="0.25">
      <c r="B25" s="3" t="s">
        <v>590</v>
      </c>
      <c r="C25" s="3" t="s">
        <v>571</v>
      </c>
      <c r="D25" s="7">
        <v>0.02</v>
      </c>
      <c r="E25" s="7">
        <v>0.02</v>
      </c>
      <c r="F25" s="7">
        <v>0.03</v>
      </c>
      <c r="G25" s="7">
        <v>0.02</v>
      </c>
      <c r="L25" s="3" t="s">
        <v>590</v>
      </c>
      <c r="M25" s="3" t="s">
        <v>605</v>
      </c>
      <c r="N25" s="7">
        <v>0.83</v>
      </c>
      <c r="O25" s="7">
        <v>0.73</v>
      </c>
      <c r="P25" s="7">
        <v>1</v>
      </c>
      <c r="Q25" s="7">
        <v>0.83</v>
      </c>
    </row>
    <row r="26" spans="1:17" x14ac:dyDescent="0.25">
      <c r="B26" s="3" t="s">
        <v>460</v>
      </c>
      <c r="C26" s="3" t="s">
        <v>571</v>
      </c>
      <c r="D26" s="7">
        <v>0.1</v>
      </c>
      <c r="E26" s="7">
        <v>0.09</v>
      </c>
      <c r="F26" s="7">
        <v>0.11</v>
      </c>
      <c r="G26" s="7">
        <v>0.11</v>
      </c>
      <c r="L26" s="3" t="s">
        <v>460</v>
      </c>
      <c r="M26" s="3" t="s">
        <v>605</v>
      </c>
      <c r="N26" s="7">
        <v>5.36</v>
      </c>
      <c r="O26" s="7">
        <v>5.04</v>
      </c>
      <c r="P26" s="7">
        <v>6.08</v>
      </c>
      <c r="Q26" s="7">
        <v>5.77</v>
      </c>
    </row>
    <row r="27" spans="1:17" x14ac:dyDescent="0.25">
      <c r="B27" s="3" t="s">
        <v>591</v>
      </c>
      <c r="C27" s="3" t="s">
        <v>571</v>
      </c>
      <c r="D27" s="7">
        <v>0.12</v>
      </c>
      <c r="E27" s="7">
        <v>0.11</v>
      </c>
      <c r="F27" s="7">
        <v>0.14000000000000001</v>
      </c>
      <c r="G27" s="7">
        <v>0.13</v>
      </c>
      <c r="L27" s="3" t="s">
        <v>591</v>
      </c>
      <c r="M27" s="3" t="s">
        <v>605</v>
      </c>
      <c r="N27" s="7">
        <v>6.19</v>
      </c>
      <c r="O27" s="7">
        <v>5.77</v>
      </c>
      <c r="P27" s="7">
        <v>7.07</v>
      </c>
      <c r="Q27" s="7">
        <v>6.59</v>
      </c>
    </row>
    <row r="28" spans="1:17" x14ac:dyDescent="0.25">
      <c r="B28" s="3"/>
      <c r="C28" s="3"/>
      <c r="D28" s="7"/>
      <c r="E28" s="7"/>
      <c r="F28" s="7"/>
      <c r="G28" s="7"/>
      <c r="L28" s="3"/>
      <c r="M28" s="3"/>
      <c r="N28" s="7"/>
      <c r="O28" s="7"/>
      <c r="P28" s="7"/>
      <c r="Q28" s="7"/>
    </row>
    <row r="30" spans="1:17" ht="75" x14ac:dyDescent="0.25">
      <c r="A30" s="29" t="s">
        <v>592</v>
      </c>
      <c r="K30" s="29" t="s">
        <v>592</v>
      </c>
    </row>
    <row r="31" spans="1:17" ht="30" x14ac:dyDescent="0.25">
      <c r="A31" s="29" t="s">
        <v>593</v>
      </c>
      <c r="K31" s="6" t="s">
        <v>593</v>
      </c>
    </row>
    <row r="32" spans="1:17" x14ac:dyDescent="0.25">
      <c r="A32" s="2" t="s">
        <v>594</v>
      </c>
      <c r="K32" s="2" t="s">
        <v>594</v>
      </c>
    </row>
    <row r="33" spans="1:11" x14ac:dyDescent="0.25">
      <c r="A33" s="2" t="s">
        <v>595</v>
      </c>
      <c r="K33" s="2" t="s">
        <v>595</v>
      </c>
    </row>
    <row r="34" spans="1:11" x14ac:dyDescent="0.25">
      <c r="A34" s="2" t="s">
        <v>596</v>
      </c>
      <c r="K34" s="2" t="s">
        <v>596</v>
      </c>
    </row>
    <row r="36" spans="1:11" x14ac:dyDescent="0.25">
      <c r="A36" s="2" t="s">
        <v>594</v>
      </c>
      <c r="K36" s="2" t="s">
        <v>594</v>
      </c>
    </row>
    <row r="37" spans="1:11" x14ac:dyDescent="0.25">
      <c r="A37" s="2" t="s">
        <v>597</v>
      </c>
      <c r="K37" s="2" t="s">
        <v>597</v>
      </c>
    </row>
    <row r="38" spans="1:11" x14ac:dyDescent="0.25">
      <c r="A38" s="2" t="s">
        <v>596</v>
      </c>
      <c r="K38" s="2" t="s">
        <v>596</v>
      </c>
    </row>
    <row r="40" spans="1:11" x14ac:dyDescent="0.25">
      <c r="A40" s="2" t="s">
        <v>594</v>
      </c>
      <c r="K40" s="2" t="s">
        <v>594</v>
      </c>
    </row>
    <row r="41" spans="1:11" x14ac:dyDescent="0.25">
      <c r="A41" s="2" t="s">
        <v>598</v>
      </c>
      <c r="K41" s="2" t="s">
        <v>598</v>
      </c>
    </row>
    <row r="42" spans="1:11" x14ac:dyDescent="0.25">
      <c r="A42" s="2" t="s">
        <v>596</v>
      </c>
      <c r="K42" s="2" t="s">
        <v>596</v>
      </c>
    </row>
    <row r="44" spans="1:11" x14ac:dyDescent="0.25">
      <c r="A44" s="2" t="s">
        <v>594</v>
      </c>
      <c r="K44" s="2" t="s">
        <v>594</v>
      </c>
    </row>
    <row r="45" spans="1:11" x14ac:dyDescent="0.25">
      <c r="A45" s="2" t="s">
        <v>599</v>
      </c>
      <c r="K45" s="2" t="s">
        <v>599</v>
      </c>
    </row>
    <row r="46" spans="1:11" x14ac:dyDescent="0.25">
      <c r="A46" s="2" t="s">
        <v>596</v>
      </c>
      <c r="K46" s="2" t="s">
        <v>596</v>
      </c>
    </row>
    <row r="48" spans="1:11" x14ac:dyDescent="0.25">
      <c r="A48" s="2" t="s">
        <v>594</v>
      </c>
      <c r="K48" s="2" t="s">
        <v>594</v>
      </c>
    </row>
    <row r="49" spans="1:11" x14ac:dyDescent="0.25">
      <c r="A49" s="2" t="s">
        <v>600</v>
      </c>
      <c r="K49" s="2" t="s">
        <v>600</v>
      </c>
    </row>
    <row r="50" spans="1:11" x14ac:dyDescent="0.25">
      <c r="A50" s="2" t="s">
        <v>596</v>
      </c>
      <c r="K50" s="2" t="s">
        <v>596</v>
      </c>
    </row>
    <row r="52" spans="1:11" x14ac:dyDescent="0.25">
      <c r="A52" s="2" t="s">
        <v>594</v>
      </c>
      <c r="K52" s="2" t="s">
        <v>594</v>
      </c>
    </row>
    <row r="53" spans="1:11" x14ac:dyDescent="0.25">
      <c r="A53" s="2" t="s">
        <v>601</v>
      </c>
      <c r="K53" s="2" t="s">
        <v>601</v>
      </c>
    </row>
    <row r="54" spans="1:11" x14ac:dyDescent="0.25">
      <c r="A54" s="2" t="s">
        <v>596</v>
      </c>
      <c r="K54" s="2" t="s">
        <v>596</v>
      </c>
    </row>
    <row r="59" spans="1:11" x14ac:dyDescent="0.25">
      <c r="A59" s="2" t="s">
        <v>52</v>
      </c>
      <c r="K59" s="2" t="s">
        <v>52</v>
      </c>
    </row>
    <row r="60" spans="1:11" x14ac:dyDescent="0.25">
      <c r="A60" s="2" t="s">
        <v>241</v>
      </c>
      <c r="K60" s="2" t="s">
        <v>241</v>
      </c>
    </row>
    <row r="61" spans="1:11" x14ac:dyDescent="0.25">
      <c r="A61" s="2" t="s">
        <v>602</v>
      </c>
      <c r="K61" s="2" t="s">
        <v>602</v>
      </c>
    </row>
    <row r="62" spans="1:11" x14ac:dyDescent="0.25">
      <c r="A62" s="2" t="s">
        <v>279</v>
      </c>
      <c r="K62" s="2" t="s">
        <v>279</v>
      </c>
    </row>
    <row r="65" spans="1:11" x14ac:dyDescent="0.25">
      <c r="A65" s="2" t="s">
        <v>59</v>
      </c>
      <c r="K65" s="2" t="s">
        <v>59</v>
      </c>
    </row>
    <row r="66" spans="1:11" x14ac:dyDescent="0.25">
      <c r="A66" s="2" t="s">
        <v>603</v>
      </c>
      <c r="K66" s="2" t="s">
        <v>603</v>
      </c>
    </row>
    <row r="76" spans="1:11" x14ac:dyDescent="0.25">
      <c r="A76" s="2" t="s">
        <v>68</v>
      </c>
      <c r="K76" s="2" t="s">
        <v>68</v>
      </c>
    </row>
    <row r="77" spans="1:11" x14ac:dyDescent="0.25">
      <c r="A77" s="2" t="s">
        <v>604</v>
      </c>
      <c r="K77" s="2" t="s">
        <v>604</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7"/>
  <sheetViews>
    <sheetView topLeftCell="A97" workbookViewId="0">
      <selection activeCell="K61" sqref="K61"/>
    </sheetView>
  </sheetViews>
  <sheetFormatPr defaultRowHeight="15" x14ac:dyDescent="0.25"/>
  <cols>
    <col min="1" max="1" width="18.5703125" customWidth="1"/>
    <col min="2" max="2" width="28.85546875" customWidth="1"/>
    <col min="3" max="3" width="13.5703125" customWidth="1"/>
    <col min="4" max="4" width="12.140625" customWidth="1"/>
    <col min="5" max="5" width="13.7109375" customWidth="1"/>
    <col min="6" max="6" width="12.85546875" customWidth="1"/>
    <col min="7" max="7" width="12.5703125" customWidth="1"/>
    <col min="8" max="8" width="11.5703125" customWidth="1"/>
    <col min="9" max="9" width="12.7109375" customWidth="1"/>
    <col min="11" max="11" width="17.5703125" customWidth="1"/>
    <col min="12" max="12" width="14.85546875" customWidth="1"/>
    <col min="13" max="13" width="11" customWidth="1"/>
    <col min="14" max="14" width="11.140625" customWidth="1"/>
    <col min="15" max="15" width="11" customWidth="1"/>
    <col min="16" max="16" width="10.42578125" customWidth="1"/>
    <col min="17" max="17" width="11.140625" customWidth="1"/>
    <col min="18" max="18" width="11.42578125" customWidth="1"/>
    <col min="19" max="19" width="10.7109375" customWidth="1"/>
    <col min="20" max="20" width="10.5703125" customWidth="1"/>
    <col min="21" max="21" width="14.7109375" customWidth="1"/>
    <col min="22" max="22" width="15.5703125" customWidth="1"/>
  </cols>
  <sheetData>
    <row r="1" spans="1:23" ht="18.75" x14ac:dyDescent="0.3">
      <c r="A1" s="23" t="s">
        <v>232</v>
      </c>
      <c r="B1" s="23"/>
    </row>
    <row r="2" spans="1:23" x14ac:dyDescent="0.25">
      <c r="A2" s="10" t="s">
        <v>470</v>
      </c>
      <c r="B2" s="10"/>
      <c r="U2" s="71" t="s">
        <v>473</v>
      </c>
      <c r="V2" s="71"/>
      <c r="W2" s="71"/>
    </row>
    <row r="3" spans="1:23" x14ac:dyDescent="0.25">
      <c r="A3" s="10"/>
      <c r="B3" s="10"/>
      <c r="K3" s="10"/>
      <c r="L3" s="10"/>
      <c r="U3" s="58"/>
      <c r="V3" s="58"/>
      <c r="W3" s="58"/>
    </row>
    <row r="4" spans="1:23" x14ac:dyDescent="0.25">
      <c r="A4" s="10"/>
      <c r="B4" s="10"/>
      <c r="K4" s="10" t="s">
        <v>471</v>
      </c>
      <c r="L4" s="10" t="s">
        <v>472</v>
      </c>
      <c r="U4" s="58"/>
      <c r="V4" s="58"/>
      <c r="W4" s="58"/>
    </row>
    <row r="5" spans="1:23" s="10" customFormat="1" x14ac:dyDescent="0.25">
      <c r="A5" s="10" t="s">
        <v>474</v>
      </c>
      <c r="B5" s="10" t="s">
        <v>475</v>
      </c>
      <c r="C5" s="10" t="s">
        <v>476</v>
      </c>
      <c r="D5" s="10" t="s">
        <v>477</v>
      </c>
      <c r="E5" s="10" t="s">
        <v>478</v>
      </c>
      <c r="F5" s="10" t="s">
        <v>479</v>
      </c>
      <c r="G5" s="10" t="s">
        <v>480</v>
      </c>
      <c r="H5" s="10" t="s">
        <v>481</v>
      </c>
      <c r="I5" s="10" t="s">
        <v>482</v>
      </c>
      <c r="J5" s="10" t="s">
        <v>483</v>
      </c>
      <c r="K5" s="10" t="s">
        <v>484</v>
      </c>
      <c r="L5" s="10" t="s">
        <v>485</v>
      </c>
      <c r="M5" s="10" t="s">
        <v>486</v>
      </c>
      <c r="N5" s="10" t="s">
        <v>487</v>
      </c>
      <c r="O5" s="10" t="s">
        <v>488</v>
      </c>
      <c r="P5" s="10" t="s">
        <v>489</v>
      </c>
      <c r="Q5" s="10" t="s">
        <v>490</v>
      </c>
      <c r="R5" s="10" t="s">
        <v>491</v>
      </c>
      <c r="S5" s="10" t="s">
        <v>492</v>
      </c>
      <c r="T5" s="10" t="s">
        <v>493</v>
      </c>
      <c r="U5" s="10" t="s">
        <v>494</v>
      </c>
      <c r="V5" s="10" t="s">
        <v>495</v>
      </c>
      <c r="W5" s="10" t="s">
        <v>496</v>
      </c>
    </row>
    <row r="6" spans="1:23" x14ac:dyDescent="0.25">
      <c r="A6">
        <v>2008</v>
      </c>
      <c r="B6" t="s">
        <v>500</v>
      </c>
      <c r="C6" s="24">
        <v>845327</v>
      </c>
      <c r="D6" s="24">
        <v>43043</v>
      </c>
      <c r="E6" s="24">
        <v>-317677</v>
      </c>
      <c r="F6" s="24">
        <v>-226194</v>
      </c>
      <c r="G6" s="24">
        <v>-77158</v>
      </c>
      <c r="H6" s="24">
        <v>267341</v>
      </c>
      <c r="I6" s="24">
        <v>-55203</v>
      </c>
      <c r="J6" s="24">
        <v>-21955</v>
      </c>
      <c r="K6" s="24">
        <v>885</v>
      </c>
      <c r="L6" s="24">
        <v>275</v>
      </c>
      <c r="M6" s="24"/>
      <c r="N6" s="24"/>
      <c r="O6" s="24"/>
      <c r="P6" s="24"/>
      <c r="Q6" s="24">
        <v>888369</v>
      </c>
      <c r="R6" s="24">
        <v>322544</v>
      </c>
      <c r="S6" s="24"/>
      <c r="T6" s="24"/>
    </row>
    <row r="7" spans="1:23" x14ac:dyDescent="0.25">
      <c r="A7">
        <v>2009</v>
      </c>
      <c r="B7" t="s">
        <v>500</v>
      </c>
      <c r="C7" s="24">
        <v>762579</v>
      </c>
      <c r="D7" s="24">
        <v>29109</v>
      </c>
      <c r="E7" s="24">
        <v>-314760</v>
      </c>
      <c r="F7" s="24">
        <v>-213097</v>
      </c>
      <c r="G7" s="24">
        <v>-76948</v>
      </c>
      <c r="H7" s="24">
        <v>186883</v>
      </c>
      <c r="I7" s="24">
        <v>-55585</v>
      </c>
      <c r="J7" s="24">
        <v>-21362</v>
      </c>
      <c r="K7" s="24">
        <v>852</v>
      </c>
      <c r="L7" s="24">
        <v>285</v>
      </c>
      <c r="M7" s="24"/>
      <c r="N7" s="24"/>
      <c r="O7" s="24"/>
      <c r="P7" s="24"/>
      <c r="Q7" s="24">
        <v>791688</v>
      </c>
      <c r="R7" s="24">
        <v>242469</v>
      </c>
      <c r="S7" s="24"/>
      <c r="T7" s="24"/>
    </row>
    <row r="8" spans="1:23" x14ac:dyDescent="0.25">
      <c r="A8">
        <v>2010</v>
      </c>
      <c r="B8" t="s">
        <v>500</v>
      </c>
      <c r="C8" s="24">
        <v>813842</v>
      </c>
      <c r="D8" s="24">
        <v>35422</v>
      </c>
      <c r="E8" s="24">
        <v>-324645</v>
      </c>
      <c r="F8" s="24">
        <v>-232138</v>
      </c>
      <c r="G8" s="24">
        <v>-77955</v>
      </c>
      <c r="H8" s="24">
        <v>214525</v>
      </c>
      <c r="I8" s="24">
        <v>-57205</v>
      </c>
      <c r="J8" s="24">
        <v>-20751</v>
      </c>
      <c r="K8" s="24">
        <v>897</v>
      </c>
      <c r="L8" s="24">
        <v>292</v>
      </c>
      <c r="M8" s="24"/>
      <c r="N8" s="24"/>
      <c r="O8" s="24"/>
      <c r="P8" s="24"/>
      <c r="Q8" s="24">
        <v>849264</v>
      </c>
      <c r="R8" s="24">
        <v>271730</v>
      </c>
      <c r="S8" s="24"/>
      <c r="T8" s="24"/>
    </row>
    <row r="9" spans="1:23" x14ac:dyDescent="0.25">
      <c r="A9">
        <v>2011</v>
      </c>
      <c r="B9" t="s">
        <v>500</v>
      </c>
      <c r="C9" s="24">
        <v>850966</v>
      </c>
      <c r="D9" s="24">
        <v>30726</v>
      </c>
      <c r="E9" s="24">
        <v>-315891</v>
      </c>
      <c r="F9" s="24">
        <v>-241674</v>
      </c>
      <c r="G9" s="24">
        <v>-81164</v>
      </c>
      <c r="H9" s="24">
        <v>242963</v>
      </c>
      <c r="I9" s="24">
        <v>-59353</v>
      </c>
      <c r="J9" s="24">
        <v>-21811</v>
      </c>
      <c r="K9" s="24">
        <v>873</v>
      </c>
      <c r="L9" s="24">
        <v>272</v>
      </c>
      <c r="M9" s="24"/>
      <c r="N9" s="24"/>
      <c r="O9" s="24"/>
      <c r="P9" s="24"/>
      <c r="Q9" s="24">
        <v>881692</v>
      </c>
      <c r="R9" s="24">
        <v>302316</v>
      </c>
      <c r="S9" s="24"/>
      <c r="T9" s="24"/>
    </row>
    <row r="10" spans="1:23" x14ac:dyDescent="0.25">
      <c r="A10">
        <v>2012</v>
      </c>
      <c r="B10" t="s">
        <v>500</v>
      </c>
      <c r="C10" s="24">
        <v>848107</v>
      </c>
      <c r="D10" s="24">
        <v>28018</v>
      </c>
      <c r="E10" s="24">
        <v>-344041</v>
      </c>
      <c r="F10" s="24">
        <v>-238718</v>
      </c>
      <c r="G10" s="24">
        <v>-85665</v>
      </c>
      <c r="H10" s="24">
        <v>207701</v>
      </c>
      <c r="I10" s="24">
        <v>-63111</v>
      </c>
      <c r="J10" s="24">
        <v>-22554</v>
      </c>
      <c r="K10" s="24">
        <v>865</v>
      </c>
      <c r="L10" s="24">
        <v>273</v>
      </c>
      <c r="M10" s="24"/>
      <c r="N10" s="24"/>
      <c r="O10" s="24"/>
      <c r="P10" s="24"/>
      <c r="Q10" s="24">
        <v>876125</v>
      </c>
      <c r="R10" s="24">
        <v>293366</v>
      </c>
      <c r="S10" s="24"/>
      <c r="T10" s="24"/>
    </row>
    <row r="11" spans="1:23" x14ac:dyDescent="0.25">
      <c r="A11">
        <v>2013</v>
      </c>
      <c r="B11" t="s">
        <v>500</v>
      </c>
      <c r="C11" s="24">
        <v>831589</v>
      </c>
      <c r="D11" s="24">
        <v>38368</v>
      </c>
      <c r="E11" s="24">
        <v>-336534</v>
      </c>
      <c r="F11" s="24">
        <v>-233973</v>
      </c>
      <c r="G11" s="24">
        <v>-83878</v>
      </c>
      <c r="H11" s="24">
        <v>215573</v>
      </c>
      <c r="I11" s="24">
        <v>-61499</v>
      </c>
      <c r="J11" s="24">
        <v>-22378</v>
      </c>
      <c r="K11" s="24">
        <v>805</v>
      </c>
      <c r="L11" s="24">
        <v>271</v>
      </c>
      <c r="M11" s="24"/>
      <c r="N11" s="24"/>
      <c r="O11" s="24"/>
      <c r="P11" s="24"/>
      <c r="Q11" s="24">
        <v>869957</v>
      </c>
      <c r="R11" s="24">
        <v>299451</v>
      </c>
      <c r="S11" s="24"/>
      <c r="T11" s="24"/>
    </row>
    <row r="12" spans="1:23" x14ac:dyDescent="0.25">
      <c r="A12">
        <v>2014</v>
      </c>
      <c r="B12" t="s">
        <v>500</v>
      </c>
      <c r="C12" s="24">
        <v>871277</v>
      </c>
      <c r="D12" s="24">
        <v>32022</v>
      </c>
      <c r="E12" s="24">
        <v>-342984</v>
      </c>
      <c r="F12" s="24">
        <v>-241232</v>
      </c>
      <c r="G12" s="24">
        <v>-91376</v>
      </c>
      <c r="H12" s="24">
        <v>227707</v>
      </c>
      <c r="I12" s="24">
        <v>-66934</v>
      </c>
      <c r="J12" s="24">
        <v>-24442</v>
      </c>
      <c r="K12" s="24">
        <v>784</v>
      </c>
      <c r="L12" s="24">
        <v>275</v>
      </c>
      <c r="M12" s="24"/>
      <c r="N12" s="24"/>
      <c r="O12" s="24"/>
      <c r="P12" s="24"/>
      <c r="Q12" s="24">
        <v>903300</v>
      </c>
      <c r="R12" s="24">
        <v>319083</v>
      </c>
      <c r="S12" s="24"/>
      <c r="T12" s="24"/>
    </row>
    <row r="13" spans="1:23" x14ac:dyDescent="0.25">
      <c r="A13">
        <v>2015</v>
      </c>
      <c r="B13" t="s">
        <v>500</v>
      </c>
      <c r="C13" s="24">
        <v>1325906</v>
      </c>
      <c r="D13" s="24">
        <v>56179</v>
      </c>
      <c r="E13" s="24">
        <v>-508114</v>
      </c>
      <c r="F13" s="24">
        <v>-400301</v>
      </c>
      <c r="G13" s="24">
        <v>-135292</v>
      </c>
      <c r="H13" s="24">
        <v>338378</v>
      </c>
      <c r="I13" s="24">
        <v>-99433</v>
      </c>
      <c r="J13" s="24">
        <v>-35859</v>
      </c>
      <c r="K13" s="24">
        <v>2316</v>
      </c>
      <c r="L13" s="24">
        <v>374</v>
      </c>
      <c r="M13" s="24"/>
      <c r="N13" s="24"/>
      <c r="O13" s="24"/>
      <c r="P13" s="24"/>
      <c r="Q13" s="24">
        <v>1382084</v>
      </c>
      <c r="R13" s="24">
        <v>473670</v>
      </c>
      <c r="S13" s="24"/>
      <c r="T13" s="24"/>
    </row>
    <row r="14" spans="1:23" x14ac:dyDescent="0.25">
      <c r="A14">
        <v>2016</v>
      </c>
      <c r="B14" t="s">
        <v>500</v>
      </c>
      <c r="C14" s="24">
        <v>1415977</v>
      </c>
      <c r="D14" s="24">
        <v>61543</v>
      </c>
      <c r="E14" s="24">
        <v>-524552</v>
      </c>
      <c r="F14" s="24">
        <v>-417972</v>
      </c>
      <c r="G14" s="24">
        <v>-145067</v>
      </c>
      <c r="H14" s="24">
        <v>389930</v>
      </c>
      <c r="I14" s="24">
        <v>-105158</v>
      </c>
      <c r="J14" s="24">
        <v>-39909</v>
      </c>
      <c r="K14" s="24">
        <v>2268</v>
      </c>
      <c r="L14" s="24">
        <v>364</v>
      </c>
      <c r="M14" s="24"/>
      <c r="N14" s="24"/>
      <c r="O14" s="24"/>
      <c r="P14" s="24"/>
      <c r="Q14" s="24">
        <v>1477521</v>
      </c>
      <c r="R14" s="24">
        <v>534996</v>
      </c>
      <c r="S14" s="24"/>
      <c r="T14" s="24"/>
    </row>
    <row r="15" spans="1:23" x14ac:dyDescent="0.25">
      <c r="A15">
        <v>2017</v>
      </c>
      <c r="B15" t="s">
        <v>500</v>
      </c>
      <c r="C15" s="24">
        <v>1435800</v>
      </c>
      <c r="D15" s="24">
        <v>57399</v>
      </c>
      <c r="E15" s="24">
        <v>-490016</v>
      </c>
      <c r="F15" s="24">
        <v>-414424</v>
      </c>
      <c r="G15" s="24">
        <v>-136881</v>
      </c>
      <c r="H15" s="24">
        <v>451877</v>
      </c>
      <c r="I15" s="24">
        <v>-98745</v>
      </c>
      <c r="J15" s="24">
        <v>-38136</v>
      </c>
      <c r="K15" s="24">
        <v>2184</v>
      </c>
      <c r="L15" s="24">
        <v>383</v>
      </c>
      <c r="M15" s="24"/>
      <c r="N15" s="24"/>
      <c r="O15" s="24"/>
      <c r="P15" s="24"/>
      <c r="Q15" s="24">
        <v>1493198</v>
      </c>
      <c r="R15" s="24">
        <v>588758</v>
      </c>
      <c r="S15" s="24"/>
      <c r="T15" s="24"/>
    </row>
    <row r="16" spans="1:23" x14ac:dyDescent="0.25">
      <c r="C16" s="24"/>
      <c r="D16" s="24"/>
      <c r="E16" s="24"/>
      <c r="F16" s="24"/>
      <c r="G16" s="24"/>
      <c r="H16" s="24"/>
      <c r="I16" s="24"/>
      <c r="J16" s="24"/>
      <c r="K16" s="24"/>
      <c r="L16" s="24"/>
      <c r="M16" s="24"/>
      <c r="N16" s="24"/>
      <c r="O16" s="24"/>
      <c r="P16" s="24"/>
      <c r="Q16" s="24"/>
      <c r="R16" s="24"/>
      <c r="S16" s="24"/>
      <c r="T16" s="24"/>
    </row>
    <row r="17" spans="1:20" x14ac:dyDescent="0.25">
      <c r="A17">
        <v>2008</v>
      </c>
      <c r="B17" t="s">
        <v>498</v>
      </c>
      <c r="C17" s="24">
        <v>2826509</v>
      </c>
      <c r="D17" s="24">
        <v>10273</v>
      </c>
      <c r="E17" s="24">
        <v>-1451477</v>
      </c>
      <c r="F17" s="24">
        <v>-594728</v>
      </c>
      <c r="G17" s="24">
        <v>-552445</v>
      </c>
      <c r="H17" s="24">
        <v>238132</v>
      </c>
      <c r="I17" s="24">
        <v>-381108</v>
      </c>
      <c r="J17" s="24">
        <v>-171312</v>
      </c>
      <c r="K17" s="24">
        <v>115</v>
      </c>
      <c r="L17" s="24">
        <v>1274</v>
      </c>
      <c r="M17" s="24">
        <v>94052</v>
      </c>
      <c r="N17" s="24">
        <v>4014</v>
      </c>
      <c r="O17" s="24">
        <v>93034</v>
      </c>
      <c r="P17" s="24">
        <v>3891</v>
      </c>
      <c r="Q17" s="24">
        <v>2757118</v>
      </c>
      <c r="R17" s="24">
        <v>798863</v>
      </c>
      <c r="S17" s="24">
        <v>98066</v>
      </c>
      <c r="T17" s="24">
        <v>96925</v>
      </c>
    </row>
    <row r="18" spans="1:20" x14ac:dyDescent="0.25">
      <c r="A18">
        <v>2009</v>
      </c>
      <c r="B18" t="s">
        <v>498</v>
      </c>
      <c r="C18" s="24">
        <v>2741310</v>
      </c>
      <c r="D18" s="24">
        <v>21645</v>
      </c>
      <c r="E18" s="24">
        <v>-1394845</v>
      </c>
      <c r="F18" s="24">
        <v>-604878</v>
      </c>
      <c r="G18" s="24">
        <v>-539027</v>
      </c>
      <c r="H18" s="24">
        <v>224207</v>
      </c>
      <c r="I18" s="24">
        <v>-375737</v>
      </c>
      <c r="J18" s="24">
        <v>-163126</v>
      </c>
      <c r="K18" s="24">
        <v>112</v>
      </c>
      <c r="L18" s="24">
        <v>1224</v>
      </c>
      <c r="M18" s="24">
        <v>118720</v>
      </c>
      <c r="N18" s="24">
        <v>60607</v>
      </c>
      <c r="O18" s="24">
        <v>116076</v>
      </c>
      <c r="P18" s="24">
        <v>55101</v>
      </c>
      <c r="Q18" s="24">
        <v>2794589</v>
      </c>
      <c r="R18" s="24">
        <v>783463</v>
      </c>
      <c r="S18" s="24">
        <v>179327</v>
      </c>
      <c r="T18" s="24">
        <v>171176</v>
      </c>
    </row>
    <row r="19" spans="1:20" x14ac:dyDescent="0.25">
      <c r="A19">
        <v>2010</v>
      </c>
      <c r="B19" t="s">
        <v>498</v>
      </c>
      <c r="C19" s="24">
        <v>2814409</v>
      </c>
      <c r="D19" s="24">
        <v>24846</v>
      </c>
      <c r="E19" s="24">
        <v>-1381752</v>
      </c>
      <c r="F19" s="24">
        <v>-670651</v>
      </c>
      <c r="G19" s="24">
        <v>-540571</v>
      </c>
      <c r="H19" s="24">
        <v>246281</v>
      </c>
      <c r="I19" s="24">
        <v>-370779</v>
      </c>
      <c r="J19" s="24">
        <v>-169840</v>
      </c>
      <c r="K19" s="24">
        <v>122</v>
      </c>
      <c r="L19" s="24">
        <v>1330</v>
      </c>
      <c r="M19" s="24">
        <v>61510</v>
      </c>
      <c r="N19" s="24">
        <v>24695</v>
      </c>
      <c r="O19" s="24">
        <v>60166</v>
      </c>
      <c r="P19" s="24">
        <v>24297</v>
      </c>
      <c r="Q19" s="24">
        <v>2985309</v>
      </c>
      <c r="R19" s="24">
        <v>833836</v>
      </c>
      <c r="S19" s="24">
        <v>86205</v>
      </c>
      <c r="T19" s="24">
        <v>84463</v>
      </c>
    </row>
    <row r="20" spans="1:20" x14ac:dyDescent="0.25">
      <c r="A20">
        <v>2011</v>
      </c>
      <c r="B20" t="s">
        <v>498</v>
      </c>
      <c r="C20" s="24">
        <v>3339401</v>
      </c>
      <c r="D20" s="24">
        <v>23025</v>
      </c>
      <c r="E20" s="24">
        <v>-1835179</v>
      </c>
      <c r="F20" s="24">
        <v>-744475</v>
      </c>
      <c r="G20" s="24">
        <v>-541498</v>
      </c>
      <c r="H20" s="24">
        <v>241273</v>
      </c>
      <c r="I20" s="24">
        <v>-391678</v>
      </c>
      <c r="J20" s="24">
        <v>-149463</v>
      </c>
      <c r="K20" s="24">
        <v>118</v>
      </c>
      <c r="L20" s="24">
        <v>1273</v>
      </c>
      <c r="M20" s="24">
        <v>122271</v>
      </c>
      <c r="N20" s="24">
        <v>274408</v>
      </c>
      <c r="O20" s="24">
        <v>-25717</v>
      </c>
      <c r="P20" s="24">
        <v>211266</v>
      </c>
      <c r="Q20" s="24">
        <v>3320073</v>
      </c>
      <c r="R20" s="24">
        <v>814472</v>
      </c>
      <c r="S20" s="24">
        <v>396679</v>
      </c>
      <c r="T20" s="24">
        <v>185549</v>
      </c>
    </row>
    <row r="21" spans="1:20" x14ac:dyDescent="0.25">
      <c r="A21">
        <v>2012</v>
      </c>
      <c r="B21" t="s">
        <v>498</v>
      </c>
      <c r="C21" s="24">
        <v>2181529</v>
      </c>
      <c r="D21" s="24">
        <v>14060</v>
      </c>
      <c r="E21" s="24">
        <v>-891289</v>
      </c>
      <c r="F21" s="24">
        <v>-606571</v>
      </c>
      <c r="G21" s="24">
        <v>-481674</v>
      </c>
      <c r="H21" s="24">
        <v>216055</v>
      </c>
      <c r="I21" s="24">
        <v>-342253</v>
      </c>
      <c r="J21" s="24">
        <v>-139383</v>
      </c>
      <c r="K21" s="24">
        <v>117</v>
      </c>
      <c r="L21" s="24">
        <v>1050</v>
      </c>
      <c r="M21" s="24">
        <v>400239</v>
      </c>
      <c r="N21" s="24">
        <v>74003</v>
      </c>
      <c r="O21" s="24">
        <v>399197</v>
      </c>
      <c r="P21" s="24">
        <v>72771</v>
      </c>
      <c r="Q21" s="24">
        <v>2303448</v>
      </c>
      <c r="R21" s="24">
        <v>720662</v>
      </c>
      <c r="S21" s="24">
        <v>474241</v>
      </c>
      <c r="T21" s="24">
        <v>471968</v>
      </c>
    </row>
    <row r="22" spans="1:20" x14ac:dyDescent="0.25">
      <c r="A22">
        <v>2013</v>
      </c>
      <c r="B22" t="s">
        <v>498</v>
      </c>
      <c r="C22" s="24">
        <v>2978003</v>
      </c>
      <c r="D22" s="24">
        <v>10457</v>
      </c>
      <c r="E22" s="24">
        <v>-1428647</v>
      </c>
      <c r="F22" s="24">
        <v>-697174</v>
      </c>
      <c r="G22" s="24">
        <v>-534151</v>
      </c>
      <c r="H22" s="24">
        <v>328487</v>
      </c>
      <c r="I22" s="24">
        <v>-384167</v>
      </c>
      <c r="J22" s="24">
        <v>-149624</v>
      </c>
      <c r="K22" s="24">
        <v>126</v>
      </c>
      <c r="L22" s="24">
        <v>1139</v>
      </c>
      <c r="M22" s="24">
        <v>182255</v>
      </c>
      <c r="N22" s="24">
        <v>64805</v>
      </c>
      <c r="O22" s="24">
        <v>173988</v>
      </c>
      <c r="P22" s="24">
        <v>61622</v>
      </c>
      <c r="Q22" s="24">
        <v>2897908</v>
      </c>
      <c r="R22" s="24">
        <v>856981</v>
      </c>
      <c r="S22" s="24">
        <v>247059</v>
      </c>
      <c r="T22" s="24">
        <v>235610</v>
      </c>
    </row>
    <row r="23" spans="1:20" x14ac:dyDescent="0.25">
      <c r="A23">
        <v>2014</v>
      </c>
      <c r="B23" t="s">
        <v>498</v>
      </c>
      <c r="C23" s="24">
        <v>3187164</v>
      </c>
      <c r="D23" s="24">
        <v>7840</v>
      </c>
      <c r="E23" s="24">
        <v>-1507631</v>
      </c>
      <c r="F23" s="24">
        <v>-720885</v>
      </c>
      <c r="G23" s="24">
        <v>-541133</v>
      </c>
      <c r="H23" s="24">
        <v>425354</v>
      </c>
      <c r="I23" s="24">
        <v>-393393</v>
      </c>
      <c r="J23" s="24">
        <v>-147849</v>
      </c>
      <c r="K23" s="24">
        <v>133</v>
      </c>
      <c r="L23" s="24">
        <v>1099</v>
      </c>
      <c r="M23" s="24">
        <v>327775</v>
      </c>
      <c r="N23" s="24">
        <v>68396</v>
      </c>
      <c r="O23" s="24">
        <v>343192</v>
      </c>
      <c r="P23" s="24">
        <v>15508</v>
      </c>
      <c r="Q23" s="24">
        <v>3251359</v>
      </c>
      <c r="R23" s="24">
        <v>972864</v>
      </c>
      <c r="S23" s="24">
        <v>391286</v>
      </c>
      <c r="T23" s="24">
        <v>384228</v>
      </c>
    </row>
    <row r="24" spans="1:20" x14ac:dyDescent="0.25">
      <c r="A24">
        <v>2015</v>
      </c>
      <c r="B24" t="s">
        <v>498</v>
      </c>
      <c r="C24" s="24">
        <v>3550397</v>
      </c>
      <c r="D24" s="24">
        <v>32900</v>
      </c>
      <c r="E24" s="24">
        <v>-1763111</v>
      </c>
      <c r="F24" s="24">
        <v>-781542</v>
      </c>
      <c r="G24" s="24">
        <v>-583857</v>
      </c>
      <c r="H24" s="24">
        <v>454787</v>
      </c>
      <c r="I24" s="24">
        <v>-410607</v>
      </c>
      <c r="J24" s="24">
        <v>-173234</v>
      </c>
      <c r="K24" s="24">
        <v>140</v>
      </c>
      <c r="L24" s="24">
        <v>1170</v>
      </c>
      <c r="M24" s="24">
        <v>160868</v>
      </c>
      <c r="N24" s="24">
        <v>71236</v>
      </c>
      <c r="O24" s="24">
        <v>158386</v>
      </c>
      <c r="P24" s="24">
        <v>68832</v>
      </c>
      <c r="Q24" s="24">
        <v>3553498</v>
      </c>
      <c r="R24" s="24">
        <v>1036714</v>
      </c>
      <c r="S24" s="24">
        <v>286088</v>
      </c>
      <c r="T24" s="24">
        <v>281202</v>
      </c>
    </row>
    <row r="25" spans="1:20" x14ac:dyDescent="0.25">
      <c r="A25">
        <v>2016</v>
      </c>
      <c r="B25" t="s">
        <v>498</v>
      </c>
      <c r="C25" s="61">
        <v>4049182</v>
      </c>
      <c r="D25" s="61">
        <v>33285</v>
      </c>
      <c r="E25" s="61">
        <v>-2073482</v>
      </c>
      <c r="F25" s="61">
        <v>-917183</v>
      </c>
      <c r="G25" s="61">
        <v>-651876</v>
      </c>
      <c r="H25" s="61">
        <v>439926</v>
      </c>
      <c r="I25" s="61">
        <v>-449032</v>
      </c>
      <c r="J25" s="61">
        <v>-202902</v>
      </c>
      <c r="K25" s="61">
        <v>144</v>
      </c>
      <c r="L25" s="61">
        <v>1240</v>
      </c>
      <c r="M25" s="61">
        <v>234740</v>
      </c>
      <c r="N25" s="61">
        <v>25720</v>
      </c>
      <c r="O25" s="61">
        <v>206743</v>
      </c>
      <c r="P25" s="61">
        <v>16276</v>
      </c>
      <c r="Q25" s="61">
        <v>3931725</v>
      </c>
      <c r="R25" s="61">
        <v>1085663</v>
      </c>
      <c r="S25" s="61">
        <v>260585</v>
      </c>
      <c r="T25" s="61">
        <v>223143</v>
      </c>
    </row>
    <row r="26" spans="1:20" x14ac:dyDescent="0.25">
      <c r="A26">
        <v>2017</v>
      </c>
      <c r="B26" t="s">
        <v>498</v>
      </c>
      <c r="C26" s="24">
        <v>3938742</v>
      </c>
      <c r="D26" s="24">
        <v>27740</v>
      </c>
      <c r="E26" s="24">
        <v>-2070190</v>
      </c>
      <c r="F26" s="24">
        <v>-721631</v>
      </c>
      <c r="G26" s="24">
        <v>-720267</v>
      </c>
      <c r="H26" s="24">
        <v>454393</v>
      </c>
      <c r="I26" s="24">
        <v>-464411</v>
      </c>
      <c r="J26" s="24">
        <v>-255845</v>
      </c>
      <c r="K26" s="24">
        <v>143</v>
      </c>
      <c r="L26" s="24">
        <v>1236</v>
      </c>
      <c r="M26" s="24">
        <v>248629</v>
      </c>
      <c r="N26" s="24">
        <v>9573</v>
      </c>
      <c r="O26" s="24">
        <v>245796</v>
      </c>
      <c r="P26" s="24">
        <v>9456</v>
      </c>
      <c r="Q26" s="24">
        <v>3737530</v>
      </c>
      <c r="R26" s="24">
        <v>1177761</v>
      </c>
      <c r="S26" s="24">
        <v>263074</v>
      </c>
      <c r="T26" s="24">
        <v>260126</v>
      </c>
    </row>
    <row r="27" spans="1:20" x14ac:dyDescent="0.25">
      <c r="C27" s="24"/>
      <c r="D27" s="24"/>
      <c r="E27" s="24"/>
      <c r="F27" s="24"/>
      <c r="G27" s="24"/>
      <c r="H27" s="24"/>
      <c r="I27" s="24"/>
      <c r="J27" s="24"/>
      <c r="K27" s="24"/>
      <c r="L27" s="24"/>
      <c r="M27" s="24"/>
      <c r="N27" s="24"/>
      <c r="O27" s="24"/>
      <c r="P27" s="24"/>
      <c r="Q27" s="24"/>
      <c r="R27" s="24"/>
      <c r="S27" s="24"/>
      <c r="T27" s="24"/>
    </row>
    <row r="28" spans="1:20" x14ac:dyDescent="0.25">
      <c r="A28">
        <v>2008</v>
      </c>
      <c r="B28" t="s">
        <v>497</v>
      </c>
      <c r="C28" s="24">
        <v>17438606</v>
      </c>
      <c r="D28" s="24">
        <v>135027</v>
      </c>
      <c r="E28" s="24">
        <v>-14646648</v>
      </c>
      <c r="F28" s="24">
        <v>-1332458</v>
      </c>
      <c r="G28" s="24">
        <v>-1148988</v>
      </c>
      <c r="H28" s="24">
        <v>445540</v>
      </c>
      <c r="I28" s="24">
        <v>-823949</v>
      </c>
      <c r="J28" s="24">
        <v>-325015</v>
      </c>
      <c r="K28" s="24">
        <v>483</v>
      </c>
      <c r="L28" s="24">
        <v>2874</v>
      </c>
      <c r="M28" s="24"/>
      <c r="N28" s="24"/>
      <c r="O28" s="24"/>
      <c r="P28" s="24"/>
      <c r="Q28" s="24">
        <v>2941462</v>
      </c>
      <c r="R28" s="24">
        <v>1603205</v>
      </c>
      <c r="S28" s="24"/>
      <c r="T28" s="24"/>
    </row>
    <row r="29" spans="1:20" x14ac:dyDescent="0.25">
      <c r="A29">
        <v>2009</v>
      </c>
      <c r="B29" t="s">
        <v>497</v>
      </c>
      <c r="C29" s="24">
        <v>17256927</v>
      </c>
      <c r="D29" s="24">
        <v>141102</v>
      </c>
      <c r="E29" s="24">
        <v>-14457006</v>
      </c>
      <c r="F29" s="24">
        <v>-1304931</v>
      </c>
      <c r="G29" s="24">
        <v>-1179758</v>
      </c>
      <c r="H29" s="24">
        <v>456334</v>
      </c>
      <c r="I29" s="24">
        <v>-855879</v>
      </c>
      <c r="J29" s="24">
        <v>-323834</v>
      </c>
      <c r="K29" s="24">
        <v>489</v>
      </c>
      <c r="L29" s="24">
        <v>2845</v>
      </c>
      <c r="M29" s="24"/>
      <c r="N29" s="24"/>
      <c r="O29" s="24"/>
      <c r="P29" s="24"/>
      <c r="Q29" s="24">
        <v>2977858</v>
      </c>
      <c r="R29" s="24">
        <v>1674024</v>
      </c>
      <c r="S29" s="24"/>
      <c r="T29" s="24"/>
    </row>
    <row r="30" spans="1:20" x14ac:dyDescent="0.25">
      <c r="A30">
        <v>2010</v>
      </c>
      <c r="B30" t="s">
        <v>497</v>
      </c>
      <c r="C30" s="24">
        <v>19535797</v>
      </c>
      <c r="D30" s="24">
        <v>163183</v>
      </c>
      <c r="E30" s="24">
        <v>-16267791</v>
      </c>
      <c r="F30" s="24">
        <v>-1535676</v>
      </c>
      <c r="G30" s="24">
        <v>-1282996</v>
      </c>
      <c r="H30" s="24">
        <v>612516</v>
      </c>
      <c r="I30" s="24">
        <v>-944529</v>
      </c>
      <c r="J30" s="24">
        <v>-338517</v>
      </c>
      <c r="K30" s="24">
        <v>497</v>
      </c>
      <c r="L30" s="24">
        <v>3019</v>
      </c>
      <c r="M30" s="24"/>
      <c r="N30" s="24"/>
      <c r="O30" s="24"/>
      <c r="P30" s="24"/>
      <c r="Q30" s="24">
        <v>3469465</v>
      </c>
      <c r="R30" s="24">
        <v>1934805</v>
      </c>
      <c r="S30" s="24"/>
      <c r="T30" s="24"/>
    </row>
    <row r="31" spans="1:20" x14ac:dyDescent="0.25">
      <c r="A31">
        <v>2011</v>
      </c>
      <c r="B31" t="s">
        <v>497</v>
      </c>
      <c r="C31" s="24">
        <v>18134163</v>
      </c>
      <c r="D31" s="24">
        <v>164783</v>
      </c>
      <c r="E31" s="24">
        <v>-15070675</v>
      </c>
      <c r="F31" s="24">
        <v>-1492326</v>
      </c>
      <c r="G31" s="24">
        <v>-1266535</v>
      </c>
      <c r="H31" s="24">
        <v>469411</v>
      </c>
      <c r="I31" s="24">
        <v>-922152</v>
      </c>
      <c r="J31" s="24">
        <v>-344360</v>
      </c>
      <c r="K31" s="24">
        <v>495</v>
      </c>
      <c r="L31" s="24">
        <v>2871</v>
      </c>
      <c r="M31" s="24"/>
      <c r="N31" s="24"/>
      <c r="O31" s="24"/>
      <c r="P31" s="24"/>
      <c r="Q31" s="24">
        <v>3324823</v>
      </c>
      <c r="R31" s="24">
        <v>1824744</v>
      </c>
      <c r="S31" s="24"/>
      <c r="T31" s="24"/>
    </row>
    <row r="32" spans="1:20" x14ac:dyDescent="0.25">
      <c r="A32">
        <v>2012</v>
      </c>
      <c r="B32" t="s">
        <v>497</v>
      </c>
      <c r="C32" s="24">
        <v>18391221</v>
      </c>
      <c r="D32" s="24">
        <v>169039</v>
      </c>
      <c r="E32" s="24">
        <v>-15225861</v>
      </c>
      <c r="F32" s="24">
        <v>-1547888</v>
      </c>
      <c r="G32" s="24">
        <v>-1293972</v>
      </c>
      <c r="H32" s="24">
        <v>492540</v>
      </c>
      <c r="I32" s="24">
        <v>-956165</v>
      </c>
      <c r="J32" s="24">
        <v>-337880</v>
      </c>
      <c r="K32" s="24">
        <v>495</v>
      </c>
      <c r="L32" s="24">
        <v>2950</v>
      </c>
      <c r="M32" s="24"/>
      <c r="N32" s="24"/>
      <c r="O32" s="24"/>
      <c r="P32" s="24"/>
      <c r="Q32" s="24">
        <v>3472811</v>
      </c>
      <c r="R32" s="24">
        <v>1934934</v>
      </c>
      <c r="S32" s="24"/>
      <c r="T32" s="24"/>
    </row>
    <row r="33" spans="1:20" x14ac:dyDescent="0.25">
      <c r="A33">
        <v>2013</v>
      </c>
      <c r="B33" t="s">
        <v>497</v>
      </c>
      <c r="C33" s="24">
        <v>19218437</v>
      </c>
      <c r="D33" s="24">
        <v>160198</v>
      </c>
      <c r="E33" s="24">
        <v>-15890555</v>
      </c>
      <c r="F33" s="24">
        <v>-1585961</v>
      </c>
      <c r="G33" s="24">
        <v>-1406051</v>
      </c>
      <c r="H33" s="24">
        <v>496068</v>
      </c>
      <c r="I33" s="24">
        <v>-1026492</v>
      </c>
      <c r="J33" s="24">
        <v>-379496</v>
      </c>
      <c r="K33" s="24">
        <v>500</v>
      </c>
      <c r="L33" s="24">
        <v>3090</v>
      </c>
      <c r="M33" s="24"/>
      <c r="N33" s="24"/>
      <c r="O33" s="24"/>
      <c r="P33" s="24"/>
      <c r="Q33" s="24">
        <v>3640491</v>
      </c>
      <c r="R33" s="24">
        <v>2062594</v>
      </c>
      <c r="S33" s="24"/>
      <c r="T33" s="24"/>
    </row>
    <row r="34" spans="1:20" x14ac:dyDescent="0.25">
      <c r="A34">
        <v>2014</v>
      </c>
      <c r="B34" t="s">
        <v>497</v>
      </c>
      <c r="C34" s="24">
        <v>18652058</v>
      </c>
      <c r="D34" s="24">
        <v>168428</v>
      </c>
      <c r="E34" s="24">
        <v>-15389739</v>
      </c>
      <c r="F34" s="24">
        <v>-1524156</v>
      </c>
      <c r="G34" s="24">
        <v>-1397374</v>
      </c>
      <c r="H34" s="24">
        <v>509217</v>
      </c>
      <c r="I34" s="24">
        <v>-1027968</v>
      </c>
      <c r="J34" s="24">
        <v>-369482</v>
      </c>
      <c r="K34" s="24">
        <v>500</v>
      </c>
      <c r="L34" s="24">
        <v>2992</v>
      </c>
      <c r="M34" s="24"/>
      <c r="N34" s="24"/>
      <c r="O34" s="24"/>
      <c r="P34" s="24"/>
      <c r="Q34" s="24">
        <v>3580305</v>
      </c>
      <c r="R34" s="24">
        <v>2085665</v>
      </c>
      <c r="S34" s="24"/>
      <c r="T34" s="24"/>
    </row>
    <row r="35" spans="1:20" x14ac:dyDescent="0.25">
      <c r="A35">
        <v>2015</v>
      </c>
      <c r="B35" t="s">
        <v>497</v>
      </c>
      <c r="C35" s="24">
        <v>19593423</v>
      </c>
      <c r="D35" s="24">
        <v>187931</v>
      </c>
      <c r="E35" s="24">
        <v>-16063975</v>
      </c>
      <c r="F35" s="24">
        <v>-1644827</v>
      </c>
      <c r="G35" s="24">
        <v>-1471409</v>
      </c>
      <c r="H35" s="24">
        <v>601142</v>
      </c>
      <c r="I35" s="24">
        <v>-1081757</v>
      </c>
      <c r="J35" s="24">
        <v>-389675</v>
      </c>
      <c r="K35" s="24">
        <v>493</v>
      </c>
      <c r="L35" s="24">
        <v>3083</v>
      </c>
      <c r="M35" s="24"/>
      <c r="N35" s="24"/>
      <c r="O35" s="24"/>
      <c r="P35" s="24"/>
      <c r="Q35" s="24">
        <v>3797640</v>
      </c>
      <c r="R35" s="24">
        <v>2216890</v>
      </c>
      <c r="S35" s="24"/>
      <c r="T35" s="24"/>
    </row>
    <row r="36" spans="1:20" x14ac:dyDescent="0.25">
      <c r="A36">
        <v>2016</v>
      </c>
      <c r="B36" t="s">
        <v>497</v>
      </c>
      <c r="C36" s="24">
        <v>19763156</v>
      </c>
      <c r="D36" s="24">
        <v>178964</v>
      </c>
      <c r="E36" s="24">
        <v>-16198569</v>
      </c>
      <c r="F36" s="24">
        <v>-1654409</v>
      </c>
      <c r="G36" s="24">
        <v>-1498860</v>
      </c>
      <c r="H36" s="24">
        <v>590282</v>
      </c>
      <c r="I36" s="24">
        <v>-1081893</v>
      </c>
      <c r="J36" s="24">
        <v>-416977</v>
      </c>
      <c r="K36" s="24">
        <v>483</v>
      </c>
      <c r="L36" s="24">
        <v>3121</v>
      </c>
      <c r="M36" s="24"/>
      <c r="N36" s="24"/>
      <c r="O36" s="24"/>
      <c r="P36" s="24"/>
      <c r="Q36" s="24">
        <v>3835110</v>
      </c>
      <c r="R36" s="24">
        <v>2237073</v>
      </c>
      <c r="S36" s="24"/>
      <c r="T36" s="24"/>
    </row>
    <row r="37" spans="1:20" x14ac:dyDescent="0.25">
      <c r="A37">
        <v>2017</v>
      </c>
      <c r="B37" t="s">
        <v>497</v>
      </c>
      <c r="C37" s="24">
        <v>18720319</v>
      </c>
      <c r="D37" s="24">
        <v>184153</v>
      </c>
      <c r="E37" s="24">
        <v>-14925217</v>
      </c>
      <c r="F37" s="24">
        <v>-1635422</v>
      </c>
      <c r="G37" s="24">
        <v>-1590355</v>
      </c>
      <c r="H37" s="24">
        <v>753479</v>
      </c>
      <c r="I37" s="24">
        <v>-1136545</v>
      </c>
      <c r="J37" s="24">
        <v>-453886</v>
      </c>
      <c r="K37" s="24">
        <v>497</v>
      </c>
      <c r="L37" s="24">
        <v>3142</v>
      </c>
      <c r="M37" s="24"/>
      <c r="N37" s="24"/>
      <c r="O37" s="24"/>
      <c r="P37" s="24"/>
      <c r="Q37" s="24">
        <v>3965700</v>
      </c>
      <c r="R37" s="24">
        <v>2376793</v>
      </c>
      <c r="S37" s="24"/>
      <c r="T37" s="24"/>
    </row>
    <row r="38" spans="1:20" x14ac:dyDescent="0.25">
      <c r="C38" s="24"/>
      <c r="D38" s="24"/>
      <c r="E38" s="24"/>
      <c r="F38" s="24"/>
      <c r="G38" s="24"/>
      <c r="H38" s="24"/>
      <c r="I38" s="24"/>
      <c r="J38" s="24"/>
      <c r="K38" s="24"/>
      <c r="L38" s="24"/>
      <c r="M38" s="24"/>
      <c r="N38" s="24"/>
      <c r="O38" s="24"/>
      <c r="P38" s="24"/>
      <c r="Q38" s="24"/>
      <c r="R38" s="24"/>
      <c r="S38" s="24"/>
      <c r="T38" s="24"/>
    </row>
    <row r="39" spans="1:20" x14ac:dyDescent="0.25">
      <c r="A39">
        <v>2008</v>
      </c>
      <c r="B39" t="s">
        <v>501</v>
      </c>
      <c r="C39" s="24">
        <v>1589894</v>
      </c>
      <c r="D39" s="24">
        <v>27163</v>
      </c>
      <c r="E39" s="24">
        <v>-574697</v>
      </c>
      <c r="F39" s="24">
        <v>-404581</v>
      </c>
      <c r="G39" s="24">
        <v>-478807</v>
      </c>
      <c r="H39" s="24">
        <v>158972</v>
      </c>
      <c r="I39" s="24">
        <v>-356206</v>
      </c>
      <c r="J39" s="24">
        <v>-122602</v>
      </c>
      <c r="K39" s="24">
        <v>631</v>
      </c>
      <c r="L39" s="24">
        <v>1803</v>
      </c>
      <c r="M39" s="24"/>
      <c r="N39" s="24"/>
      <c r="O39" s="24"/>
      <c r="P39" s="24"/>
      <c r="Q39" s="24">
        <v>1601922</v>
      </c>
      <c r="R39" s="24">
        <v>631696</v>
      </c>
      <c r="S39" s="24"/>
      <c r="T39" s="24"/>
    </row>
    <row r="40" spans="1:20" x14ac:dyDescent="0.25">
      <c r="A40">
        <v>2009</v>
      </c>
      <c r="B40" t="s">
        <v>501</v>
      </c>
      <c r="C40" s="24">
        <v>1584481</v>
      </c>
      <c r="D40" s="24">
        <v>31136</v>
      </c>
      <c r="E40" s="24">
        <v>-601482</v>
      </c>
      <c r="F40" s="24">
        <v>-388255</v>
      </c>
      <c r="G40" s="24">
        <v>-477058</v>
      </c>
      <c r="H40" s="24">
        <v>148822</v>
      </c>
      <c r="I40" s="24">
        <v>-362756</v>
      </c>
      <c r="J40" s="24">
        <v>-114239</v>
      </c>
      <c r="K40" s="24">
        <v>658</v>
      </c>
      <c r="L40" s="24">
        <v>1770</v>
      </c>
      <c r="M40" s="24"/>
      <c r="N40" s="24"/>
      <c r="O40" s="24"/>
      <c r="P40" s="24"/>
      <c r="Q40" s="24">
        <v>1606772</v>
      </c>
      <c r="R40" s="24">
        <v>619523</v>
      </c>
      <c r="S40" s="24"/>
      <c r="T40" s="24"/>
    </row>
    <row r="41" spans="1:20" x14ac:dyDescent="0.25">
      <c r="A41">
        <v>2010</v>
      </c>
      <c r="B41" t="s">
        <v>501</v>
      </c>
      <c r="C41" s="24">
        <v>1704345</v>
      </c>
      <c r="D41" s="24">
        <v>33047</v>
      </c>
      <c r="E41" s="24">
        <v>-637707</v>
      </c>
      <c r="F41" s="24">
        <v>-421528</v>
      </c>
      <c r="G41" s="24">
        <v>-515650</v>
      </c>
      <c r="H41" s="24">
        <v>162506</v>
      </c>
      <c r="I41" s="24">
        <v>-396330</v>
      </c>
      <c r="J41" s="24">
        <v>-119269</v>
      </c>
      <c r="K41" s="24">
        <v>662</v>
      </c>
      <c r="L41" s="24">
        <v>1808</v>
      </c>
      <c r="M41" s="24"/>
      <c r="N41" s="24"/>
      <c r="O41" s="24"/>
      <c r="P41" s="24"/>
      <c r="Q41" s="24">
        <v>1725632</v>
      </c>
      <c r="R41" s="24">
        <v>672321</v>
      </c>
      <c r="S41" s="24"/>
      <c r="T41" s="24"/>
    </row>
    <row r="42" spans="1:20" x14ac:dyDescent="0.25">
      <c r="A42">
        <v>2011</v>
      </c>
      <c r="B42" t="s">
        <v>501</v>
      </c>
      <c r="C42" s="24">
        <v>1771108</v>
      </c>
      <c r="D42" s="24">
        <v>39540</v>
      </c>
      <c r="E42" s="24">
        <v>-667970</v>
      </c>
      <c r="F42" s="24">
        <v>-451225</v>
      </c>
      <c r="G42" s="24">
        <v>-544023</v>
      </c>
      <c r="H42" s="24">
        <v>147430</v>
      </c>
      <c r="I42" s="24">
        <v>-417173</v>
      </c>
      <c r="J42" s="24">
        <v>-126815</v>
      </c>
      <c r="K42" s="24">
        <v>683</v>
      </c>
      <c r="L42" s="24">
        <v>1924</v>
      </c>
      <c r="M42" s="24"/>
      <c r="N42" s="24"/>
      <c r="O42" s="24"/>
      <c r="P42" s="24"/>
      <c r="Q42" s="24">
        <v>1810080</v>
      </c>
      <c r="R42" s="24">
        <v>689014</v>
      </c>
      <c r="S42" s="24"/>
      <c r="T42" s="24"/>
    </row>
    <row r="43" spans="1:20" x14ac:dyDescent="0.25">
      <c r="A43">
        <v>2012</v>
      </c>
      <c r="B43" t="s">
        <v>501</v>
      </c>
      <c r="C43" s="24">
        <v>1919621</v>
      </c>
      <c r="D43" s="24">
        <v>39464</v>
      </c>
      <c r="E43" s="24">
        <v>-701178</v>
      </c>
      <c r="F43" s="24">
        <v>-454240</v>
      </c>
      <c r="G43" s="24">
        <v>-585421</v>
      </c>
      <c r="H43" s="24">
        <v>218244</v>
      </c>
      <c r="I43" s="24">
        <v>-446310</v>
      </c>
      <c r="J43" s="24">
        <v>-139092</v>
      </c>
      <c r="K43" s="24">
        <v>683</v>
      </c>
      <c r="L43" s="24">
        <v>1958</v>
      </c>
      <c r="M43" s="24"/>
      <c r="N43" s="24"/>
      <c r="O43" s="24"/>
      <c r="P43" s="24"/>
      <c r="Q43" s="24">
        <v>1930813</v>
      </c>
      <c r="R43" s="24">
        <v>804506</v>
      </c>
      <c r="S43" s="24"/>
      <c r="T43" s="24"/>
    </row>
    <row r="44" spans="1:20" x14ac:dyDescent="0.25">
      <c r="A44">
        <v>2013</v>
      </c>
      <c r="B44" t="s">
        <v>501</v>
      </c>
      <c r="C44" s="24">
        <v>1961297</v>
      </c>
      <c r="D44" s="24">
        <v>54397</v>
      </c>
      <c r="E44" s="24">
        <v>-688286</v>
      </c>
      <c r="F44" s="24">
        <v>-480174</v>
      </c>
      <c r="G44" s="24">
        <v>-648820</v>
      </c>
      <c r="H44" s="24">
        <v>198413</v>
      </c>
      <c r="I44" s="24">
        <v>-495297</v>
      </c>
      <c r="J44" s="24">
        <v>-153506</v>
      </c>
      <c r="K44" s="24">
        <v>681</v>
      </c>
      <c r="L44" s="24">
        <v>2066</v>
      </c>
      <c r="M44" s="24"/>
      <c r="N44" s="24"/>
      <c r="O44" s="24"/>
      <c r="P44" s="24"/>
      <c r="Q44" s="24">
        <v>2011063</v>
      </c>
      <c r="R44" s="24">
        <v>847395</v>
      </c>
      <c r="S44" s="24"/>
      <c r="T44" s="24"/>
    </row>
    <row r="45" spans="1:20" x14ac:dyDescent="0.25">
      <c r="A45">
        <v>2014</v>
      </c>
      <c r="B45" t="s">
        <v>501</v>
      </c>
      <c r="C45" s="24">
        <v>2103545</v>
      </c>
      <c r="D45" s="24">
        <v>51466</v>
      </c>
      <c r="E45" s="24">
        <v>-754259</v>
      </c>
      <c r="F45" s="24">
        <v>-491385</v>
      </c>
      <c r="G45" s="24">
        <v>-684291</v>
      </c>
      <c r="H45" s="24">
        <v>225075</v>
      </c>
      <c r="I45" s="24">
        <v>-523060</v>
      </c>
      <c r="J45" s="24">
        <v>-161206</v>
      </c>
      <c r="K45" s="24">
        <v>703</v>
      </c>
      <c r="L45" s="24">
        <v>2139</v>
      </c>
      <c r="M45" s="24"/>
      <c r="N45" s="24"/>
      <c r="O45" s="24"/>
      <c r="P45" s="24"/>
      <c r="Q45" s="24">
        <v>2150506</v>
      </c>
      <c r="R45" s="24">
        <v>908445</v>
      </c>
      <c r="S45" s="24"/>
      <c r="T45" s="24"/>
    </row>
    <row r="46" spans="1:20" x14ac:dyDescent="0.25">
      <c r="A46">
        <v>2015</v>
      </c>
      <c r="B46" t="s">
        <v>501</v>
      </c>
      <c r="C46" s="24">
        <v>2197178</v>
      </c>
      <c r="D46" s="24">
        <v>59855</v>
      </c>
      <c r="E46" s="24">
        <v>-784242</v>
      </c>
      <c r="F46" s="24">
        <v>-511299</v>
      </c>
      <c r="G46" s="24">
        <v>-713998</v>
      </c>
      <c r="H46" s="24">
        <v>247494</v>
      </c>
      <c r="I46" s="24">
        <v>-542707</v>
      </c>
      <c r="J46" s="24">
        <v>-171305</v>
      </c>
      <c r="K46" s="24">
        <v>704</v>
      </c>
      <c r="L46" s="24">
        <v>2146</v>
      </c>
      <c r="M46" s="24"/>
      <c r="N46" s="24"/>
      <c r="O46" s="24"/>
      <c r="P46" s="24"/>
      <c r="Q46" s="24">
        <v>2246927</v>
      </c>
      <c r="R46" s="24">
        <v>959773</v>
      </c>
      <c r="S46" s="24"/>
      <c r="T46" s="24"/>
    </row>
    <row r="47" spans="1:20" x14ac:dyDescent="0.25">
      <c r="A47">
        <v>2016</v>
      </c>
      <c r="B47" t="s">
        <v>501</v>
      </c>
      <c r="C47" s="24">
        <v>2328279</v>
      </c>
      <c r="D47" s="24">
        <v>70899</v>
      </c>
      <c r="E47" s="24">
        <v>-818417</v>
      </c>
      <c r="F47" s="24">
        <v>-531328</v>
      </c>
      <c r="G47" s="24">
        <v>-782342</v>
      </c>
      <c r="H47" s="24">
        <v>267091</v>
      </c>
      <c r="I47" s="24">
        <v>-580060</v>
      </c>
      <c r="J47" s="24">
        <v>-202283</v>
      </c>
      <c r="K47" s="24">
        <v>717</v>
      </c>
      <c r="L47" s="24">
        <v>2376</v>
      </c>
      <c r="M47" s="24"/>
      <c r="N47" s="24"/>
      <c r="O47" s="24"/>
      <c r="P47" s="24"/>
      <c r="Q47" s="24">
        <v>2384906</v>
      </c>
      <c r="R47" s="24">
        <v>1046847</v>
      </c>
      <c r="S47" s="24"/>
      <c r="T47" s="24"/>
    </row>
    <row r="48" spans="1:20" x14ac:dyDescent="0.25">
      <c r="A48">
        <v>2017</v>
      </c>
      <c r="B48" t="s">
        <v>501</v>
      </c>
      <c r="C48" s="24">
        <v>2397408</v>
      </c>
      <c r="D48" s="24">
        <v>76919</v>
      </c>
      <c r="E48" s="24">
        <v>-826950</v>
      </c>
      <c r="F48" s="24">
        <v>-569375</v>
      </c>
      <c r="G48" s="24">
        <v>-817297</v>
      </c>
      <c r="H48" s="24">
        <v>260705</v>
      </c>
      <c r="I48" s="24">
        <v>-593568</v>
      </c>
      <c r="J48" s="24">
        <v>-223724</v>
      </c>
      <c r="K48" s="24">
        <v>739</v>
      </c>
      <c r="L48" s="24">
        <v>2302</v>
      </c>
      <c r="M48" s="24"/>
      <c r="N48" s="24"/>
      <c r="O48" s="24"/>
      <c r="P48" s="24"/>
      <c r="Q48" s="24">
        <v>2464346</v>
      </c>
      <c r="R48" s="24">
        <v>1076131</v>
      </c>
      <c r="S48" s="24"/>
      <c r="T48" s="24"/>
    </row>
    <row r="49" spans="1:23" x14ac:dyDescent="0.25">
      <c r="C49" s="24"/>
      <c r="D49" s="24"/>
      <c r="E49" s="24"/>
      <c r="F49" s="24"/>
      <c r="G49" s="24"/>
      <c r="H49" s="24"/>
      <c r="I49" s="24"/>
      <c r="J49" s="24"/>
      <c r="K49" s="24"/>
      <c r="L49" s="24"/>
      <c r="M49" s="24"/>
      <c r="N49" s="24"/>
      <c r="O49" s="24"/>
      <c r="P49" s="24"/>
      <c r="Q49" s="24"/>
      <c r="R49" s="24"/>
      <c r="S49" s="24"/>
      <c r="T49" s="24"/>
    </row>
    <row r="50" spans="1:23" x14ac:dyDescent="0.25">
      <c r="A50">
        <v>2008</v>
      </c>
      <c r="B50" t="s">
        <v>499</v>
      </c>
      <c r="C50" s="24">
        <v>23009217</v>
      </c>
      <c r="D50" s="24">
        <v>224390</v>
      </c>
      <c r="E50" s="24">
        <v>-17074322</v>
      </c>
      <c r="F50" s="24">
        <v>-2662970</v>
      </c>
      <c r="G50" s="24">
        <v>-2279326</v>
      </c>
      <c r="H50" s="24">
        <v>1216989</v>
      </c>
      <c r="I50" s="24">
        <v>-1632178</v>
      </c>
      <c r="J50" s="24">
        <v>-647102</v>
      </c>
      <c r="K50" s="24">
        <v>3031</v>
      </c>
      <c r="L50" s="24">
        <v>6303</v>
      </c>
      <c r="M50" s="24">
        <v>94052</v>
      </c>
      <c r="N50" s="24">
        <v>4014</v>
      </c>
      <c r="O50" s="24">
        <v>93034</v>
      </c>
      <c r="P50" s="24">
        <v>3891</v>
      </c>
      <c r="Q50" s="24">
        <v>8506638</v>
      </c>
      <c r="R50" s="24">
        <v>3479024</v>
      </c>
      <c r="S50" s="24">
        <v>98066</v>
      </c>
      <c r="T50" s="24">
        <v>96925</v>
      </c>
      <c r="U50" s="24">
        <v>68490</v>
      </c>
      <c r="V50" s="24">
        <v>50149228</v>
      </c>
      <c r="W50" s="24">
        <v>33262</v>
      </c>
    </row>
    <row r="51" spans="1:23" x14ac:dyDescent="0.25">
      <c r="A51">
        <v>2009</v>
      </c>
      <c r="B51" t="s">
        <v>499</v>
      </c>
      <c r="C51" s="24">
        <v>22654164</v>
      </c>
      <c r="D51" s="24">
        <v>231203</v>
      </c>
      <c r="E51" s="24">
        <v>-16859625</v>
      </c>
      <c r="F51" s="24">
        <v>-2619380</v>
      </c>
      <c r="G51" s="24">
        <v>-2294477</v>
      </c>
      <c r="H51" s="24">
        <v>1111886</v>
      </c>
      <c r="I51" s="24">
        <v>-1665629</v>
      </c>
      <c r="J51" s="24">
        <v>-628578</v>
      </c>
      <c r="K51" s="24">
        <v>3042</v>
      </c>
      <c r="L51" s="24">
        <v>6208</v>
      </c>
      <c r="M51" s="24">
        <v>118720</v>
      </c>
      <c r="N51" s="24">
        <v>60607</v>
      </c>
      <c r="O51" s="24">
        <v>116076</v>
      </c>
      <c r="P51" s="24">
        <v>55101</v>
      </c>
      <c r="Q51" s="24">
        <v>8487984</v>
      </c>
      <c r="R51" s="24">
        <v>3430788</v>
      </c>
      <c r="S51" s="24">
        <v>179327</v>
      </c>
      <c r="T51" s="24">
        <v>171176</v>
      </c>
      <c r="U51" s="24">
        <v>65764</v>
      </c>
      <c r="V51" s="24">
        <v>45165722</v>
      </c>
      <c r="W51" s="24">
        <v>33274</v>
      </c>
    </row>
    <row r="52" spans="1:23" x14ac:dyDescent="0.25">
      <c r="A52">
        <v>2010</v>
      </c>
      <c r="B52" t="s">
        <v>499</v>
      </c>
      <c r="C52" s="24">
        <v>25330657</v>
      </c>
      <c r="D52" s="24">
        <v>269640</v>
      </c>
      <c r="E52" s="24">
        <v>-18749323</v>
      </c>
      <c r="F52" s="24">
        <v>-3018073</v>
      </c>
      <c r="G52" s="24">
        <v>-2448429</v>
      </c>
      <c r="H52" s="24">
        <v>1384472</v>
      </c>
      <c r="I52" s="24">
        <v>-1791657</v>
      </c>
      <c r="J52" s="24">
        <v>-656819</v>
      </c>
      <c r="K52" s="24">
        <v>3918</v>
      </c>
      <c r="L52" s="24">
        <v>6545</v>
      </c>
      <c r="M52" s="24">
        <v>61510</v>
      </c>
      <c r="N52" s="24">
        <v>24695</v>
      </c>
      <c r="O52" s="24">
        <v>60166</v>
      </c>
      <c r="P52" s="24">
        <v>24297</v>
      </c>
      <c r="Q52" s="24">
        <v>9505076</v>
      </c>
      <c r="R52" s="24">
        <v>3884149</v>
      </c>
      <c r="S52" s="24">
        <v>86205</v>
      </c>
      <c r="T52" s="24">
        <v>84463</v>
      </c>
      <c r="U52" s="24">
        <v>66301</v>
      </c>
      <c r="V52" s="24">
        <v>48995550</v>
      </c>
      <c r="W52" s="24">
        <v>36819</v>
      </c>
    </row>
    <row r="53" spans="1:23" x14ac:dyDescent="0.25">
      <c r="A53">
        <v>2011</v>
      </c>
      <c r="B53" t="s">
        <v>499</v>
      </c>
      <c r="C53" s="24">
        <v>24556383</v>
      </c>
      <c r="D53" s="24">
        <v>278645</v>
      </c>
      <c r="E53" s="24">
        <v>-18025640</v>
      </c>
      <c r="F53" s="24">
        <v>-3087324</v>
      </c>
      <c r="G53" s="24">
        <v>-2462734</v>
      </c>
      <c r="H53" s="24">
        <v>1259330</v>
      </c>
      <c r="I53" s="24">
        <v>-1811933</v>
      </c>
      <c r="J53" s="24">
        <v>-650386</v>
      </c>
      <c r="K53" s="24">
        <v>3887</v>
      </c>
      <c r="L53" s="24">
        <v>6422</v>
      </c>
      <c r="M53" s="24">
        <v>122271</v>
      </c>
      <c r="N53" s="24">
        <v>274408</v>
      </c>
      <c r="O53" s="24">
        <v>-25717</v>
      </c>
      <c r="P53" s="24">
        <v>211266</v>
      </c>
      <c r="Q53" s="24">
        <v>9817984</v>
      </c>
      <c r="R53" s="24">
        <v>3810377</v>
      </c>
      <c r="S53" s="24">
        <v>396679</v>
      </c>
      <c r="T53" s="24">
        <v>185549</v>
      </c>
      <c r="U53" s="24">
        <v>68719</v>
      </c>
      <c r="V53" s="24">
        <v>52039011</v>
      </c>
      <c r="W53" s="24">
        <v>37409</v>
      </c>
    </row>
    <row r="54" spans="1:23" x14ac:dyDescent="0.25">
      <c r="A54">
        <v>2012</v>
      </c>
      <c r="B54" t="s">
        <v>499</v>
      </c>
      <c r="C54" s="24">
        <v>23840389</v>
      </c>
      <c r="D54" s="24">
        <v>268482</v>
      </c>
      <c r="E54" s="24">
        <v>-17313522</v>
      </c>
      <c r="F54" s="24">
        <v>-3018847</v>
      </c>
      <c r="G54" s="24">
        <v>-2481260</v>
      </c>
      <c r="H54" s="24">
        <v>1295242</v>
      </c>
      <c r="I54" s="24">
        <v>-1833309</v>
      </c>
      <c r="J54" s="24">
        <v>-647966</v>
      </c>
      <c r="K54" s="24">
        <v>3914</v>
      </c>
      <c r="L54" s="24">
        <v>6328</v>
      </c>
      <c r="M54" s="24">
        <v>400239</v>
      </c>
      <c r="N54" s="24">
        <v>74003</v>
      </c>
      <c r="O54" s="24">
        <v>399197</v>
      </c>
      <c r="P54" s="24">
        <v>72771</v>
      </c>
      <c r="Q54" s="24">
        <v>9101009</v>
      </c>
      <c r="R54" s="24">
        <v>3948698</v>
      </c>
      <c r="S54" s="24">
        <v>474241</v>
      </c>
      <c r="T54" s="24">
        <v>471968</v>
      </c>
      <c r="U54" s="24">
        <v>68765</v>
      </c>
      <c r="V54" s="24">
        <v>49623066</v>
      </c>
      <c r="W54" s="24">
        <v>37951</v>
      </c>
    </row>
    <row r="55" spans="1:23" x14ac:dyDescent="0.25">
      <c r="A55">
        <v>2013</v>
      </c>
      <c r="B55" t="s">
        <v>499</v>
      </c>
      <c r="C55" s="24">
        <v>25451355</v>
      </c>
      <c r="D55" s="24">
        <v>282692</v>
      </c>
      <c r="E55" s="24">
        <v>-18497301</v>
      </c>
      <c r="F55" s="24">
        <v>-3159346</v>
      </c>
      <c r="G55" s="24">
        <v>-2712514</v>
      </c>
      <c r="H55" s="24">
        <v>1364885</v>
      </c>
      <c r="I55" s="24">
        <v>-1996667</v>
      </c>
      <c r="J55" s="24">
        <v>-715407</v>
      </c>
      <c r="K55" s="24">
        <v>3716</v>
      </c>
      <c r="L55" s="24">
        <v>6655</v>
      </c>
      <c r="M55" s="24">
        <v>182255</v>
      </c>
      <c r="N55" s="24">
        <v>64805</v>
      </c>
      <c r="O55" s="24">
        <v>173988</v>
      </c>
      <c r="P55" s="24">
        <v>61622</v>
      </c>
      <c r="Q55" s="24">
        <v>9900719</v>
      </c>
      <c r="R55" s="24">
        <v>4232378</v>
      </c>
      <c r="S55" s="24">
        <v>247059</v>
      </c>
      <c r="T55" s="24">
        <v>235610</v>
      </c>
      <c r="U55" s="24">
        <v>68738</v>
      </c>
      <c r="V55" s="24">
        <v>49302409</v>
      </c>
      <c r="W55" s="24">
        <v>36952</v>
      </c>
    </row>
    <row r="56" spans="1:23" x14ac:dyDescent="0.25">
      <c r="A56">
        <v>2014</v>
      </c>
      <c r="B56" t="s">
        <v>499</v>
      </c>
      <c r="C56" s="24">
        <v>25289172</v>
      </c>
      <c r="D56" s="24">
        <v>276654</v>
      </c>
      <c r="E56" s="24">
        <v>-18152660</v>
      </c>
      <c r="F56" s="24">
        <v>-3140399</v>
      </c>
      <c r="G56" s="24">
        <v>-2751783</v>
      </c>
      <c r="H56" s="24">
        <v>1520985</v>
      </c>
      <c r="I56" s="24">
        <v>-2039041</v>
      </c>
      <c r="J56" s="24">
        <v>-712902</v>
      </c>
      <c r="K56" s="24">
        <v>3686</v>
      </c>
      <c r="L56" s="24">
        <v>6604</v>
      </c>
      <c r="M56" s="24">
        <v>327775</v>
      </c>
      <c r="N56" s="24">
        <v>68396</v>
      </c>
      <c r="O56" s="24">
        <v>343192</v>
      </c>
      <c r="P56" s="24">
        <v>15508</v>
      </c>
      <c r="Q56" s="24">
        <v>10377496</v>
      </c>
      <c r="R56" s="24">
        <v>4457296</v>
      </c>
      <c r="S56" s="24">
        <v>391286</v>
      </c>
      <c r="T56" s="24">
        <v>384228</v>
      </c>
      <c r="U56" s="24">
        <v>68951</v>
      </c>
      <c r="V56" s="24">
        <v>52226753</v>
      </c>
      <c r="W56" s="24">
        <v>38378</v>
      </c>
    </row>
    <row r="57" spans="1:23" x14ac:dyDescent="0.25">
      <c r="A57">
        <v>2015</v>
      </c>
      <c r="B57" t="s">
        <v>499</v>
      </c>
      <c r="C57" s="24">
        <v>26666904</v>
      </c>
      <c r="D57" s="24">
        <v>336864</v>
      </c>
      <c r="E57" s="24">
        <v>-19119442</v>
      </c>
      <c r="F57" s="24">
        <v>-3337969</v>
      </c>
      <c r="G57" s="24">
        <v>-2904557</v>
      </c>
      <c r="H57" s="24">
        <v>1641801</v>
      </c>
      <c r="I57" s="24">
        <v>-2134504</v>
      </c>
      <c r="J57" s="24">
        <v>-770073</v>
      </c>
      <c r="K57" s="24">
        <v>3653</v>
      </c>
      <c r="L57" s="24">
        <v>6773</v>
      </c>
      <c r="M57" s="24">
        <v>160868</v>
      </c>
      <c r="N57" s="24">
        <v>71236</v>
      </c>
      <c r="O57" s="24">
        <v>158386</v>
      </c>
      <c r="P57" s="24">
        <v>68832</v>
      </c>
      <c r="Q57" s="24">
        <v>10980150</v>
      </c>
      <c r="R57" s="24">
        <v>4687046</v>
      </c>
      <c r="S57" s="24">
        <v>286088</v>
      </c>
      <c r="T57" s="24">
        <v>281202</v>
      </c>
      <c r="U57" s="24">
        <v>69538</v>
      </c>
      <c r="V57" s="24">
        <v>52382671</v>
      </c>
      <c r="W57" s="24">
        <v>38832</v>
      </c>
    </row>
    <row r="58" spans="1:23" x14ac:dyDescent="0.25">
      <c r="A58">
        <v>2016</v>
      </c>
      <c r="B58" t="s">
        <v>499</v>
      </c>
      <c r="C58" s="24">
        <v>27556595</v>
      </c>
      <c r="D58" s="24">
        <v>344691</v>
      </c>
      <c r="E58" s="24">
        <v>-19615020</v>
      </c>
      <c r="F58" s="24">
        <v>-3520892</v>
      </c>
      <c r="G58" s="24">
        <v>-3078145</v>
      </c>
      <c r="H58" s="24">
        <v>1687229</v>
      </c>
      <c r="I58" s="24">
        <v>-2216143</v>
      </c>
      <c r="J58" s="24">
        <v>-862071</v>
      </c>
      <c r="K58" s="24">
        <v>3612</v>
      </c>
      <c r="L58" s="24">
        <v>7101</v>
      </c>
      <c r="M58" s="24">
        <v>234740</v>
      </c>
      <c r="N58" s="24">
        <v>25720</v>
      </c>
      <c r="O58" s="24">
        <v>206743</v>
      </c>
      <c r="P58" s="24">
        <v>16276</v>
      </c>
      <c r="Q58" s="24">
        <v>11629261</v>
      </c>
      <c r="R58" s="24">
        <v>4904579</v>
      </c>
      <c r="S58" s="24">
        <v>260585</v>
      </c>
      <c r="T58" s="24">
        <v>223143</v>
      </c>
      <c r="U58" s="24">
        <v>71418</v>
      </c>
      <c r="V58" s="24">
        <v>56949316</v>
      </c>
      <c r="W58" s="24">
        <v>39222</v>
      </c>
    </row>
    <row r="59" spans="1:23" x14ac:dyDescent="0.25">
      <c r="A59">
        <v>2017</v>
      </c>
      <c r="B59" t="s">
        <v>499</v>
      </c>
      <c r="C59" s="24">
        <v>26492268</v>
      </c>
      <c r="D59" s="24">
        <v>346211</v>
      </c>
      <c r="E59" s="24">
        <v>-18312374</v>
      </c>
      <c r="F59" s="24">
        <v>-3340852</v>
      </c>
      <c r="G59" s="24">
        <v>-3264799</v>
      </c>
      <c r="H59" s="24">
        <v>1920454</v>
      </c>
      <c r="I59" s="24">
        <v>-2293269</v>
      </c>
      <c r="J59" s="24">
        <v>-971592</v>
      </c>
      <c r="K59" s="24">
        <v>3563</v>
      </c>
      <c r="L59" s="24">
        <v>7063</v>
      </c>
      <c r="M59" s="24">
        <v>248629</v>
      </c>
      <c r="N59" s="24">
        <v>9573</v>
      </c>
      <c r="O59" s="24">
        <v>245796</v>
      </c>
      <c r="P59" s="24">
        <v>9456</v>
      </c>
      <c r="Q59" s="24">
        <v>11660774</v>
      </c>
      <c r="R59" s="24">
        <v>5219443</v>
      </c>
      <c r="S59" s="24">
        <v>263074</v>
      </c>
      <c r="T59" s="24">
        <v>260126</v>
      </c>
      <c r="U59" s="24">
        <v>71333</v>
      </c>
      <c r="V59" s="24">
        <v>59227776</v>
      </c>
      <c r="W59" s="24">
        <v>39458</v>
      </c>
    </row>
    <row r="62" spans="1:23" x14ac:dyDescent="0.25">
      <c r="A62" s="57" t="s">
        <v>774</v>
      </c>
    </row>
    <row r="63" spans="1:23" x14ac:dyDescent="0.25">
      <c r="C63" s="10" t="s">
        <v>10</v>
      </c>
      <c r="D63" s="10" t="s">
        <v>11</v>
      </c>
      <c r="E63" s="10" t="s">
        <v>12</v>
      </c>
      <c r="F63" s="10" t="s">
        <v>13</v>
      </c>
      <c r="G63" s="10" t="s">
        <v>14</v>
      </c>
      <c r="H63" s="10" t="s">
        <v>15</v>
      </c>
      <c r="I63" s="10" t="s">
        <v>16</v>
      </c>
      <c r="J63" s="10" t="s">
        <v>17</v>
      </c>
      <c r="K63" s="10" t="s">
        <v>18</v>
      </c>
      <c r="L63" s="10" t="s">
        <v>19</v>
      </c>
    </row>
    <row r="64" spans="1:23" x14ac:dyDescent="0.25">
      <c r="A64" s="10" t="s">
        <v>499</v>
      </c>
      <c r="B64" s="10" t="s">
        <v>671</v>
      </c>
      <c r="C64" s="24">
        <v>3479024</v>
      </c>
      <c r="D64" s="24">
        <v>3430788</v>
      </c>
      <c r="E64" s="24">
        <v>3884149</v>
      </c>
      <c r="F64" s="24">
        <v>3810377</v>
      </c>
      <c r="G64" s="24">
        <v>3948698</v>
      </c>
      <c r="H64" s="24">
        <v>4232378</v>
      </c>
      <c r="I64" s="24">
        <v>4457296</v>
      </c>
      <c r="J64" s="24">
        <v>4687046</v>
      </c>
      <c r="K64" s="24">
        <v>4904579</v>
      </c>
      <c r="L64" s="24">
        <v>5219443</v>
      </c>
    </row>
    <row r="65" spans="1:12" x14ac:dyDescent="0.25">
      <c r="B65" s="10" t="s">
        <v>867</v>
      </c>
      <c r="C65">
        <f>H50/C50</f>
        <v>5.2891369575939935E-2</v>
      </c>
      <c r="D65">
        <f>H51/C51</f>
        <v>4.9080866546211993E-2</v>
      </c>
      <c r="E65">
        <f>H52/C52</f>
        <v>5.4655984643430293E-2</v>
      </c>
      <c r="F65">
        <f>H53/C53</f>
        <v>5.1283204045155996E-2</v>
      </c>
      <c r="G65">
        <f>H54/C54</f>
        <v>5.4329734300895847E-2</v>
      </c>
      <c r="H65">
        <f>H55/C55</f>
        <v>5.3627203738268549E-2</v>
      </c>
      <c r="I65">
        <f>H56/C56</f>
        <v>6.0143724753028691E-2</v>
      </c>
      <c r="J65">
        <f>H57/C57</f>
        <v>6.1566989553792972E-2</v>
      </c>
      <c r="K65">
        <f>H58/C58</f>
        <v>6.1227775057114277E-2</v>
      </c>
      <c r="L65">
        <f>H59/C59</f>
        <v>7.2491113256139494E-2</v>
      </c>
    </row>
    <row r="66" spans="1:12" x14ac:dyDescent="0.25">
      <c r="B66" s="10" t="s">
        <v>868</v>
      </c>
      <c r="C66" s="24">
        <v>6303</v>
      </c>
      <c r="D66" s="24">
        <v>6208</v>
      </c>
      <c r="E66" s="24">
        <v>6545</v>
      </c>
      <c r="F66" s="24">
        <v>6422</v>
      </c>
      <c r="G66" s="24">
        <v>6328</v>
      </c>
      <c r="H66" s="24">
        <v>6655</v>
      </c>
      <c r="I66" s="24">
        <v>6604</v>
      </c>
      <c r="J66" s="24">
        <v>6773</v>
      </c>
      <c r="K66" s="24">
        <v>7101</v>
      </c>
      <c r="L66" s="24">
        <v>7063</v>
      </c>
    </row>
    <row r="67" spans="1:12" x14ac:dyDescent="0.25">
      <c r="B67" s="10" t="s">
        <v>869</v>
      </c>
      <c r="C67" s="24">
        <v>3031</v>
      </c>
      <c r="D67" s="24">
        <v>3042</v>
      </c>
      <c r="E67" s="24">
        <v>3918</v>
      </c>
      <c r="F67" s="24">
        <v>3887</v>
      </c>
      <c r="G67" s="24">
        <v>3914</v>
      </c>
      <c r="H67" s="24">
        <v>3716</v>
      </c>
      <c r="I67" s="24">
        <v>3686</v>
      </c>
      <c r="J67" s="24">
        <v>3653</v>
      </c>
      <c r="K67" s="24">
        <v>3612</v>
      </c>
      <c r="L67" s="24">
        <v>3563</v>
      </c>
    </row>
    <row r="68" spans="1:12" x14ac:dyDescent="0.25">
      <c r="B68" s="10"/>
    </row>
    <row r="69" spans="1:12" x14ac:dyDescent="0.25">
      <c r="A69" t="s">
        <v>500</v>
      </c>
      <c r="B69" s="10" t="s">
        <v>671</v>
      </c>
      <c r="C69" s="24">
        <v>322544</v>
      </c>
      <c r="D69" s="24">
        <v>242469</v>
      </c>
      <c r="E69" s="24">
        <v>271730</v>
      </c>
      <c r="F69" s="24">
        <v>302316</v>
      </c>
      <c r="G69" s="24">
        <v>293366</v>
      </c>
      <c r="H69" s="24">
        <v>299451</v>
      </c>
      <c r="I69" s="24">
        <v>319083</v>
      </c>
      <c r="J69" s="24">
        <v>473670</v>
      </c>
      <c r="K69" s="24">
        <v>534996</v>
      </c>
      <c r="L69" s="24">
        <v>588758</v>
      </c>
    </row>
    <row r="70" spans="1:12" x14ac:dyDescent="0.25">
      <c r="A70" t="s">
        <v>500</v>
      </c>
      <c r="B70" s="10" t="s">
        <v>867</v>
      </c>
      <c r="C70">
        <f>H6/C6</f>
        <v>0.31625749562003819</v>
      </c>
      <c r="D70">
        <f>H7/C7</f>
        <v>0.24506706846110371</v>
      </c>
      <c r="E70">
        <f>H8/C8</f>
        <v>0.26359539075152177</v>
      </c>
      <c r="F70">
        <f>H9/C9</f>
        <v>0.28551434487394328</v>
      </c>
      <c r="G70">
        <f>H10/C10</f>
        <v>0.24489952329128281</v>
      </c>
      <c r="H70">
        <f>H11/C11</f>
        <v>0.25923022069796497</v>
      </c>
      <c r="I70">
        <f>H12/C12</f>
        <v>0.26134857226806169</v>
      </c>
      <c r="J70">
        <f>H13/C13</f>
        <v>0.2552051201216376</v>
      </c>
      <c r="K70">
        <f>H14/C14</f>
        <v>0.27537876674550504</v>
      </c>
      <c r="L70">
        <f>H15/C15</f>
        <v>0.31472140966708456</v>
      </c>
    </row>
    <row r="71" spans="1:12" x14ac:dyDescent="0.25">
      <c r="A71" t="s">
        <v>500</v>
      </c>
      <c r="B71" s="10" t="s">
        <v>868</v>
      </c>
      <c r="C71" s="24">
        <v>275</v>
      </c>
      <c r="D71" s="24">
        <v>285</v>
      </c>
      <c r="E71" s="24">
        <v>292</v>
      </c>
      <c r="F71" s="24">
        <v>272</v>
      </c>
      <c r="G71" s="24">
        <v>273</v>
      </c>
      <c r="H71" s="24">
        <v>271</v>
      </c>
      <c r="I71" s="24">
        <v>275</v>
      </c>
      <c r="J71" s="24">
        <v>374</v>
      </c>
      <c r="K71" s="24">
        <v>364</v>
      </c>
      <c r="L71" s="24">
        <v>383</v>
      </c>
    </row>
    <row r="72" spans="1:12" x14ac:dyDescent="0.25">
      <c r="A72" t="s">
        <v>500</v>
      </c>
      <c r="B72" s="10" t="s">
        <v>869</v>
      </c>
      <c r="C72" s="24">
        <v>885</v>
      </c>
      <c r="D72" s="24">
        <v>852</v>
      </c>
      <c r="E72" s="24">
        <v>897</v>
      </c>
      <c r="F72" s="24">
        <v>873</v>
      </c>
      <c r="G72" s="24">
        <v>865</v>
      </c>
      <c r="H72" s="24">
        <v>805</v>
      </c>
      <c r="I72" s="24">
        <v>784</v>
      </c>
      <c r="J72" s="24">
        <v>2316</v>
      </c>
      <c r="K72" s="24">
        <v>2268</v>
      </c>
      <c r="L72" s="24">
        <v>2184</v>
      </c>
    </row>
    <row r="73" spans="1:12" x14ac:dyDescent="0.25">
      <c r="B73" s="10"/>
    </row>
    <row r="74" spans="1:12" x14ac:dyDescent="0.25">
      <c r="A74" t="s">
        <v>513</v>
      </c>
      <c r="B74" s="10" t="s">
        <v>671</v>
      </c>
      <c r="C74" s="24">
        <v>798863</v>
      </c>
      <c r="D74" s="24">
        <v>783463</v>
      </c>
      <c r="E74" s="24">
        <v>833836</v>
      </c>
      <c r="F74" s="24">
        <v>814472</v>
      </c>
      <c r="G74" s="24">
        <v>720662</v>
      </c>
      <c r="H74" s="24">
        <v>856981</v>
      </c>
      <c r="I74" s="24">
        <v>972864</v>
      </c>
      <c r="J74" s="24">
        <v>1036714</v>
      </c>
      <c r="K74" s="24">
        <v>1085663</v>
      </c>
      <c r="L74" s="24">
        <v>1177761</v>
      </c>
    </row>
    <row r="75" spans="1:12" x14ac:dyDescent="0.25">
      <c r="A75" t="s">
        <v>513</v>
      </c>
      <c r="B75" s="10" t="s">
        <v>867</v>
      </c>
      <c r="C75">
        <f>H17/C17</f>
        <v>8.424951061539164E-2</v>
      </c>
      <c r="D75">
        <f>H18/C18</f>
        <v>8.1788269112212778E-2</v>
      </c>
      <c r="E75">
        <f>H19/C19</f>
        <v>8.7507181791985453E-2</v>
      </c>
      <c r="F75">
        <f>H20/C20</f>
        <v>7.2250382628501336E-2</v>
      </c>
      <c r="G75">
        <f>H21/C21</f>
        <v>9.9038335039323341E-2</v>
      </c>
      <c r="H75">
        <f>H22/C22</f>
        <v>0.1103044557040406</v>
      </c>
      <c r="I75">
        <f>H23/C23</f>
        <v>0.1334584602486725</v>
      </c>
      <c r="J75">
        <f>H24/C24</f>
        <v>0.12809468912913119</v>
      </c>
      <c r="K75">
        <f>H25/C25</f>
        <v>0.10864564744187838</v>
      </c>
      <c r="L75">
        <f>H26/C26</f>
        <v>0.11536500740591793</v>
      </c>
    </row>
    <row r="76" spans="1:12" x14ac:dyDescent="0.25">
      <c r="A76" t="s">
        <v>513</v>
      </c>
      <c r="B76" s="10" t="s">
        <v>868</v>
      </c>
      <c r="C76" s="24">
        <v>1274</v>
      </c>
      <c r="D76" s="24">
        <v>1224</v>
      </c>
      <c r="E76" s="24">
        <v>1330</v>
      </c>
      <c r="F76" s="24">
        <v>1273</v>
      </c>
      <c r="G76" s="24">
        <v>1050</v>
      </c>
      <c r="H76" s="24">
        <v>1139</v>
      </c>
      <c r="I76" s="24">
        <v>1099</v>
      </c>
      <c r="J76" s="24">
        <v>1170</v>
      </c>
      <c r="K76" s="24">
        <v>1240</v>
      </c>
      <c r="L76" s="24">
        <v>1236</v>
      </c>
    </row>
    <row r="77" spans="1:12" x14ac:dyDescent="0.25">
      <c r="A77" t="s">
        <v>513</v>
      </c>
      <c r="B77" s="10" t="s">
        <v>869</v>
      </c>
      <c r="C77" s="24">
        <v>115</v>
      </c>
      <c r="D77" s="24">
        <v>112</v>
      </c>
      <c r="E77" s="24">
        <v>122</v>
      </c>
      <c r="F77" s="24">
        <v>118</v>
      </c>
      <c r="G77" s="24">
        <v>117</v>
      </c>
      <c r="H77" s="24">
        <v>126</v>
      </c>
      <c r="I77" s="24">
        <v>133</v>
      </c>
      <c r="J77" s="24">
        <v>140</v>
      </c>
      <c r="K77" s="24">
        <v>144</v>
      </c>
      <c r="L77" s="24">
        <v>143</v>
      </c>
    </row>
    <row r="78" spans="1:12" x14ac:dyDescent="0.25">
      <c r="B78" s="10"/>
    </row>
    <row r="79" spans="1:12" x14ac:dyDescent="0.25">
      <c r="A79" t="s">
        <v>497</v>
      </c>
      <c r="B79" s="10" t="s">
        <v>671</v>
      </c>
      <c r="C79" s="24">
        <v>1603205</v>
      </c>
      <c r="D79" s="24">
        <v>1674024</v>
      </c>
      <c r="E79" s="24">
        <v>1934805</v>
      </c>
      <c r="F79" s="24">
        <v>1824744</v>
      </c>
      <c r="G79" s="24">
        <v>1934934</v>
      </c>
      <c r="H79" s="24">
        <v>2062594</v>
      </c>
      <c r="I79" s="24">
        <v>2085665</v>
      </c>
      <c r="J79" s="24">
        <v>2216890</v>
      </c>
      <c r="K79" s="24">
        <v>2237073</v>
      </c>
      <c r="L79" s="24">
        <v>2376793</v>
      </c>
    </row>
    <row r="80" spans="1:12" x14ac:dyDescent="0.25">
      <c r="A80" t="s">
        <v>497</v>
      </c>
      <c r="B80" s="10" t="s">
        <v>867</v>
      </c>
      <c r="C80">
        <f>H28/C28</f>
        <v>2.5549060515502212E-2</v>
      </c>
      <c r="D80">
        <f>H29/C29</f>
        <v>2.6443526127218363E-2</v>
      </c>
      <c r="E80">
        <f>H30/C30</f>
        <v>3.1353519899904772E-2</v>
      </c>
      <c r="F80">
        <f>H31/C31</f>
        <v>2.5885451674830539E-2</v>
      </c>
      <c r="G80">
        <f>H32/C32</f>
        <v>2.6781256122146539E-2</v>
      </c>
      <c r="H80">
        <f>H33/C33</f>
        <v>2.5812088672975853E-2</v>
      </c>
      <c r="I80">
        <f>H34/C34</f>
        <v>2.7300847981493518E-2</v>
      </c>
      <c r="J80">
        <f>H35/C35</f>
        <v>3.068080549274111E-2</v>
      </c>
      <c r="K80">
        <f>H36/C36</f>
        <v>2.9867800466686596E-2</v>
      </c>
      <c r="L80">
        <f>H37/C37</f>
        <v>4.0249260709713332E-2</v>
      </c>
    </row>
    <row r="81" spans="1:12" x14ac:dyDescent="0.25">
      <c r="A81" t="s">
        <v>497</v>
      </c>
      <c r="B81" s="10" t="s">
        <v>868</v>
      </c>
      <c r="C81" s="24">
        <v>2874</v>
      </c>
      <c r="D81" s="24">
        <v>2845</v>
      </c>
      <c r="E81" s="24">
        <v>3019</v>
      </c>
      <c r="F81" s="24">
        <v>2871</v>
      </c>
      <c r="G81" s="24">
        <v>2950</v>
      </c>
      <c r="H81" s="24">
        <v>3090</v>
      </c>
      <c r="I81" s="24">
        <v>2992</v>
      </c>
      <c r="J81" s="24">
        <v>3083</v>
      </c>
      <c r="K81" s="24">
        <v>3121</v>
      </c>
      <c r="L81" s="24">
        <v>3142</v>
      </c>
    </row>
    <row r="82" spans="1:12" x14ac:dyDescent="0.25">
      <c r="A82" t="s">
        <v>497</v>
      </c>
      <c r="B82" s="10" t="s">
        <v>869</v>
      </c>
      <c r="C82" s="24">
        <v>483</v>
      </c>
      <c r="D82" s="24">
        <v>489</v>
      </c>
      <c r="E82" s="24">
        <v>497</v>
      </c>
      <c r="F82" s="24">
        <v>495</v>
      </c>
      <c r="G82" s="24">
        <v>495</v>
      </c>
      <c r="H82" s="24">
        <v>500</v>
      </c>
      <c r="I82" s="24">
        <v>500</v>
      </c>
      <c r="J82" s="24">
        <v>493</v>
      </c>
      <c r="K82" s="24">
        <v>483</v>
      </c>
      <c r="L82" s="24">
        <v>497</v>
      </c>
    </row>
    <row r="83" spans="1:12" x14ac:dyDescent="0.25">
      <c r="B83" s="10"/>
    </row>
    <row r="84" spans="1:12" x14ac:dyDescent="0.25">
      <c r="A84" t="s">
        <v>501</v>
      </c>
      <c r="B84" s="10" t="s">
        <v>671</v>
      </c>
      <c r="C84" s="24">
        <v>631696</v>
      </c>
      <c r="D84" s="24">
        <v>619523</v>
      </c>
      <c r="E84" s="24">
        <v>672321</v>
      </c>
      <c r="F84" s="24">
        <v>689014</v>
      </c>
      <c r="G84" s="24">
        <v>804506</v>
      </c>
      <c r="H84" s="24">
        <v>847395</v>
      </c>
      <c r="I84" s="24">
        <v>908445</v>
      </c>
      <c r="J84" s="24">
        <v>959773</v>
      </c>
      <c r="K84" s="24">
        <v>1046847</v>
      </c>
      <c r="L84" s="24">
        <v>1076131</v>
      </c>
    </row>
    <row r="85" spans="1:12" x14ac:dyDescent="0.25">
      <c r="A85" t="s">
        <v>501</v>
      </c>
      <c r="B85" s="10" t="s">
        <v>867</v>
      </c>
      <c r="C85">
        <f>H39/C39</f>
        <v>9.9989055874165192E-2</v>
      </c>
      <c r="D85">
        <f>H40/C40</f>
        <v>9.392476148341318E-2</v>
      </c>
      <c r="E85">
        <f>H41/C41</f>
        <v>9.5348066265926207E-2</v>
      </c>
      <c r="F85">
        <f>H42/C42</f>
        <v>8.3241676961540459E-2</v>
      </c>
      <c r="G85">
        <f>H43/C43</f>
        <v>0.11369119216762059</v>
      </c>
      <c r="H85">
        <f>H44/C44</f>
        <v>0.10116417860222088</v>
      </c>
      <c r="I85">
        <f>H45/C45</f>
        <v>0.10699794870088351</v>
      </c>
      <c r="J85">
        <f>H46/C46</f>
        <v>0.11264176138665143</v>
      </c>
      <c r="K85">
        <f>H47/C47</f>
        <v>0.11471606280862388</v>
      </c>
      <c r="L85">
        <f>H48/C48</f>
        <v>0.10874452742295011</v>
      </c>
    </row>
    <row r="86" spans="1:12" x14ac:dyDescent="0.25">
      <c r="A86" t="s">
        <v>501</v>
      </c>
      <c r="B86" s="10" t="s">
        <v>868</v>
      </c>
      <c r="C86" s="24">
        <v>1803</v>
      </c>
      <c r="D86" s="24">
        <v>1770</v>
      </c>
      <c r="E86" s="24">
        <v>1808</v>
      </c>
      <c r="F86" s="24">
        <v>1924</v>
      </c>
      <c r="G86" s="24">
        <v>1958</v>
      </c>
      <c r="H86" s="24">
        <v>2066</v>
      </c>
      <c r="I86" s="24">
        <v>2139</v>
      </c>
      <c r="J86" s="24">
        <v>2146</v>
      </c>
      <c r="K86" s="24">
        <v>2376</v>
      </c>
      <c r="L86" s="24">
        <v>2302</v>
      </c>
    </row>
    <row r="87" spans="1:12" x14ac:dyDescent="0.25">
      <c r="A87" t="s">
        <v>501</v>
      </c>
      <c r="B87" s="10" t="s">
        <v>869</v>
      </c>
      <c r="C87" s="24">
        <v>631</v>
      </c>
      <c r="D87" s="24">
        <v>658</v>
      </c>
      <c r="E87" s="24">
        <v>662</v>
      </c>
      <c r="F87" s="24">
        <v>683</v>
      </c>
      <c r="G87" s="24">
        <v>683</v>
      </c>
      <c r="H87" s="24">
        <v>681</v>
      </c>
      <c r="I87" s="24">
        <v>703</v>
      </c>
      <c r="J87" s="24">
        <v>704</v>
      </c>
      <c r="K87" s="24">
        <v>717</v>
      </c>
      <c r="L87" s="24">
        <v>739</v>
      </c>
    </row>
  </sheetData>
  <sortState ref="A4:X54">
    <sortCondition ref="B4:B54" customList="Primärproduktion,Livsmedelsindustrin,Livsmedelshandel,Restaurang,LMK"/>
  </sortState>
  <mergeCells count="1">
    <mergeCell ref="U2:W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workbookViewId="0">
      <selection activeCell="T8" sqref="T8:V8"/>
    </sheetView>
  </sheetViews>
  <sheetFormatPr defaultRowHeight="15" x14ac:dyDescent="0.25"/>
  <cols>
    <col min="2" max="2" width="42.7109375" customWidth="1"/>
  </cols>
  <sheetData>
    <row r="1" spans="1:23" ht="18.75" x14ac:dyDescent="0.3">
      <c r="A1" s="1" t="s">
        <v>700</v>
      </c>
      <c r="B1" s="2"/>
      <c r="C1" s="2"/>
      <c r="D1" s="2"/>
      <c r="E1" s="2"/>
      <c r="F1" s="2"/>
      <c r="G1" s="2"/>
      <c r="H1" s="2"/>
      <c r="I1" s="2"/>
      <c r="J1" s="2"/>
      <c r="K1" s="2"/>
      <c r="L1" s="2"/>
      <c r="M1" s="2"/>
      <c r="N1" s="2"/>
      <c r="O1" s="2"/>
      <c r="P1" s="2"/>
      <c r="Q1" s="2"/>
      <c r="R1" s="2"/>
      <c r="S1" s="2"/>
      <c r="T1" s="2"/>
      <c r="U1" s="2"/>
      <c r="V1" s="2"/>
    </row>
    <row r="2" spans="1:23" x14ac:dyDescent="0.25">
      <c r="A2" s="2"/>
      <c r="B2" s="2"/>
      <c r="C2" s="2"/>
      <c r="D2" s="2"/>
      <c r="E2" s="2"/>
      <c r="F2" s="2"/>
      <c r="G2" s="2"/>
      <c r="H2" s="2"/>
      <c r="I2" s="2"/>
      <c r="J2" s="2"/>
      <c r="K2" s="2"/>
      <c r="L2" s="2"/>
      <c r="M2" s="2"/>
      <c r="N2" s="2"/>
      <c r="O2" s="2"/>
      <c r="P2" s="2"/>
      <c r="Q2" s="2"/>
      <c r="R2" s="2"/>
      <c r="S2" s="2"/>
      <c r="T2" s="2"/>
      <c r="U2" s="2"/>
      <c r="V2" s="2"/>
    </row>
    <row r="3" spans="1:23" x14ac:dyDescent="0.25">
      <c r="B3" s="2"/>
      <c r="C3" s="3"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row>
    <row r="4" spans="1:23" x14ac:dyDescent="0.25">
      <c r="B4" s="3" t="s">
        <v>701</v>
      </c>
      <c r="C4" s="7">
        <v>3299</v>
      </c>
      <c r="D4" s="7">
        <v>3297</v>
      </c>
      <c r="E4" s="7">
        <v>3290</v>
      </c>
      <c r="F4" s="7">
        <v>3226</v>
      </c>
      <c r="G4" s="7">
        <v>3206</v>
      </c>
      <c r="H4" s="7">
        <v>3229</v>
      </c>
      <c r="I4" s="7">
        <v>3163</v>
      </c>
      <c r="J4" s="7">
        <v>3130</v>
      </c>
      <c r="K4" s="7">
        <v>2986</v>
      </c>
      <c r="L4" s="7">
        <v>2987</v>
      </c>
      <c r="M4" s="7">
        <v>2933</v>
      </c>
      <c r="N4" s="7">
        <v>2862</v>
      </c>
      <c r="O4" s="7">
        <v>2850</v>
      </c>
      <c r="P4" s="7">
        <v>2861</v>
      </c>
      <c r="Q4" s="7">
        <v>2868</v>
      </c>
      <c r="R4" s="7">
        <v>2931.25</v>
      </c>
      <c r="S4" s="7">
        <v>2933.16</v>
      </c>
      <c r="T4" s="7">
        <v>2862.23</v>
      </c>
      <c r="U4" s="7">
        <v>2816.66</v>
      </c>
      <c r="V4" s="7">
        <v>2760.23</v>
      </c>
    </row>
    <row r="5" spans="1:23" x14ac:dyDescent="0.25">
      <c r="A5" s="2"/>
      <c r="B5" s="10" t="s">
        <v>702</v>
      </c>
      <c r="C5" s="4">
        <v>448520</v>
      </c>
      <c r="D5" s="4">
        <v>427621</v>
      </c>
      <c r="E5" s="4">
        <v>418471</v>
      </c>
      <c r="F5" s="4">
        <v>417082</v>
      </c>
      <c r="G5" s="4">
        <v>402520</v>
      </c>
      <c r="H5" s="4">
        <v>403702</v>
      </c>
      <c r="I5" s="4">
        <v>393263</v>
      </c>
      <c r="J5" s="4">
        <v>387530</v>
      </c>
      <c r="K5" s="4">
        <v>369646</v>
      </c>
      <c r="L5" s="4">
        <v>357194</v>
      </c>
      <c r="M5" s="4">
        <v>356776</v>
      </c>
      <c r="N5" s="4">
        <v>348095</v>
      </c>
      <c r="O5" s="4">
        <v>346495</v>
      </c>
      <c r="P5" s="4">
        <v>347969</v>
      </c>
      <c r="Q5" s="4">
        <v>344021</v>
      </c>
      <c r="R5" s="4">
        <v>344339</v>
      </c>
      <c r="S5" s="4">
        <v>339823</v>
      </c>
      <c r="T5" s="4">
        <v>330833</v>
      </c>
      <c r="U5" s="4">
        <v>322010</v>
      </c>
      <c r="V5" s="4">
        <v>319387</v>
      </c>
    </row>
    <row r="6" spans="1:23" x14ac:dyDescent="0.25">
      <c r="A6" s="2"/>
      <c r="B6" s="10" t="s">
        <v>703</v>
      </c>
      <c r="C6">
        <f>C4/C5</f>
        <v>7.3553018817444039E-3</v>
      </c>
      <c r="D6">
        <f t="shared" ref="D6:V6" si="0">D4/D5</f>
        <v>7.7100984282811183E-3</v>
      </c>
      <c r="E6">
        <f t="shared" si="0"/>
        <v>7.8619545918355155E-3</v>
      </c>
      <c r="F6">
        <f t="shared" si="0"/>
        <v>7.7346900609472479E-3</v>
      </c>
      <c r="G6">
        <f t="shared" si="0"/>
        <v>7.9648216237702477E-3</v>
      </c>
      <c r="H6">
        <f t="shared" si="0"/>
        <v>7.9984741220008818E-3</v>
      </c>
      <c r="I6">
        <f t="shared" si="0"/>
        <v>8.0429636146802513E-3</v>
      </c>
      <c r="J6">
        <f t="shared" si="0"/>
        <v>8.0767940546538335E-3</v>
      </c>
      <c r="K6">
        <f t="shared" si="0"/>
        <v>8.0779989503470886E-3</v>
      </c>
      <c r="L6">
        <f t="shared" si="0"/>
        <v>8.362402503961433E-3</v>
      </c>
      <c r="M6">
        <f t="shared" si="0"/>
        <v>8.2208444514204997E-3</v>
      </c>
      <c r="N6">
        <f t="shared" si="0"/>
        <v>8.2218934486275302E-3</v>
      </c>
      <c r="O6">
        <f t="shared" si="0"/>
        <v>8.2252269152513022E-3</v>
      </c>
      <c r="P6">
        <f t="shared" si="0"/>
        <v>8.2219967870701127E-3</v>
      </c>
      <c r="Q6">
        <f t="shared" si="0"/>
        <v>8.3367003758491494E-3</v>
      </c>
      <c r="R6">
        <f t="shared" si="0"/>
        <v>8.5126866256799265E-3</v>
      </c>
      <c r="S6">
        <f t="shared" si="0"/>
        <v>8.631434599776942E-3</v>
      </c>
      <c r="T6">
        <f t="shared" si="0"/>
        <v>8.6515855431592379E-3</v>
      </c>
      <c r="U6">
        <f t="shared" si="0"/>
        <v>8.74711965466911E-3</v>
      </c>
      <c r="V6">
        <f t="shared" si="0"/>
        <v>8.6422741063349479E-3</v>
      </c>
    </row>
    <row r="7" spans="1:23" x14ac:dyDescent="0.25">
      <c r="B7" s="10" t="s">
        <v>706</v>
      </c>
      <c r="C7" s="4">
        <v>11350</v>
      </c>
      <c r="D7" s="4">
        <v>10862</v>
      </c>
      <c r="E7" s="4">
        <v>10889</v>
      </c>
      <c r="F7" s="4">
        <v>10669</v>
      </c>
      <c r="G7" s="4">
        <v>9421</v>
      </c>
      <c r="H7" s="4">
        <v>8984</v>
      </c>
      <c r="I7" s="4">
        <v>8626</v>
      </c>
      <c r="J7" s="4">
        <v>8336</v>
      </c>
      <c r="K7" s="4">
        <v>7635</v>
      </c>
      <c r="L7" s="4">
        <v>7070</v>
      </c>
      <c r="M7" s="4">
        <v>6731</v>
      </c>
      <c r="N7" s="4">
        <v>6125</v>
      </c>
      <c r="O7" s="4">
        <v>6232</v>
      </c>
      <c r="P7" s="4">
        <v>6206</v>
      </c>
      <c r="Q7" s="4">
        <v>6134</v>
      </c>
      <c r="R7" s="4">
        <v>5977</v>
      </c>
      <c r="S7" s="4">
        <v>6032</v>
      </c>
      <c r="T7" s="4">
        <v>5986</v>
      </c>
      <c r="U7" s="4">
        <v>5397</v>
      </c>
      <c r="V7" s="4">
        <v>5968</v>
      </c>
      <c r="W7" s="4"/>
    </row>
    <row r="8" spans="1:23" ht="15.75" x14ac:dyDescent="0.25">
      <c r="B8" s="39" t="s">
        <v>707</v>
      </c>
      <c r="C8">
        <f>C6*C7</f>
        <v>83.482676357798979</v>
      </c>
      <c r="D8">
        <f t="shared" ref="D8:V8" si="1">D6*D7</f>
        <v>83.747089127989511</v>
      </c>
      <c r="E8">
        <f t="shared" si="1"/>
        <v>85.608823550496922</v>
      </c>
      <c r="F8">
        <f t="shared" si="1"/>
        <v>82.52140826024619</v>
      </c>
      <c r="G8">
        <f t="shared" si="1"/>
        <v>75.036584517539509</v>
      </c>
      <c r="H8">
        <f t="shared" si="1"/>
        <v>71.858291512055928</v>
      </c>
      <c r="I8">
        <f t="shared" si="1"/>
        <v>69.378604140231843</v>
      </c>
      <c r="J8">
        <f t="shared" si="1"/>
        <v>67.328155239594352</v>
      </c>
      <c r="K8">
        <f t="shared" si="1"/>
        <v>61.675521985900019</v>
      </c>
      <c r="L8">
        <f t="shared" si="1"/>
        <v>59.122185703007332</v>
      </c>
      <c r="M8">
        <f t="shared" si="1"/>
        <v>55.33450400251138</v>
      </c>
      <c r="N8">
        <f t="shared" si="1"/>
        <v>50.359097372843621</v>
      </c>
      <c r="O8">
        <f t="shared" si="1"/>
        <v>51.259614135846114</v>
      </c>
      <c r="P8">
        <f t="shared" si="1"/>
        <v>51.025712060557119</v>
      </c>
      <c r="Q8">
        <f t="shared" si="1"/>
        <v>51.137320105458684</v>
      </c>
      <c r="R8">
        <f t="shared" si="1"/>
        <v>50.88032796168892</v>
      </c>
      <c r="S8">
        <f t="shared" si="1"/>
        <v>52.064813505854517</v>
      </c>
      <c r="T8">
        <f t="shared" si="1"/>
        <v>51.788391061351199</v>
      </c>
      <c r="U8">
        <f t="shared" si="1"/>
        <v>47.20820477624919</v>
      </c>
      <c r="V8">
        <f t="shared" si="1"/>
        <v>51.57709186660697</v>
      </c>
    </row>
    <row r="16" spans="1:23" x14ac:dyDescent="0.25">
      <c r="A16" s="2" t="s">
        <v>50</v>
      </c>
    </row>
    <row r="17" spans="1:2" x14ac:dyDescent="0.25">
      <c r="A17" s="2" t="s">
        <v>114</v>
      </c>
    </row>
    <row r="18" spans="1:2" x14ac:dyDescent="0.25">
      <c r="A18" s="2"/>
    </row>
    <row r="19" spans="1:2" x14ac:dyDescent="0.25">
      <c r="A19" s="2" t="s">
        <v>52</v>
      </c>
    </row>
    <row r="20" spans="1:2" x14ac:dyDescent="0.25">
      <c r="A20" s="2" t="s">
        <v>241</v>
      </c>
      <c r="B20" s="2"/>
    </row>
    <row r="21" spans="1:2" x14ac:dyDescent="0.25">
      <c r="A21" s="2" t="s">
        <v>602</v>
      </c>
      <c r="B21" s="2"/>
    </row>
    <row r="22" spans="1:2" x14ac:dyDescent="0.25">
      <c r="A22" s="2" t="s">
        <v>279</v>
      </c>
      <c r="B22" s="2"/>
    </row>
    <row r="23" spans="1:2" x14ac:dyDescent="0.25">
      <c r="A23" s="2"/>
      <c r="B23" s="2"/>
    </row>
    <row r="24" spans="1:2" x14ac:dyDescent="0.25">
      <c r="A24" s="2"/>
      <c r="B24" s="2"/>
    </row>
    <row r="25" spans="1:2" x14ac:dyDescent="0.25">
      <c r="A25" s="2" t="s">
        <v>59</v>
      </c>
      <c r="B25" s="2"/>
    </row>
    <row r="26" spans="1:2" x14ac:dyDescent="0.25">
      <c r="A26" s="2" t="s">
        <v>704</v>
      </c>
      <c r="B26" s="2"/>
    </row>
    <row r="27" spans="1:2" x14ac:dyDescent="0.25">
      <c r="A27" s="2"/>
      <c r="B27" s="2"/>
    </row>
    <row r="28" spans="1:2" x14ac:dyDescent="0.25">
      <c r="A28" s="2"/>
      <c r="B28" s="2"/>
    </row>
    <row r="29" spans="1:2" x14ac:dyDescent="0.25">
      <c r="A29" s="2"/>
      <c r="B29" s="2"/>
    </row>
    <row r="30" spans="1:2" x14ac:dyDescent="0.25">
      <c r="A30" s="2"/>
      <c r="B30" s="2"/>
    </row>
    <row r="31" spans="1:2" x14ac:dyDescent="0.25">
      <c r="A31" s="2"/>
      <c r="B31" s="2"/>
    </row>
    <row r="32" spans="1:2" x14ac:dyDescent="0.25">
      <c r="A32" s="2"/>
      <c r="B32" s="2"/>
    </row>
    <row r="33" spans="1:2" x14ac:dyDescent="0.25">
      <c r="A33" s="2"/>
      <c r="B33" s="2"/>
    </row>
    <row r="34" spans="1:2" x14ac:dyDescent="0.25">
      <c r="A34" s="2"/>
      <c r="B34" s="2"/>
    </row>
    <row r="35" spans="1:2" x14ac:dyDescent="0.25">
      <c r="A35" s="2"/>
      <c r="B35" s="2"/>
    </row>
    <row r="36" spans="1:2" x14ac:dyDescent="0.25">
      <c r="A36" s="2" t="s">
        <v>68</v>
      </c>
      <c r="B36" s="2"/>
    </row>
    <row r="37" spans="1:2" x14ac:dyDescent="0.25">
      <c r="A37" s="2" t="s">
        <v>705</v>
      </c>
      <c r="B37" s="2"/>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557"/>
  <sheetViews>
    <sheetView topLeftCell="S16" workbookViewId="0">
      <selection activeCell="AR4" sqref="AR4:AT4"/>
    </sheetView>
  </sheetViews>
  <sheetFormatPr defaultColWidth="9.140625" defaultRowHeight="15" x14ac:dyDescent="0.25"/>
  <cols>
    <col min="1" max="1" width="40.7109375" style="2" customWidth="1"/>
    <col min="2" max="2" width="26.28515625" style="2" customWidth="1"/>
    <col min="3" max="3" width="23.28515625" style="2" customWidth="1"/>
    <col min="4" max="15" width="7" style="2" customWidth="1"/>
    <col min="16" max="16" width="9" style="2" customWidth="1"/>
    <col min="17" max="18" width="7" style="2" customWidth="1"/>
    <col min="19" max="20" width="9" style="2" customWidth="1"/>
    <col min="21" max="21" width="7" style="2" customWidth="1"/>
    <col min="22" max="22" width="9" style="2" customWidth="1"/>
    <col min="23" max="23" width="7" style="2" customWidth="1"/>
    <col min="24" max="25" width="9.140625" style="2" customWidth="1"/>
    <col min="26" max="26" width="24.85546875" style="2" customWidth="1"/>
    <col min="27" max="16384" width="9.140625" style="2"/>
  </cols>
  <sheetData>
    <row r="1" spans="1:46" ht="18.75" x14ac:dyDescent="0.3">
      <c r="A1" s="1" t="s">
        <v>296</v>
      </c>
      <c r="Z1" s="40" t="s">
        <v>304</v>
      </c>
      <c r="AA1" s="41"/>
    </row>
    <row r="3" spans="1:46" x14ac:dyDescent="0.25">
      <c r="D3" s="3" t="s">
        <v>1</v>
      </c>
      <c r="E3" s="3" t="s">
        <v>2</v>
      </c>
      <c r="F3" s="3" t="s">
        <v>3</v>
      </c>
      <c r="G3" s="3" t="s">
        <v>4</v>
      </c>
      <c r="H3" s="3" t="s">
        <v>5</v>
      </c>
      <c r="I3" s="3" t="s">
        <v>6</v>
      </c>
      <c r="J3" s="3" t="s">
        <v>7</v>
      </c>
      <c r="K3" s="3" t="s">
        <v>8</v>
      </c>
      <c r="L3" s="3" t="s">
        <v>9</v>
      </c>
      <c r="M3" s="3" t="s">
        <v>10</v>
      </c>
      <c r="N3" s="3" t="s">
        <v>11</v>
      </c>
      <c r="O3" s="3" t="s">
        <v>12</v>
      </c>
      <c r="P3" s="3" t="s">
        <v>13</v>
      </c>
      <c r="Q3" s="3" t="s">
        <v>14</v>
      </c>
      <c r="R3" s="3" t="s">
        <v>15</v>
      </c>
      <c r="S3" s="3" t="s">
        <v>16</v>
      </c>
      <c r="T3" s="3" t="s">
        <v>17</v>
      </c>
      <c r="U3" s="3" t="s">
        <v>18</v>
      </c>
      <c r="V3" s="3" t="s">
        <v>19</v>
      </c>
      <c r="W3" s="3" t="s">
        <v>20</v>
      </c>
      <c r="AA3" s="3" t="s">
        <v>1</v>
      </c>
      <c r="AB3" s="3" t="s">
        <v>2</v>
      </c>
      <c r="AC3" s="3" t="s">
        <v>3</v>
      </c>
      <c r="AD3" s="3" t="s">
        <v>4</v>
      </c>
      <c r="AE3" s="3" t="s">
        <v>5</v>
      </c>
      <c r="AF3" s="3" t="s">
        <v>6</v>
      </c>
      <c r="AG3" s="3" t="s">
        <v>7</v>
      </c>
      <c r="AH3" s="3" t="s">
        <v>8</v>
      </c>
      <c r="AI3" s="3" t="s">
        <v>9</v>
      </c>
      <c r="AJ3" s="3" t="s">
        <v>10</v>
      </c>
      <c r="AK3" s="3" t="s">
        <v>11</v>
      </c>
      <c r="AL3" s="3" t="s">
        <v>12</v>
      </c>
      <c r="AM3" s="3" t="s">
        <v>13</v>
      </c>
      <c r="AN3" s="3" t="s">
        <v>14</v>
      </c>
      <c r="AO3" s="3" t="s">
        <v>15</v>
      </c>
      <c r="AP3" s="3" t="s">
        <v>16</v>
      </c>
      <c r="AQ3" s="3" t="s">
        <v>17</v>
      </c>
      <c r="AR3" s="3" t="s">
        <v>18</v>
      </c>
      <c r="AS3" s="3" t="s">
        <v>19</v>
      </c>
      <c r="AT3" s="3" t="s">
        <v>20</v>
      </c>
    </row>
    <row r="4" spans="1:46" x14ac:dyDescent="0.25">
      <c r="A4" s="3" t="s">
        <v>21</v>
      </c>
      <c r="B4" s="3" t="s">
        <v>297</v>
      </c>
      <c r="C4" s="3" t="s">
        <v>167</v>
      </c>
      <c r="D4" s="8" t="s">
        <v>128</v>
      </c>
      <c r="E4" s="4">
        <v>3210</v>
      </c>
      <c r="F4" s="8" t="s">
        <v>128</v>
      </c>
      <c r="G4" s="8" t="s">
        <v>128</v>
      </c>
      <c r="H4" s="4">
        <v>3260</v>
      </c>
      <c r="I4" s="8" t="s">
        <v>128</v>
      </c>
      <c r="J4" s="4">
        <v>4490</v>
      </c>
      <c r="K4" s="4">
        <v>4360</v>
      </c>
      <c r="L4" s="4">
        <v>5190</v>
      </c>
      <c r="M4" s="4">
        <v>4390</v>
      </c>
      <c r="N4" s="4">
        <v>2940</v>
      </c>
      <c r="O4" s="4">
        <v>3660</v>
      </c>
      <c r="P4" s="4">
        <v>4990</v>
      </c>
      <c r="Q4" s="4">
        <v>4400</v>
      </c>
      <c r="R4" s="8" t="s">
        <v>128</v>
      </c>
      <c r="S4" s="4">
        <v>5960</v>
      </c>
      <c r="T4" s="4">
        <v>5070</v>
      </c>
      <c r="U4" s="4">
        <v>5670</v>
      </c>
      <c r="V4" s="4">
        <v>5480</v>
      </c>
      <c r="W4" s="4">
        <v>2180</v>
      </c>
      <c r="Z4" s="13" t="s">
        <v>708</v>
      </c>
      <c r="AA4" s="4">
        <f>SUM(D28:D36)</f>
        <v>68600</v>
      </c>
      <c r="AB4" s="4">
        <f t="shared" ref="AB4:AT4" si="0">SUM(E28:E36)</f>
        <v>62660</v>
      </c>
      <c r="AC4" s="4">
        <f t="shared" si="0"/>
        <v>64440</v>
      </c>
      <c r="AD4" s="4">
        <f t="shared" si="0"/>
        <v>51790</v>
      </c>
      <c r="AE4" s="4">
        <f t="shared" si="0"/>
        <v>65720</v>
      </c>
      <c r="AF4" s="4">
        <f t="shared" si="0"/>
        <v>59500</v>
      </c>
      <c r="AG4" s="4">
        <f t="shared" si="0"/>
        <v>57600</v>
      </c>
      <c r="AH4" s="4">
        <f t="shared" si="0"/>
        <v>44800</v>
      </c>
      <c r="AI4" s="4">
        <f t="shared" si="0"/>
        <v>64300</v>
      </c>
      <c r="AJ4" s="4">
        <f t="shared" si="0"/>
        <v>59200</v>
      </c>
      <c r="AK4" s="4">
        <f t="shared" si="0"/>
        <v>54400</v>
      </c>
      <c r="AL4" s="4">
        <f t="shared" si="0"/>
        <v>36200</v>
      </c>
      <c r="AM4" s="4">
        <f t="shared" si="0"/>
        <v>54300</v>
      </c>
      <c r="AN4" s="4">
        <f t="shared" si="0"/>
        <v>48600</v>
      </c>
      <c r="AO4" s="4">
        <f t="shared" si="0"/>
        <v>52600</v>
      </c>
      <c r="AP4" s="4">
        <f t="shared" si="0"/>
        <v>66300</v>
      </c>
      <c r="AQ4" s="4">
        <f t="shared" si="0"/>
        <v>67800</v>
      </c>
      <c r="AR4" s="4">
        <f t="shared" si="0"/>
        <v>65700</v>
      </c>
      <c r="AS4" s="4">
        <f t="shared" si="0"/>
        <v>74500</v>
      </c>
      <c r="AT4" s="4">
        <f t="shared" si="0"/>
        <v>38400</v>
      </c>
    </row>
    <row r="5" spans="1:46" x14ac:dyDescent="0.25">
      <c r="C5" s="3" t="s">
        <v>168</v>
      </c>
      <c r="D5" s="8" t="s">
        <v>128</v>
      </c>
      <c r="E5" s="8" t="s">
        <v>128</v>
      </c>
      <c r="F5" s="8" t="s">
        <v>128</v>
      </c>
      <c r="G5" s="8" t="s">
        <v>128</v>
      </c>
      <c r="H5" s="8" t="s">
        <v>128</v>
      </c>
      <c r="I5" s="4">
        <v>3360</v>
      </c>
      <c r="J5" s="4">
        <v>3080</v>
      </c>
      <c r="K5" s="4">
        <v>2840</v>
      </c>
      <c r="L5" s="4">
        <v>3700</v>
      </c>
      <c r="M5" s="4">
        <v>2560</v>
      </c>
      <c r="N5" s="4">
        <v>2930</v>
      </c>
      <c r="O5" s="8" t="s">
        <v>128</v>
      </c>
      <c r="P5" s="4">
        <v>3290</v>
      </c>
      <c r="Q5" s="4">
        <v>2910</v>
      </c>
      <c r="R5" s="4">
        <v>3270</v>
      </c>
      <c r="S5" s="4">
        <v>3180</v>
      </c>
      <c r="T5" s="4">
        <v>3860</v>
      </c>
      <c r="U5" s="4">
        <v>3340</v>
      </c>
      <c r="V5" s="4">
        <v>4040</v>
      </c>
      <c r="W5" s="4">
        <v>2420</v>
      </c>
      <c r="Z5" s="13" t="s">
        <v>709</v>
      </c>
      <c r="AA5" s="2">
        <f>SUM(D39,D48)</f>
        <v>0</v>
      </c>
      <c r="AB5" s="2">
        <f t="shared" ref="AB5:AT5" si="1">SUM(E39,E48)</f>
        <v>0</v>
      </c>
      <c r="AC5" s="2">
        <f t="shared" si="1"/>
        <v>0</v>
      </c>
      <c r="AD5" s="2">
        <f t="shared" si="1"/>
        <v>0</v>
      </c>
      <c r="AE5" s="2">
        <f t="shared" si="1"/>
        <v>91270</v>
      </c>
      <c r="AF5" s="2">
        <f t="shared" si="1"/>
        <v>82000</v>
      </c>
      <c r="AG5" s="2">
        <f t="shared" si="1"/>
        <v>94190</v>
      </c>
      <c r="AH5" s="2">
        <f t="shared" si="1"/>
        <v>90510</v>
      </c>
      <c r="AI5" s="2">
        <f t="shared" si="1"/>
        <v>99280</v>
      </c>
      <c r="AJ5" s="2">
        <f t="shared" si="1"/>
        <v>0</v>
      </c>
      <c r="AK5" s="2">
        <f t="shared" si="1"/>
        <v>0</v>
      </c>
      <c r="AL5" s="2">
        <f t="shared" si="1"/>
        <v>0</v>
      </c>
      <c r="AM5" s="2">
        <f t="shared" si="1"/>
        <v>111890</v>
      </c>
      <c r="AN5" s="2">
        <f t="shared" si="1"/>
        <v>97280</v>
      </c>
      <c r="AO5" s="2">
        <f t="shared" si="1"/>
        <v>85000</v>
      </c>
      <c r="AP5" s="2">
        <f t="shared" si="1"/>
        <v>147130</v>
      </c>
      <c r="AQ5" s="2">
        <f t="shared" si="1"/>
        <v>151050</v>
      </c>
      <c r="AR5" s="2">
        <f t="shared" si="1"/>
        <v>64710</v>
      </c>
      <c r="AS5" s="2">
        <f t="shared" si="1"/>
        <v>123330</v>
      </c>
      <c r="AT5" s="2">
        <f t="shared" si="1"/>
        <v>89700</v>
      </c>
    </row>
    <row r="6" spans="1:46" x14ac:dyDescent="0.25">
      <c r="C6" s="3" t="s">
        <v>169</v>
      </c>
      <c r="D6" s="8" t="s">
        <v>128</v>
      </c>
      <c r="E6" s="8" t="s">
        <v>128</v>
      </c>
      <c r="F6" s="8" t="s">
        <v>128</v>
      </c>
      <c r="G6" s="8" t="s">
        <v>128</v>
      </c>
      <c r="H6" s="8" t="s">
        <v>128</v>
      </c>
      <c r="I6" s="8" t="s">
        <v>128</v>
      </c>
      <c r="J6" s="8" t="s">
        <v>128</v>
      </c>
      <c r="K6" s="8" t="s">
        <v>128</v>
      </c>
      <c r="L6" s="8" t="s">
        <v>128</v>
      </c>
      <c r="M6" s="8" t="s">
        <v>128</v>
      </c>
      <c r="N6" s="8" t="s">
        <v>128</v>
      </c>
      <c r="O6" s="8" t="s">
        <v>128</v>
      </c>
      <c r="P6" s="8" t="s">
        <v>128</v>
      </c>
      <c r="Q6" s="8" t="s">
        <v>128</v>
      </c>
      <c r="R6" s="8" t="s">
        <v>128</v>
      </c>
      <c r="S6" s="8" t="s">
        <v>128</v>
      </c>
      <c r="T6" s="8" t="s">
        <v>128</v>
      </c>
      <c r="U6" s="8" t="s">
        <v>128</v>
      </c>
      <c r="V6" s="8" t="s">
        <v>128</v>
      </c>
      <c r="W6" s="8" t="s">
        <v>128</v>
      </c>
      <c r="Z6" s="13" t="s">
        <v>710</v>
      </c>
      <c r="AA6" s="4">
        <f>SUM(D40:D42)</f>
        <v>15600</v>
      </c>
      <c r="AB6" s="4">
        <f t="shared" ref="AB6:AT6" si="2">SUM(E40:E42)</f>
        <v>13100</v>
      </c>
      <c r="AC6" s="4">
        <f t="shared" si="2"/>
        <v>14500</v>
      </c>
      <c r="AD6" s="4">
        <f t="shared" si="2"/>
        <v>17300</v>
      </c>
      <c r="AE6" s="4">
        <f t="shared" si="2"/>
        <v>15200</v>
      </c>
      <c r="AF6" s="4">
        <f t="shared" si="2"/>
        <v>18300</v>
      </c>
      <c r="AG6" s="4">
        <f t="shared" si="2"/>
        <v>18800</v>
      </c>
      <c r="AH6" s="4">
        <f t="shared" si="2"/>
        <v>18900</v>
      </c>
      <c r="AI6" s="4">
        <f t="shared" si="2"/>
        <v>21900</v>
      </c>
      <c r="AJ6" s="4">
        <f t="shared" si="2"/>
        <v>24000</v>
      </c>
      <c r="AK6" s="4">
        <f t="shared" si="2"/>
        <v>21000</v>
      </c>
      <c r="AL6" s="4">
        <f t="shared" si="2"/>
        <v>21600</v>
      </c>
      <c r="AM6" s="4">
        <f t="shared" si="2"/>
        <v>28900</v>
      </c>
      <c r="AN6" s="4">
        <f t="shared" si="2"/>
        <v>21200</v>
      </c>
      <c r="AO6" s="4">
        <f t="shared" si="2"/>
        <v>28900</v>
      </c>
      <c r="AP6" s="4">
        <f t="shared" si="2"/>
        <v>23600</v>
      </c>
      <c r="AQ6" s="4">
        <f t="shared" si="2"/>
        <v>23200</v>
      </c>
      <c r="AR6" s="4">
        <f t="shared" si="2"/>
        <v>24300</v>
      </c>
      <c r="AS6" s="4">
        <f t="shared" si="2"/>
        <v>23100</v>
      </c>
      <c r="AT6" s="4">
        <f t="shared" si="2"/>
        <v>21900</v>
      </c>
    </row>
    <row r="7" spans="1:46" x14ac:dyDescent="0.25">
      <c r="C7" s="3" t="s">
        <v>170</v>
      </c>
      <c r="D7" s="8" t="s">
        <v>128</v>
      </c>
      <c r="E7" s="8" t="s">
        <v>128</v>
      </c>
      <c r="F7" s="8" t="s">
        <v>128</v>
      </c>
      <c r="G7" s="8" t="s">
        <v>128</v>
      </c>
      <c r="H7" s="8" t="s">
        <v>128</v>
      </c>
      <c r="I7" s="8" t="s">
        <v>128</v>
      </c>
      <c r="J7" s="8" t="s">
        <v>128</v>
      </c>
      <c r="K7" s="8" t="s">
        <v>128</v>
      </c>
      <c r="L7" s="8" t="s">
        <v>128</v>
      </c>
      <c r="M7" s="8" t="s">
        <v>128</v>
      </c>
      <c r="N7" s="8" t="s">
        <v>128</v>
      </c>
      <c r="O7" s="8" t="s">
        <v>128</v>
      </c>
      <c r="P7" s="8" t="s">
        <v>128</v>
      </c>
      <c r="Q7" s="8" t="s">
        <v>128</v>
      </c>
      <c r="R7" s="8" t="s">
        <v>128</v>
      </c>
      <c r="S7" s="8" t="s">
        <v>128</v>
      </c>
      <c r="T7" s="8" t="s">
        <v>128</v>
      </c>
      <c r="U7" s="8" t="s">
        <v>128</v>
      </c>
      <c r="V7" s="8" t="s">
        <v>128</v>
      </c>
      <c r="W7" s="8" t="s">
        <v>128</v>
      </c>
      <c r="Z7" s="13" t="s">
        <v>711</v>
      </c>
      <c r="AA7" s="4">
        <f>SUM(D43:D47)</f>
        <v>0</v>
      </c>
      <c r="AB7" s="4">
        <f t="shared" ref="AB7:AT7" si="3">SUM(E43:E47)</f>
        <v>0</v>
      </c>
      <c r="AC7" s="4">
        <f t="shared" si="3"/>
        <v>0</v>
      </c>
      <c r="AD7" s="4">
        <f t="shared" si="3"/>
        <v>0</v>
      </c>
      <c r="AE7" s="4">
        <f t="shared" si="3"/>
        <v>600</v>
      </c>
      <c r="AF7" s="4">
        <f t="shared" si="3"/>
        <v>900</v>
      </c>
      <c r="AG7" s="4">
        <f t="shared" si="3"/>
        <v>700</v>
      </c>
      <c r="AH7" s="4">
        <f t="shared" si="3"/>
        <v>600</v>
      </c>
      <c r="AI7" s="4">
        <f t="shared" si="3"/>
        <v>0</v>
      </c>
      <c r="AJ7" s="4">
        <f t="shared" si="3"/>
        <v>0</v>
      </c>
      <c r="AK7" s="4">
        <f t="shared" si="3"/>
        <v>600</v>
      </c>
      <c r="AL7" s="4">
        <f t="shared" si="3"/>
        <v>600</v>
      </c>
      <c r="AM7" s="4">
        <f t="shared" si="3"/>
        <v>900</v>
      </c>
      <c r="AN7" s="4">
        <f t="shared" si="3"/>
        <v>900</v>
      </c>
      <c r="AO7" s="4">
        <f t="shared" si="3"/>
        <v>1000</v>
      </c>
      <c r="AP7" s="4">
        <f t="shared" si="3"/>
        <v>0</v>
      </c>
      <c r="AQ7" s="4">
        <f t="shared" si="3"/>
        <v>0</v>
      </c>
      <c r="AR7" s="4">
        <f t="shared" si="3"/>
        <v>0</v>
      </c>
      <c r="AS7" s="4">
        <f t="shared" si="3"/>
        <v>1800</v>
      </c>
      <c r="AT7" s="4">
        <f t="shared" si="3"/>
        <v>0</v>
      </c>
    </row>
    <row r="8" spans="1:46" x14ac:dyDescent="0.25">
      <c r="C8" s="3" t="s">
        <v>172</v>
      </c>
      <c r="D8" s="4">
        <v>3000</v>
      </c>
      <c r="E8" s="4">
        <v>2650</v>
      </c>
      <c r="F8" s="4">
        <v>3080</v>
      </c>
      <c r="G8" s="4">
        <v>2640</v>
      </c>
      <c r="H8" s="4">
        <v>3250</v>
      </c>
      <c r="I8" s="4">
        <v>3200</v>
      </c>
      <c r="J8" s="4">
        <v>3210</v>
      </c>
      <c r="K8" s="4">
        <v>2880</v>
      </c>
      <c r="L8" s="4">
        <v>4000</v>
      </c>
      <c r="M8" s="4">
        <v>3270</v>
      </c>
      <c r="N8" s="4">
        <v>3300</v>
      </c>
      <c r="O8" s="4">
        <v>2460</v>
      </c>
      <c r="P8" s="4">
        <v>3540</v>
      </c>
      <c r="Q8" s="4">
        <v>2790</v>
      </c>
      <c r="R8" s="4">
        <v>3860</v>
      </c>
      <c r="S8" s="4">
        <v>3440</v>
      </c>
      <c r="T8" s="4">
        <v>3590</v>
      </c>
      <c r="U8" s="4">
        <v>3670</v>
      </c>
      <c r="V8" s="4">
        <v>4040</v>
      </c>
      <c r="W8" s="4">
        <v>2610</v>
      </c>
      <c r="Z8" s="13" t="s">
        <v>422</v>
      </c>
      <c r="AA8" s="4">
        <f>SUM(D37:D38)</f>
        <v>0</v>
      </c>
      <c r="AB8" s="4">
        <f t="shared" ref="AB8:AT8" si="4">SUM(E37:E38)</f>
        <v>0</v>
      </c>
      <c r="AC8" s="4">
        <f t="shared" si="4"/>
        <v>0</v>
      </c>
      <c r="AD8" s="4">
        <f t="shared" si="4"/>
        <v>0</v>
      </c>
      <c r="AE8" s="4">
        <f t="shared" si="4"/>
        <v>0</v>
      </c>
      <c r="AF8" s="4">
        <f t="shared" si="4"/>
        <v>0</v>
      </c>
      <c r="AG8" s="4">
        <f t="shared" si="4"/>
        <v>0</v>
      </c>
      <c r="AH8" s="4">
        <f t="shared" si="4"/>
        <v>0</v>
      </c>
      <c r="AI8" s="4">
        <f t="shared" si="4"/>
        <v>0</v>
      </c>
      <c r="AJ8" s="4">
        <f t="shared" si="4"/>
        <v>0</v>
      </c>
      <c r="AK8" s="4">
        <f t="shared" si="4"/>
        <v>0</v>
      </c>
      <c r="AL8" s="4">
        <f t="shared" si="4"/>
        <v>0</v>
      </c>
      <c r="AM8" s="4">
        <f t="shared" si="4"/>
        <v>0</v>
      </c>
      <c r="AN8" s="4">
        <f t="shared" si="4"/>
        <v>0</v>
      </c>
      <c r="AO8" s="4">
        <f t="shared" si="4"/>
        <v>0</v>
      </c>
      <c r="AP8" s="4">
        <f t="shared" si="4"/>
        <v>0</v>
      </c>
      <c r="AQ8" s="4">
        <f t="shared" si="4"/>
        <v>0</v>
      </c>
      <c r="AR8" s="4">
        <f t="shared" si="4"/>
        <v>0</v>
      </c>
      <c r="AS8" s="4">
        <f t="shared" si="4"/>
        <v>0</v>
      </c>
      <c r="AT8" s="4">
        <f t="shared" si="4"/>
        <v>600</v>
      </c>
    </row>
    <row r="9" spans="1:46" x14ac:dyDescent="0.25">
      <c r="C9" s="3" t="s">
        <v>173</v>
      </c>
      <c r="D9" s="4">
        <v>2860</v>
      </c>
      <c r="E9" s="4">
        <v>3280</v>
      </c>
      <c r="F9" s="4">
        <v>3420</v>
      </c>
      <c r="G9" s="4">
        <v>2880</v>
      </c>
      <c r="H9" s="4">
        <v>3620</v>
      </c>
      <c r="I9" s="4">
        <v>2830</v>
      </c>
      <c r="J9" s="4">
        <v>3310</v>
      </c>
      <c r="K9" s="4">
        <v>2360</v>
      </c>
      <c r="L9" s="4">
        <v>3940</v>
      </c>
      <c r="M9" s="4">
        <v>2920</v>
      </c>
      <c r="N9" s="4">
        <v>3470</v>
      </c>
      <c r="O9" s="4">
        <v>2730</v>
      </c>
      <c r="P9" s="4">
        <v>3420</v>
      </c>
      <c r="Q9" s="4">
        <v>3130</v>
      </c>
      <c r="R9" s="4">
        <v>3470</v>
      </c>
      <c r="S9" s="4">
        <v>3920</v>
      </c>
      <c r="T9" s="4">
        <v>4480</v>
      </c>
      <c r="U9" s="4">
        <v>3830</v>
      </c>
      <c r="V9" s="4">
        <v>4310</v>
      </c>
      <c r="W9" s="4">
        <v>2260</v>
      </c>
      <c r="AA9" s="9">
        <f>SUM(AA4:AA8)</f>
        <v>84200</v>
      </c>
      <c r="AB9" s="9">
        <f t="shared" ref="AB9:AT9" si="5">SUM(AB4:AB8)</f>
        <v>75760</v>
      </c>
      <c r="AC9" s="9">
        <f t="shared" si="5"/>
        <v>78940</v>
      </c>
      <c r="AD9" s="9">
        <f t="shared" si="5"/>
        <v>69090</v>
      </c>
      <c r="AE9" s="9">
        <f t="shared" si="5"/>
        <v>172790</v>
      </c>
      <c r="AF9" s="9">
        <f t="shared" si="5"/>
        <v>160700</v>
      </c>
      <c r="AG9" s="9">
        <f t="shared" si="5"/>
        <v>171290</v>
      </c>
      <c r="AH9" s="9">
        <f t="shared" si="5"/>
        <v>154810</v>
      </c>
      <c r="AI9" s="9">
        <f t="shared" si="5"/>
        <v>185480</v>
      </c>
      <c r="AJ9" s="9">
        <f t="shared" si="5"/>
        <v>83200</v>
      </c>
      <c r="AK9" s="9">
        <f t="shared" si="5"/>
        <v>76000</v>
      </c>
      <c r="AL9" s="9">
        <f t="shared" si="5"/>
        <v>58400</v>
      </c>
      <c r="AM9" s="9">
        <f t="shared" si="5"/>
        <v>195990</v>
      </c>
      <c r="AN9" s="9">
        <f t="shared" si="5"/>
        <v>167980</v>
      </c>
      <c r="AO9" s="9">
        <f t="shared" si="5"/>
        <v>167500</v>
      </c>
      <c r="AP9" s="9">
        <f t="shared" si="5"/>
        <v>237030</v>
      </c>
      <c r="AQ9" s="9">
        <f t="shared" si="5"/>
        <v>242050</v>
      </c>
      <c r="AR9" s="9">
        <f t="shared" si="5"/>
        <v>154710</v>
      </c>
      <c r="AS9" s="9">
        <f t="shared" si="5"/>
        <v>222730</v>
      </c>
      <c r="AT9" s="9">
        <f t="shared" si="5"/>
        <v>150600</v>
      </c>
    </row>
    <row r="10" spans="1:46" x14ac:dyDescent="0.25">
      <c r="C10" s="3" t="s">
        <v>176</v>
      </c>
      <c r="D10" s="8" t="s">
        <v>128</v>
      </c>
      <c r="E10" s="8" t="s">
        <v>128</v>
      </c>
      <c r="F10" s="8" t="s">
        <v>128</v>
      </c>
      <c r="G10" s="8" t="s">
        <v>128</v>
      </c>
      <c r="H10" s="8" t="s">
        <v>128</v>
      </c>
      <c r="I10" s="8" t="s">
        <v>128</v>
      </c>
      <c r="J10" s="8" t="s">
        <v>128</v>
      </c>
      <c r="K10" s="8" t="s">
        <v>128</v>
      </c>
      <c r="L10" s="8" t="s">
        <v>128</v>
      </c>
      <c r="M10" s="8" t="s">
        <v>128</v>
      </c>
      <c r="N10" s="8" t="s">
        <v>128</v>
      </c>
      <c r="O10" s="8" t="s">
        <v>128</v>
      </c>
      <c r="P10" s="8" t="s">
        <v>128</v>
      </c>
      <c r="Q10" s="8" t="s">
        <v>128</v>
      </c>
      <c r="R10" s="8" t="s">
        <v>128</v>
      </c>
      <c r="S10" s="8" t="s">
        <v>128</v>
      </c>
      <c r="T10" s="8" t="s">
        <v>128</v>
      </c>
      <c r="U10" s="8" t="s">
        <v>128</v>
      </c>
      <c r="V10" s="8" t="s">
        <v>128</v>
      </c>
      <c r="W10" s="8" t="s">
        <v>128</v>
      </c>
    </row>
    <row r="11" spans="1:46" x14ac:dyDescent="0.25">
      <c r="C11" s="3" t="s">
        <v>178</v>
      </c>
      <c r="D11" s="8" t="s">
        <v>128</v>
      </c>
      <c r="E11" s="8" t="s">
        <v>128</v>
      </c>
      <c r="F11" s="8" t="s">
        <v>128</v>
      </c>
      <c r="G11" s="8" t="s">
        <v>128</v>
      </c>
      <c r="H11" s="8" t="s">
        <v>128</v>
      </c>
      <c r="I11" s="8" t="s">
        <v>128</v>
      </c>
      <c r="J11" s="8" t="s">
        <v>128</v>
      </c>
      <c r="K11" s="8" t="s">
        <v>128</v>
      </c>
      <c r="L11" s="8" t="s">
        <v>128</v>
      </c>
      <c r="M11" s="8" t="s">
        <v>128</v>
      </c>
      <c r="N11" s="8" t="s">
        <v>128</v>
      </c>
      <c r="O11" s="8" t="s">
        <v>128</v>
      </c>
      <c r="P11" s="8" t="s">
        <v>128</v>
      </c>
      <c r="Q11" s="8" t="s">
        <v>128</v>
      </c>
      <c r="R11" s="8" t="s">
        <v>128</v>
      </c>
      <c r="S11" s="8" t="s">
        <v>128</v>
      </c>
      <c r="T11" s="8" t="s">
        <v>128</v>
      </c>
      <c r="U11" s="8" t="s">
        <v>128</v>
      </c>
      <c r="V11" s="8" t="s">
        <v>128</v>
      </c>
      <c r="W11" s="8" t="s">
        <v>128</v>
      </c>
    </row>
    <row r="12" spans="1:46" x14ac:dyDescent="0.25">
      <c r="C12" s="3" t="s">
        <v>298</v>
      </c>
      <c r="D12" s="8" t="s">
        <v>128</v>
      </c>
      <c r="E12" s="8" t="s">
        <v>128</v>
      </c>
      <c r="F12" s="8" t="s">
        <v>128</v>
      </c>
      <c r="G12" s="8" t="s">
        <v>128</v>
      </c>
      <c r="H12" s="8" t="s">
        <v>128</v>
      </c>
      <c r="I12" s="8" t="s">
        <v>128</v>
      </c>
      <c r="J12" s="8" t="s">
        <v>128</v>
      </c>
      <c r="K12" s="8" t="s">
        <v>128</v>
      </c>
      <c r="L12" s="8" t="s">
        <v>128</v>
      </c>
      <c r="M12" s="8" t="s">
        <v>128</v>
      </c>
      <c r="N12" s="8" t="s">
        <v>128</v>
      </c>
      <c r="O12" s="8" t="s">
        <v>128</v>
      </c>
      <c r="P12" s="8" t="s">
        <v>128</v>
      </c>
      <c r="Q12" s="8" t="s">
        <v>128</v>
      </c>
      <c r="R12" s="8" t="s">
        <v>128</v>
      </c>
      <c r="S12" s="8" t="s">
        <v>128</v>
      </c>
      <c r="T12" s="8" t="s">
        <v>128</v>
      </c>
      <c r="U12" s="8" t="s">
        <v>128</v>
      </c>
      <c r="V12" s="8" t="s">
        <v>128</v>
      </c>
      <c r="W12" s="8" t="s">
        <v>128</v>
      </c>
    </row>
    <row r="13" spans="1:46" x14ac:dyDescent="0.25">
      <c r="C13" s="3" t="s">
        <v>299</v>
      </c>
      <c r="D13" s="8" t="s">
        <v>128</v>
      </c>
      <c r="E13" s="8" t="s">
        <v>128</v>
      </c>
      <c r="F13" s="8" t="s">
        <v>128</v>
      </c>
      <c r="G13" s="8" t="s">
        <v>128</v>
      </c>
      <c r="H13" s="8" t="s">
        <v>128</v>
      </c>
      <c r="I13" s="8" t="s">
        <v>128</v>
      </c>
      <c r="J13" s="8" t="s">
        <v>128</v>
      </c>
      <c r="K13" s="8" t="s">
        <v>128</v>
      </c>
      <c r="L13" s="8" t="s">
        <v>128</v>
      </c>
      <c r="M13" s="8" t="s">
        <v>128</v>
      </c>
      <c r="N13" s="8" t="s">
        <v>128</v>
      </c>
      <c r="O13" s="8" t="s">
        <v>128</v>
      </c>
      <c r="P13" s="8" t="s">
        <v>128</v>
      </c>
      <c r="Q13" s="8" t="s">
        <v>128</v>
      </c>
      <c r="R13" s="8" t="s">
        <v>128</v>
      </c>
      <c r="S13" s="8" t="s">
        <v>128</v>
      </c>
      <c r="T13" s="8" t="s">
        <v>128</v>
      </c>
      <c r="U13" s="8" t="s">
        <v>128</v>
      </c>
      <c r="V13" s="8" t="s">
        <v>128</v>
      </c>
      <c r="W13" s="4">
        <v>1800</v>
      </c>
    </row>
    <row r="14" spans="1:46" x14ac:dyDescent="0.25">
      <c r="C14" s="3" t="s">
        <v>300</v>
      </c>
      <c r="D14" s="8" t="s">
        <v>128</v>
      </c>
      <c r="E14" s="8" t="s">
        <v>128</v>
      </c>
      <c r="F14" s="8" t="s">
        <v>128</v>
      </c>
      <c r="G14" s="8" t="s">
        <v>128</v>
      </c>
      <c r="H14" s="8" t="s">
        <v>128</v>
      </c>
      <c r="I14" s="8" t="s">
        <v>128</v>
      </c>
      <c r="J14" s="8" t="s">
        <v>128</v>
      </c>
      <c r="K14" s="8" t="s">
        <v>128</v>
      </c>
      <c r="L14" s="8" t="s">
        <v>128</v>
      </c>
      <c r="M14" s="8" t="s">
        <v>128</v>
      </c>
      <c r="N14" s="8" t="s">
        <v>128</v>
      </c>
      <c r="O14" s="8" t="s">
        <v>128</v>
      </c>
      <c r="P14" s="8" t="s">
        <v>128</v>
      </c>
      <c r="Q14" s="8" t="s">
        <v>128</v>
      </c>
      <c r="R14" s="8" t="s">
        <v>128</v>
      </c>
      <c r="S14" s="8" t="s">
        <v>128</v>
      </c>
      <c r="T14" s="8" t="s">
        <v>128</v>
      </c>
      <c r="U14" s="8" t="s">
        <v>128</v>
      </c>
      <c r="V14" s="8" t="s">
        <v>128</v>
      </c>
      <c r="W14" s="8" t="s">
        <v>128</v>
      </c>
    </row>
    <row r="15" spans="1:46" x14ac:dyDescent="0.25">
      <c r="C15" s="3" t="s">
        <v>183</v>
      </c>
      <c r="D15" s="8" t="s">
        <v>128</v>
      </c>
      <c r="E15" s="8" t="s">
        <v>128</v>
      </c>
      <c r="F15" s="8" t="s">
        <v>128</v>
      </c>
      <c r="G15" s="8" t="s">
        <v>128</v>
      </c>
      <c r="H15" s="8" t="s">
        <v>128</v>
      </c>
      <c r="I15" s="8" t="s">
        <v>128</v>
      </c>
      <c r="J15" s="8" t="s">
        <v>128</v>
      </c>
      <c r="K15" s="8" t="s">
        <v>128</v>
      </c>
      <c r="L15" s="8" t="s">
        <v>128</v>
      </c>
      <c r="M15" s="8" t="s">
        <v>128</v>
      </c>
      <c r="N15" s="8" t="s">
        <v>128</v>
      </c>
      <c r="O15" s="8" t="s">
        <v>128</v>
      </c>
      <c r="P15" s="8" t="s">
        <v>128</v>
      </c>
      <c r="Q15" s="8" t="s">
        <v>128</v>
      </c>
      <c r="R15" s="8" t="s">
        <v>128</v>
      </c>
      <c r="S15" s="8" t="s">
        <v>128</v>
      </c>
      <c r="T15" s="8" t="s">
        <v>128</v>
      </c>
      <c r="U15" s="8" t="s">
        <v>128</v>
      </c>
      <c r="V15" s="8" t="s">
        <v>128</v>
      </c>
      <c r="W15" s="8" t="s">
        <v>128</v>
      </c>
    </row>
    <row r="16" spans="1:46" x14ac:dyDescent="0.25">
      <c r="C16" s="3" t="s">
        <v>190</v>
      </c>
      <c r="D16" s="4">
        <v>22050</v>
      </c>
      <c r="E16" s="4">
        <v>17790</v>
      </c>
      <c r="F16" s="4">
        <v>19220</v>
      </c>
      <c r="G16" s="4">
        <v>22020</v>
      </c>
      <c r="H16" s="4">
        <v>21020</v>
      </c>
      <c r="I16" s="4">
        <v>22620</v>
      </c>
      <c r="J16" s="4">
        <v>21610</v>
      </c>
      <c r="K16" s="4">
        <v>21870</v>
      </c>
      <c r="L16" s="4">
        <v>24890</v>
      </c>
      <c r="M16" s="4">
        <v>25800</v>
      </c>
      <c r="N16" s="4">
        <v>21830</v>
      </c>
      <c r="O16" s="4">
        <v>23110</v>
      </c>
      <c r="P16" s="4">
        <v>28440</v>
      </c>
      <c r="Q16" s="4">
        <v>22040</v>
      </c>
      <c r="R16" s="4">
        <v>30520</v>
      </c>
      <c r="S16" s="4">
        <v>28010</v>
      </c>
      <c r="T16" s="4">
        <v>28000</v>
      </c>
      <c r="U16" s="4">
        <v>28740</v>
      </c>
      <c r="V16" s="4">
        <v>28600</v>
      </c>
      <c r="W16" s="4">
        <v>27760</v>
      </c>
    </row>
    <row r="17" spans="2:23" x14ac:dyDescent="0.25">
      <c r="C17" s="3" t="s">
        <v>191</v>
      </c>
      <c r="D17" s="8" t="s">
        <v>128</v>
      </c>
      <c r="E17" s="8" t="s">
        <v>128</v>
      </c>
      <c r="F17" s="8" t="s">
        <v>128</v>
      </c>
      <c r="G17" s="8" t="s">
        <v>128</v>
      </c>
      <c r="H17" s="8" t="s">
        <v>128</v>
      </c>
      <c r="I17" s="8" t="s">
        <v>128</v>
      </c>
      <c r="J17" s="8" t="s">
        <v>128</v>
      </c>
      <c r="K17" s="8" t="s">
        <v>128</v>
      </c>
      <c r="L17" s="8" t="s">
        <v>128</v>
      </c>
      <c r="M17" s="8" t="s">
        <v>128</v>
      </c>
      <c r="N17" s="8" t="s">
        <v>128</v>
      </c>
      <c r="O17" s="8" t="s">
        <v>128</v>
      </c>
      <c r="P17" s="8" t="s">
        <v>128</v>
      </c>
      <c r="Q17" s="8" t="s">
        <v>128</v>
      </c>
      <c r="R17" s="8" t="s">
        <v>128</v>
      </c>
      <c r="S17" s="8" t="s">
        <v>128</v>
      </c>
      <c r="T17" s="8" t="s">
        <v>128</v>
      </c>
      <c r="U17" s="8" t="s">
        <v>128</v>
      </c>
      <c r="V17" s="8" t="s">
        <v>128</v>
      </c>
      <c r="W17" s="8" t="s">
        <v>128</v>
      </c>
    </row>
    <row r="18" spans="2:23" x14ac:dyDescent="0.25">
      <c r="C18" s="3" t="s">
        <v>192</v>
      </c>
      <c r="D18" s="8" t="s">
        <v>128</v>
      </c>
      <c r="E18" s="8" t="s">
        <v>128</v>
      </c>
      <c r="F18" s="8" t="s">
        <v>128</v>
      </c>
      <c r="G18" s="8" t="s">
        <v>128</v>
      </c>
      <c r="H18" s="8" t="s">
        <v>128</v>
      </c>
      <c r="I18" s="8" t="s">
        <v>128</v>
      </c>
      <c r="J18" s="8" t="s">
        <v>128</v>
      </c>
      <c r="K18" s="8" t="s">
        <v>128</v>
      </c>
      <c r="L18" s="8" t="s">
        <v>128</v>
      </c>
      <c r="M18" s="8" t="s">
        <v>128</v>
      </c>
      <c r="N18" s="8" t="s">
        <v>128</v>
      </c>
      <c r="O18" s="8" t="s">
        <v>128</v>
      </c>
      <c r="P18" s="8" t="s">
        <v>128</v>
      </c>
      <c r="Q18" s="8" t="s">
        <v>128</v>
      </c>
      <c r="R18" s="8" t="s">
        <v>128</v>
      </c>
      <c r="S18" s="8" t="s">
        <v>128</v>
      </c>
      <c r="T18" s="8" t="s">
        <v>128</v>
      </c>
      <c r="U18" s="8" t="s">
        <v>128</v>
      </c>
      <c r="V18" s="8" t="s">
        <v>128</v>
      </c>
      <c r="W18" s="8" t="s">
        <v>128</v>
      </c>
    </row>
    <row r="19" spans="2:23" x14ac:dyDescent="0.25">
      <c r="C19" s="3" t="s">
        <v>193</v>
      </c>
      <c r="D19" s="8" t="s">
        <v>128</v>
      </c>
      <c r="E19" s="8" t="s">
        <v>128</v>
      </c>
      <c r="F19" s="8" t="s">
        <v>128</v>
      </c>
      <c r="G19" s="8" t="s">
        <v>128</v>
      </c>
      <c r="H19" s="8" t="s">
        <v>128</v>
      </c>
      <c r="I19" s="8" t="s">
        <v>128</v>
      </c>
      <c r="J19" s="8" t="s">
        <v>128</v>
      </c>
      <c r="K19" s="8" t="s">
        <v>128</v>
      </c>
      <c r="L19" s="8" t="s">
        <v>128</v>
      </c>
      <c r="M19" s="8" t="s">
        <v>128</v>
      </c>
      <c r="N19" s="8" t="s">
        <v>128</v>
      </c>
      <c r="O19" s="8" t="s">
        <v>128</v>
      </c>
      <c r="P19" s="8" t="s">
        <v>128</v>
      </c>
      <c r="Q19" s="8" t="s">
        <v>128</v>
      </c>
      <c r="R19" s="8" t="s">
        <v>128</v>
      </c>
      <c r="S19" s="8" t="s">
        <v>128</v>
      </c>
      <c r="T19" s="8" t="s">
        <v>128</v>
      </c>
      <c r="U19" s="8" t="s">
        <v>128</v>
      </c>
      <c r="V19" s="4">
        <v>3000</v>
      </c>
      <c r="W19" s="8" t="s">
        <v>128</v>
      </c>
    </row>
    <row r="20" spans="2:23" x14ac:dyDescent="0.25">
      <c r="C20" s="3" t="s">
        <v>194</v>
      </c>
      <c r="D20" s="8" t="s">
        <v>128</v>
      </c>
      <c r="E20" s="8" t="s">
        <v>128</v>
      </c>
      <c r="F20" s="8" t="s">
        <v>128</v>
      </c>
      <c r="G20" s="8" t="s">
        <v>128</v>
      </c>
      <c r="H20" s="8" t="s">
        <v>128</v>
      </c>
      <c r="I20" s="8" t="s">
        <v>128</v>
      </c>
      <c r="J20" s="8" t="s">
        <v>128</v>
      </c>
      <c r="K20" s="8" t="s">
        <v>128</v>
      </c>
      <c r="L20" s="8" t="s">
        <v>128</v>
      </c>
      <c r="M20" s="8" t="s">
        <v>128</v>
      </c>
      <c r="N20" s="8" t="s">
        <v>128</v>
      </c>
      <c r="O20" s="8" t="s">
        <v>128</v>
      </c>
      <c r="P20" s="8" t="s">
        <v>128</v>
      </c>
      <c r="Q20" s="8" t="s">
        <v>128</v>
      </c>
      <c r="R20" s="8" t="s">
        <v>128</v>
      </c>
      <c r="S20" s="8" t="s">
        <v>128</v>
      </c>
      <c r="T20" s="8" t="s">
        <v>128</v>
      </c>
      <c r="U20" s="8" t="s">
        <v>128</v>
      </c>
      <c r="V20" s="8" t="s">
        <v>128</v>
      </c>
      <c r="W20" s="8" t="s">
        <v>128</v>
      </c>
    </row>
    <row r="21" spans="2:23" x14ac:dyDescent="0.25">
      <c r="C21" s="3" t="s">
        <v>195</v>
      </c>
      <c r="D21" s="8" t="s">
        <v>128</v>
      </c>
      <c r="E21" s="8" t="s">
        <v>128</v>
      </c>
      <c r="F21" s="8" t="s">
        <v>128</v>
      </c>
      <c r="G21" s="8" t="s">
        <v>128</v>
      </c>
      <c r="H21" s="8" t="s">
        <v>128</v>
      </c>
      <c r="I21" s="8" t="s">
        <v>128</v>
      </c>
      <c r="J21" s="8" t="s">
        <v>128</v>
      </c>
      <c r="K21" s="8" t="s">
        <v>128</v>
      </c>
      <c r="L21" s="8" t="s">
        <v>128</v>
      </c>
      <c r="M21" s="8" t="s">
        <v>128</v>
      </c>
      <c r="N21" s="8" t="s">
        <v>128</v>
      </c>
      <c r="O21" s="8" t="s">
        <v>128</v>
      </c>
      <c r="P21" s="8" t="s">
        <v>128</v>
      </c>
      <c r="Q21" s="8" t="s">
        <v>128</v>
      </c>
      <c r="R21" s="8" t="s">
        <v>128</v>
      </c>
      <c r="S21" s="8" t="s">
        <v>128</v>
      </c>
      <c r="T21" s="8" t="s">
        <v>128</v>
      </c>
      <c r="U21" s="8" t="s">
        <v>128</v>
      </c>
      <c r="V21" s="8" t="s">
        <v>128</v>
      </c>
      <c r="W21" s="8" t="s">
        <v>128</v>
      </c>
    </row>
    <row r="22" spans="2:23" x14ac:dyDescent="0.25">
      <c r="C22" s="3" t="s">
        <v>196</v>
      </c>
      <c r="D22" s="8" t="s">
        <v>128</v>
      </c>
      <c r="E22" s="8" t="s">
        <v>128</v>
      </c>
      <c r="F22" s="8" t="s">
        <v>128</v>
      </c>
      <c r="G22" s="8" t="s">
        <v>128</v>
      </c>
      <c r="H22" s="4">
        <v>1550</v>
      </c>
      <c r="I22" s="4">
        <v>1580</v>
      </c>
      <c r="J22" s="4">
        <v>1370</v>
      </c>
      <c r="K22" s="4">
        <v>1400</v>
      </c>
      <c r="L22" s="8" t="s">
        <v>128</v>
      </c>
      <c r="M22" s="8" t="s">
        <v>128</v>
      </c>
      <c r="N22" s="4">
        <v>1320</v>
      </c>
      <c r="O22" s="4">
        <v>1110</v>
      </c>
      <c r="P22" s="4">
        <v>1620</v>
      </c>
      <c r="Q22" s="4">
        <v>1370</v>
      </c>
      <c r="R22" s="4">
        <v>1460</v>
      </c>
      <c r="S22" s="8" t="s">
        <v>128</v>
      </c>
      <c r="T22" s="8" t="s">
        <v>128</v>
      </c>
      <c r="U22" s="8" t="s">
        <v>128</v>
      </c>
      <c r="V22" s="8" t="s">
        <v>128</v>
      </c>
      <c r="W22" s="8" t="s">
        <v>128</v>
      </c>
    </row>
    <row r="23" spans="2:23" x14ac:dyDescent="0.25">
      <c r="C23" s="3" t="s">
        <v>197</v>
      </c>
      <c r="D23" s="8" t="s">
        <v>128</v>
      </c>
      <c r="E23" s="8" t="s">
        <v>128</v>
      </c>
      <c r="F23" s="8" t="s">
        <v>128</v>
      </c>
      <c r="G23" s="8" t="s">
        <v>128</v>
      </c>
      <c r="H23" s="8" t="s">
        <v>128</v>
      </c>
      <c r="I23" s="8" t="s">
        <v>128</v>
      </c>
      <c r="J23" s="8" t="s">
        <v>128</v>
      </c>
      <c r="K23" s="8" t="s">
        <v>128</v>
      </c>
      <c r="L23" s="8" t="s">
        <v>128</v>
      </c>
      <c r="M23" s="8" t="s">
        <v>128</v>
      </c>
      <c r="N23" s="8" t="s">
        <v>128</v>
      </c>
      <c r="O23" s="8" t="s">
        <v>128</v>
      </c>
      <c r="P23" s="8" t="s">
        <v>128</v>
      </c>
      <c r="Q23" s="8" t="s">
        <v>128</v>
      </c>
      <c r="R23" s="8" t="s">
        <v>128</v>
      </c>
      <c r="S23" s="8" t="s">
        <v>128</v>
      </c>
      <c r="T23" s="8" t="s">
        <v>128</v>
      </c>
      <c r="U23" s="8" t="s">
        <v>128</v>
      </c>
      <c r="V23" s="8" t="s">
        <v>128</v>
      </c>
      <c r="W23" s="8" t="s">
        <v>128</v>
      </c>
    </row>
    <row r="24" spans="2:23" x14ac:dyDescent="0.25">
      <c r="C24" s="3" t="s">
        <v>301</v>
      </c>
      <c r="D24" s="8" t="s">
        <v>128</v>
      </c>
      <c r="E24" s="8" t="s">
        <v>128</v>
      </c>
      <c r="F24" s="8" t="s">
        <v>128</v>
      </c>
      <c r="G24" s="8" t="s">
        <v>128</v>
      </c>
      <c r="H24" s="4">
        <v>4010</v>
      </c>
      <c r="I24" s="4">
        <v>3580</v>
      </c>
      <c r="J24" s="4">
        <v>3730</v>
      </c>
      <c r="K24" s="4">
        <v>3580</v>
      </c>
      <c r="L24" s="4">
        <v>4000</v>
      </c>
      <c r="M24" s="8" t="s">
        <v>128</v>
      </c>
      <c r="N24" s="8" t="s">
        <v>128</v>
      </c>
      <c r="O24" s="8" t="s">
        <v>128</v>
      </c>
      <c r="P24" s="4">
        <v>3970</v>
      </c>
      <c r="Q24" s="4">
        <v>3770</v>
      </c>
      <c r="R24" s="4">
        <v>3050</v>
      </c>
      <c r="S24" s="4">
        <v>5240</v>
      </c>
      <c r="T24" s="4">
        <v>5690</v>
      </c>
      <c r="U24" s="4">
        <v>3560</v>
      </c>
      <c r="V24" s="4">
        <v>5660</v>
      </c>
      <c r="W24" s="4">
        <v>3230</v>
      </c>
    </row>
    <row r="25" spans="2:23" x14ac:dyDescent="0.25">
      <c r="C25" s="3" t="s">
        <v>302</v>
      </c>
      <c r="D25" s="8" t="s">
        <v>128</v>
      </c>
      <c r="E25" s="8" t="s">
        <v>128</v>
      </c>
      <c r="F25" s="8" t="s">
        <v>128</v>
      </c>
      <c r="G25" s="8" t="s">
        <v>128</v>
      </c>
      <c r="H25" s="4">
        <v>2720</v>
      </c>
      <c r="I25" s="4">
        <v>2990</v>
      </c>
      <c r="J25" s="4">
        <v>2590</v>
      </c>
      <c r="K25" s="4">
        <v>2790</v>
      </c>
      <c r="L25" s="4">
        <v>3010</v>
      </c>
      <c r="M25" s="4">
        <v>2770</v>
      </c>
      <c r="N25" s="4">
        <v>2190</v>
      </c>
      <c r="O25" s="4">
        <v>2940</v>
      </c>
      <c r="P25" s="4">
        <v>2820</v>
      </c>
      <c r="Q25" s="4">
        <v>3150</v>
      </c>
      <c r="R25" s="4">
        <v>2250</v>
      </c>
      <c r="S25" s="4">
        <v>3060</v>
      </c>
      <c r="T25" s="4">
        <v>3600</v>
      </c>
      <c r="U25" s="4">
        <v>2570</v>
      </c>
      <c r="V25" s="4">
        <v>3750</v>
      </c>
      <c r="W25" s="4">
        <v>1920</v>
      </c>
    </row>
    <row r="26" spans="2:23" x14ac:dyDescent="0.25">
      <c r="C26" s="3" t="s">
        <v>303</v>
      </c>
      <c r="D26" s="8" t="s">
        <v>128</v>
      </c>
      <c r="E26" s="8" t="s">
        <v>128</v>
      </c>
      <c r="F26" s="8" t="s">
        <v>128</v>
      </c>
      <c r="G26" s="8" t="s">
        <v>128</v>
      </c>
      <c r="H26" s="4">
        <v>1290</v>
      </c>
      <c r="I26" s="4">
        <v>600</v>
      </c>
      <c r="J26" s="4">
        <v>1140</v>
      </c>
      <c r="K26" s="4">
        <v>780</v>
      </c>
      <c r="L26" s="4">
        <v>990</v>
      </c>
      <c r="M26" s="8" t="s">
        <v>128</v>
      </c>
      <c r="N26" s="8" t="s">
        <v>128</v>
      </c>
      <c r="O26" s="8" t="s">
        <v>128</v>
      </c>
      <c r="P26" s="4">
        <v>1140</v>
      </c>
      <c r="Q26" s="8" t="s">
        <v>128</v>
      </c>
      <c r="R26" s="8" t="s">
        <v>128</v>
      </c>
      <c r="S26" s="4">
        <v>2190</v>
      </c>
      <c r="T26" s="8" t="s">
        <v>128</v>
      </c>
      <c r="U26" s="4">
        <v>990</v>
      </c>
      <c r="V26" s="4">
        <v>1910</v>
      </c>
      <c r="W26" s="4">
        <v>1310</v>
      </c>
    </row>
    <row r="27" spans="2:23" x14ac:dyDescent="0.25">
      <c r="C27" s="3"/>
      <c r="F27" s="3"/>
      <c r="I27" s="3"/>
      <c r="L27" s="3"/>
      <c r="O27" s="3"/>
      <c r="R27" s="3"/>
      <c r="U27" s="3"/>
    </row>
    <row r="28" spans="2:23" x14ac:dyDescent="0.25">
      <c r="B28" s="3" t="s">
        <v>304</v>
      </c>
      <c r="C28" s="3" t="s">
        <v>167</v>
      </c>
      <c r="D28" s="8" t="s">
        <v>128</v>
      </c>
      <c r="E28" s="4">
        <v>3060</v>
      </c>
      <c r="F28" s="8" t="s">
        <v>128</v>
      </c>
      <c r="G28" s="8" t="s">
        <v>128</v>
      </c>
      <c r="H28" s="4">
        <v>3850</v>
      </c>
      <c r="I28" s="8" t="s">
        <v>128</v>
      </c>
      <c r="J28" s="4">
        <v>4400</v>
      </c>
      <c r="K28" s="4">
        <v>6500</v>
      </c>
      <c r="L28" s="4">
        <v>7500</v>
      </c>
      <c r="M28" s="4">
        <v>8900</v>
      </c>
      <c r="N28" s="4">
        <v>6200</v>
      </c>
      <c r="O28" s="4">
        <v>5000</v>
      </c>
      <c r="P28" s="4">
        <v>9200</v>
      </c>
      <c r="Q28" s="4">
        <v>8500</v>
      </c>
      <c r="R28" s="8" t="s">
        <v>128</v>
      </c>
      <c r="S28" s="4">
        <v>16700</v>
      </c>
      <c r="T28" s="4">
        <v>16300</v>
      </c>
      <c r="U28" s="4">
        <v>11100</v>
      </c>
      <c r="V28" s="4">
        <v>17400</v>
      </c>
      <c r="W28" s="4">
        <v>5100</v>
      </c>
    </row>
    <row r="29" spans="2:23" x14ac:dyDescent="0.25">
      <c r="C29" s="3" t="s">
        <v>168</v>
      </c>
      <c r="D29" s="8" t="s">
        <v>128</v>
      </c>
      <c r="E29" s="8" t="s">
        <v>128</v>
      </c>
      <c r="F29" s="8" t="s">
        <v>128</v>
      </c>
      <c r="G29" s="8" t="s">
        <v>128</v>
      </c>
      <c r="H29" s="8" t="s">
        <v>128</v>
      </c>
      <c r="I29" s="4">
        <v>2500</v>
      </c>
      <c r="J29" s="4">
        <v>2200</v>
      </c>
      <c r="K29" s="4">
        <v>2000</v>
      </c>
      <c r="L29" s="4">
        <v>3200</v>
      </c>
      <c r="M29" s="4">
        <v>2200</v>
      </c>
      <c r="N29" s="4">
        <v>1900</v>
      </c>
      <c r="O29" s="8" t="s">
        <v>128</v>
      </c>
      <c r="P29" s="4">
        <v>4400</v>
      </c>
      <c r="Q29" s="4">
        <v>4700</v>
      </c>
      <c r="R29" s="4">
        <v>7800</v>
      </c>
      <c r="S29" s="4">
        <v>6800</v>
      </c>
      <c r="T29" s="4">
        <v>7200</v>
      </c>
      <c r="U29" s="4">
        <v>8100</v>
      </c>
      <c r="V29" s="4">
        <v>9200</v>
      </c>
      <c r="W29" s="4">
        <v>5000</v>
      </c>
    </row>
    <row r="30" spans="2:23" x14ac:dyDescent="0.25">
      <c r="C30" s="3" t="s">
        <v>169</v>
      </c>
      <c r="D30" s="8" t="s">
        <v>128</v>
      </c>
      <c r="E30" s="8" t="s">
        <v>128</v>
      </c>
      <c r="F30" s="8" t="s">
        <v>128</v>
      </c>
      <c r="G30" s="8" t="s">
        <v>128</v>
      </c>
      <c r="H30" s="8" t="s">
        <v>128</v>
      </c>
      <c r="I30" s="8" t="s">
        <v>128</v>
      </c>
      <c r="J30" s="8" t="s">
        <v>128</v>
      </c>
      <c r="K30" s="8" t="s">
        <v>128</v>
      </c>
      <c r="L30" s="8" t="s">
        <v>128</v>
      </c>
      <c r="M30" s="8" t="s">
        <v>128</v>
      </c>
      <c r="N30" s="8" t="s">
        <v>128</v>
      </c>
      <c r="O30" s="8" t="s">
        <v>128</v>
      </c>
      <c r="P30" s="8" t="s">
        <v>128</v>
      </c>
      <c r="Q30" s="8" t="s">
        <v>128</v>
      </c>
      <c r="R30" s="8" t="s">
        <v>128</v>
      </c>
      <c r="S30" s="8" t="s">
        <v>128</v>
      </c>
      <c r="T30" s="8" t="s">
        <v>128</v>
      </c>
      <c r="U30" s="8" t="s">
        <v>128</v>
      </c>
      <c r="V30" s="8" t="s">
        <v>128</v>
      </c>
      <c r="W30" s="8" t="s">
        <v>128</v>
      </c>
    </row>
    <row r="31" spans="2:23" x14ac:dyDescent="0.25">
      <c r="C31" s="3" t="s">
        <v>170</v>
      </c>
      <c r="D31" s="8" t="s">
        <v>128</v>
      </c>
      <c r="E31" s="8" t="s">
        <v>128</v>
      </c>
      <c r="F31" s="8" t="s">
        <v>128</v>
      </c>
      <c r="G31" s="8" t="s">
        <v>128</v>
      </c>
      <c r="H31" s="8" t="s">
        <v>128</v>
      </c>
      <c r="I31" s="8" t="s">
        <v>128</v>
      </c>
      <c r="J31" s="8" t="s">
        <v>128</v>
      </c>
      <c r="K31" s="8" t="s">
        <v>128</v>
      </c>
      <c r="L31" s="8" t="s">
        <v>128</v>
      </c>
      <c r="M31" s="8" t="s">
        <v>128</v>
      </c>
      <c r="N31" s="8" t="s">
        <v>128</v>
      </c>
      <c r="O31" s="8" t="s">
        <v>128</v>
      </c>
      <c r="P31" s="8" t="s">
        <v>128</v>
      </c>
      <c r="Q31" s="8" t="s">
        <v>128</v>
      </c>
      <c r="R31" s="8" t="s">
        <v>128</v>
      </c>
      <c r="S31" s="8" t="s">
        <v>128</v>
      </c>
      <c r="T31" s="8" t="s">
        <v>128</v>
      </c>
      <c r="U31" s="8" t="s">
        <v>128</v>
      </c>
      <c r="V31" s="8" t="s">
        <v>128</v>
      </c>
      <c r="W31" s="8" t="s">
        <v>128</v>
      </c>
    </row>
    <row r="32" spans="2:23" x14ac:dyDescent="0.25">
      <c r="C32" s="3" t="s">
        <v>172</v>
      </c>
      <c r="D32" s="4">
        <v>53770</v>
      </c>
      <c r="E32" s="4">
        <v>42400</v>
      </c>
      <c r="F32" s="4">
        <v>47240</v>
      </c>
      <c r="G32" s="4">
        <v>38350</v>
      </c>
      <c r="H32" s="4">
        <v>43980</v>
      </c>
      <c r="I32" s="4">
        <v>45100</v>
      </c>
      <c r="J32" s="4">
        <v>39200</v>
      </c>
      <c r="K32" s="4">
        <v>27900</v>
      </c>
      <c r="L32" s="4">
        <v>38400</v>
      </c>
      <c r="M32" s="4">
        <v>36700</v>
      </c>
      <c r="N32" s="4">
        <v>35300</v>
      </c>
      <c r="O32" s="4">
        <v>22300</v>
      </c>
      <c r="P32" s="4">
        <v>27500</v>
      </c>
      <c r="Q32" s="4">
        <v>22500</v>
      </c>
      <c r="R32" s="4">
        <v>30100</v>
      </c>
      <c r="S32" s="4">
        <v>27500</v>
      </c>
      <c r="T32" s="4">
        <v>26300</v>
      </c>
      <c r="U32" s="4">
        <v>28500</v>
      </c>
      <c r="V32" s="4">
        <v>26300</v>
      </c>
      <c r="W32" s="4">
        <v>18400</v>
      </c>
    </row>
    <row r="33" spans="3:23" x14ac:dyDescent="0.25">
      <c r="C33" s="3" t="s">
        <v>173</v>
      </c>
      <c r="D33" s="4">
        <v>14830</v>
      </c>
      <c r="E33" s="4">
        <v>17200</v>
      </c>
      <c r="F33" s="4">
        <v>17200</v>
      </c>
      <c r="G33" s="4">
        <v>13440</v>
      </c>
      <c r="H33" s="4">
        <v>17890</v>
      </c>
      <c r="I33" s="4">
        <v>11900</v>
      </c>
      <c r="J33" s="4">
        <v>11800</v>
      </c>
      <c r="K33" s="4">
        <v>8400</v>
      </c>
      <c r="L33" s="4">
        <v>15200</v>
      </c>
      <c r="M33" s="4">
        <v>11400</v>
      </c>
      <c r="N33" s="4">
        <v>11000</v>
      </c>
      <c r="O33" s="4">
        <v>8900</v>
      </c>
      <c r="P33" s="4">
        <v>13200</v>
      </c>
      <c r="Q33" s="4">
        <v>12900</v>
      </c>
      <c r="R33" s="4">
        <v>14700</v>
      </c>
      <c r="S33" s="4">
        <v>15300</v>
      </c>
      <c r="T33" s="4">
        <v>18000</v>
      </c>
      <c r="U33" s="4">
        <v>18000</v>
      </c>
      <c r="V33" s="4">
        <v>21600</v>
      </c>
      <c r="W33" s="4">
        <v>9900</v>
      </c>
    </row>
    <row r="34" spans="3:23" x14ac:dyDescent="0.25">
      <c r="C34" s="3" t="s">
        <v>176</v>
      </c>
      <c r="D34" s="8" t="s">
        <v>128</v>
      </c>
      <c r="E34" s="8" t="s">
        <v>128</v>
      </c>
      <c r="F34" s="8" t="s">
        <v>128</v>
      </c>
      <c r="G34" s="8" t="s">
        <v>128</v>
      </c>
      <c r="H34" s="8" t="s">
        <v>128</v>
      </c>
      <c r="I34" s="8" t="s">
        <v>128</v>
      </c>
      <c r="J34" s="8" t="s">
        <v>128</v>
      </c>
      <c r="K34" s="8" t="s">
        <v>128</v>
      </c>
      <c r="L34" s="8" t="s">
        <v>128</v>
      </c>
      <c r="M34" s="8" t="s">
        <v>128</v>
      </c>
      <c r="N34" s="8" t="s">
        <v>128</v>
      </c>
      <c r="O34" s="8" t="s">
        <v>128</v>
      </c>
      <c r="P34" s="8" t="s">
        <v>128</v>
      </c>
      <c r="Q34" s="8" t="s">
        <v>128</v>
      </c>
      <c r="R34" s="8" t="s">
        <v>128</v>
      </c>
      <c r="S34" s="8" t="s">
        <v>128</v>
      </c>
      <c r="T34" s="8" t="s">
        <v>128</v>
      </c>
      <c r="U34" s="8" t="s">
        <v>128</v>
      </c>
      <c r="V34" s="8" t="s">
        <v>128</v>
      </c>
      <c r="W34" s="8" t="s">
        <v>128</v>
      </c>
    </row>
    <row r="35" spans="3:23" x14ac:dyDescent="0.25">
      <c r="C35" s="3" t="s">
        <v>178</v>
      </c>
      <c r="D35" s="8" t="s">
        <v>128</v>
      </c>
      <c r="E35" s="8" t="s">
        <v>128</v>
      </c>
      <c r="F35" s="8" t="s">
        <v>128</v>
      </c>
      <c r="G35" s="8" t="s">
        <v>128</v>
      </c>
      <c r="H35" s="8" t="s">
        <v>128</v>
      </c>
      <c r="I35" s="8" t="s">
        <v>128</v>
      </c>
      <c r="J35" s="8" t="s">
        <v>128</v>
      </c>
      <c r="K35" s="8" t="s">
        <v>128</v>
      </c>
      <c r="L35" s="8" t="s">
        <v>128</v>
      </c>
      <c r="M35" s="8" t="s">
        <v>128</v>
      </c>
      <c r="N35" s="8" t="s">
        <v>128</v>
      </c>
      <c r="O35" s="8" t="s">
        <v>128</v>
      </c>
      <c r="P35" s="8" t="s">
        <v>128</v>
      </c>
      <c r="Q35" s="8" t="s">
        <v>128</v>
      </c>
      <c r="R35" s="8" t="s">
        <v>128</v>
      </c>
      <c r="S35" s="8" t="s">
        <v>128</v>
      </c>
      <c r="T35" s="8" t="s">
        <v>128</v>
      </c>
      <c r="U35" s="8" t="s">
        <v>128</v>
      </c>
      <c r="V35" s="8" t="s">
        <v>128</v>
      </c>
      <c r="W35" s="8" t="s">
        <v>128</v>
      </c>
    </row>
    <row r="36" spans="3:23" x14ac:dyDescent="0.25">
      <c r="C36" s="3" t="s">
        <v>298</v>
      </c>
      <c r="D36" s="8" t="s">
        <v>128</v>
      </c>
      <c r="E36" s="8" t="s">
        <v>128</v>
      </c>
      <c r="F36" s="8" t="s">
        <v>128</v>
      </c>
      <c r="G36" s="8" t="s">
        <v>128</v>
      </c>
      <c r="H36" s="8" t="s">
        <v>128</v>
      </c>
      <c r="I36" s="8" t="s">
        <v>128</v>
      </c>
      <c r="J36" s="8" t="s">
        <v>128</v>
      </c>
      <c r="K36" s="8" t="s">
        <v>128</v>
      </c>
      <c r="L36" s="8" t="s">
        <v>128</v>
      </c>
      <c r="M36" s="8" t="s">
        <v>128</v>
      </c>
      <c r="N36" s="8" t="s">
        <v>128</v>
      </c>
      <c r="O36" s="8" t="s">
        <v>128</v>
      </c>
      <c r="P36" s="8" t="s">
        <v>128</v>
      </c>
      <c r="Q36" s="8" t="s">
        <v>128</v>
      </c>
      <c r="R36" s="8" t="s">
        <v>128</v>
      </c>
      <c r="S36" s="8" t="s">
        <v>128</v>
      </c>
      <c r="T36" s="8" t="s">
        <v>128</v>
      </c>
      <c r="U36" s="8" t="s">
        <v>128</v>
      </c>
      <c r="V36" s="8" t="s">
        <v>128</v>
      </c>
      <c r="W36" s="8" t="s">
        <v>128</v>
      </c>
    </row>
    <row r="37" spans="3:23" x14ac:dyDescent="0.25">
      <c r="C37" s="3" t="s">
        <v>299</v>
      </c>
      <c r="D37" s="8" t="s">
        <v>128</v>
      </c>
      <c r="E37" s="8" t="s">
        <v>128</v>
      </c>
      <c r="F37" s="8" t="s">
        <v>128</v>
      </c>
      <c r="G37" s="8" t="s">
        <v>128</v>
      </c>
      <c r="H37" s="8" t="s">
        <v>128</v>
      </c>
      <c r="I37" s="8" t="s">
        <v>128</v>
      </c>
      <c r="J37" s="8" t="s">
        <v>128</v>
      </c>
      <c r="K37" s="8" t="s">
        <v>128</v>
      </c>
      <c r="L37" s="8" t="s">
        <v>128</v>
      </c>
      <c r="M37" s="8" t="s">
        <v>128</v>
      </c>
      <c r="N37" s="8" t="s">
        <v>128</v>
      </c>
      <c r="O37" s="8" t="s">
        <v>128</v>
      </c>
      <c r="P37" s="8" t="s">
        <v>128</v>
      </c>
      <c r="Q37" s="8" t="s">
        <v>128</v>
      </c>
      <c r="R37" s="8" t="s">
        <v>128</v>
      </c>
      <c r="S37" s="8" t="s">
        <v>128</v>
      </c>
      <c r="T37" s="8" t="s">
        <v>128</v>
      </c>
      <c r="U37" s="8" t="s">
        <v>128</v>
      </c>
      <c r="V37" s="8" t="s">
        <v>128</v>
      </c>
      <c r="W37" s="4">
        <v>600</v>
      </c>
    </row>
    <row r="38" spans="3:23" x14ac:dyDescent="0.25">
      <c r="C38" s="3" t="s">
        <v>300</v>
      </c>
      <c r="D38" s="8" t="s">
        <v>128</v>
      </c>
      <c r="E38" s="8" t="s">
        <v>128</v>
      </c>
      <c r="F38" s="8" t="s">
        <v>128</v>
      </c>
      <c r="G38" s="8" t="s">
        <v>128</v>
      </c>
      <c r="H38" s="8" t="s">
        <v>128</v>
      </c>
      <c r="I38" s="8" t="s">
        <v>128</v>
      </c>
      <c r="J38" s="8" t="s">
        <v>128</v>
      </c>
      <c r="K38" s="8" t="s">
        <v>128</v>
      </c>
      <c r="L38" s="8" t="s">
        <v>128</v>
      </c>
      <c r="M38" s="8" t="s">
        <v>128</v>
      </c>
      <c r="N38" s="8" t="s">
        <v>128</v>
      </c>
      <c r="O38" s="8" t="s">
        <v>128</v>
      </c>
      <c r="P38" s="8" t="s">
        <v>128</v>
      </c>
      <c r="Q38" s="8" t="s">
        <v>128</v>
      </c>
      <c r="R38" s="8" t="s">
        <v>128</v>
      </c>
      <c r="S38" s="8" t="s">
        <v>128</v>
      </c>
      <c r="T38" s="8" t="s">
        <v>128</v>
      </c>
      <c r="U38" s="8" t="s">
        <v>128</v>
      </c>
      <c r="V38" s="8" t="s">
        <v>128</v>
      </c>
      <c r="W38" s="8" t="s">
        <v>128</v>
      </c>
    </row>
    <row r="39" spans="3:23" x14ac:dyDescent="0.25">
      <c r="C39" s="3" t="s">
        <v>183</v>
      </c>
      <c r="D39" s="8" t="s">
        <v>128</v>
      </c>
      <c r="E39" s="8" t="s">
        <v>128</v>
      </c>
      <c r="F39" s="8" t="s">
        <v>128</v>
      </c>
      <c r="G39" s="8" t="s">
        <v>128</v>
      </c>
      <c r="H39" s="8" t="s">
        <v>128</v>
      </c>
      <c r="I39" s="8" t="s">
        <v>128</v>
      </c>
      <c r="J39" s="8" t="s">
        <v>128</v>
      </c>
      <c r="K39" s="8" t="s">
        <v>128</v>
      </c>
      <c r="L39" s="8" t="s">
        <v>128</v>
      </c>
      <c r="M39" s="8" t="s">
        <v>128</v>
      </c>
      <c r="N39" s="8" t="s">
        <v>128</v>
      </c>
      <c r="O39" s="8" t="s">
        <v>128</v>
      </c>
      <c r="P39" s="8" t="s">
        <v>128</v>
      </c>
      <c r="Q39" s="8" t="s">
        <v>128</v>
      </c>
      <c r="R39" s="8" t="s">
        <v>128</v>
      </c>
      <c r="S39" s="8" t="s">
        <v>128</v>
      </c>
      <c r="T39" s="8" t="s">
        <v>128</v>
      </c>
      <c r="U39" s="8" t="s">
        <v>128</v>
      </c>
      <c r="V39" s="8" t="s">
        <v>128</v>
      </c>
      <c r="W39" s="8" t="s">
        <v>128</v>
      </c>
    </row>
    <row r="40" spans="3:23" x14ac:dyDescent="0.25">
      <c r="C40" s="3" t="s">
        <v>190</v>
      </c>
      <c r="D40" s="4">
        <v>15600</v>
      </c>
      <c r="E40" s="4">
        <v>13100</v>
      </c>
      <c r="F40" s="4">
        <v>14500</v>
      </c>
      <c r="G40" s="4">
        <v>17300</v>
      </c>
      <c r="H40" s="4">
        <v>15200</v>
      </c>
      <c r="I40" s="4">
        <v>18300</v>
      </c>
      <c r="J40" s="4">
        <v>18800</v>
      </c>
      <c r="K40" s="4">
        <v>18900</v>
      </c>
      <c r="L40" s="4">
        <v>21900</v>
      </c>
      <c r="M40" s="4">
        <v>24000</v>
      </c>
      <c r="N40" s="4">
        <v>21000</v>
      </c>
      <c r="O40" s="4">
        <v>21600</v>
      </c>
      <c r="P40" s="4">
        <v>28900</v>
      </c>
      <c r="Q40" s="4">
        <v>21200</v>
      </c>
      <c r="R40" s="4">
        <v>28900</v>
      </c>
      <c r="S40" s="4">
        <v>23600</v>
      </c>
      <c r="T40" s="4">
        <v>23200</v>
      </c>
      <c r="U40" s="4">
        <v>24300</v>
      </c>
      <c r="V40" s="4">
        <v>23100</v>
      </c>
      <c r="W40" s="4">
        <v>21900</v>
      </c>
    </row>
    <row r="41" spans="3:23" x14ac:dyDescent="0.25">
      <c r="C41" s="3" t="s">
        <v>191</v>
      </c>
      <c r="D41" s="8" t="s">
        <v>128</v>
      </c>
      <c r="E41" s="8" t="s">
        <v>128</v>
      </c>
      <c r="F41" s="8" t="s">
        <v>128</v>
      </c>
      <c r="G41" s="8" t="s">
        <v>128</v>
      </c>
      <c r="H41" s="8" t="s">
        <v>128</v>
      </c>
      <c r="I41" s="8" t="s">
        <v>128</v>
      </c>
      <c r="J41" s="8" t="s">
        <v>128</v>
      </c>
      <c r="K41" s="8" t="s">
        <v>128</v>
      </c>
      <c r="L41" s="8" t="s">
        <v>128</v>
      </c>
      <c r="M41" s="8" t="s">
        <v>128</v>
      </c>
      <c r="N41" s="8" t="s">
        <v>128</v>
      </c>
      <c r="O41" s="8" t="s">
        <v>128</v>
      </c>
      <c r="P41" s="8" t="s">
        <v>128</v>
      </c>
      <c r="Q41" s="8" t="s">
        <v>128</v>
      </c>
      <c r="R41" s="8" t="s">
        <v>128</v>
      </c>
      <c r="S41" s="8" t="s">
        <v>128</v>
      </c>
      <c r="T41" s="8" t="s">
        <v>128</v>
      </c>
      <c r="U41" s="8" t="s">
        <v>128</v>
      </c>
      <c r="V41" s="8" t="s">
        <v>128</v>
      </c>
      <c r="W41" s="8" t="s">
        <v>128</v>
      </c>
    </row>
    <row r="42" spans="3:23" x14ac:dyDescent="0.25">
      <c r="C42" s="3" t="s">
        <v>192</v>
      </c>
      <c r="D42" s="8" t="s">
        <v>128</v>
      </c>
      <c r="E42" s="8" t="s">
        <v>128</v>
      </c>
      <c r="F42" s="8" t="s">
        <v>128</v>
      </c>
      <c r="G42" s="8" t="s">
        <v>128</v>
      </c>
      <c r="H42" s="8" t="s">
        <v>128</v>
      </c>
      <c r="I42" s="8" t="s">
        <v>128</v>
      </c>
      <c r="J42" s="8" t="s">
        <v>128</v>
      </c>
      <c r="K42" s="8" t="s">
        <v>128</v>
      </c>
      <c r="L42" s="8" t="s">
        <v>128</v>
      </c>
      <c r="M42" s="8" t="s">
        <v>128</v>
      </c>
      <c r="N42" s="8" t="s">
        <v>128</v>
      </c>
      <c r="O42" s="8" t="s">
        <v>128</v>
      </c>
      <c r="P42" s="8" t="s">
        <v>128</v>
      </c>
      <c r="Q42" s="8" t="s">
        <v>128</v>
      </c>
      <c r="R42" s="8" t="s">
        <v>128</v>
      </c>
      <c r="S42" s="8" t="s">
        <v>128</v>
      </c>
      <c r="T42" s="8" t="s">
        <v>128</v>
      </c>
      <c r="U42" s="8" t="s">
        <v>128</v>
      </c>
      <c r="V42" s="8" t="s">
        <v>128</v>
      </c>
      <c r="W42" s="8" t="s">
        <v>128</v>
      </c>
    </row>
    <row r="43" spans="3:23" x14ac:dyDescent="0.25">
      <c r="C43" s="3" t="s">
        <v>193</v>
      </c>
      <c r="D43" s="8" t="s">
        <v>128</v>
      </c>
      <c r="E43" s="8" t="s">
        <v>128</v>
      </c>
      <c r="F43" s="8" t="s">
        <v>128</v>
      </c>
      <c r="G43" s="8" t="s">
        <v>128</v>
      </c>
      <c r="H43" s="8" t="s">
        <v>128</v>
      </c>
      <c r="I43" s="8" t="s">
        <v>128</v>
      </c>
      <c r="J43" s="8" t="s">
        <v>128</v>
      </c>
      <c r="K43" s="8" t="s">
        <v>128</v>
      </c>
      <c r="L43" s="8" t="s">
        <v>128</v>
      </c>
      <c r="M43" s="8" t="s">
        <v>128</v>
      </c>
      <c r="N43" s="8" t="s">
        <v>128</v>
      </c>
      <c r="O43" s="8" t="s">
        <v>128</v>
      </c>
      <c r="P43" s="8" t="s">
        <v>128</v>
      </c>
      <c r="Q43" s="8" t="s">
        <v>128</v>
      </c>
      <c r="R43" s="8" t="s">
        <v>128</v>
      </c>
      <c r="S43" s="8" t="s">
        <v>128</v>
      </c>
      <c r="T43" s="8" t="s">
        <v>128</v>
      </c>
      <c r="U43" s="8" t="s">
        <v>128</v>
      </c>
      <c r="V43" s="4">
        <v>1800</v>
      </c>
      <c r="W43" s="8" t="s">
        <v>128</v>
      </c>
    </row>
    <row r="44" spans="3:23" x14ac:dyDescent="0.25">
      <c r="C44" s="3" t="s">
        <v>194</v>
      </c>
      <c r="D44" s="8" t="s">
        <v>128</v>
      </c>
      <c r="E44" s="8" t="s">
        <v>128</v>
      </c>
      <c r="F44" s="8" t="s">
        <v>128</v>
      </c>
      <c r="G44" s="8" t="s">
        <v>128</v>
      </c>
      <c r="H44" s="8" t="s">
        <v>128</v>
      </c>
      <c r="I44" s="8" t="s">
        <v>128</v>
      </c>
      <c r="J44" s="8" t="s">
        <v>128</v>
      </c>
      <c r="K44" s="8" t="s">
        <v>128</v>
      </c>
      <c r="L44" s="8" t="s">
        <v>128</v>
      </c>
      <c r="M44" s="8" t="s">
        <v>128</v>
      </c>
      <c r="N44" s="8" t="s">
        <v>128</v>
      </c>
      <c r="O44" s="8" t="s">
        <v>128</v>
      </c>
      <c r="P44" s="8" t="s">
        <v>128</v>
      </c>
      <c r="Q44" s="8" t="s">
        <v>128</v>
      </c>
      <c r="R44" s="8" t="s">
        <v>128</v>
      </c>
      <c r="S44" s="8" t="s">
        <v>128</v>
      </c>
      <c r="T44" s="8" t="s">
        <v>128</v>
      </c>
      <c r="U44" s="8" t="s">
        <v>128</v>
      </c>
      <c r="V44" s="8" t="s">
        <v>128</v>
      </c>
      <c r="W44" s="8" t="s">
        <v>128</v>
      </c>
    </row>
    <row r="45" spans="3:23" x14ac:dyDescent="0.25">
      <c r="C45" s="3" t="s">
        <v>195</v>
      </c>
      <c r="D45" s="8" t="s">
        <v>128</v>
      </c>
      <c r="E45" s="8" t="s">
        <v>128</v>
      </c>
      <c r="F45" s="8" t="s">
        <v>128</v>
      </c>
      <c r="G45" s="8" t="s">
        <v>128</v>
      </c>
      <c r="H45" s="8" t="s">
        <v>128</v>
      </c>
      <c r="I45" s="8" t="s">
        <v>128</v>
      </c>
      <c r="J45" s="8" t="s">
        <v>128</v>
      </c>
      <c r="K45" s="8" t="s">
        <v>128</v>
      </c>
      <c r="L45" s="8" t="s">
        <v>128</v>
      </c>
      <c r="M45" s="8" t="s">
        <v>128</v>
      </c>
      <c r="N45" s="8" t="s">
        <v>128</v>
      </c>
      <c r="O45" s="8" t="s">
        <v>128</v>
      </c>
      <c r="P45" s="8" t="s">
        <v>128</v>
      </c>
      <c r="Q45" s="8" t="s">
        <v>128</v>
      </c>
      <c r="R45" s="8" t="s">
        <v>128</v>
      </c>
      <c r="S45" s="8" t="s">
        <v>128</v>
      </c>
      <c r="T45" s="8" t="s">
        <v>128</v>
      </c>
      <c r="U45" s="8" t="s">
        <v>128</v>
      </c>
      <c r="V45" s="8" t="s">
        <v>128</v>
      </c>
      <c r="W45" s="8" t="s">
        <v>128</v>
      </c>
    </row>
    <row r="46" spans="3:23" x14ac:dyDescent="0.25">
      <c r="C46" s="3" t="s">
        <v>196</v>
      </c>
      <c r="D46" s="8" t="s">
        <v>128</v>
      </c>
      <c r="E46" s="8" t="s">
        <v>128</v>
      </c>
      <c r="F46" s="8" t="s">
        <v>128</v>
      </c>
      <c r="G46" s="8" t="s">
        <v>128</v>
      </c>
      <c r="H46" s="4">
        <v>600</v>
      </c>
      <c r="I46" s="4">
        <v>900</v>
      </c>
      <c r="J46" s="4">
        <v>700</v>
      </c>
      <c r="K46" s="4">
        <v>600</v>
      </c>
      <c r="L46" s="8" t="s">
        <v>128</v>
      </c>
      <c r="M46" s="8" t="s">
        <v>128</v>
      </c>
      <c r="N46" s="4">
        <v>600</v>
      </c>
      <c r="O46" s="4">
        <v>600</v>
      </c>
      <c r="P46" s="4">
        <v>900</v>
      </c>
      <c r="Q46" s="4">
        <v>900</v>
      </c>
      <c r="R46" s="4">
        <v>1000</v>
      </c>
      <c r="S46" s="8" t="s">
        <v>128</v>
      </c>
      <c r="T46" s="8" t="s">
        <v>128</v>
      </c>
      <c r="U46" s="8" t="s">
        <v>128</v>
      </c>
      <c r="V46" s="8" t="s">
        <v>128</v>
      </c>
      <c r="W46" s="8" t="s">
        <v>128</v>
      </c>
    </row>
    <row r="47" spans="3:23" x14ac:dyDescent="0.25">
      <c r="C47" s="3" t="s">
        <v>197</v>
      </c>
      <c r="D47" s="8" t="s">
        <v>128</v>
      </c>
      <c r="E47" s="8" t="s">
        <v>128</v>
      </c>
      <c r="F47" s="8" t="s">
        <v>128</v>
      </c>
      <c r="G47" s="8" t="s">
        <v>128</v>
      </c>
      <c r="H47" s="8" t="s">
        <v>128</v>
      </c>
      <c r="I47" s="8" t="s">
        <v>128</v>
      </c>
      <c r="J47" s="8" t="s">
        <v>128</v>
      </c>
      <c r="K47" s="8" t="s">
        <v>128</v>
      </c>
      <c r="L47" s="8" t="s">
        <v>128</v>
      </c>
      <c r="M47" s="8" t="s">
        <v>128</v>
      </c>
      <c r="N47" s="8" t="s">
        <v>128</v>
      </c>
      <c r="O47" s="8" t="s">
        <v>128</v>
      </c>
      <c r="P47" s="8" t="s">
        <v>128</v>
      </c>
      <c r="Q47" s="8" t="s">
        <v>128</v>
      </c>
      <c r="R47" s="8" t="s">
        <v>128</v>
      </c>
      <c r="S47" s="8" t="s">
        <v>128</v>
      </c>
      <c r="T47" s="8" t="s">
        <v>128</v>
      </c>
      <c r="U47" s="8" t="s">
        <v>128</v>
      </c>
      <c r="V47" s="8" t="s">
        <v>128</v>
      </c>
      <c r="W47" s="8" t="s">
        <v>128</v>
      </c>
    </row>
    <row r="48" spans="3:23" x14ac:dyDescent="0.25">
      <c r="C48" s="3" t="s">
        <v>301</v>
      </c>
      <c r="D48" s="8" t="s">
        <v>128</v>
      </c>
      <c r="E48" s="8" t="s">
        <v>128</v>
      </c>
      <c r="F48" s="8" t="s">
        <v>128</v>
      </c>
      <c r="G48" s="8" t="s">
        <v>128</v>
      </c>
      <c r="H48" s="4">
        <v>91270</v>
      </c>
      <c r="I48" s="4">
        <v>82000</v>
      </c>
      <c r="J48" s="4">
        <v>94190</v>
      </c>
      <c r="K48" s="4">
        <v>90510</v>
      </c>
      <c r="L48" s="4">
        <v>99280</v>
      </c>
      <c r="M48" s="8" t="s">
        <v>128</v>
      </c>
      <c r="N48" s="8" t="s">
        <v>128</v>
      </c>
      <c r="O48" s="8" t="s">
        <v>128</v>
      </c>
      <c r="P48" s="4">
        <v>111890</v>
      </c>
      <c r="Q48" s="4">
        <v>97280</v>
      </c>
      <c r="R48" s="4">
        <v>85000</v>
      </c>
      <c r="S48" s="4">
        <v>147130</v>
      </c>
      <c r="T48" s="4">
        <v>151050</v>
      </c>
      <c r="U48" s="4">
        <v>64710</v>
      </c>
      <c r="V48" s="4">
        <v>123330</v>
      </c>
      <c r="W48" s="4">
        <v>89700</v>
      </c>
    </row>
    <row r="49" spans="1:23" x14ac:dyDescent="0.25">
      <c r="C49" s="3" t="s">
        <v>302</v>
      </c>
      <c r="D49" s="8" t="s">
        <v>128</v>
      </c>
      <c r="E49" s="8" t="s">
        <v>128</v>
      </c>
      <c r="F49" s="8" t="s">
        <v>128</v>
      </c>
      <c r="G49" s="8" t="s">
        <v>128</v>
      </c>
      <c r="H49" s="4">
        <v>61870</v>
      </c>
      <c r="I49" s="4">
        <v>68300</v>
      </c>
      <c r="J49" s="4">
        <v>65300</v>
      </c>
      <c r="K49" s="4">
        <v>70640</v>
      </c>
      <c r="L49" s="4">
        <v>74650</v>
      </c>
      <c r="M49" s="4">
        <v>78740</v>
      </c>
      <c r="N49" s="4">
        <v>64040</v>
      </c>
      <c r="O49" s="4">
        <v>88090</v>
      </c>
      <c r="P49" s="4">
        <v>79580</v>
      </c>
      <c r="Q49" s="4">
        <v>81500</v>
      </c>
      <c r="R49" s="4">
        <v>62960</v>
      </c>
      <c r="S49" s="4">
        <v>85750</v>
      </c>
      <c r="T49" s="4">
        <v>95440</v>
      </c>
      <c r="U49" s="4">
        <v>46760</v>
      </c>
      <c r="V49" s="4">
        <v>81750</v>
      </c>
      <c r="W49" s="4">
        <v>53400</v>
      </c>
    </row>
    <row r="50" spans="1:23" x14ac:dyDescent="0.25">
      <c r="C50" s="3" t="s">
        <v>303</v>
      </c>
      <c r="D50" s="8" t="s">
        <v>128</v>
      </c>
      <c r="E50" s="8" t="s">
        <v>128</v>
      </c>
      <c r="F50" s="8" t="s">
        <v>128</v>
      </c>
      <c r="G50" s="8" t="s">
        <v>128</v>
      </c>
      <c r="H50" s="4">
        <v>29390</v>
      </c>
      <c r="I50" s="4">
        <v>13690</v>
      </c>
      <c r="J50" s="4">
        <v>28810</v>
      </c>
      <c r="K50" s="4">
        <v>19870</v>
      </c>
      <c r="L50" s="4">
        <v>24630</v>
      </c>
      <c r="M50" s="8" t="s">
        <v>128</v>
      </c>
      <c r="N50" s="8" t="s">
        <v>128</v>
      </c>
      <c r="O50" s="8" t="s">
        <v>128</v>
      </c>
      <c r="P50" s="4">
        <v>32400</v>
      </c>
      <c r="Q50" s="8" t="s">
        <v>128</v>
      </c>
      <c r="R50" s="8" t="s">
        <v>128</v>
      </c>
      <c r="S50" s="4">
        <v>61370</v>
      </c>
      <c r="T50" s="8" t="s">
        <v>128</v>
      </c>
      <c r="U50" s="4">
        <v>17950</v>
      </c>
      <c r="V50" s="4">
        <v>41580</v>
      </c>
      <c r="W50" s="4">
        <v>36400</v>
      </c>
    </row>
    <row r="52" spans="1:23" ht="45" x14ac:dyDescent="0.25">
      <c r="A52" s="6" t="s">
        <v>305</v>
      </c>
    </row>
    <row r="53" spans="1:23" ht="30" x14ac:dyDescent="0.25">
      <c r="A53" s="6" t="s">
        <v>306</v>
      </c>
    </row>
    <row r="54" spans="1:23" ht="270" x14ac:dyDescent="0.25">
      <c r="A54" s="6" t="s">
        <v>307</v>
      </c>
    </row>
    <row r="55" spans="1:23" ht="45" x14ac:dyDescent="0.25">
      <c r="A55" s="6" t="s">
        <v>308</v>
      </c>
    </row>
    <row r="56" spans="1:23" ht="45" x14ac:dyDescent="0.25">
      <c r="A56" s="6" t="s">
        <v>309</v>
      </c>
    </row>
    <row r="57" spans="1:23" ht="75" x14ac:dyDescent="0.25">
      <c r="A57" s="6" t="s">
        <v>310</v>
      </c>
    </row>
    <row r="58" spans="1:23" ht="165" x14ac:dyDescent="0.25">
      <c r="A58" s="6" t="s">
        <v>311</v>
      </c>
    </row>
    <row r="59" spans="1:23" ht="135" x14ac:dyDescent="0.25">
      <c r="A59" s="6" t="s">
        <v>312</v>
      </c>
    </row>
    <row r="60" spans="1:23" ht="75" x14ac:dyDescent="0.25">
      <c r="A60" s="6" t="s">
        <v>313</v>
      </c>
    </row>
    <row r="61" spans="1:23" ht="135" x14ac:dyDescent="0.25">
      <c r="A61" s="6" t="s">
        <v>314</v>
      </c>
    </row>
    <row r="62" spans="1:23" ht="135" x14ac:dyDescent="0.25">
      <c r="A62" s="6" t="s">
        <v>315</v>
      </c>
    </row>
    <row r="63" spans="1:23" ht="135" x14ac:dyDescent="0.25">
      <c r="A63" s="6" t="s">
        <v>316</v>
      </c>
    </row>
    <row r="64" spans="1:23" ht="180" x14ac:dyDescent="0.25">
      <c r="A64" s="6" t="s">
        <v>317</v>
      </c>
    </row>
    <row r="65" spans="1:1" ht="60" x14ac:dyDescent="0.25">
      <c r="A65" s="6" t="s">
        <v>318</v>
      </c>
    </row>
    <row r="66" spans="1:1" ht="150" x14ac:dyDescent="0.25">
      <c r="A66" s="6" t="s">
        <v>319</v>
      </c>
    </row>
    <row r="67" spans="1:1" ht="150" x14ac:dyDescent="0.25">
      <c r="A67" s="6" t="s">
        <v>320</v>
      </c>
    </row>
    <row r="68" spans="1:1" ht="105" x14ac:dyDescent="0.25">
      <c r="A68" s="6" t="s">
        <v>321</v>
      </c>
    </row>
    <row r="69" spans="1:1" ht="45" x14ac:dyDescent="0.25">
      <c r="A69" s="6" t="s">
        <v>322</v>
      </c>
    </row>
    <row r="70" spans="1:1" ht="45" x14ac:dyDescent="0.25">
      <c r="A70" s="6" t="s">
        <v>323</v>
      </c>
    </row>
    <row r="71" spans="1:1" ht="300" x14ac:dyDescent="0.25">
      <c r="A71" s="6" t="s">
        <v>324</v>
      </c>
    </row>
    <row r="72" spans="1:1" ht="90" x14ac:dyDescent="0.25">
      <c r="A72" s="6" t="s">
        <v>325</v>
      </c>
    </row>
    <row r="73" spans="1:1" ht="165" x14ac:dyDescent="0.25">
      <c r="A73" s="6" t="s">
        <v>311</v>
      </c>
    </row>
    <row r="74" spans="1:1" ht="150" x14ac:dyDescent="0.25">
      <c r="A74" s="6" t="s">
        <v>326</v>
      </c>
    </row>
    <row r="75" spans="1:1" ht="105" x14ac:dyDescent="0.25">
      <c r="A75" s="6" t="s">
        <v>327</v>
      </c>
    </row>
    <row r="76" spans="1:1" ht="60" x14ac:dyDescent="0.25">
      <c r="A76" s="6" t="s">
        <v>318</v>
      </c>
    </row>
    <row r="77" spans="1:1" ht="150" x14ac:dyDescent="0.25">
      <c r="A77" s="6" t="s">
        <v>328</v>
      </c>
    </row>
    <row r="78" spans="1:1" ht="135" x14ac:dyDescent="0.25">
      <c r="A78" s="6" t="s">
        <v>329</v>
      </c>
    </row>
    <row r="79" spans="1:1" ht="105" x14ac:dyDescent="0.25">
      <c r="A79" s="6" t="s">
        <v>330</v>
      </c>
    </row>
    <row r="80" spans="1:1" ht="45" x14ac:dyDescent="0.25">
      <c r="A80" s="6" t="s">
        <v>331</v>
      </c>
    </row>
    <row r="81" spans="1:1" ht="45" x14ac:dyDescent="0.25">
      <c r="A81" s="6" t="s">
        <v>322</v>
      </c>
    </row>
    <row r="82" spans="1:1" ht="45" x14ac:dyDescent="0.25">
      <c r="A82" s="6" t="s">
        <v>323</v>
      </c>
    </row>
    <row r="83" spans="1:1" ht="75" x14ac:dyDescent="0.25">
      <c r="A83" s="6" t="s">
        <v>332</v>
      </c>
    </row>
    <row r="84" spans="1:1" ht="120" x14ac:dyDescent="0.25">
      <c r="A84" s="6" t="s">
        <v>333</v>
      </c>
    </row>
    <row r="85" spans="1:1" ht="120" x14ac:dyDescent="0.25">
      <c r="A85" s="6" t="s">
        <v>334</v>
      </c>
    </row>
    <row r="86" spans="1:1" ht="120" x14ac:dyDescent="0.25">
      <c r="A86" s="6" t="s">
        <v>335</v>
      </c>
    </row>
    <row r="87" spans="1:1" ht="120" x14ac:dyDescent="0.25">
      <c r="A87" s="6" t="s">
        <v>336</v>
      </c>
    </row>
    <row r="88" spans="1:1" x14ac:dyDescent="0.25">
      <c r="A88" s="2" t="s">
        <v>337</v>
      </c>
    </row>
    <row r="89" spans="1:1" x14ac:dyDescent="0.25">
      <c r="A89" s="2" t="s">
        <v>338</v>
      </c>
    </row>
    <row r="90" spans="1:1" x14ac:dyDescent="0.25">
      <c r="A90" s="2" t="s">
        <v>339</v>
      </c>
    </row>
    <row r="92" spans="1:1" x14ac:dyDescent="0.25">
      <c r="A92" s="2" t="s">
        <v>337</v>
      </c>
    </row>
    <row r="93" spans="1:1" x14ac:dyDescent="0.25">
      <c r="A93" s="2" t="s">
        <v>340</v>
      </c>
    </row>
    <row r="94" spans="1:1" x14ac:dyDescent="0.25">
      <c r="A94" s="2" t="s">
        <v>341</v>
      </c>
    </row>
    <row r="96" spans="1:1" x14ac:dyDescent="0.25">
      <c r="A96" s="2" t="s">
        <v>337</v>
      </c>
    </row>
    <row r="97" spans="1:1" x14ac:dyDescent="0.25">
      <c r="A97" s="2" t="s">
        <v>342</v>
      </c>
    </row>
    <row r="98" spans="1:1" x14ac:dyDescent="0.25">
      <c r="A98" s="2" t="s">
        <v>343</v>
      </c>
    </row>
    <row r="100" spans="1:1" x14ac:dyDescent="0.25">
      <c r="A100" s="2" t="s">
        <v>337</v>
      </c>
    </row>
    <row r="101" spans="1:1" x14ac:dyDescent="0.25">
      <c r="A101" s="2" t="s">
        <v>344</v>
      </c>
    </row>
    <row r="102" spans="1:1" x14ac:dyDescent="0.25">
      <c r="A102" s="2" t="s">
        <v>345</v>
      </c>
    </row>
    <row r="104" spans="1:1" x14ac:dyDescent="0.25">
      <c r="A104" s="2" t="s">
        <v>337</v>
      </c>
    </row>
    <row r="105" spans="1:1" x14ac:dyDescent="0.25">
      <c r="A105" s="2" t="s">
        <v>346</v>
      </c>
    </row>
    <row r="106" spans="1:1" x14ac:dyDescent="0.25">
      <c r="A106" s="2" t="s">
        <v>347</v>
      </c>
    </row>
    <row r="108" spans="1:1" x14ac:dyDescent="0.25">
      <c r="A108" s="2" t="s">
        <v>337</v>
      </c>
    </row>
    <row r="109" spans="1:1" x14ac:dyDescent="0.25">
      <c r="A109" s="2" t="s">
        <v>348</v>
      </c>
    </row>
    <row r="110" spans="1:1" x14ac:dyDescent="0.25">
      <c r="A110" s="2" t="s">
        <v>349</v>
      </c>
    </row>
    <row r="112" spans="1:1" x14ac:dyDescent="0.25">
      <c r="A112" s="2" t="s">
        <v>337</v>
      </c>
    </row>
    <row r="113" spans="1:1" x14ac:dyDescent="0.25">
      <c r="A113" s="2" t="s">
        <v>350</v>
      </c>
    </row>
    <row r="114" spans="1:1" x14ac:dyDescent="0.25">
      <c r="A114" s="2" t="s">
        <v>351</v>
      </c>
    </row>
    <row r="116" spans="1:1" x14ac:dyDescent="0.25">
      <c r="A116" s="2" t="s">
        <v>337</v>
      </c>
    </row>
    <row r="117" spans="1:1" x14ac:dyDescent="0.25">
      <c r="A117" s="2" t="s">
        <v>352</v>
      </c>
    </row>
    <row r="118" spans="1:1" ht="240" x14ac:dyDescent="0.25">
      <c r="A118" s="6" t="s">
        <v>353</v>
      </c>
    </row>
    <row r="120" spans="1:1" x14ac:dyDescent="0.25">
      <c r="A120" s="2" t="s">
        <v>337</v>
      </c>
    </row>
    <row r="121" spans="1:1" x14ac:dyDescent="0.25">
      <c r="A121" s="2" t="s">
        <v>354</v>
      </c>
    </row>
    <row r="122" spans="1:1" ht="195" x14ac:dyDescent="0.25">
      <c r="A122" s="6" t="s">
        <v>355</v>
      </c>
    </row>
    <row r="124" spans="1:1" x14ac:dyDescent="0.25">
      <c r="A124" s="2" t="s">
        <v>337</v>
      </c>
    </row>
    <row r="125" spans="1:1" x14ac:dyDescent="0.25">
      <c r="A125" s="2" t="s">
        <v>356</v>
      </c>
    </row>
    <row r="126" spans="1:1" ht="240" x14ac:dyDescent="0.25">
      <c r="A126" s="6" t="s">
        <v>353</v>
      </c>
    </row>
    <row r="128" spans="1:1" x14ac:dyDescent="0.25">
      <c r="A128" s="2" t="s">
        <v>357</v>
      </c>
    </row>
    <row r="129" spans="1:1" x14ac:dyDescent="0.25">
      <c r="A129" s="2" t="s">
        <v>358</v>
      </c>
    </row>
    <row r="130" spans="1:1" x14ac:dyDescent="0.25">
      <c r="A130" s="2" t="s">
        <v>359</v>
      </c>
    </row>
    <row r="131" spans="1:1" x14ac:dyDescent="0.25">
      <c r="A131" s="2" t="s">
        <v>360</v>
      </c>
    </row>
    <row r="132" spans="1:1" x14ac:dyDescent="0.25">
      <c r="A132" s="2" t="s">
        <v>337</v>
      </c>
    </row>
    <row r="133" spans="1:1" x14ac:dyDescent="0.25">
      <c r="A133" s="2" t="s">
        <v>361</v>
      </c>
    </row>
    <row r="134" spans="1:1" x14ac:dyDescent="0.25">
      <c r="A134" s="2" t="s">
        <v>362</v>
      </c>
    </row>
    <row r="135" spans="1:1" x14ac:dyDescent="0.25">
      <c r="A135" s="2" t="s">
        <v>363</v>
      </c>
    </row>
    <row r="136" spans="1:1" x14ac:dyDescent="0.25">
      <c r="A136" s="2" t="s">
        <v>364</v>
      </c>
    </row>
    <row r="138" spans="1:1" x14ac:dyDescent="0.25">
      <c r="A138" s="2" t="s">
        <v>357</v>
      </c>
    </row>
    <row r="139" spans="1:1" x14ac:dyDescent="0.25">
      <c r="A139" s="2" t="s">
        <v>358</v>
      </c>
    </row>
    <row r="140" spans="1:1" x14ac:dyDescent="0.25">
      <c r="A140" s="2" t="s">
        <v>359</v>
      </c>
    </row>
    <row r="141" spans="1:1" x14ac:dyDescent="0.25">
      <c r="A141" s="2" t="s">
        <v>360</v>
      </c>
    </row>
    <row r="142" spans="1:1" x14ac:dyDescent="0.25">
      <c r="A142" s="2" t="s">
        <v>337</v>
      </c>
    </row>
    <row r="143" spans="1:1" x14ac:dyDescent="0.25">
      <c r="A143" s="2" t="s">
        <v>361</v>
      </c>
    </row>
    <row r="144" spans="1:1" x14ac:dyDescent="0.25">
      <c r="A144" s="2" t="s">
        <v>362</v>
      </c>
    </row>
    <row r="145" spans="1:1" x14ac:dyDescent="0.25">
      <c r="A145" s="2" t="s">
        <v>365</v>
      </c>
    </row>
    <row r="146" spans="1:1" x14ac:dyDescent="0.25">
      <c r="A146" s="2" t="s">
        <v>364</v>
      </c>
    </row>
    <row r="148" spans="1:1" x14ac:dyDescent="0.25">
      <c r="A148" s="2" t="s">
        <v>357</v>
      </c>
    </row>
    <row r="149" spans="1:1" x14ac:dyDescent="0.25">
      <c r="A149" s="2" t="s">
        <v>358</v>
      </c>
    </row>
    <row r="150" spans="1:1" x14ac:dyDescent="0.25">
      <c r="A150" s="2" t="s">
        <v>359</v>
      </c>
    </row>
    <row r="151" spans="1:1" x14ac:dyDescent="0.25">
      <c r="A151" s="2" t="s">
        <v>360</v>
      </c>
    </row>
    <row r="152" spans="1:1" x14ac:dyDescent="0.25">
      <c r="A152" s="2" t="s">
        <v>337</v>
      </c>
    </row>
    <row r="153" spans="1:1" x14ac:dyDescent="0.25">
      <c r="A153" s="2" t="s">
        <v>361</v>
      </c>
    </row>
    <row r="154" spans="1:1" x14ac:dyDescent="0.25">
      <c r="A154" s="2" t="s">
        <v>362</v>
      </c>
    </row>
    <row r="155" spans="1:1" x14ac:dyDescent="0.25">
      <c r="A155" s="2" t="s">
        <v>366</v>
      </c>
    </row>
    <row r="156" spans="1:1" x14ac:dyDescent="0.25">
      <c r="A156" s="2" t="s">
        <v>364</v>
      </c>
    </row>
    <row r="158" spans="1:1" x14ac:dyDescent="0.25">
      <c r="A158" s="2" t="s">
        <v>357</v>
      </c>
    </row>
    <row r="159" spans="1:1" x14ac:dyDescent="0.25">
      <c r="A159" s="2" t="s">
        <v>358</v>
      </c>
    </row>
    <row r="160" spans="1:1" x14ac:dyDescent="0.25">
      <c r="A160" s="2" t="s">
        <v>359</v>
      </c>
    </row>
    <row r="161" spans="1:1" x14ac:dyDescent="0.25">
      <c r="A161" s="2" t="s">
        <v>360</v>
      </c>
    </row>
    <row r="162" spans="1:1" x14ac:dyDescent="0.25">
      <c r="A162" s="2" t="s">
        <v>337</v>
      </c>
    </row>
    <row r="163" spans="1:1" x14ac:dyDescent="0.25">
      <c r="A163" s="2" t="s">
        <v>361</v>
      </c>
    </row>
    <row r="164" spans="1:1" x14ac:dyDescent="0.25">
      <c r="A164" s="2" t="s">
        <v>362</v>
      </c>
    </row>
    <row r="165" spans="1:1" x14ac:dyDescent="0.25">
      <c r="A165" s="2" t="s">
        <v>367</v>
      </c>
    </row>
    <row r="166" spans="1:1" x14ac:dyDescent="0.25">
      <c r="A166" s="2" t="s">
        <v>364</v>
      </c>
    </row>
    <row r="168" spans="1:1" x14ac:dyDescent="0.25">
      <c r="A168" s="2" t="s">
        <v>357</v>
      </c>
    </row>
    <row r="169" spans="1:1" x14ac:dyDescent="0.25">
      <c r="A169" s="2" t="s">
        <v>358</v>
      </c>
    </row>
    <row r="170" spans="1:1" x14ac:dyDescent="0.25">
      <c r="A170" s="2" t="s">
        <v>359</v>
      </c>
    </row>
    <row r="171" spans="1:1" x14ac:dyDescent="0.25">
      <c r="A171" s="2" t="s">
        <v>360</v>
      </c>
    </row>
    <row r="172" spans="1:1" x14ac:dyDescent="0.25">
      <c r="A172" s="2" t="s">
        <v>337</v>
      </c>
    </row>
    <row r="173" spans="1:1" x14ac:dyDescent="0.25">
      <c r="A173" s="2" t="s">
        <v>361</v>
      </c>
    </row>
    <row r="174" spans="1:1" x14ac:dyDescent="0.25">
      <c r="A174" s="2" t="s">
        <v>362</v>
      </c>
    </row>
    <row r="175" spans="1:1" x14ac:dyDescent="0.25">
      <c r="A175" s="2" t="s">
        <v>368</v>
      </c>
    </row>
    <row r="176" spans="1:1" x14ac:dyDescent="0.25">
      <c r="A176" s="2" t="s">
        <v>364</v>
      </c>
    </row>
    <row r="178" spans="1:1" x14ac:dyDescent="0.25">
      <c r="A178" s="2" t="s">
        <v>357</v>
      </c>
    </row>
    <row r="179" spans="1:1" x14ac:dyDescent="0.25">
      <c r="A179" s="2" t="s">
        <v>358</v>
      </c>
    </row>
    <row r="180" spans="1:1" x14ac:dyDescent="0.25">
      <c r="A180" s="2" t="s">
        <v>359</v>
      </c>
    </row>
    <row r="181" spans="1:1" x14ac:dyDescent="0.25">
      <c r="A181" s="2" t="s">
        <v>360</v>
      </c>
    </row>
    <row r="182" spans="1:1" x14ac:dyDescent="0.25">
      <c r="A182" s="2" t="s">
        <v>337</v>
      </c>
    </row>
    <row r="183" spans="1:1" x14ac:dyDescent="0.25">
      <c r="A183" s="2" t="s">
        <v>361</v>
      </c>
    </row>
    <row r="184" spans="1:1" x14ac:dyDescent="0.25">
      <c r="A184" s="2" t="s">
        <v>362</v>
      </c>
    </row>
    <row r="185" spans="1:1" x14ac:dyDescent="0.25">
      <c r="A185" s="2" t="s">
        <v>369</v>
      </c>
    </row>
    <row r="186" spans="1:1" x14ac:dyDescent="0.25">
      <c r="A186" s="2" t="s">
        <v>364</v>
      </c>
    </row>
    <row r="188" spans="1:1" x14ac:dyDescent="0.25">
      <c r="A188" s="2" t="s">
        <v>357</v>
      </c>
    </row>
    <row r="189" spans="1:1" x14ac:dyDescent="0.25">
      <c r="A189" s="2" t="s">
        <v>358</v>
      </c>
    </row>
    <row r="190" spans="1:1" x14ac:dyDescent="0.25">
      <c r="A190" s="2" t="s">
        <v>359</v>
      </c>
    </row>
    <row r="191" spans="1:1" x14ac:dyDescent="0.25">
      <c r="A191" s="2" t="s">
        <v>360</v>
      </c>
    </row>
    <row r="192" spans="1:1" x14ac:dyDescent="0.25">
      <c r="A192" s="2" t="s">
        <v>337</v>
      </c>
    </row>
    <row r="193" spans="1:1" x14ac:dyDescent="0.25">
      <c r="A193" s="2" t="s">
        <v>361</v>
      </c>
    </row>
    <row r="194" spans="1:1" x14ac:dyDescent="0.25">
      <c r="A194" s="2" t="s">
        <v>362</v>
      </c>
    </row>
    <row r="195" spans="1:1" x14ac:dyDescent="0.25">
      <c r="A195" s="2" t="s">
        <v>370</v>
      </c>
    </row>
    <row r="196" spans="1:1" x14ac:dyDescent="0.25">
      <c r="A196" s="2" t="s">
        <v>364</v>
      </c>
    </row>
    <row r="198" spans="1:1" x14ac:dyDescent="0.25">
      <c r="A198" s="2" t="s">
        <v>357</v>
      </c>
    </row>
    <row r="199" spans="1:1" x14ac:dyDescent="0.25">
      <c r="A199" s="2" t="s">
        <v>358</v>
      </c>
    </row>
    <row r="200" spans="1:1" x14ac:dyDescent="0.25">
      <c r="A200" s="2" t="s">
        <v>359</v>
      </c>
    </row>
    <row r="201" spans="1:1" x14ac:dyDescent="0.25">
      <c r="A201" s="2" t="s">
        <v>360</v>
      </c>
    </row>
    <row r="202" spans="1:1" x14ac:dyDescent="0.25">
      <c r="A202" s="2" t="s">
        <v>337</v>
      </c>
    </row>
    <row r="203" spans="1:1" x14ac:dyDescent="0.25">
      <c r="A203" s="2" t="s">
        <v>361</v>
      </c>
    </row>
    <row r="204" spans="1:1" x14ac:dyDescent="0.25">
      <c r="A204" s="2" t="s">
        <v>362</v>
      </c>
    </row>
    <row r="205" spans="1:1" x14ac:dyDescent="0.25">
      <c r="A205" s="2" t="s">
        <v>371</v>
      </c>
    </row>
    <row r="206" spans="1:1" x14ac:dyDescent="0.25">
      <c r="A206" s="2" t="s">
        <v>364</v>
      </c>
    </row>
    <row r="208" spans="1:1" x14ac:dyDescent="0.25">
      <c r="A208" s="2" t="s">
        <v>357</v>
      </c>
    </row>
    <row r="209" spans="1:1" x14ac:dyDescent="0.25">
      <c r="A209" s="2" t="s">
        <v>358</v>
      </c>
    </row>
    <row r="210" spans="1:1" x14ac:dyDescent="0.25">
      <c r="A210" s="2" t="s">
        <v>359</v>
      </c>
    </row>
    <row r="211" spans="1:1" x14ac:dyDescent="0.25">
      <c r="A211" s="2" t="s">
        <v>360</v>
      </c>
    </row>
    <row r="212" spans="1:1" x14ac:dyDescent="0.25">
      <c r="A212" s="2" t="s">
        <v>337</v>
      </c>
    </row>
    <row r="213" spans="1:1" x14ac:dyDescent="0.25">
      <c r="A213" s="2" t="s">
        <v>361</v>
      </c>
    </row>
    <row r="214" spans="1:1" x14ac:dyDescent="0.25">
      <c r="A214" s="2" t="s">
        <v>362</v>
      </c>
    </row>
    <row r="215" spans="1:1" x14ac:dyDescent="0.25">
      <c r="A215" s="2" t="s">
        <v>372</v>
      </c>
    </row>
    <row r="216" spans="1:1" x14ac:dyDescent="0.25">
      <c r="A216" s="2" t="s">
        <v>364</v>
      </c>
    </row>
    <row r="218" spans="1:1" x14ac:dyDescent="0.25">
      <c r="A218" s="2" t="s">
        <v>357</v>
      </c>
    </row>
    <row r="219" spans="1:1" x14ac:dyDescent="0.25">
      <c r="A219" s="2" t="s">
        <v>358</v>
      </c>
    </row>
    <row r="220" spans="1:1" x14ac:dyDescent="0.25">
      <c r="A220" s="2" t="s">
        <v>359</v>
      </c>
    </row>
    <row r="221" spans="1:1" x14ac:dyDescent="0.25">
      <c r="A221" s="2" t="s">
        <v>360</v>
      </c>
    </row>
    <row r="222" spans="1:1" x14ac:dyDescent="0.25">
      <c r="A222" s="2" t="s">
        <v>337</v>
      </c>
    </row>
    <row r="223" spans="1:1" x14ac:dyDescent="0.25">
      <c r="A223" s="2" t="s">
        <v>361</v>
      </c>
    </row>
    <row r="224" spans="1:1" x14ac:dyDescent="0.25">
      <c r="A224" s="2" t="s">
        <v>362</v>
      </c>
    </row>
    <row r="225" spans="1:1" x14ac:dyDescent="0.25">
      <c r="A225" s="2" t="s">
        <v>373</v>
      </c>
    </row>
    <row r="226" spans="1:1" x14ac:dyDescent="0.25">
      <c r="A226" s="2" t="s">
        <v>364</v>
      </c>
    </row>
    <row r="228" spans="1:1" x14ac:dyDescent="0.25">
      <c r="A228" s="2" t="s">
        <v>357</v>
      </c>
    </row>
    <row r="229" spans="1:1" x14ac:dyDescent="0.25">
      <c r="A229" s="2" t="s">
        <v>358</v>
      </c>
    </row>
    <row r="230" spans="1:1" x14ac:dyDescent="0.25">
      <c r="A230" s="2" t="s">
        <v>359</v>
      </c>
    </row>
    <row r="231" spans="1:1" x14ac:dyDescent="0.25">
      <c r="A231" s="2" t="s">
        <v>360</v>
      </c>
    </row>
    <row r="232" spans="1:1" x14ac:dyDescent="0.25">
      <c r="A232" s="2" t="s">
        <v>337</v>
      </c>
    </row>
    <row r="233" spans="1:1" x14ac:dyDescent="0.25">
      <c r="A233" s="2" t="s">
        <v>361</v>
      </c>
    </row>
    <row r="234" spans="1:1" x14ac:dyDescent="0.25">
      <c r="A234" s="2" t="s">
        <v>362</v>
      </c>
    </row>
    <row r="235" spans="1:1" x14ac:dyDescent="0.25">
      <c r="A235" s="2" t="s">
        <v>374</v>
      </c>
    </row>
    <row r="236" spans="1:1" x14ac:dyDescent="0.25">
      <c r="A236" s="2" t="s">
        <v>364</v>
      </c>
    </row>
    <row r="238" spans="1:1" x14ac:dyDescent="0.25">
      <c r="A238" s="2" t="s">
        <v>357</v>
      </c>
    </row>
    <row r="239" spans="1:1" x14ac:dyDescent="0.25">
      <c r="A239" s="2" t="s">
        <v>358</v>
      </c>
    </row>
    <row r="240" spans="1:1" x14ac:dyDescent="0.25">
      <c r="A240" s="2" t="s">
        <v>359</v>
      </c>
    </row>
    <row r="241" spans="1:1" x14ac:dyDescent="0.25">
      <c r="A241" s="2" t="s">
        <v>360</v>
      </c>
    </row>
    <row r="242" spans="1:1" x14ac:dyDescent="0.25">
      <c r="A242" s="2" t="s">
        <v>337</v>
      </c>
    </row>
    <row r="243" spans="1:1" x14ac:dyDescent="0.25">
      <c r="A243" s="2" t="s">
        <v>361</v>
      </c>
    </row>
    <row r="244" spans="1:1" x14ac:dyDescent="0.25">
      <c r="A244" s="2" t="s">
        <v>362</v>
      </c>
    </row>
    <row r="245" spans="1:1" x14ac:dyDescent="0.25">
      <c r="A245" s="2" t="s">
        <v>375</v>
      </c>
    </row>
    <row r="246" spans="1:1" x14ac:dyDescent="0.25">
      <c r="A246" s="2" t="s">
        <v>364</v>
      </c>
    </row>
    <row r="248" spans="1:1" x14ac:dyDescent="0.25">
      <c r="A248" s="2" t="s">
        <v>357</v>
      </c>
    </row>
    <row r="249" spans="1:1" x14ac:dyDescent="0.25">
      <c r="A249" s="2" t="s">
        <v>358</v>
      </c>
    </row>
    <row r="250" spans="1:1" x14ac:dyDescent="0.25">
      <c r="A250" s="2" t="s">
        <v>359</v>
      </c>
    </row>
    <row r="251" spans="1:1" x14ac:dyDescent="0.25">
      <c r="A251" s="2" t="s">
        <v>360</v>
      </c>
    </row>
    <row r="252" spans="1:1" x14ac:dyDescent="0.25">
      <c r="A252" s="2" t="s">
        <v>337</v>
      </c>
    </row>
    <row r="253" spans="1:1" x14ac:dyDescent="0.25">
      <c r="A253" s="2" t="s">
        <v>361</v>
      </c>
    </row>
    <row r="254" spans="1:1" x14ac:dyDescent="0.25">
      <c r="A254" s="2" t="s">
        <v>362</v>
      </c>
    </row>
    <row r="255" spans="1:1" x14ac:dyDescent="0.25">
      <c r="A255" s="2" t="s">
        <v>376</v>
      </c>
    </row>
    <row r="256" spans="1:1" x14ac:dyDescent="0.25">
      <c r="A256" s="2" t="s">
        <v>364</v>
      </c>
    </row>
    <row r="258" spans="1:1" x14ac:dyDescent="0.25">
      <c r="A258" s="2" t="s">
        <v>357</v>
      </c>
    </row>
    <row r="259" spans="1:1" x14ac:dyDescent="0.25">
      <c r="A259" s="2" t="s">
        <v>358</v>
      </c>
    </row>
    <row r="260" spans="1:1" x14ac:dyDescent="0.25">
      <c r="A260" s="2" t="s">
        <v>359</v>
      </c>
    </row>
    <row r="261" spans="1:1" x14ac:dyDescent="0.25">
      <c r="A261" s="2" t="s">
        <v>360</v>
      </c>
    </row>
    <row r="262" spans="1:1" x14ac:dyDescent="0.25">
      <c r="A262" s="2" t="s">
        <v>337</v>
      </c>
    </row>
    <row r="263" spans="1:1" x14ac:dyDescent="0.25">
      <c r="A263" s="2" t="s">
        <v>361</v>
      </c>
    </row>
    <row r="264" spans="1:1" x14ac:dyDescent="0.25">
      <c r="A264" s="2" t="s">
        <v>362</v>
      </c>
    </row>
    <row r="265" spans="1:1" x14ac:dyDescent="0.25">
      <c r="A265" s="2" t="s">
        <v>377</v>
      </c>
    </row>
    <row r="266" spans="1:1" x14ac:dyDescent="0.25">
      <c r="A266" s="2" t="s">
        <v>364</v>
      </c>
    </row>
    <row r="268" spans="1:1" x14ac:dyDescent="0.25">
      <c r="A268" s="2" t="s">
        <v>357</v>
      </c>
    </row>
    <row r="269" spans="1:1" x14ac:dyDescent="0.25">
      <c r="A269" s="2" t="s">
        <v>358</v>
      </c>
    </row>
    <row r="270" spans="1:1" x14ac:dyDescent="0.25">
      <c r="A270" s="2" t="s">
        <v>359</v>
      </c>
    </row>
    <row r="271" spans="1:1" x14ac:dyDescent="0.25">
      <c r="A271" s="2" t="s">
        <v>360</v>
      </c>
    </row>
    <row r="272" spans="1:1" x14ac:dyDescent="0.25">
      <c r="A272" s="2" t="s">
        <v>337</v>
      </c>
    </row>
    <row r="273" spans="1:1" x14ac:dyDescent="0.25">
      <c r="A273" s="2" t="s">
        <v>361</v>
      </c>
    </row>
    <row r="274" spans="1:1" x14ac:dyDescent="0.25">
      <c r="A274" s="2" t="s">
        <v>362</v>
      </c>
    </row>
    <row r="275" spans="1:1" x14ac:dyDescent="0.25">
      <c r="A275" s="2" t="s">
        <v>378</v>
      </c>
    </row>
    <row r="276" spans="1:1" x14ac:dyDescent="0.25">
      <c r="A276" s="2" t="s">
        <v>364</v>
      </c>
    </row>
    <row r="278" spans="1:1" x14ac:dyDescent="0.25">
      <c r="A278" s="2" t="s">
        <v>357</v>
      </c>
    </row>
    <row r="279" spans="1:1" x14ac:dyDescent="0.25">
      <c r="A279" s="2" t="s">
        <v>358</v>
      </c>
    </row>
    <row r="280" spans="1:1" x14ac:dyDescent="0.25">
      <c r="A280" s="2" t="s">
        <v>359</v>
      </c>
    </row>
    <row r="281" spans="1:1" x14ac:dyDescent="0.25">
      <c r="A281" s="2" t="s">
        <v>360</v>
      </c>
    </row>
    <row r="282" spans="1:1" x14ac:dyDescent="0.25">
      <c r="A282" s="2" t="s">
        <v>337</v>
      </c>
    </row>
    <row r="283" spans="1:1" x14ac:dyDescent="0.25">
      <c r="A283" s="2" t="s">
        <v>361</v>
      </c>
    </row>
    <row r="284" spans="1:1" x14ac:dyDescent="0.25">
      <c r="A284" s="2" t="s">
        <v>362</v>
      </c>
    </row>
    <row r="285" spans="1:1" x14ac:dyDescent="0.25">
      <c r="A285" s="2" t="s">
        <v>379</v>
      </c>
    </row>
    <row r="286" spans="1:1" x14ac:dyDescent="0.25">
      <c r="A286" s="2" t="s">
        <v>364</v>
      </c>
    </row>
    <row r="288" spans="1:1" x14ac:dyDescent="0.25">
      <c r="A288" s="2" t="s">
        <v>357</v>
      </c>
    </row>
    <row r="289" spans="1:1" x14ac:dyDescent="0.25">
      <c r="A289" s="2" t="s">
        <v>358</v>
      </c>
    </row>
    <row r="290" spans="1:1" x14ac:dyDescent="0.25">
      <c r="A290" s="2" t="s">
        <v>359</v>
      </c>
    </row>
    <row r="291" spans="1:1" x14ac:dyDescent="0.25">
      <c r="A291" s="2" t="s">
        <v>360</v>
      </c>
    </row>
    <row r="292" spans="1:1" x14ac:dyDescent="0.25">
      <c r="A292" s="2" t="s">
        <v>337</v>
      </c>
    </row>
    <row r="293" spans="1:1" x14ac:dyDescent="0.25">
      <c r="A293" s="2" t="s">
        <v>361</v>
      </c>
    </row>
    <row r="294" spans="1:1" x14ac:dyDescent="0.25">
      <c r="A294" s="2" t="s">
        <v>362</v>
      </c>
    </row>
    <row r="295" spans="1:1" x14ac:dyDescent="0.25">
      <c r="A295" s="2" t="s">
        <v>380</v>
      </c>
    </row>
    <row r="296" spans="1:1" x14ac:dyDescent="0.25">
      <c r="A296" s="2" t="s">
        <v>364</v>
      </c>
    </row>
    <row r="298" spans="1:1" x14ac:dyDescent="0.25">
      <c r="A298" s="2" t="s">
        <v>357</v>
      </c>
    </row>
    <row r="299" spans="1:1" x14ac:dyDescent="0.25">
      <c r="A299" s="2" t="s">
        <v>358</v>
      </c>
    </row>
    <row r="300" spans="1:1" x14ac:dyDescent="0.25">
      <c r="A300" s="2" t="s">
        <v>359</v>
      </c>
    </row>
    <row r="301" spans="1:1" x14ac:dyDescent="0.25">
      <c r="A301" s="2" t="s">
        <v>360</v>
      </c>
    </row>
    <row r="302" spans="1:1" x14ac:dyDescent="0.25">
      <c r="A302" s="2" t="s">
        <v>337</v>
      </c>
    </row>
    <row r="303" spans="1:1" x14ac:dyDescent="0.25">
      <c r="A303" s="2" t="s">
        <v>361</v>
      </c>
    </row>
    <row r="304" spans="1:1" x14ac:dyDescent="0.25">
      <c r="A304" s="2" t="s">
        <v>362</v>
      </c>
    </row>
    <row r="305" spans="1:1" x14ac:dyDescent="0.25">
      <c r="A305" s="2" t="s">
        <v>381</v>
      </c>
    </row>
    <row r="306" spans="1:1" x14ac:dyDescent="0.25">
      <c r="A306" s="2" t="s">
        <v>364</v>
      </c>
    </row>
    <row r="308" spans="1:1" x14ac:dyDescent="0.25">
      <c r="A308" s="2" t="s">
        <v>357</v>
      </c>
    </row>
    <row r="309" spans="1:1" x14ac:dyDescent="0.25">
      <c r="A309" s="2" t="s">
        <v>358</v>
      </c>
    </row>
    <row r="310" spans="1:1" x14ac:dyDescent="0.25">
      <c r="A310" s="2" t="s">
        <v>359</v>
      </c>
    </row>
    <row r="311" spans="1:1" x14ac:dyDescent="0.25">
      <c r="A311" s="2" t="s">
        <v>360</v>
      </c>
    </row>
    <row r="312" spans="1:1" x14ac:dyDescent="0.25">
      <c r="A312" s="2" t="s">
        <v>337</v>
      </c>
    </row>
    <row r="313" spans="1:1" x14ac:dyDescent="0.25">
      <c r="A313" s="2" t="s">
        <v>361</v>
      </c>
    </row>
    <row r="314" spans="1:1" x14ac:dyDescent="0.25">
      <c r="A314" s="2" t="s">
        <v>362</v>
      </c>
    </row>
    <row r="315" spans="1:1" x14ac:dyDescent="0.25">
      <c r="A315" s="2" t="s">
        <v>382</v>
      </c>
    </row>
    <row r="316" spans="1:1" x14ac:dyDescent="0.25">
      <c r="A316" s="2" t="s">
        <v>364</v>
      </c>
    </row>
    <row r="318" spans="1:1" x14ac:dyDescent="0.25">
      <c r="A318" s="2" t="s">
        <v>357</v>
      </c>
    </row>
    <row r="319" spans="1:1" x14ac:dyDescent="0.25">
      <c r="A319" s="2" t="s">
        <v>358</v>
      </c>
    </row>
    <row r="320" spans="1:1" x14ac:dyDescent="0.25">
      <c r="A320" s="2" t="s">
        <v>359</v>
      </c>
    </row>
    <row r="321" spans="1:1" x14ac:dyDescent="0.25">
      <c r="A321" s="2" t="s">
        <v>360</v>
      </c>
    </row>
    <row r="322" spans="1:1" x14ac:dyDescent="0.25">
      <c r="A322" s="2" t="s">
        <v>337</v>
      </c>
    </row>
    <row r="323" spans="1:1" x14ac:dyDescent="0.25">
      <c r="A323" s="2" t="s">
        <v>361</v>
      </c>
    </row>
    <row r="324" spans="1:1" x14ac:dyDescent="0.25">
      <c r="A324" s="2" t="s">
        <v>362</v>
      </c>
    </row>
    <row r="325" spans="1:1" x14ac:dyDescent="0.25">
      <c r="A325" s="2" t="s">
        <v>383</v>
      </c>
    </row>
    <row r="326" spans="1:1" x14ac:dyDescent="0.25">
      <c r="A326" s="2" t="s">
        <v>364</v>
      </c>
    </row>
    <row r="328" spans="1:1" x14ac:dyDescent="0.25">
      <c r="A328" s="2" t="s">
        <v>357</v>
      </c>
    </row>
    <row r="329" spans="1:1" x14ac:dyDescent="0.25">
      <c r="A329" s="2" t="s">
        <v>358</v>
      </c>
    </row>
    <row r="330" spans="1:1" x14ac:dyDescent="0.25">
      <c r="A330" s="2" t="s">
        <v>359</v>
      </c>
    </row>
    <row r="331" spans="1:1" x14ac:dyDescent="0.25">
      <c r="A331" s="2" t="s">
        <v>360</v>
      </c>
    </row>
    <row r="332" spans="1:1" x14ac:dyDescent="0.25">
      <c r="A332" s="2" t="s">
        <v>337</v>
      </c>
    </row>
    <row r="333" spans="1:1" x14ac:dyDescent="0.25">
      <c r="A333" s="2" t="s">
        <v>384</v>
      </c>
    </row>
    <row r="334" spans="1:1" x14ac:dyDescent="0.25">
      <c r="A334" s="2" t="s">
        <v>362</v>
      </c>
    </row>
    <row r="335" spans="1:1" x14ac:dyDescent="0.25">
      <c r="A335" s="2" t="s">
        <v>363</v>
      </c>
    </row>
    <row r="336" spans="1:1" x14ac:dyDescent="0.25">
      <c r="A336" s="2" t="s">
        <v>385</v>
      </c>
    </row>
    <row r="338" spans="1:1" x14ac:dyDescent="0.25">
      <c r="A338" s="2" t="s">
        <v>357</v>
      </c>
    </row>
    <row r="339" spans="1:1" x14ac:dyDescent="0.25">
      <c r="A339" s="2" t="s">
        <v>358</v>
      </c>
    </row>
    <row r="340" spans="1:1" x14ac:dyDescent="0.25">
      <c r="A340" s="2" t="s">
        <v>359</v>
      </c>
    </row>
    <row r="341" spans="1:1" x14ac:dyDescent="0.25">
      <c r="A341" s="2" t="s">
        <v>360</v>
      </c>
    </row>
    <row r="342" spans="1:1" x14ac:dyDescent="0.25">
      <c r="A342" s="2" t="s">
        <v>337</v>
      </c>
    </row>
    <row r="343" spans="1:1" x14ac:dyDescent="0.25">
      <c r="A343" s="2" t="s">
        <v>384</v>
      </c>
    </row>
    <row r="344" spans="1:1" x14ac:dyDescent="0.25">
      <c r="A344" s="2" t="s">
        <v>362</v>
      </c>
    </row>
    <row r="345" spans="1:1" x14ac:dyDescent="0.25">
      <c r="A345" s="2" t="s">
        <v>365</v>
      </c>
    </row>
    <row r="346" spans="1:1" x14ac:dyDescent="0.25">
      <c r="A346" s="2" t="s">
        <v>385</v>
      </c>
    </row>
    <row r="348" spans="1:1" x14ac:dyDescent="0.25">
      <c r="A348" s="2" t="s">
        <v>357</v>
      </c>
    </row>
    <row r="349" spans="1:1" x14ac:dyDescent="0.25">
      <c r="A349" s="2" t="s">
        <v>358</v>
      </c>
    </row>
    <row r="350" spans="1:1" x14ac:dyDescent="0.25">
      <c r="A350" s="2" t="s">
        <v>359</v>
      </c>
    </row>
    <row r="351" spans="1:1" x14ac:dyDescent="0.25">
      <c r="A351" s="2" t="s">
        <v>360</v>
      </c>
    </row>
    <row r="352" spans="1:1" x14ac:dyDescent="0.25">
      <c r="A352" s="2" t="s">
        <v>337</v>
      </c>
    </row>
    <row r="353" spans="1:1" x14ac:dyDescent="0.25">
      <c r="A353" s="2" t="s">
        <v>384</v>
      </c>
    </row>
    <row r="354" spans="1:1" x14ac:dyDescent="0.25">
      <c r="A354" s="2" t="s">
        <v>362</v>
      </c>
    </row>
    <row r="355" spans="1:1" x14ac:dyDescent="0.25">
      <c r="A355" s="2" t="s">
        <v>366</v>
      </c>
    </row>
    <row r="356" spans="1:1" x14ac:dyDescent="0.25">
      <c r="A356" s="2" t="s">
        <v>385</v>
      </c>
    </row>
    <row r="358" spans="1:1" x14ac:dyDescent="0.25">
      <c r="A358" s="2" t="s">
        <v>357</v>
      </c>
    </row>
    <row r="359" spans="1:1" x14ac:dyDescent="0.25">
      <c r="A359" s="2" t="s">
        <v>358</v>
      </c>
    </row>
    <row r="360" spans="1:1" x14ac:dyDescent="0.25">
      <c r="A360" s="2" t="s">
        <v>359</v>
      </c>
    </row>
    <row r="361" spans="1:1" x14ac:dyDescent="0.25">
      <c r="A361" s="2" t="s">
        <v>360</v>
      </c>
    </row>
    <row r="362" spans="1:1" x14ac:dyDescent="0.25">
      <c r="A362" s="2" t="s">
        <v>337</v>
      </c>
    </row>
    <row r="363" spans="1:1" x14ac:dyDescent="0.25">
      <c r="A363" s="2" t="s">
        <v>384</v>
      </c>
    </row>
    <row r="364" spans="1:1" x14ac:dyDescent="0.25">
      <c r="A364" s="2" t="s">
        <v>362</v>
      </c>
    </row>
    <row r="365" spans="1:1" x14ac:dyDescent="0.25">
      <c r="A365" s="2" t="s">
        <v>367</v>
      </c>
    </row>
    <row r="366" spans="1:1" x14ac:dyDescent="0.25">
      <c r="A366" s="2" t="s">
        <v>385</v>
      </c>
    </row>
    <row r="368" spans="1:1" x14ac:dyDescent="0.25">
      <c r="A368" s="2" t="s">
        <v>357</v>
      </c>
    </row>
    <row r="369" spans="1:1" x14ac:dyDescent="0.25">
      <c r="A369" s="2" t="s">
        <v>358</v>
      </c>
    </row>
    <row r="370" spans="1:1" x14ac:dyDescent="0.25">
      <c r="A370" s="2" t="s">
        <v>359</v>
      </c>
    </row>
    <row r="371" spans="1:1" x14ac:dyDescent="0.25">
      <c r="A371" s="2" t="s">
        <v>360</v>
      </c>
    </row>
    <row r="372" spans="1:1" x14ac:dyDescent="0.25">
      <c r="A372" s="2" t="s">
        <v>337</v>
      </c>
    </row>
    <row r="373" spans="1:1" x14ac:dyDescent="0.25">
      <c r="A373" s="2" t="s">
        <v>384</v>
      </c>
    </row>
    <row r="374" spans="1:1" x14ac:dyDescent="0.25">
      <c r="A374" s="2" t="s">
        <v>362</v>
      </c>
    </row>
    <row r="375" spans="1:1" x14ac:dyDescent="0.25">
      <c r="A375" s="2" t="s">
        <v>368</v>
      </c>
    </row>
    <row r="376" spans="1:1" x14ac:dyDescent="0.25">
      <c r="A376" s="2" t="s">
        <v>385</v>
      </c>
    </row>
    <row r="378" spans="1:1" x14ac:dyDescent="0.25">
      <c r="A378" s="2" t="s">
        <v>357</v>
      </c>
    </row>
    <row r="379" spans="1:1" x14ac:dyDescent="0.25">
      <c r="A379" s="2" t="s">
        <v>358</v>
      </c>
    </row>
    <row r="380" spans="1:1" x14ac:dyDescent="0.25">
      <c r="A380" s="2" t="s">
        <v>359</v>
      </c>
    </row>
    <row r="381" spans="1:1" x14ac:dyDescent="0.25">
      <c r="A381" s="2" t="s">
        <v>360</v>
      </c>
    </row>
    <row r="382" spans="1:1" x14ac:dyDescent="0.25">
      <c r="A382" s="2" t="s">
        <v>337</v>
      </c>
    </row>
    <row r="383" spans="1:1" x14ac:dyDescent="0.25">
      <c r="A383" s="2" t="s">
        <v>384</v>
      </c>
    </row>
    <row r="384" spans="1:1" x14ac:dyDescent="0.25">
      <c r="A384" s="2" t="s">
        <v>362</v>
      </c>
    </row>
    <row r="385" spans="1:1" x14ac:dyDescent="0.25">
      <c r="A385" s="2" t="s">
        <v>369</v>
      </c>
    </row>
    <row r="386" spans="1:1" x14ac:dyDescent="0.25">
      <c r="A386" s="2" t="s">
        <v>385</v>
      </c>
    </row>
    <row r="388" spans="1:1" x14ac:dyDescent="0.25">
      <c r="A388" s="2" t="s">
        <v>357</v>
      </c>
    </row>
    <row r="389" spans="1:1" x14ac:dyDescent="0.25">
      <c r="A389" s="2" t="s">
        <v>358</v>
      </c>
    </row>
    <row r="390" spans="1:1" x14ac:dyDescent="0.25">
      <c r="A390" s="2" t="s">
        <v>359</v>
      </c>
    </row>
    <row r="391" spans="1:1" x14ac:dyDescent="0.25">
      <c r="A391" s="2" t="s">
        <v>360</v>
      </c>
    </row>
    <row r="392" spans="1:1" x14ac:dyDescent="0.25">
      <c r="A392" s="2" t="s">
        <v>337</v>
      </c>
    </row>
    <row r="393" spans="1:1" x14ac:dyDescent="0.25">
      <c r="A393" s="2" t="s">
        <v>384</v>
      </c>
    </row>
    <row r="394" spans="1:1" x14ac:dyDescent="0.25">
      <c r="A394" s="2" t="s">
        <v>362</v>
      </c>
    </row>
    <row r="395" spans="1:1" x14ac:dyDescent="0.25">
      <c r="A395" s="2" t="s">
        <v>370</v>
      </c>
    </row>
    <row r="396" spans="1:1" x14ac:dyDescent="0.25">
      <c r="A396" s="2" t="s">
        <v>385</v>
      </c>
    </row>
    <row r="398" spans="1:1" x14ac:dyDescent="0.25">
      <c r="A398" s="2" t="s">
        <v>357</v>
      </c>
    </row>
    <row r="399" spans="1:1" x14ac:dyDescent="0.25">
      <c r="A399" s="2" t="s">
        <v>358</v>
      </c>
    </row>
    <row r="400" spans="1:1" x14ac:dyDescent="0.25">
      <c r="A400" s="2" t="s">
        <v>359</v>
      </c>
    </row>
    <row r="401" spans="1:1" x14ac:dyDescent="0.25">
      <c r="A401" s="2" t="s">
        <v>360</v>
      </c>
    </row>
    <row r="402" spans="1:1" x14ac:dyDescent="0.25">
      <c r="A402" s="2" t="s">
        <v>337</v>
      </c>
    </row>
    <row r="403" spans="1:1" x14ac:dyDescent="0.25">
      <c r="A403" s="2" t="s">
        <v>384</v>
      </c>
    </row>
    <row r="404" spans="1:1" x14ac:dyDescent="0.25">
      <c r="A404" s="2" t="s">
        <v>362</v>
      </c>
    </row>
    <row r="405" spans="1:1" x14ac:dyDescent="0.25">
      <c r="A405" s="2" t="s">
        <v>371</v>
      </c>
    </row>
    <row r="406" spans="1:1" x14ac:dyDescent="0.25">
      <c r="A406" s="2" t="s">
        <v>385</v>
      </c>
    </row>
    <row r="408" spans="1:1" x14ac:dyDescent="0.25">
      <c r="A408" s="2" t="s">
        <v>357</v>
      </c>
    </row>
    <row r="409" spans="1:1" x14ac:dyDescent="0.25">
      <c r="A409" s="2" t="s">
        <v>358</v>
      </c>
    </row>
    <row r="410" spans="1:1" x14ac:dyDescent="0.25">
      <c r="A410" s="2" t="s">
        <v>359</v>
      </c>
    </row>
    <row r="411" spans="1:1" x14ac:dyDescent="0.25">
      <c r="A411" s="2" t="s">
        <v>360</v>
      </c>
    </row>
    <row r="412" spans="1:1" x14ac:dyDescent="0.25">
      <c r="A412" s="2" t="s">
        <v>337</v>
      </c>
    </row>
    <row r="413" spans="1:1" x14ac:dyDescent="0.25">
      <c r="A413" s="2" t="s">
        <v>384</v>
      </c>
    </row>
    <row r="414" spans="1:1" x14ac:dyDescent="0.25">
      <c r="A414" s="2" t="s">
        <v>362</v>
      </c>
    </row>
    <row r="415" spans="1:1" x14ac:dyDescent="0.25">
      <c r="A415" s="2" t="s">
        <v>372</v>
      </c>
    </row>
    <row r="416" spans="1:1" x14ac:dyDescent="0.25">
      <c r="A416" s="2" t="s">
        <v>385</v>
      </c>
    </row>
    <row r="418" spans="1:1" x14ac:dyDescent="0.25">
      <c r="A418" s="2" t="s">
        <v>357</v>
      </c>
    </row>
    <row r="419" spans="1:1" x14ac:dyDescent="0.25">
      <c r="A419" s="2" t="s">
        <v>358</v>
      </c>
    </row>
    <row r="420" spans="1:1" x14ac:dyDescent="0.25">
      <c r="A420" s="2" t="s">
        <v>359</v>
      </c>
    </row>
    <row r="421" spans="1:1" x14ac:dyDescent="0.25">
      <c r="A421" s="2" t="s">
        <v>360</v>
      </c>
    </row>
    <row r="422" spans="1:1" x14ac:dyDescent="0.25">
      <c r="A422" s="2" t="s">
        <v>337</v>
      </c>
    </row>
    <row r="423" spans="1:1" x14ac:dyDescent="0.25">
      <c r="A423" s="2" t="s">
        <v>384</v>
      </c>
    </row>
    <row r="424" spans="1:1" x14ac:dyDescent="0.25">
      <c r="A424" s="2" t="s">
        <v>362</v>
      </c>
    </row>
    <row r="425" spans="1:1" x14ac:dyDescent="0.25">
      <c r="A425" s="2" t="s">
        <v>373</v>
      </c>
    </row>
    <row r="426" spans="1:1" x14ac:dyDescent="0.25">
      <c r="A426" s="2" t="s">
        <v>385</v>
      </c>
    </row>
    <row r="428" spans="1:1" x14ac:dyDescent="0.25">
      <c r="A428" s="2" t="s">
        <v>357</v>
      </c>
    </row>
    <row r="429" spans="1:1" x14ac:dyDescent="0.25">
      <c r="A429" s="2" t="s">
        <v>358</v>
      </c>
    </row>
    <row r="430" spans="1:1" x14ac:dyDescent="0.25">
      <c r="A430" s="2" t="s">
        <v>359</v>
      </c>
    </row>
    <row r="431" spans="1:1" x14ac:dyDescent="0.25">
      <c r="A431" s="2" t="s">
        <v>360</v>
      </c>
    </row>
    <row r="432" spans="1:1" x14ac:dyDescent="0.25">
      <c r="A432" s="2" t="s">
        <v>337</v>
      </c>
    </row>
    <row r="433" spans="1:1" x14ac:dyDescent="0.25">
      <c r="A433" s="2" t="s">
        <v>384</v>
      </c>
    </row>
    <row r="434" spans="1:1" x14ac:dyDescent="0.25">
      <c r="A434" s="2" t="s">
        <v>362</v>
      </c>
    </row>
    <row r="435" spans="1:1" x14ac:dyDescent="0.25">
      <c r="A435" s="2" t="s">
        <v>374</v>
      </c>
    </row>
    <row r="436" spans="1:1" x14ac:dyDescent="0.25">
      <c r="A436" s="2" t="s">
        <v>385</v>
      </c>
    </row>
    <row r="438" spans="1:1" x14ac:dyDescent="0.25">
      <c r="A438" s="2" t="s">
        <v>357</v>
      </c>
    </row>
    <row r="439" spans="1:1" x14ac:dyDescent="0.25">
      <c r="A439" s="2" t="s">
        <v>358</v>
      </c>
    </row>
    <row r="440" spans="1:1" x14ac:dyDescent="0.25">
      <c r="A440" s="2" t="s">
        <v>359</v>
      </c>
    </row>
    <row r="441" spans="1:1" x14ac:dyDescent="0.25">
      <c r="A441" s="2" t="s">
        <v>360</v>
      </c>
    </row>
    <row r="442" spans="1:1" x14ac:dyDescent="0.25">
      <c r="A442" s="2" t="s">
        <v>337</v>
      </c>
    </row>
    <row r="443" spans="1:1" x14ac:dyDescent="0.25">
      <c r="A443" s="2" t="s">
        <v>384</v>
      </c>
    </row>
    <row r="444" spans="1:1" x14ac:dyDescent="0.25">
      <c r="A444" s="2" t="s">
        <v>362</v>
      </c>
    </row>
    <row r="445" spans="1:1" x14ac:dyDescent="0.25">
      <c r="A445" s="2" t="s">
        <v>375</v>
      </c>
    </row>
    <row r="446" spans="1:1" x14ac:dyDescent="0.25">
      <c r="A446" s="2" t="s">
        <v>385</v>
      </c>
    </row>
    <row r="448" spans="1:1" x14ac:dyDescent="0.25">
      <c r="A448" s="2" t="s">
        <v>357</v>
      </c>
    </row>
    <row r="449" spans="1:1" x14ac:dyDescent="0.25">
      <c r="A449" s="2" t="s">
        <v>358</v>
      </c>
    </row>
    <row r="450" spans="1:1" x14ac:dyDescent="0.25">
      <c r="A450" s="2" t="s">
        <v>359</v>
      </c>
    </row>
    <row r="451" spans="1:1" x14ac:dyDescent="0.25">
      <c r="A451" s="2" t="s">
        <v>360</v>
      </c>
    </row>
    <row r="452" spans="1:1" x14ac:dyDescent="0.25">
      <c r="A452" s="2" t="s">
        <v>337</v>
      </c>
    </row>
    <row r="453" spans="1:1" x14ac:dyDescent="0.25">
      <c r="A453" s="2" t="s">
        <v>384</v>
      </c>
    </row>
    <row r="454" spans="1:1" x14ac:dyDescent="0.25">
      <c r="A454" s="2" t="s">
        <v>362</v>
      </c>
    </row>
    <row r="455" spans="1:1" x14ac:dyDescent="0.25">
      <c r="A455" s="2" t="s">
        <v>376</v>
      </c>
    </row>
    <row r="456" spans="1:1" x14ac:dyDescent="0.25">
      <c r="A456" s="2" t="s">
        <v>385</v>
      </c>
    </row>
    <row r="458" spans="1:1" x14ac:dyDescent="0.25">
      <c r="A458" s="2" t="s">
        <v>357</v>
      </c>
    </row>
    <row r="459" spans="1:1" x14ac:dyDescent="0.25">
      <c r="A459" s="2" t="s">
        <v>358</v>
      </c>
    </row>
    <row r="460" spans="1:1" x14ac:dyDescent="0.25">
      <c r="A460" s="2" t="s">
        <v>359</v>
      </c>
    </row>
    <row r="461" spans="1:1" x14ac:dyDescent="0.25">
      <c r="A461" s="2" t="s">
        <v>360</v>
      </c>
    </row>
    <row r="462" spans="1:1" x14ac:dyDescent="0.25">
      <c r="A462" s="2" t="s">
        <v>337</v>
      </c>
    </row>
    <row r="463" spans="1:1" x14ac:dyDescent="0.25">
      <c r="A463" s="2" t="s">
        <v>384</v>
      </c>
    </row>
    <row r="464" spans="1:1" x14ac:dyDescent="0.25">
      <c r="A464" s="2" t="s">
        <v>362</v>
      </c>
    </row>
    <row r="465" spans="1:1" x14ac:dyDescent="0.25">
      <c r="A465" s="2" t="s">
        <v>377</v>
      </c>
    </row>
    <row r="466" spans="1:1" x14ac:dyDescent="0.25">
      <c r="A466" s="2" t="s">
        <v>385</v>
      </c>
    </row>
    <row r="468" spans="1:1" x14ac:dyDescent="0.25">
      <c r="A468" s="2" t="s">
        <v>357</v>
      </c>
    </row>
    <row r="469" spans="1:1" x14ac:dyDescent="0.25">
      <c r="A469" s="2" t="s">
        <v>358</v>
      </c>
    </row>
    <row r="470" spans="1:1" x14ac:dyDescent="0.25">
      <c r="A470" s="2" t="s">
        <v>359</v>
      </c>
    </row>
    <row r="471" spans="1:1" x14ac:dyDescent="0.25">
      <c r="A471" s="2" t="s">
        <v>360</v>
      </c>
    </row>
    <row r="472" spans="1:1" x14ac:dyDescent="0.25">
      <c r="A472" s="2" t="s">
        <v>337</v>
      </c>
    </row>
    <row r="473" spans="1:1" x14ac:dyDescent="0.25">
      <c r="A473" s="2" t="s">
        <v>384</v>
      </c>
    </row>
    <row r="474" spans="1:1" x14ac:dyDescent="0.25">
      <c r="A474" s="2" t="s">
        <v>362</v>
      </c>
    </row>
    <row r="475" spans="1:1" x14ac:dyDescent="0.25">
      <c r="A475" s="2" t="s">
        <v>378</v>
      </c>
    </row>
    <row r="476" spans="1:1" x14ac:dyDescent="0.25">
      <c r="A476" s="2" t="s">
        <v>385</v>
      </c>
    </row>
    <row r="478" spans="1:1" x14ac:dyDescent="0.25">
      <c r="A478" s="2" t="s">
        <v>357</v>
      </c>
    </row>
    <row r="479" spans="1:1" x14ac:dyDescent="0.25">
      <c r="A479" s="2" t="s">
        <v>358</v>
      </c>
    </row>
    <row r="480" spans="1:1" x14ac:dyDescent="0.25">
      <c r="A480" s="2" t="s">
        <v>359</v>
      </c>
    </row>
    <row r="481" spans="1:1" x14ac:dyDescent="0.25">
      <c r="A481" s="2" t="s">
        <v>360</v>
      </c>
    </row>
    <row r="482" spans="1:1" x14ac:dyDescent="0.25">
      <c r="A482" s="2" t="s">
        <v>337</v>
      </c>
    </row>
    <row r="483" spans="1:1" x14ac:dyDescent="0.25">
      <c r="A483" s="2" t="s">
        <v>384</v>
      </c>
    </row>
    <row r="484" spans="1:1" x14ac:dyDescent="0.25">
      <c r="A484" s="2" t="s">
        <v>362</v>
      </c>
    </row>
    <row r="485" spans="1:1" x14ac:dyDescent="0.25">
      <c r="A485" s="2" t="s">
        <v>379</v>
      </c>
    </row>
    <row r="486" spans="1:1" x14ac:dyDescent="0.25">
      <c r="A486" s="2" t="s">
        <v>385</v>
      </c>
    </row>
    <row r="488" spans="1:1" x14ac:dyDescent="0.25">
      <c r="A488" s="2" t="s">
        <v>357</v>
      </c>
    </row>
    <row r="489" spans="1:1" x14ac:dyDescent="0.25">
      <c r="A489" s="2" t="s">
        <v>358</v>
      </c>
    </row>
    <row r="490" spans="1:1" x14ac:dyDescent="0.25">
      <c r="A490" s="2" t="s">
        <v>359</v>
      </c>
    </row>
    <row r="491" spans="1:1" x14ac:dyDescent="0.25">
      <c r="A491" s="2" t="s">
        <v>360</v>
      </c>
    </row>
    <row r="492" spans="1:1" x14ac:dyDescent="0.25">
      <c r="A492" s="2" t="s">
        <v>337</v>
      </c>
    </row>
    <row r="493" spans="1:1" x14ac:dyDescent="0.25">
      <c r="A493" s="2" t="s">
        <v>384</v>
      </c>
    </row>
    <row r="494" spans="1:1" x14ac:dyDescent="0.25">
      <c r="A494" s="2" t="s">
        <v>362</v>
      </c>
    </row>
    <row r="495" spans="1:1" x14ac:dyDescent="0.25">
      <c r="A495" s="2" t="s">
        <v>380</v>
      </c>
    </row>
    <row r="496" spans="1:1" x14ac:dyDescent="0.25">
      <c r="A496" s="2" t="s">
        <v>385</v>
      </c>
    </row>
    <row r="498" spans="1:1" x14ac:dyDescent="0.25">
      <c r="A498" s="2" t="s">
        <v>357</v>
      </c>
    </row>
    <row r="499" spans="1:1" x14ac:dyDescent="0.25">
      <c r="A499" s="2" t="s">
        <v>358</v>
      </c>
    </row>
    <row r="500" spans="1:1" x14ac:dyDescent="0.25">
      <c r="A500" s="2" t="s">
        <v>359</v>
      </c>
    </row>
    <row r="501" spans="1:1" x14ac:dyDescent="0.25">
      <c r="A501" s="2" t="s">
        <v>360</v>
      </c>
    </row>
    <row r="502" spans="1:1" x14ac:dyDescent="0.25">
      <c r="A502" s="2" t="s">
        <v>337</v>
      </c>
    </row>
    <row r="503" spans="1:1" x14ac:dyDescent="0.25">
      <c r="A503" s="2" t="s">
        <v>384</v>
      </c>
    </row>
    <row r="504" spans="1:1" x14ac:dyDescent="0.25">
      <c r="A504" s="2" t="s">
        <v>362</v>
      </c>
    </row>
    <row r="505" spans="1:1" x14ac:dyDescent="0.25">
      <c r="A505" s="2" t="s">
        <v>381</v>
      </c>
    </row>
    <row r="506" spans="1:1" x14ac:dyDescent="0.25">
      <c r="A506" s="2" t="s">
        <v>385</v>
      </c>
    </row>
    <row r="508" spans="1:1" x14ac:dyDescent="0.25">
      <c r="A508" s="2" t="s">
        <v>357</v>
      </c>
    </row>
    <row r="509" spans="1:1" x14ac:dyDescent="0.25">
      <c r="A509" s="2" t="s">
        <v>358</v>
      </c>
    </row>
    <row r="510" spans="1:1" x14ac:dyDescent="0.25">
      <c r="A510" s="2" t="s">
        <v>359</v>
      </c>
    </row>
    <row r="511" spans="1:1" x14ac:dyDescent="0.25">
      <c r="A511" s="2" t="s">
        <v>360</v>
      </c>
    </row>
    <row r="512" spans="1:1" x14ac:dyDescent="0.25">
      <c r="A512" s="2" t="s">
        <v>337</v>
      </c>
    </row>
    <row r="513" spans="1:1" x14ac:dyDescent="0.25">
      <c r="A513" s="2" t="s">
        <v>384</v>
      </c>
    </row>
    <row r="514" spans="1:1" x14ac:dyDescent="0.25">
      <c r="A514" s="2" t="s">
        <v>362</v>
      </c>
    </row>
    <row r="515" spans="1:1" x14ac:dyDescent="0.25">
      <c r="A515" s="2" t="s">
        <v>382</v>
      </c>
    </row>
    <row r="516" spans="1:1" x14ac:dyDescent="0.25">
      <c r="A516" s="2" t="s">
        <v>385</v>
      </c>
    </row>
    <row r="518" spans="1:1" x14ac:dyDescent="0.25">
      <c r="A518" s="2" t="s">
        <v>357</v>
      </c>
    </row>
    <row r="519" spans="1:1" x14ac:dyDescent="0.25">
      <c r="A519" s="2" t="s">
        <v>358</v>
      </c>
    </row>
    <row r="520" spans="1:1" x14ac:dyDescent="0.25">
      <c r="A520" s="2" t="s">
        <v>359</v>
      </c>
    </row>
    <row r="521" spans="1:1" x14ac:dyDescent="0.25">
      <c r="A521" s="2" t="s">
        <v>360</v>
      </c>
    </row>
    <row r="522" spans="1:1" x14ac:dyDescent="0.25">
      <c r="A522" s="2" t="s">
        <v>337</v>
      </c>
    </row>
    <row r="523" spans="1:1" x14ac:dyDescent="0.25">
      <c r="A523" s="2" t="s">
        <v>384</v>
      </c>
    </row>
    <row r="524" spans="1:1" x14ac:dyDescent="0.25">
      <c r="A524" s="2" t="s">
        <v>362</v>
      </c>
    </row>
    <row r="525" spans="1:1" x14ac:dyDescent="0.25">
      <c r="A525" s="2" t="s">
        <v>383</v>
      </c>
    </row>
    <row r="526" spans="1:1" x14ac:dyDescent="0.25">
      <c r="A526" s="2" t="s">
        <v>385</v>
      </c>
    </row>
    <row r="528" spans="1:1" x14ac:dyDescent="0.25">
      <c r="A528" s="2" t="s">
        <v>357</v>
      </c>
    </row>
    <row r="529" spans="1:1" x14ac:dyDescent="0.25">
      <c r="A529" s="2" t="s">
        <v>358</v>
      </c>
    </row>
    <row r="530" spans="1:1" x14ac:dyDescent="0.25">
      <c r="A530" s="2" t="s">
        <v>359</v>
      </c>
    </row>
    <row r="531" spans="1:1" x14ac:dyDescent="0.25">
      <c r="A531" s="2" t="s">
        <v>360</v>
      </c>
    </row>
    <row r="532" spans="1:1" x14ac:dyDescent="0.25">
      <c r="A532" s="2" t="s">
        <v>337</v>
      </c>
    </row>
    <row r="533" spans="1:1" x14ac:dyDescent="0.25">
      <c r="A533" s="2" t="s">
        <v>386</v>
      </c>
    </row>
    <row r="534" spans="1:1" x14ac:dyDescent="0.25">
      <c r="A534" s="2" t="s">
        <v>362</v>
      </c>
    </row>
    <row r="535" spans="1:1" x14ac:dyDescent="0.25">
      <c r="A535" s="2" t="s">
        <v>363</v>
      </c>
    </row>
    <row r="536" spans="1:1" x14ac:dyDescent="0.25">
      <c r="A536" s="2" t="s">
        <v>385</v>
      </c>
    </row>
    <row r="538" spans="1:1" x14ac:dyDescent="0.25">
      <c r="A538" s="2" t="s">
        <v>357</v>
      </c>
    </row>
    <row r="539" spans="1:1" x14ac:dyDescent="0.25">
      <c r="A539" s="2" t="s">
        <v>358</v>
      </c>
    </row>
    <row r="540" spans="1:1" x14ac:dyDescent="0.25">
      <c r="A540" s="2" t="s">
        <v>359</v>
      </c>
    </row>
    <row r="541" spans="1:1" x14ac:dyDescent="0.25">
      <c r="A541" s="2" t="s">
        <v>360</v>
      </c>
    </row>
    <row r="542" spans="1:1" x14ac:dyDescent="0.25">
      <c r="A542" s="2" t="s">
        <v>337</v>
      </c>
    </row>
    <row r="543" spans="1:1" x14ac:dyDescent="0.25">
      <c r="A543" s="2" t="s">
        <v>386</v>
      </c>
    </row>
    <row r="544" spans="1:1" x14ac:dyDescent="0.25">
      <c r="A544" s="2" t="s">
        <v>362</v>
      </c>
    </row>
    <row r="545" spans="1:1" x14ac:dyDescent="0.25">
      <c r="A545" s="2" t="s">
        <v>365</v>
      </c>
    </row>
    <row r="546" spans="1:1" x14ac:dyDescent="0.25">
      <c r="A546" s="2" t="s">
        <v>385</v>
      </c>
    </row>
    <row r="548" spans="1:1" x14ac:dyDescent="0.25">
      <c r="A548" s="2" t="s">
        <v>357</v>
      </c>
    </row>
    <row r="549" spans="1:1" x14ac:dyDescent="0.25">
      <c r="A549" s="2" t="s">
        <v>358</v>
      </c>
    </row>
    <row r="550" spans="1:1" x14ac:dyDescent="0.25">
      <c r="A550" s="2" t="s">
        <v>359</v>
      </c>
    </row>
    <row r="551" spans="1:1" x14ac:dyDescent="0.25">
      <c r="A551" s="2" t="s">
        <v>360</v>
      </c>
    </row>
    <row r="552" spans="1:1" x14ac:dyDescent="0.25">
      <c r="A552" s="2" t="s">
        <v>337</v>
      </c>
    </row>
    <row r="553" spans="1:1" x14ac:dyDescent="0.25">
      <c r="A553" s="2" t="s">
        <v>386</v>
      </c>
    </row>
    <row r="554" spans="1:1" x14ac:dyDescent="0.25">
      <c r="A554" s="2" t="s">
        <v>362</v>
      </c>
    </row>
    <row r="555" spans="1:1" x14ac:dyDescent="0.25">
      <c r="A555" s="2" t="s">
        <v>366</v>
      </c>
    </row>
    <row r="556" spans="1:1" x14ac:dyDescent="0.25">
      <c r="A556" s="2" t="s">
        <v>385</v>
      </c>
    </row>
    <row r="558" spans="1:1" x14ac:dyDescent="0.25">
      <c r="A558" s="2" t="s">
        <v>357</v>
      </c>
    </row>
    <row r="559" spans="1:1" x14ac:dyDescent="0.25">
      <c r="A559" s="2" t="s">
        <v>358</v>
      </c>
    </row>
    <row r="560" spans="1:1" x14ac:dyDescent="0.25">
      <c r="A560" s="2" t="s">
        <v>359</v>
      </c>
    </row>
    <row r="561" spans="1:1" x14ac:dyDescent="0.25">
      <c r="A561" s="2" t="s">
        <v>360</v>
      </c>
    </row>
    <row r="562" spans="1:1" x14ac:dyDescent="0.25">
      <c r="A562" s="2" t="s">
        <v>337</v>
      </c>
    </row>
    <row r="563" spans="1:1" x14ac:dyDescent="0.25">
      <c r="A563" s="2" t="s">
        <v>386</v>
      </c>
    </row>
    <row r="564" spans="1:1" x14ac:dyDescent="0.25">
      <c r="A564" s="2" t="s">
        <v>362</v>
      </c>
    </row>
    <row r="565" spans="1:1" x14ac:dyDescent="0.25">
      <c r="A565" s="2" t="s">
        <v>367</v>
      </c>
    </row>
    <row r="566" spans="1:1" x14ac:dyDescent="0.25">
      <c r="A566" s="2" t="s">
        <v>385</v>
      </c>
    </row>
    <row r="568" spans="1:1" x14ac:dyDescent="0.25">
      <c r="A568" s="2" t="s">
        <v>357</v>
      </c>
    </row>
    <row r="569" spans="1:1" x14ac:dyDescent="0.25">
      <c r="A569" s="2" t="s">
        <v>358</v>
      </c>
    </row>
    <row r="570" spans="1:1" x14ac:dyDescent="0.25">
      <c r="A570" s="2" t="s">
        <v>359</v>
      </c>
    </row>
    <row r="571" spans="1:1" x14ac:dyDescent="0.25">
      <c r="A571" s="2" t="s">
        <v>360</v>
      </c>
    </row>
    <row r="572" spans="1:1" x14ac:dyDescent="0.25">
      <c r="A572" s="2" t="s">
        <v>337</v>
      </c>
    </row>
    <row r="573" spans="1:1" x14ac:dyDescent="0.25">
      <c r="A573" s="2" t="s">
        <v>386</v>
      </c>
    </row>
    <row r="574" spans="1:1" x14ac:dyDescent="0.25">
      <c r="A574" s="2" t="s">
        <v>362</v>
      </c>
    </row>
    <row r="575" spans="1:1" x14ac:dyDescent="0.25">
      <c r="A575" s="2" t="s">
        <v>368</v>
      </c>
    </row>
    <row r="576" spans="1:1" x14ac:dyDescent="0.25">
      <c r="A576" s="2" t="s">
        <v>385</v>
      </c>
    </row>
    <row r="578" spans="1:1" x14ac:dyDescent="0.25">
      <c r="A578" s="2" t="s">
        <v>357</v>
      </c>
    </row>
    <row r="579" spans="1:1" x14ac:dyDescent="0.25">
      <c r="A579" s="2" t="s">
        <v>358</v>
      </c>
    </row>
    <row r="580" spans="1:1" x14ac:dyDescent="0.25">
      <c r="A580" s="2" t="s">
        <v>359</v>
      </c>
    </row>
    <row r="581" spans="1:1" x14ac:dyDescent="0.25">
      <c r="A581" s="2" t="s">
        <v>360</v>
      </c>
    </row>
    <row r="582" spans="1:1" x14ac:dyDescent="0.25">
      <c r="A582" s="2" t="s">
        <v>337</v>
      </c>
    </row>
    <row r="583" spans="1:1" x14ac:dyDescent="0.25">
      <c r="A583" s="2" t="s">
        <v>386</v>
      </c>
    </row>
    <row r="584" spans="1:1" x14ac:dyDescent="0.25">
      <c r="A584" s="2" t="s">
        <v>362</v>
      </c>
    </row>
    <row r="585" spans="1:1" x14ac:dyDescent="0.25">
      <c r="A585" s="2" t="s">
        <v>369</v>
      </c>
    </row>
    <row r="586" spans="1:1" x14ac:dyDescent="0.25">
      <c r="A586" s="2" t="s">
        <v>385</v>
      </c>
    </row>
    <row r="588" spans="1:1" x14ac:dyDescent="0.25">
      <c r="A588" s="2" t="s">
        <v>357</v>
      </c>
    </row>
    <row r="589" spans="1:1" x14ac:dyDescent="0.25">
      <c r="A589" s="2" t="s">
        <v>358</v>
      </c>
    </row>
    <row r="590" spans="1:1" x14ac:dyDescent="0.25">
      <c r="A590" s="2" t="s">
        <v>359</v>
      </c>
    </row>
    <row r="591" spans="1:1" x14ac:dyDescent="0.25">
      <c r="A591" s="2" t="s">
        <v>360</v>
      </c>
    </row>
    <row r="592" spans="1:1" x14ac:dyDescent="0.25">
      <c r="A592" s="2" t="s">
        <v>337</v>
      </c>
    </row>
    <row r="593" spans="1:1" x14ac:dyDescent="0.25">
      <c r="A593" s="2" t="s">
        <v>386</v>
      </c>
    </row>
    <row r="594" spans="1:1" x14ac:dyDescent="0.25">
      <c r="A594" s="2" t="s">
        <v>362</v>
      </c>
    </row>
    <row r="595" spans="1:1" x14ac:dyDescent="0.25">
      <c r="A595" s="2" t="s">
        <v>370</v>
      </c>
    </row>
    <row r="596" spans="1:1" x14ac:dyDescent="0.25">
      <c r="A596" s="2" t="s">
        <v>385</v>
      </c>
    </row>
    <row r="598" spans="1:1" x14ac:dyDescent="0.25">
      <c r="A598" s="2" t="s">
        <v>357</v>
      </c>
    </row>
    <row r="599" spans="1:1" x14ac:dyDescent="0.25">
      <c r="A599" s="2" t="s">
        <v>358</v>
      </c>
    </row>
    <row r="600" spans="1:1" x14ac:dyDescent="0.25">
      <c r="A600" s="2" t="s">
        <v>359</v>
      </c>
    </row>
    <row r="601" spans="1:1" x14ac:dyDescent="0.25">
      <c r="A601" s="2" t="s">
        <v>360</v>
      </c>
    </row>
    <row r="602" spans="1:1" x14ac:dyDescent="0.25">
      <c r="A602" s="2" t="s">
        <v>337</v>
      </c>
    </row>
    <row r="603" spans="1:1" x14ac:dyDescent="0.25">
      <c r="A603" s="2" t="s">
        <v>386</v>
      </c>
    </row>
    <row r="604" spans="1:1" x14ac:dyDescent="0.25">
      <c r="A604" s="2" t="s">
        <v>362</v>
      </c>
    </row>
    <row r="605" spans="1:1" x14ac:dyDescent="0.25">
      <c r="A605" s="2" t="s">
        <v>371</v>
      </c>
    </row>
    <row r="606" spans="1:1" x14ac:dyDescent="0.25">
      <c r="A606" s="2" t="s">
        <v>385</v>
      </c>
    </row>
    <row r="608" spans="1:1" x14ac:dyDescent="0.25">
      <c r="A608" s="2" t="s">
        <v>357</v>
      </c>
    </row>
    <row r="609" spans="1:1" x14ac:dyDescent="0.25">
      <c r="A609" s="2" t="s">
        <v>358</v>
      </c>
    </row>
    <row r="610" spans="1:1" x14ac:dyDescent="0.25">
      <c r="A610" s="2" t="s">
        <v>359</v>
      </c>
    </row>
    <row r="611" spans="1:1" x14ac:dyDescent="0.25">
      <c r="A611" s="2" t="s">
        <v>360</v>
      </c>
    </row>
    <row r="612" spans="1:1" x14ac:dyDescent="0.25">
      <c r="A612" s="2" t="s">
        <v>337</v>
      </c>
    </row>
    <row r="613" spans="1:1" x14ac:dyDescent="0.25">
      <c r="A613" s="2" t="s">
        <v>386</v>
      </c>
    </row>
    <row r="614" spans="1:1" x14ac:dyDescent="0.25">
      <c r="A614" s="2" t="s">
        <v>362</v>
      </c>
    </row>
    <row r="615" spans="1:1" x14ac:dyDescent="0.25">
      <c r="A615" s="2" t="s">
        <v>372</v>
      </c>
    </row>
    <row r="616" spans="1:1" x14ac:dyDescent="0.25">
      <c r="A616" s="2" t="s">
        <v>385</v>
      </c>
    </row>
    <row r="618" spans="1:1" x14ac:dyDescent="0.25">
      <c r="A618" s="2" t="s">
        <v>357</v>
      </c>
    </row>
    <row r="619" spans="1:1" x14ac:dyDescent="0.25">
      <c r="A619" s="2" t="s">
        <v>358</v>
      </c>
    </row>
    <row r="620" spans="1:1" x14ac:dyDescent="0.25">
      <c r="A620" s="2" t="s">
        <v>359</v>
      </c>
    </row>
    <row r="621" spans="1:1" x14ac:dyDescent="0.25">
      <c r="A621" s="2" t="s">
        <v>360</v>
      </c>
    </row>
    <row r="622" spans="1:1" x14ac:dyDescent="0.25">
      <c r="A622" s="2" t="s">
        <v>337</v>
      </c>
    </row>
    <row r="623" spans="1:1" x14ac:dyDescent="0.25">
      <c r="A623" s="2" t="s">
        <v>386</v>
      </c>
    </row>
    <row r="624" spans="1:1" x14ac:dyDescent="0.25">
      <c r="A624" s="2" t="s">
        <v>362</v>
      </c>
    </row>
    <row r="625" spans="1:1" x14ac:dyDescent="0.25">
      <c r="A625" s="2" t="s">
        <v>373</v>
      </c>
    </row>
    <row r="626" spans="1:1" x14ac:dyDescent="0.25">
      <c r="A626" s="2" t="s">
        <v>385</v>
      </c>
    </row>
    <row r="628" spans="1:1" x14ac:dyDescent="0.25">
      <c r="A628" s="2" t="s">
        <v>357</v>
      </c>
    </row>
    <row r="629" spans="1:1" x14ac:dyDescent="0.25">
      <c r="A629" s="2" t="s">
        <v>358</v>
      </c>
    </row>
    <row r="630" spans="1:1" x14ac:dyDescent="0.25">
      <c r="A630" s="2" t="s">
        <v>359</v>
      </c>
    </row>
    <row r="631" spans="1:1" x14ac:dyDescent="0.25">
      <c r="A631" s="2" t="s">
        <v>360</v>
      </c>
    </row>
    <row r="632" spans="1:1" x14ac:dyDescent="0.25">
      <c r="A632" s="2" t="s">
        <v>337</v>
      </c>
    </row>
    <row r="633" spans="1:1" x14ac:dyDescent="0.25">
      <c r="A633" s="2" t="s">
        <v>386</v>
      </c>
    </row>
    <row r="634" spans="1:1" x14ac:dyDescent="0.25">
      <c r="A634" s="2" t="s">
        <v>362</v>
      </c>
    </row>
    <row r="635" spans="1:1" x14ac:dyDescent="0.25">
      <c r="A635" s="2" t="s">
        <v>374</v>
      </c>
    </row>
    <row r="636" spans="1:1" x14ac:dyDescent="0.25">
      <c r="A636" s="2" t="s">
        <v>385</v>
      </c>
    </row>
    <row r="638" spans="1:1" x14ac:dyDescent="0.25">
      <c r="A638" s="2" t="s">
        <v>357</v>
      </c>
    </row>
    <row r="639" spans="1:1" x14ac:dyDescent="0.25">
      <c r="A639" s="2" t="s">
        <v>358</v>
      </c>
    </row>
    <row r="640" spans="1:1" x14ac:dyDescent="0.25">
      <c r="A640" s="2" t="s">
        <v>359</v>
      </c>
    </row>
    <row r="641" spans="1:1" x14ac:dyDescent="0.25">
      <c r="A641" s="2" t="s">
        <v>360</v>
      </c>
    </row>
    <row r="642" spans="1:1" x14ac:dyDescent="0.25">
      <c r="A642" s="2" t="s">
        <v>337</v>
      </c>
    </row>
    <row r="643" spans="1:1" x14ac:dyDescent="0.25">
      <c r="A643" s="2" t="s">
        <v>386</v>
      </c>
    </row>
    <row r="644" spans="1:1" x14ac:dyDescent="0.25">
      <c r="A644" s="2" t="s">
        <v>362</v>
      </c>
    </row>
    <row r="645" spans="1:1" x14ac:dyDescent="0.25">
      <c r="A645" s="2" t="s">
        <v>375</v>
      </c>
    </row>
    <row r="646" spans="1:1" x14ac:dyDescent="0.25">
      <c r="A646" s="2" t="s">
        <v>385</v>
      </c>
    </row>
    <row r="648" spans="1:1" x14ac:dyDescent="0.25">
      <c r="A648" s="2" t="s">
        <v>357</v>
      </c>
    </row>
    <row r="649" spans="1:1" x14ac:dyDescent="0.25">
      <c r="A649" s="2" t="s">
        <v>358</v>
      </c>
    </row>
    <row r="650" spans="1:1" x14ac:dyDescent="0.25">
      <c r="A650" s="2" t="s">
        <v>359</v>
      </c>
    </row>
    <row r="651" spans="1:1" x14ac:dyDescent="0.25">
      <c r="A651" s="2" t="s">
        <v>360</v>
      </c>
    </row>
    <row r="652" spans="1:1" x14ac:dyDescent="0.25">
      <c r="A652" s="2" t="s">
        <v>337</v>
      </c>
    </row>
    <row r="653" spans="1:1" x14ac:dyDescent="0.25">
      <c r="A653" s="2" t="s">
        <v>386</v>
      </c>
    </row>
    <row r="654" spans="1:1" x14ac:dyDescent="0.25">
      <c r="A654" s="2" t="s">
        <v>362</v>
      </c>
    </row>
    <row r="655" spans="1:1" x14ac:dyDescent="0.25">
      <c r="A655" s="2" t="s">
        <v>376</v>
      </c>
    </row>
    <row r="656" spans="1:1" x14ac:dyDescent="0.25">
      <c r="A656" s="2" t="s">
        <v>385</v>
      </c>
    </row>
    <row r="658" spans="1:1" x14ac:dyDescent="0.25">
      <c r="A658" s="2" t="s">
        <v>357</v>
      </c>
    </row>
    <row r="659" spans="1:1" x14ac:dyDescent="0.25">
      <c r="A659" s="2" t="s">
        <v>358</v>
      </c>
    </row>
    <row r="660" spans="1:1" x14ac:dyDescent="0.25">
      <c r="A660" s="2" t="s">
        <v>359</v>
      </c>
    </row>
    <row r="661" spans="1:1" x14ac:dyDescent="0.25">
      <c r="A661" s="2" t="s">
        <v>360</v>
      </c>
    </row>
    <row r="662" spans="1:1" x14ac:dyDescent="0.25">
      <c r="A662" s="2" t="s">
        <v>337</v>
      </c>
    </row>
    <row r="663" spans="1:1" x14ac:dyDescent="0.25">
      <c r="A663" s="2" t="s">
        <v>386</v>
      </c>
    </row>
    <row r="664" spans="1:1" x14ac:dyDescent="0.25">
      <c r="A664" s="2" t="s">
        <v>362</v>
      </c>
    </row>
    <row r="665" spans="1:1" x14ac:dyDescent="0.25">
      <c r="A665" s="2" t="s">
        <v>377</v>
      </c>
    </row>
    <row r="666" spans="1:1" x14ac:dyDescent="0.25">
      <c r="A666" s="2" t="s">
        <v>385</v>
      </c>
    </row>
    <row r="668" spans="1:1" x14ac:dyDescent="0.25">
      <c r="A668" s="2" t="s">
        <v>357</v>
      </c>
    </row>
    <row r="669" spans="1:1" x14ac:dyDescent="0.25">
      <c r="A669" s="2" t="s">
        <v>358</v>
      </c>
    </row>
    <row r="670" spans="1:1" x14ac:dyDescent="0.25">
      <c r="A670" s="2" t="s">
        <v>359</v>
      </c>
    </row>
    <row r="671" spans="1:1" x14ac:dyDescent="0.25">
      <c r="A671" s="2" t="s">
        <v>360</v>
      </c>
    </row>
    <row r="672" spans="1:1" x14ac:dyDescent="0.25">
      <c r="A672" s="2" t="s">
        <v>337</v>
      </c>
    </row>
    <row r="673" spans="1:1" x14ac:dyDescent="0.25">
      <c r="A673" s="2" t="s">
        <v>386</v>
      </c>
    </row>
    <row r="674" spans="1:1" x14ac:dyDescent="0.25">
      <c r="A674" s="2" t="s">
        <v>362</v>
      </c>
    </row>
    <row r="675" spans="1:1" x14ac:dyDescent="0.25">
      <c r="A675" s="2" t="s">
        <v>378</v>
      </c>
    </row>
    <row r="676" spans="1:1" x14ac:dyDescent="0.25">
      <c r="A676" s="2" t="s">
        <v>385</v>
      </c>
    </row>
    <row r="678" spans="1:1" x14ac:dyDescent="0.25">
      <c r="A678" s="2" t="s">
        <v>357</v>
      </c>
    </row>
    <row r="679" spans="1:1" x14ac:dyDescent="0.25">
      <c r="A679" s="2" t="s">
        <v>358</v>
      </c>
    </row>
    <row r="680" spans="1:1" x14ac:dyDescent="0.25">
      <c r="A680" s="2" t="s">
        <v>359</v>
      </c>
    </row>
    <row r="681" spans="1:1" x14ac:dyDescent="0.25">
      <c r="A681" s="2" t="s">
        <v>360</v>
      </c>
    </row>
    <row r="682" spans="1:1" x14ac:dyDescent="0.25">
      <c r="A682" s="2" t="s">
        <v>337</v>
      </c>
    </row>
    <row r="683" spans="1:1" x14ac:dyDescent="0.25">
      <c r="A683" s="2" t="s">
        <v>386</v>
      </c>
    </row>
    <row r="684" spans="1:1" x14ac:dyDescent="0.25">
      <c r="A684" s="2" t="s">
        <v>362</v>
      </c>
    </row>
    <row r="685" spans="1:1" x14ac:dyDescent="0.25">
      <c r="A685" s="2" t="s">
        <v>379</v>
      </c>
    </row>
    <row r="686" spans="1:1" x14ac:dyDescent="0.25">
      <c r="A686" s="2" t="s">
        <v>385</v>
      </c>
    </row>
    <row r="688" spans="1:1" x14ac:dyDescent="0.25">
      <c r="A688" s="2" t="s">
        <v>357</v>
      </c>
    </row>
    <row r="689" spans="1:1" x14ac:dyDescent="0.25">
      <c r="A689" s="2" t="s">
        <v>358</v>
      </c>
    </row>
    <row r="690" spans="1:1" x14ac:dyDescent="0.25">
      <c r="A690" s="2" t="s">
        <v>359</v>
      </c>
    </row>
    <row r="691" spans="1:1" x14ac:dyDescent="0.25">
      <c r="A691" s="2" t="s">
        <v>360</v>
      </c>
    </row>
    <row r="692" spans="1:1" x14ac:dyDescent="0.25">
      <c r="A692" s="2" t="s">
        <v>337</v>
      </c>
    </row>
    <row r="693" spans="1:1" x14ac:dyDescent="0.25">
      <c r="A693" s="2" t="s">
        <v>386</v>
      </c>
    </row>
    <row r="694" spans="1:1" x14ac:dyDescent="0.25">
      <c r="A694" s="2" t="s">
        <v>362</v>
      </c>
    </row>
    <row r="695" spans="1:1" x14ac:dyDescent="0.25">
      <c r="A695" s="2" t="s">
        <v>380</v>
      </c>
    </row>
    <row r="696" spans="1:1" x14ac:dyDescent="0.25">
      <c r="A696" s="2" t="s">
        <v>385</v>
      </c>
    </row>
    <row r="698" spans="1:1" x14ac:dyDescent="0.25">
      <c r="A698" s="2" t="s">
        <v>357</v>
      </c>
    </row>
    <row r="699" spans="1:1" x14ac:dyDescent="0.25">
      <c r="A699" s="2" t="s">
        <v>358</v>
      </c>
    </row>
    <row r="700" spans="1:1" x14ac:dyDescent="0.25">
      <c r="A700" s="2" t="s">
        <v>359</v>
      </c>
    </row>
    <row r="701" spans="1:1" x14ac:dyDescent="0.25">
      <c r="A701" s="2" t="s">
        <v>360</v>
      </c>
    </row>
    <row r="702" spans="1:1" x14ac:dyDescent="0.25">
      <c r="A702" s="2" t="s">
        <v>337</v>
      </c>
    </row>
    <row r="703" spans="1:1" x14ac:dyDescent="0.25">
      <c r="A703" s="2" t="s">
        <v>386</v>
      </c>
    </row>
    <row r="704" spans="1:1" x14ac:dyDescent="0.25">
      <c r="A704" s="2" t="s">
        <v>362</v>
      </c>
    </row>
    <row r="705" spans="1:1" x14ac:dyDescent="0.25">
      <c r="A705" s="2" t="s">
        <v>381</v>
      </c>
    </row>
    <row r="706" spans="1:1" x14ac:dyDescent="0.25">
      <c r="A706" s="2" t="s">
        <v>385</v>
      </c>
    </row>
    <row r="708" spans="1:1" x14ac:dyDescent="0.25">
      <c r="A708" s="2" t="s">
        <v>357</v>
      </c>
    </row>
    <row r="709" spans="1:1" x14ac:dyDescent="0.25">
      <c r="A709" s="2" t="s">
        <v>358</v>
      </c>
    </row>
    <row r="710" spans="1:1" x14ac:dyDescent="0.25">
      <c r="A710" s="2" t="s">
        <v>359</v>
      </c>
    </row>
    <row r="711" spans="1:1" x14ac:dyDescent="0.25">
      <c r="A711" s="2" t="s">
        <v>360</v>
      </c>
    </row>
    <row r="712" spans="1:1" x14ac:dyDescent="0.25">
      <c r="A712" s="2" t="s">
        <v>337</v>
      </c>
    </row>
    <row r="713" spans="1:1" x14ac:dyDescent="0.25">
      <c r="A713" s="2" t="s">
        <v>386</v>
      </c>
    </row>
    <row r="714" spans="1:1" x14ac:dyDescent="0.25">
      <c r="A714" s="2" t="s">
        <v>362</v>
      </c>
    </row>
    <row r="715" spans="1:1" x14ac:dyDescent="0.25">
      <c r="A715" s="2" t="s">
        <v>382</v>
      </c>
    </row>
    <row r="716" spans="1:1" x14ac:dyDescent="0.25">
      <c r="A716" s="2" t="s">
        <v>385</v>
      </c>
    </row>
    <row r="718" spans="1:1" x14ac:dyDescent="0.25">
      <c r="A718" s="2" t="s">
        <v>357</v>
      </c>
    </row>
    <row r="719" spans="1:1" x14ac:dyDescent="0.25">
      <c r="A719" s="2" t="s">
        <v>358</v>
      </c>
    </row>
    <row r="720" spans="1:1" x14ac:dyDescent="0.25">
      <c r="A720" s="2" t="s">
        <v>359</v>
      </c>
    </row>
    <row r="721" spans="1:1" x14ac:dyDescent="0.25">
      <c r="A721" s="2" t="s">
        <v>360</v>
      </c>
    </row>
    <row r="722" spans="1:1" x14ac:dyDescent="0.25">
      <c r="A722" s="2" t="s">
        <v>337</v>
      </c>
    </row>
    <row r="723" spans="1:1" x14ac:dyDescent="0.25">
      <c r="A723" s="2" t="s">
        <v>386</v>
      </c>
    </row>
    <row r="724" spans="1:1" x14ac:dyDescent="0.25">
      <c r="A724" s="2" t="s">
        <v>362</v>
      </c>
    </row>
    <row r="725" spans="1:1" x14ac:dyDescent="0.25">
      <c r="A725" s="2" t="s">
        <v>383</v>
      </c>
    </row>
    <row r="726" spans="1:1" x14ac:dyDescent="0.25">
      <c r="A726" s="2" t="s">
        <v>385</v>
      </c>
    </row>
    <row r="728" spans="1:1" x14ac:dyDescent="0.25">
      <c r="A728" s="2" t="s">
        <v>357</v>
      </c>
    </row>
    <row r="729" spans="1:1" x14ac:dyDescent="0.25">
      <c r="A729" s="2" t="s">
        <v>358</v>
      </c>
    </row>
    <row r="730" spans="1:1" x14ac:dyDescent="0.25">
      <c r="A730" s="2" t="s">
        <v>359</v>
      </c>
    </row>
    <row r="731" spans="1:1" x14ac:dyDescent="0.25">
      <c r="A731" s="2" t="s">
        <v>360</v>
      </c>
    </row>
    <row r="732" spans="1:1" x14ac:dyDescent="0.25">
      <c r="A732" s="2" t="s">
        <v>337</v>
      </c>
    </row>
    <row r="733" spans="1:1" x14ac:dyDescent="0.25">
      <c r="A733" s="2" t="s">
        <v>387</v>
      </c>
    </row>
    <row r="734" spans="1:1" x14ac:dyDescent="0.25">
      <c r="A734" s="2" t="s">
        <v>362</v>
      </c>
    </row>
    <row r="735" spans="1:1" x14ac:dyDescent="0.25">
      <c r="A735" s="2" t="s">
        <v>363</v>
      </c>
    </row>
    <row r="736" spans="1:1" x14ac:dyDescent="0.25">
      <c r="A736" s="2" t="s">
        <v>385</v>
      </c>
    </row>
    <row r="738" spans="1:1" x14ac:dyDescent="0.25">
      <c r="A738" s="2" t="s">
        <v>357</v>
      </c>
    </row>
    <row r="739" spans="1:1" x14ac:dyDescent="0.25">
      <c r="A739" s="2" t="s">
        <v>358</v>
      </c>
    </row>
    <row r="740" spans="1:1" x14ac:dyDescent="0.25">
      <c r="A740" s="2" t="s">
        <v>359</v>
      </c>
    </row>
    <row r="741" spans="1:1" x14ac:dyDescent="0.25">
      <c r="A741" s="2" t="s">
        <v>360</v>
      </c>
    </row>
    <row r="742" spans="1:1" x14ac:dyDescent="0.25">
      <c r="A742" s="2" t="s">
        <v>337</v>
      </c>
    </row>
    <row r="743" spans="1:1" x14ac:dyDescent="0.25">
      <c r="A743" s="2" t="s">
        <v>387</v>
      </c>
    </row>
    <row r="744" spans="1:1" x14ac:dyDescent="0.25">
      <c r="A744" s="2" t="s">
        <v>362</v>
      </c>
    </row>
    <row r="745" spans="1:1" x14ac:dyDescent="0.25">
      <c r="A745" s="2" t="s">
        <v>365</v>
      </c>
    </row>
    <row r="746" spans="1:1" x14ac:dyDescent="0.25">
      <c r="A746" s="2" t="s">
        <v>385</v>
      </c>
    </row>
    <row r="748" spans="1:1" x14ac:dyDescent="0.25">
      <c r="A748" s="2" t="s">
        <v>357</v>
      </c>
    </row>
    <row r="749" spans="1:1" x14ac:dyDescent="0.25">
      <c r="A749" s="2" t="s">
        <v>358</v>
      </c>
    </row>
    <row r="750" spans="1:1" x14ac:dyDescent="0.25">
      <c r="A750" s="2" t="s">
        <v>359</v>
      </c>
    </row>
    <row r="751" spans="1:1" x14ac:dyDescent="0.25">
      <c r="A751" s="2" t="s">
        <v>360</v>
      </c>
    </row>
    <row r="752" spans="1:1" x14ac:dyDescent="0.25">
      <c r="A752" s="2" t="s">
        <v>337</v>
      </c>
    </row>
    <row r="753" spans="1:1" x14ac:dyDescent="0.25">
      <c r="A753" s="2" t="s">
        <v>387</v>
      </c>
    </row>
    <row r="754" spans="1:1" x14ac:dyDescent="0.25">
      <c r="A754" s="2" t="s">
        <v>362</v>
      </c>
    </row>
    <row r="755" spans="1:1" x14ac:dyDescent="0.25">
      <c r="A755" s="2" t="s">
        <v>366</v>
      </c>
    </row>
    <row r="756" spans="1:1" x14ac:dyDescent="0.25">
      <c r="A756" s="2" t="s">
        <v>385</v>
      </c>
    </row>
    <row r="758" spans="1:1" x14ac:dyDescent="0.25">
      <c r="A758" s="2" t="s">
        <v>357</v>
      </c>
    </row>
    <row r="759" spans="1:1" x14ac:dyDescent="0.25">
      <c r="A759" s="2" t="s">
        <v>358</v>
      </c>
    </row>
    <row r="760" spans="1:1" x14ac:dyDescent="0.25">
      <c r="A760" s="2" t="s">
        <v>359</v>
      </c>
    </row>
    <row r="761" spans="1:1" x14ac:dyDescent="0.25">
      <c r="A761" s="2" t="s">
        <v>360</v>
      </c>
    </row>
    <row r="762" spans="1:1" x14ac:dyDescent="0.25">
      <c r="A762" s="2" t="s">
        <v>337</v>
      </c>
    </row>
    <row r="763" spans="1:1" x14ac:dyDescent="0.25">
      <c r="A763" s="2" t="s">
        <v>387</v>
      </c>
    </row>
    <row r="764" spans="1:1" x14ac:dyDescent="0.25">
      <c r="A764" s="2" t="s">
        <v>362</v>
      </c>
    </row>
    <row r="765" spans="1:1" x14ac:dyDescent="0.25">
      <c r="A765" s="2" t="s">
        <v>367</v>
      </c>
    </row>
    <row r="766" spans="1:1" x14ac:dyDescent="0.25">
      <c r="A766" s="2" t="s">
        <v>385</v>
      </c>
    </row>
    <row r="768" spans="1:1" x14ac:dyDescent="0.25">
      <c r="A768" s="2" t="s">
        <v>357</v>
      </c>
    </row>
    <row r="769" spans="1:1" x14ac:dyDescent="0.25">
      <c r="A769" s="2" t="s">
        <v>358</v>
      </c>
    </row>
    <row r="770" spans="1:1" x14ac:dyDescent="0.25">
      <c r="A770" s="2" t="s">
        <v>359</v>
      </c>
    </row>
    <row r="771" spans="1:1" x14ac:dyDescent="0.25">
      <c r="A771" s="2" t="s">
        <v>360</v>
      </c>
    </row>
    <row r="772" spans="1:1" x14ac:dyDescent="0.25">
      <c r="A772" s="2" t="s">
        <v>337</v>
      </c>
    </row>
    <row r="773" spans="1:1" x14ac:dyDescent="0.25">
      <c r="A773" s="2" t="s">
        <v>387</v>
      </c>
    </row>
    <row r="774" spans="1:1" x14ac:dyDescent="0.25">
      <c r="A774" s="2" t="s">
        <v>362</v>
      </c>
    </row>
    <row r="775" spans="1:1" x14ac:dyDescent="0.25">
      <c r="A775" s="2" t="s">
        <v>368</v>
      </c>
    </row>
    <row r="776" spans="1:1" x14ac:dyDescent="0.25">
      <c r="A776" s="2" t="s">
        <v>385</v>
      </c>
    </row>
    <row r="778" spans="1:1" x14ac:dyDescent="0.25">
      <c r="A778" s="2" t="s">
        <v>357</v>
      </c>
    </row>
    <row r="779" spans="1:1" x14ac:dyDescent="0.25">
      <c r="A779" s="2" t="s">
        <v>358</v>
      </c>
    </row>
    <row r="780" spans="1:1" x14ac:dyDescent="0.25">
      <c r="A780" s="2" t="s">
        <v>359</v>
      </c>
    </row>
    <row r="781" spans="1:1" x14ac:dyDescent="0.25">
      <c r="A781" s="2" t="s">
        <v>360</v>
      </c>
    </row>
    <row r="782" spans="1:1" x14ac:dyDescent="0.25">
      <c r="A782" s="2" t="s">
        <v>337</v>
      </c>
    </row>
    <row r="783" spans="1:1" x14ac:dyDescent="0.25">
      <c r="A783" s="2" t="s">
        <v>387</v>
      </c>
    </row>
    <row r="784" spans="1:1" x14ac:dyDescent="0.25">
      <c r="A784" s="2" t="s">
        <v>362</v>
      </c>
    </row>
    <row r="785" spans="1:1" x14ac:dyDescent="0.25">
      <c r="A785" s="2" t="s">
        <v>369</v>
      </c>
    </row>
    <row r="786" spans="1:1" x14ac:dyDescent="0.25">
      <c r="A786" s="2" t="s">
        <v>385</v>
      </c>
    </row>
    <row r="788" spans="1:1" x14ac:dyDescent="0.25">
      <c r="A788" s="2" t="s">
        <v>357</v>
      </c>
    </row>
    <row r="789" spans="1:1" x14ac:dyDescent="0.25">
      <c r="A789" s="2" t="s">
        <v>358</v>
      </c>
    </row>
    <row r="790" spans="1:1" x14ac:dyDescent="0.25">
      <c r="A790" s="2" t="s">
        <v>359</v>
      </c>
    </row>
    <row r="791" spans="1:1" x14ac:dyDescent="0.25">
      <c r="A791" s="2" t="s">
        <v>360</v>
      </c>
    </row>
    <row r="792" spans="1:1" x14ac:dyDescent="0.25">
      <c r="A792" s="2" t="s">
        <v>337</v>
      </c>
    </row>
    <row r="793" spans="1:1" x14ac:dyDescent="0.25">
      <c r="A793" s="2" t="s">
        <v>387</v>
      </c>
    </row>
    <row r="794" spans="1:1" x14ac:dyDescent="0.25">
      <c r="A794" s="2" t="s">
        <v>362</v>
      </c>
    </row>
    <row r="795" spans="1:1" x14ac:dyDescent="0.25">
      <c r="A795" s="2" t="s">
        <v>370</v>
      </c>
    </row>
    <row r="796" spans="1:1" x14ac:dyDescent="0.25">
      <c r="A796" s="2" t="s">
        <v>385</v>
      </c>
    </row>
    <row r="798" spans="1:1" x14ac:dyDescent="0.25">
      <c r="A798" s="2" t="s">
        <v>357</v>
      </c>
    </row>
    <row r="799" spans="1:1" x14ac:dyDescent="0.25">
      <c r="A799" s="2" t="s">
        <v>358</v>
      </c>
    </row>
    <row r="800" spans="1:1" x14ac:dyDescent="0.25">
      <c r="A800" s="2" t="s">
        <v>359</v>
      </c>
    </row>
    <row r="801" spans="1:1" x14ac:dyDescent="0.25">
      <c r="A801" s="2" t="s">
        <v>360</v>
      </c>
    </row>
    <row r="802" spans="1:1" x14ac:dyDescent="0.25">
      <c r="A802" s="2" t="s">
        <v>337</v>
      </c>
    </row>
    <row r="803" spans="1:1" x14ac:dyDescent="0.25">
      <c r="A803" s="2" t="s">
        <v>387</v>
      </c>
    </row>
    <row r="804" spans="1:1" x14ac:dyDescent="0.25">
      <c r="A804" s="2" t="s">
        <v>362</v>
      </c>
    </row>
    <row r="805" spans="1:1" x14ac:dyDescent="0.25">
      <c r="A805" s="2" t="s">
        <v>371</v>
      </c>
    </row>
    <row r="806" spans="1:1" x14ac:dyDescent="0.25">
      <c r="A806" s="2" t="s">
        <v>385</v>
      </c>
    </row>
    <row r="808" spans="1:1" x14ac:dyDescent="0.25">
      <c r="A808" s="2" t="s">
        <v>357</v>
      </c>
    </row>
    <row r="809" spans="1:1" x14ac:dyDescent="0.25">
      <c r="A809" s="2" t="s">
        <v>358</v>
      </c>
    </row>
    <row r="810" spans="1:1" x14ac:dyDescent="0.25">
      <c r="A810" s="2" t="s">
        <v>359</v>
      </c>
    </row>
    <row r="811" spans="1:1" x14ac:dyDescent="0.25">
      <c r="A811" s="2" t="s">
        <v>360</v>
      </c>
    </row>
    <row r="812" spans="1:1" x14ac:dyDescent="0.25">
      <c r="A812" s="2" t="s">
        <v>337</v>
      </c>
    </row>
    <row r="813" spans="1:1" x14ac:dyDescent="0.25">
      <c r="A813" s="2" t="s">
        <v>387</v>
      </c>
    </row>
    <row r="814" spans="1:1" x14ac:dyDescent="0.25">
      <c r="A814" s="2" t="s">
        <v>362</v>
      </c>
    </row>
    <row r="815" spans="1:1" x14ac:dyDescent="0.25">
      <c r="A815" s="2" t="s">
        <v>372</v>
      </c>
    </row>
    <row r="816" spans="1:1" x14ac:dyDescent="0.25">
      <c r="A816" s="2" t="s">
        <v>385</v>
      </c>
    </row>
    <row r="818" spans="1:1" x14ac:dyDescent="0.25">
      <c r="A818" s="2" t="s">
        <v>357</v>
      </c>
    </row>
    <row r="819" spans="1:1" x14ac:dyDescent="0.25">
      <c r="A819" s="2" t="s">
        <v>358</v>
      </c>
    </row>
    <row r="820" spans="1:1" x14ac:dyDescent="0.25">
      <c r="A820" s="2" t="s">
        <v>359</v>
      </c>
    </row>
    <row r="821" spans="1:1" x14ac:dyDescent="0.25">
      <c r="A821" s="2" t="s">
        <v>360</v>
      </c>
    </row>
    <row r="822" spans="1:1" x14ac:dyDescent="0.25">
      <c r="A822" s="2" t="s">
        <v>337</v>
      </c>
    </row>
    <row r="823" spans="1:1" x14ac:dyDescent="0.25">
      <c r="A823" s="2" t="s">
        <v>387</v>
      </c>
    </row>
    <row r="824" spans="1:1" x14ac:dyDescent="0.25">
      <c r="A824" s="2" t="s">
        <v>362</v>
      </c>
    </row>
    <row r="825" spans="1:1" x14ac:dyDescent="0.25">
      <c r="A825" s="2" t="s">
        <v>373</v>
      </c>
    </row>
    <row r="826" spans="1:1" x14ac:dyDescent="0.25">
      <c r="A826" s="2" t="s">
        <v>385</v>
      </c>
    </row>
    <row r="828" spans="1:1" x14ac:dyDescent="0.25">
      <c r="A828" s="2" t="s">
        <v>357</v>
      </c>
    </row>
    <row r="829" spans="1:1" x14ac:dyDescent="0.25">
      <c r="A829" s="2" t="s">
        <v>358</v>
      </c>
    </row>
    <row r="830" spans="1:1" x14ac:dyDescent="0.25">
      <c r="A830" s="2" t="s">
        <v>359</v>
      </c>
    </row>
    <row r="831" spans="1:1" x14ac:dyDescent="0.25">
      <c r="A831" s="2" t="s">
        <v>360</v>
      </c>
    </row>
    <row r="832" spans="1:1" x14ac:dyDescent="0.25">
      <c r="A832" s="2" t="s">
        <v>337</v>
      </c>
    </row>
    <row r="833" spans="1:1" x14ac:dyDescent="0.25">
      <c r="A833" s="2" t="s">
        <v>387</v>
      </c>
    </row>
    <row r="834" spans="1:1" x14ac:dyDescent="0.25">
      <c r="A834" s="2" t="s">
        <v>362</v>
      </c>
    </row>
    <row r="835" spans="1:1" x14ac:dyDescent="0.25">
      <c r="A835" s="2" t="s">
        <v>374</v>
      </c>
    </row>
    <row r="836" spans="1:1" x14ac:dyDescent="0.25">
      <c r="A836" s="2" t="s">
        <v>385</v>
      </c>
    </row>
    <row r="838" spans="1:1" x14ac:dyDescent="0.25">
      <c r="A838" s="2" t="s">
        <v>357</v>
      </c>
    </row>
    <row r="839" spans="1:1" x14ac:dyDescent="0.25">
      <c r="A839" s="2" t="s">
        <v>358</v>
      </c>
    </row>
    <row r="840" spans="1:1" x14ac:dyDescent="0.25">
      <c r="A840" s="2" t="s">
        <v>359</v>
      </c>
    </row>
    <row r="841" spans="1:1" x14ac:dyDescent="0.25">
      <c r="A841" s="2" t="s">
        <v>360</v>
      </c>
    </row>
    <row r="842" spans="1:1" x14ac:dyDescent="0.25">
      <c r="A842" s="2" t="s">
        <v>337</v>
      </c>
    </row>
    <row r="843" spans="1:1" x14ac:dyDescent="0.25">
      <c r="A843" s="2" t="s">
        <v>387</v>
      </c>
    </row>
    <row r="844" spans="1:1" x14ac:dyDescent="0.25">
      <c r="A844" s="2" t="s">
        <v>362</v>
      </c>
    </row>
    <row r="845" spans="1:1" x14ac:dyDescent="0.25">
      <c r="A845" s="2" t="s">
        <v>375</v>
      </c>
    </row>
    <row r="846" spans="1:1" x14ac:dyDescent="0.25">
      <c r="A846" s="2" t="s">
        <v>385</v>
      </c>
    </row>
    <row r="848" spans="1:1" x14ac:dyDescent="0.25">
      <c r="A848" s="2" t="s">
        <v>357</v>
      </c>
    </row>
    <row r="849" spans="1:1" x14ac:dyDescent="0.25">
      <c r="A849" s="2" t="s">
        <v>358</v>
      </c>
    </row>
    <row r="850" spans="1:1" x14ac:dyDescent="0.25">
      <c r="A850" s="2" t="s">
        <v>359</v>
      </c>
    </row>
    <row r="851" spans="1:1" x14ac:dyDescent="0.25">
      <c r="A851" s="2" t="s">
        <v>360</v>
      </c>
    </row>
    <row r="852" spans="1:1" x14ac:dyDescent="0.25">
      <c r="A852" s="2" t="s">
        <v>337</v>
      </c>
    </row>
    <row r="853" spans="1:1" x14ac:dyDescent="0.25">
      <c r="A853" s="2" t="s">
        <v>387</v>
      </c>
    </row>
    <row r="854" spans="1:1" x14ac:dyDescent="0.25">
      <c r="A854" s="2" t="s">
        <v>362</v>
      </c>
    </row>
    <row r="855" spans="1:1" x14ac:dyDescent="0.25">
      <c r="A855" s="2" t="s">
        <v>376</v>
      </c>
    </row>
    <row r="856" spans="1:1" x14ac:dyDescent="0.25">
      <c r="A856" s="2" t="s">
        <v>385</v>
      </c>
    </row>
    <row r="858" spans="1:1" x14ac:dyDescent="0.25">
      <c r="A858" s="2" t="s">
        <v>357</v>
      </c>
    </row>
    <row r="859" spans="1:1" x14ac:dyDescent="0.25">
      <c r="A859" s="2" t="s">
        <v>358</v>
      </c>
    </row>
    <row r="860" spans="1:1" x14ac:dyDescent="0.25">
      <c r="A860" s="2" t="s">
        <v>359</v>
      </c>
    </row>
    <row r="861" spans="1:1" x14ac:dyDescent="0.25">
      <c r="A861" s="2" t="s">
        <v>360</v>
      </c>
    </row>
    <row r="862" spans="1:1" x14ac:dyDescent="0.25">
      <c r="A862" s="2" t="s">
        <v>337</v>
      </c>
    </row>
    <row r="863" spans="1:1" x14ac:dyDescent="0.25">
      <c r="A863" s="2" t="s">
        <v>387</v>
      </c>
    </row>
    <row r="864" spans="1:1" x14ac:dyDescent="0.25">
      <c r="A864" s="2" t="s">
        <v>362</v>
      </c>
    </row>
    <row r="865" spans="1:1" x14ac:dyDescent="0.25">
      <c r="A865" s="2" t="s">
        <v>377</v>
      </c>
    </row>
    <row r="866" spans="1:1" x14ac:dyDescent="0.25">
      <c r="A866" s="2" t="s">
        <v>385</v>
      </c>
    </row>
    <row r="868" spans="1:1" x14ac:dyDescent="0.25">
      <c r="A868" s="2" t="s">
        <v>357</v>
      </c>
    </row>
    <row r="869" spans="1:1" x14ac:dyDescent="0.25">
      <c r="A869" s="2" t="s">
        <v>358</v>
      </c>
    </row>
    <row r="870" spans="1:1" x14ac:dyDescent="0.25">
      <c r="A870" s="2" t="s">
        <v>359</v>
      </c>
    </row>
    <row r="871" spans="1:1" x14ac:dyDescent="0.25">
      <c r="A871" s="2" t="s">
        <v>360</v>
      </c>
    </row>
    <row r="872" spans="1:1" x14ac:dyDescent="0.25">
      <c r="A872" s="2" t="s">
        <v>337</v>
      </c>
    </row>
    <row r="873" spans="1:1" x14ac:dyDescent="0.25">
      <c r="A873" s="2" t="s">
        <v>387</v>
      </c>
    </row>
    <row r="874" spans="1:1" x14ac:dyDescent="0.25">
      <c r="A874" s="2" t="s">
        <v>362</v>
      </c>
    </row>
    <row r="875" spans="1:1" x14ac:dyDescent="0.25">
      <c r="A875" s="2" t="s">
        <v>378</v>
      </c>
    </row>
    <row r="876" spans="1:1" x14ac:dyDescent="0.25">
      <c r="A876" s="2" t="s">
        <v>385</v>
      </c>
    </row>
    <row r="878" spans="1:1" x14ac:dyDescent="0.25">
      <c r="A878" s="2" t="s">
        <v>357</v>
      </c>
    </row>
    <row r="879" spans="1:1" x14ac:dyDescent="0.25">
      <c r="A879" s="2" t="s">
        <v>358</v>
      </c>
    </row>
    <row r="880" spans="1:1" x14ac:dyDescent="0.25">
      <c r="A880" s="2" t="s">
        <v>359</v>
      </c>
    </row>
    <row r="881" spans="1:1" x14ac:dyDescent="0.25">
      <c r="A881" s="2" t="s">
        <v>360</v>
      </c>
    </row>
    <row r="882" spans="1:1" x14ac:dyDescent="0.25">
      <c r="A882" s="2" t="s">
        <v>337</v>
      </c>
    </row>
    <row r="883" spans="1:1" x14ac:dyDescent="0.25">
      <c r="A883" s="2" t="s">
        <v>387</v>
      </c>
    </row>
    <row r="884" spans="1:1" x14ac:dyDescent="0.25">
      <c r="A884" s="2" t="s">
        <v>362</v>
      </c>
    </row>
    <row r="885" spans="1:1" x14ac:dyDescent="0.25">
      <c r="A885" s="2" t="s">
        <v>379</v>
      </c>
    </row>
    <row r="886" spans="1:1" x14ac:dyDescent="0.25">
      <c r="A886" s="2" t="s">
        <v>385</v>
      </c>
    </row>
    <row r="888" spans="1:1" x14ac:dyDescent="0.25">
      <c r="A888" s="2" t="s">
        <v>357</v>
      </c>
    </row>
    <row r="889" spans="1:1" x14ac:dyDescent="0.25">
      <c r="A889" s="2" t="s">
        <v>358</v>
      </c>
    </row>
    <row r="890" spans="1:1" x14ac:dyDescent="0.25">
      <c r="A890" s="2" t="s">
        <v>359</v>
      </c>
    </row>
    <row r="891" spans="1:1" x14ac:dyDescent="0.25">
      <c r="A891" s="2" t="s">
        <v>360</v>
      </c>
    </row>
    <row r="892" spans="1:1" x14ac:dyDescent="0.25">
      <c r="A892" s="2" t="s">
        <v>337</v>
      </c>
    </row>
    <row r="893" spans="1:1" x14ac:dyDescent="0.25">
      <c r="A893" s="2" t="s">
        <v>387</v>
      </c>
    </row>
    <row r="894" spans="1:1" x14ac:dyDescent="0.25">
      <c r="A894" s="2" t="s">
        <v>362</v>
      </c>
    </row>
    <row r="895" spans="1:1" x14ac:dyDescent="0.25">
      <c r="A895" s="2" t="s">
        <v>380</v>
      </c>
    </row>
    <row r="896" spans="1:1" x14ac:dyDescent="0.25">
      <c r="A896" s="2" t="s">
        <v>385</v>
      </c>
    </row>
    <row r="898" spans="1:1" x14ac:dyDescent="0.25">
      <c r="A898" s="2" t="s">
        <v>357</v>
      </c>
    </row>
    <row r="899" spans="1:1" x14ac:dyDescent="0.25">
      <c r="A899" s="2" t="s">
        <v>358</v>
      </c>
    </row>
    <row r="900" spans="1:1" x14ac:dyDescent="0.25">
      <c r="A900" s="2" t="s">
        <v>359</v>
      </c>
    </row>
    <row r="901" spans="1:1" x14ac:dyDescent="0.25">
      <c r="A901" s="2" t="s">
        <v>360</v>
      </c>
    </row>
    <row r="902" spans="1:1" x14ac:dyDescent="0.25">
      <c r="A902" s="2" t="s">
        <v>337</v>
      </c>
    </row>
    <row r="903" spans="1:1" x14ac:dyDescent="0.25">
      <c r="A903" s="2" t="s">
        <v>387</v>
      </c>
    </row>
    <row r="904" spans="1:1" x14ac:dyDescent="0.25">
      <c r="A904" s="2" t="s">
        <v>362</v>
      </c>
    </row>
    <row r="905" spans="1:1" x14ac:dyDescent="0.25">
      <c r="A905" s="2" t="s">
        <v>381</v>
      </c>
    </row>
    <row r="906" spans="1:1" x14ac:dyDescent="0.25">
      <c r="A906" s="2" t="s">
        <v>385</v>
      </c>
    </row>
    <row r="908" spans="1:1" x14ac:dyDescent="0.25">
      <c r="A908" s="2" t="s">
        <v>357</v>
      </c>
    </row>
    <row r="909" spans="1:1" x14ac:dyDescent="0.25">
      <c r="A909" s="2" t="s">
        <v>358</v>
      </c>
    </row>
    <row r="910" spans="1:1" x14ac:dyDescent="0.25">
      <c r="A910" s="2" t="s">
        <v>359</v>
      </c>
    </row>
    <row r="911" spans="1:1" x14ac:dyDescent="0.25">
      <c r="A911" s="2" t="s">
        <v>360</v>
      </c>
    </row>
    <row r="912" spans="1:1" x14ac:dyDescent="0.25">
      <c r="A912" s="2" t="s">
        <v>337</v>
      </c>
    </row>
    <row r="913" spans="1:1" x14ac:dyDescent="0.25">
      <c r="A913" s="2" t="s">
        <v>387</v>
      </c>
    </row>
    <row r="914" spans="1:1" x14ac:dyDescent="0.25">
      <c r="A914" s="2" t="s">
        <v>362</v>
      </c>
    </row>
    <row r="915" spans="1:1" x14ac:dyDescent="0.25">
      <c r="A915" s="2" t="s">
        <v>382</v>
      </c>
    </row>
    <row r="916" spans="1:1" x14ac:dyDescent="0.25">
      <c r="A916" s="2" t="s">
        <v>385</v>
      </c>
    </row>
    <row r="918" spans="1:1" x14ac:dyDescent="0.25">
      <c r="A918" s="2" t="s">
        <v>357</v>
      </c>
    </row>
    <row r="919" spans="1:1" x14ac:dyDescent="0.25">
      <c r="A919" s="2" t="s">
        <v>358</v>
      </c>
    </row>
    <row r="920" spans="1:1" x14ac:dyDescent="0.25">
      <c r="A920" s="2" t="s">
        <v>359</v>
      </c>
    </row>
    <row r="921" spans="1:1" x14ac:dyDescent="0.25">
      <c r="A921" s="2" t="s">
        <v>360</v>
      </c>
    </row>
    <row r="922" spans="1:1" x14ac:dyDescent="0.25">
      <c r="A922" s="2" t="s">
        <v>337</v>
      </c>
    </row>
    <row r="923" spans="1:1" x14ac:dyDescent="0.25">
      <c r="A923" s="2" t="s">
        <v>387</v>
      </c>
    </row>
    <row r="924" spans="1:1" x14ac:dyDescent="0.25">
      <c r="A924" s="2" t="s">
        <v>362</v>
      </c>
    </row>
    <row r="925" spans="1:1" x14ac:dyDescent="0.25">
      <c r="A925" s="2" t="s">
        <v>383</v>
      </c>
    </row>
    <row r="926" spans="1:1" x14ac:dyDescent="0.25">
      <c r="A926" s="2" t="s">
        <v>385</v>
      </c>
    </row>
    <row r="928" spans="1:1" x14ac:dyDescent="0.25">
      <c r="A928" s="2" t="s">
        <v>357</v>
      </c>
    </row>
    <row r="929" spans="1:1" x14ac:dyDescent="0.25">
      <c r="A929" s="2" t="s">
        <v>358</v>
      </c>
    </row>
    <row r="930" spans="1:1" x14ac:dyDescent="0.25">
      <c r="A930" s="2" t="s">
        <v>359</v>
      </c>
    </row>
    <row r="931" spans="1:1" x14ac:dyDescent="0.25">
      <c r="A931" s="2" t="s">
        <v>360</v>
      </c>
    </row>
    <row r="932" spans="1:1" x14ac:dyDescent="0.25">
      <c r="A932" s="2" t="s">
        <v>337</v>
      </c>
    </row>
    <row r="933" spans="1:1" x14ac:dyDescent="0.25">
      <c r="A933" s="2" t="s">
        <v>388</v>
      </c>
    </row>
    <row r="934" spans="1:1" x14ac:dyDescent="0.25">
      <c r="A934" s="2" t="s">
        <v>362</v>
      </c>
    </row>
    <row r="935" spans="1:1" x14ac:dyDescent="0.25">
      <c r="A935" s="2" t="s">
        <v>363</v>
      </c>
    </row>
    <row r="936" spans="1:1" x14ac:dyDescent="0.25">
      <c r="A936" s="2" t="s">
        <v>385</v>
      </c>
    </row>
    <row r="938" spans="1:1" x14ac:dyDescent="0.25">
      <c r="A938" s="2" t="s">
        <v>357</v>
      </c>
    </row>
    <row r="939" spans="1:1" x14ac:dyDescent="0.25">
      <c r="A939" s="2" t="s">
        <v>358</v>
      </c>
    </row>
    <row r="940" spans="1:1" x14ac:dyDescent="0.25">
      <c r="A940" s="2" t="s">
        <v>359</v>
      </c>
    </row>
    <row r="941" spans="1:1" x14ac:dyDescent="0.25">
      <c r="A941" s="2" t="s">
        <v>360</v>
      </c>
    </row>
    <row r="942" spans="1:1" x14ac:dyDescent="0.25">
      <c r="A942" s="2" t="s">
        <v>337</v>
      </c>
    </row>
    <row r="943" spans="1:1" x14ac:dyDescent="0.25">
      <c r="A943" s="2" t="s">
        <v>388</v>
      </c>
    </row>
    <row r="944" spans="1:1" x14ac:dyDescent="0.25">
      <c r="A944" s="2" t="s">
        <v>362</v>
      </c>
    </row>
    <row r="945" spans="1:1" x14ac:dyDescent="0.25">
      <c r="A945" s="2" t="s">
        <v>365</v>
      </c>
    </row>
    <row r="946" spans="1:1" x14ac:dyDescent="0.25">
      <c r="A946" s="2" t="s">
        <v>385</v>
      </c>
    </row>
    <row r="948" spans="1:1" x14ac:dyDescent="0.25">
      <c r="A948" s="2" t="s">
        <v>357</v>
      </c>
    </row>
    <row r="949" spans="1:1" x14ac:dyDescent="0.25">
      <c r="A949" s="2" t="s">
        <v>358</v>
      </c>
    </row>
    <row r="950" spans="1:1" x14ac:dyDescent="0.25">
      <c r="A950" s="2" t="s">
        <v>359</v>
      </c>
    </row>
    <row r="951" spans="1:1" x14ac:dyDescent="0.25">
      <c r="A951" s="2" t="s">
        <v>360</v>
      </c>
    </row>
    <row r="952" spans="1:1" x14ac:dyDescent="0.25">
      <c r="A952" s="2" t="s">
        <v>337</v>
      </c>
    </row>
    <row r="953" spans="1:1" x14ac:dyDescent="0.25">
      <c r="A953" s="2" t="s">
        <v>388</v>
      </c>
    </row>
    <row r="954" spans="1:1" x14ac:dyDescent="0.25">
      <c r="A954" s="2" t="s">
        <v>362</v>
      </c>
    </row>
    <row r="955" spans="1:1" x14ac:dyDescent="0.25">
      <c r="A955" s="2" t="s">
        <v>366</v>
      </c>
    </row>
    <row r="956" spans="1:1" x14ac:dyDescent="0.25">
      <c r="A956" s="2" t="s">
        <v>385</v>
      </c>
    </row>
    <row r="958" spans="1:1" x14ac:dyDescent="0.25">
      <c r="A958" s="2" t="s">
        <v>357</v>
      </c>
    </row>
    <row r="959" spans="1:1" x14ac:dyDescent="0.25">
      <c r="A959" s="2" t="s">
        <v>358</v>
      </c>
    </row>
    <row r="960" spans="1:1" x14ac:dyDescent="0.25">
      <c r="A960" s="2" t="s">
        <v>359</v>
      </c>
    </row>
    <row r="961" spans="1:1" x14ac:dyDescent="0.25">
      <c r="A961" s="2" t="s">
        <v>360</v>
      </c>
    </row>
    <row r="962" spans="1:1" x14ac:dyDescent="0.25">
      <c r="A962" s="2" t="s">
        <v>337</v>
      </c>
    </row>
    <row r="963" spans="1:1" x14ac:dyDescent="0.25">
      <c r="A963" s="2" t="s">
        <v>388</v>
      </c>
    </row>
    <row r="964" spans="1:1" x14ac:dyDescent="0.25">
      <c r="A964" s="2" t="s">
        <v>362</v>
      </c>
    </row>
    <row r="965" spans="1:1" x14ac:dyDescent="0.25">
      <c r="A965" s="2" t="s">
        <v>367</v>
      </c>
    </row>
    <row r="966" spans="1:1" x14ac:dyDescent="0.25">
      <c r="A966" s="2" t="s">
        <v>385</v>
      </c>
    </row>
    <row r="968" spans="1:1" x14ac:dyDescent="0.25">
      <c r="A968" s="2" t="s">
        <v>357</v>
      </c>
    </row>
    <row r="969" spans="1:1" x14ac:dyDescent="0.25">
      <c r="A969" s="2" t="s">
        <v>358</v>
      </c>
    </row>
    <row r="970" spans="1:1" x14ac:dyDescent="0.25">
      <c r="A970" s="2" t="s">
        <v>359</v>
      </c>
    </row>
    <row r="971" spans="1:1" x14ac:dyDescent="0.25">
      <c r="A971" s="2" t="s">
        <v>360</v>
      </c>
    </row>
    <row r="972" spans="1:1" x14ac:dyDescent="0.25">
      <c r="A972" s="2" t="s">
        <v>337</v>
      </c>
    </row>
    <row r="973" spans="1:1" x14ac:dyDescent="0.25">
      <c r="A973" s="2" t="s">
        <v>388</v>
      </c>
    </row>
    <row r="974" spans="1:1" x14ac:dyDescent="0.25">
      <c r="A974" s="2" t="s">
        <v>362</v>
      </c>
    </row>
    <row r="975" spans="1:1" x14ac:dyDescent="0.25">
      <c r="A975" s="2" t="s">
        <v>368</v>
      </c>
    </row>
    <row r="976" spans="1:1" x14ac:dyDescent="0.25">
      <c r="A976" s="2" t="s">
        <v>385</v>
      </c>
    </row>
    <row r="978" spans="1:1" x14ac:dyDescent="0.25">
      <c r="A978" s="2" t="s">
        <v>357</v>
      </c>
    </row>
    <row r="979" spans="1:1" x14ac:dyDescent="0.25">
      <c r="A979" s="2" t="s">
        <v>358</v>
      </c>
    </row>
    <row r="980" spans="1:1" x14ac:dyDescent="0.25">
      <c r="A980" s="2" t="s">
        <v>359</v>
      </c>
    </row>
    <row r="981" spans="1:1" x14ac:dyDescent="0.25">
      <c r="A981" s="2" t="s">
        <v>360</v>
      </c>
    </row>
    <row r="982" spans="1:1" x14ac:dyDescent="0.25">
      <c r="A982" s="2" t="s">
        <v>337</v>
      </c>
    </row>
    <row r="983" spans="1:1" x14ac:dyDescent="0.25">
      <c r="A983" s="2" t="s">
        <v>388</v>
      </c>
    </row>
    <row r="984" spans="1:1" x14ac:dyDescent="0.25">
      <c r="A984" s="2" t="s">
        <v>362</v>
      </c>
    </row>
    <row r="985" spans="1:1" x14ac:dyDescent="0.25">
      <c r="A985" s="2" t="s">
        <v>369</v>
      </c>
    </row>
    <row r="986" spans="1:1" x14ac:dyDescent="0.25">
      <c r="A986" s="2" t="s">
        <v>385</v>
      </c>
    </row>
    <row r="988" spans="1:1" x14ac:dyDescent="0.25">
      <c r="A988" s="2" t="s">
        <v>357</v>
      </c>
    </row>
    <row r="989" spans="1:1" x14ac:dyDescent="0.25">
      <c r="A989" s="2" t="s">
        <v>358</v>
      </c>
    </row>
    <row r="990" spans="1:1" x14ac:dyDescent="0.25">
      <c r="A990" s="2" t="s">
        <v>359</v>
      </c>
    </row>
    <row r="991" spans="1:1" x14ac:dyDescent="0.25">
      <c r="A991" s="2" t="s">
        <v>360</v>
      </c>
    </row>
    <row r="992" spans="1:1" x14ac:dyDescent="0.25">
      <c r="A992" s="2" t="s">
        <v>337</v>
      </c>
    </row>
    <row r="993" spans="1:1" x14ac:dyDescent="0.25">
      <c r="A993" s="2" t="s">
        <v>388</v>
      </c>
    </row>
    <row r="994" spans="1:1" x14ac:dyDescent="0.25">
      <c r="A994" s="2" t="s">
        <v>362</v>
      </c>
    </row>
    <row r="995" spans="1:1" x14ac:dyDescent="0.25">
      <c r="A995" s="2" t="s">
        <v>370</v>
      </c>
    </row>
    <row r="996" spans="1:1" x14ac:dyDescent="0.25">
      <c r="A996" s="2" t="s">
        <v>385</v>
      </c>
    </row>
    <row r="998" spans="1:1" x14ac:dyDescent="0.25">
      <c r="A998" s="2" t="s">
        <v>357</v>
      </c>
    </row>
    <row r="999" spans="1:1" x14ac:dyDescent="0.25">
      <c r="A999" s="2" t="s">
        <v>358</v>
      </c>
    </row>
    <row r="1000" spans="1:1" x14ac:dyDescent="0.25">
      <c r="A1000" s="2" t="s">
        <v>359</v>
      </c>
    </row>
    <row r="1001" spans="1:1" x14ac:dyDescent="0.25">
      <c r="A1001" s="2" t="s">
        <v>360</v>
      </c>
    </row>
    <row r="1002" spans="1:1" x14ac:dyDescent="0.25">
      <c r="A1002" s="2" t="s">
        <v>337</v>
      </c>
    </row>
    <row r="1003" spans="1:1" x14ac:dyDescent="0.25">
      <c r="A1003" s="2" t="s">
        <v>388</v>
      </c>
    </row>
    <row r="1004" spans="1:1" x14ac:dyDescent="0.25">
      <c r="A1004" s="2" t="s">
        <v>362</v>
      </c>
    </row>
    <row r="1005" spans="1:1" x14ac:dyDescent="0.25">
      <c r="A1005" s="2" t="s">
        <v>371</v>
      </c>
    </row>
    <row r="1006" spans="1:1" x14ac:dyDescent="0.25">
      <c r="A1006" s="2" t="s">
        <v>385</v>
      </c>
    </row>
    <row r="1008" spans="1:1" x14ac:dyDescent="0.25">
      <c r="A1008" s="2" t="s">
        <v>357</v>
      </c>
    </row>
    <row r="1009" spans="1:1" x14ac:dyDescent="0.25">
      <c r="A1009" s="2" t="s">
        <v>358</v>
      </c>
    </row>
    <row r="1010" spans="1:1" x14ac:dyDescent="0.25">
      <c r="A1010" s="2" t="s">
        <v>359</v>
      </c>
    </row>
    <row r="1011" spans="1:1" x14ac:dyDescent="0.25">
      <c r="A1011" s="2" t="s">
        <v>360</v>
      </c>
    </row>
    <row r="1012" spans="1:1" x14ac:dyDescent="0.25">
      <c r="A1012" s="2" t="s">
        <v>337</v>
      </c>
    </row>
    <row r="1013" spans="1:1" x14ac:dyDescent="0.25">
      <c r="A1013" s="2" t="s">
        <v>388</v>
      </c>
    </row>
    <row r="1014" spans="1:1" x14ac:dyDescent="0.25">
      <c r="A1014" s="2" t="s">
        <v>362</v>
      </c>
    </row>
    <row r="1015" spans="1:1" x14ac:dyDescent="0.25">
      <c r="A1015" s="2" t="s">
        <v>372</v>
      </c>
    </row>
    <row r="1016" spans="1:1" x14ac:dyDescent="0.25">
      <c r="A1016" s="2" t="s">
        <v>385</v>
      </c>
    </row>
    <row r="1018" spans="1:1" x14ac:dyDescent="0.25">
      <c r="A1018" s="2" t="s">
        <v>357</v>
      </c>
    </row>
    <row r="1019" spans="1:1" x14ac:dyDescent="0.25">
      <c r="A1019" s="2" t="s">
        <v>358</v>
      </c>
    </row>
    <row r="1020" spans="1:1" x14ac:dyDescent="0.25">
      <c r="A1020" s="2" t="s">
        <v>359</v>
      </c>
    </row>
    <row r="1021" spans="1:1" x14ac:dyDescent="0.25">
      <c r="A1021" s="2" t="s">
        <v>360</v>
      </c>
    </row>
    <row r="1022" spans="1:1" x14ac:dyDescent="0.25">
      <c r="A1022" s="2" t="s">
        <v>337</v>
      </c>
    </row>
    <row r="1023" spans="1:1" x14ac:dyDescent="0.25">
      <c r="A1023" s="2" t="s">
        <v>388</v>
      </c>
    </row>
    <row r="1024" spans="1:1" x14ac:dyDescent="0.25">
      <c r="A1024" s="2" t="s">
        <v>362</v>
      </c>
    </row>
    <row r="1025" spans="1:1" x14ac:dyDescent="0.25">
      <c r="A1025" s="2" t="s">
        <v>373</v>
      </c>
    </row>
    <row r="1026" spans="1:1" x14ac:dyDescent="0.25">
      <c r="A1026" s="2" t="s">
        <v>385</v>
      </c>
    </row>
    <row r="1028" spans="1:1" x14ac:dyDescent="0.25">
      <c r="A1028" s="2" t="s">
        <v>357</v>
      </c>
    </row>
    <row r="1029" spans="1:1" x14ac:dyDescent="0.25">
      <c r="A1029" s="2" t="s">
        <v>358</v>
      </c>
    </row>
    <row r="1030" spans="1:1" x14ac:dyDescent="0.25">
      <c r="A1030" s="2" t="s">
        <v>359</v>
      </c>
    </row>
    <row r="1031" spans="1:1" x14ac:dyDescent="0.25">
      <c r="A1031" s="2" t="s">
        <v>360</v>
      </c>
    </row>
    <row r="1032" spans="1:1" x14ac:dyDescent="0.25">
      <c r="A1032" s="2" t="s">
        <v>337</v>
      </c>
    </row>
    <row r="1033" spans="1:1" x14ac:dyDescent="0.25">
      <c r="A1033" s="2" t="s">
        <v>388</v>
      </c>
    </row>
    <row r="1034" spans="1:1" x14ac:dyDescent="0.25">
      <c r="A1034" s="2" t="s">
        <v>362</v>
      </c>
    </row>
    <row r="1035" spans="1:1" x14ac:dyDescent="0.25">
      <c r="A1035" s="2" t="s">
        <v>374</v>
      </c>
    </row>
    <row r="1036" spans="1:1" x14ac:dyDescent="0.25">
      <c r="A1036" s="2" t="s">
        <v>385</v>
      </c>
    </row>
    <row r="1038" spans="1:1" x14ac:dyDescent="0.25">
      <c r="A1038" s="2" t="s">
        <v>357</v>
      </c>
    </row>
    <row r="1039" spans="1:1" x14ac:dyDescent="0.25">
      <c r="A1039" s="2" t="s">
        <v>358</v>
      </c>
    </row>
    <row r="1040" spans="1:1" x14ac:dyDescent="0.25">
      <c r="A1040" s="2" t="s">
        <v>359</v>
      </c>
    </row>
    <row r="1041" spans="1:1" x14ac:dyDescent="0.25">
      <c r="A1041" s="2" t="s">
        <v>360</v>
      </c>
    </row>
    <row r="1042" spans="1:1" x14ac:dyDescent="0.25">
      <c r="A1042" s="2" t="s">
        <v>337</v>
      </c>
    </row>
    <row r="1043" spans="1:1" x14ac:dyDescent="0.25">
      <c r="A1043" s="2" t="s">
        <v>388</v>
      </c>
    </row>
    <row r="1044" spans="1:1" x14ac:dyDescent="0.25">
      <c r="A1044" s="2" t="s">
        <v>362</v>
      </c>
    </row>
    <row r="1045" spans="1:1" x14ac:dyDescent="0.25">
      <c r="A1045" s="2" t="s">
        <v>375</v>
      </c>
    </row>
    <row r="1046" spans="1:1" x14ac:dyDescent="0.25">
      <c r="A1046" s="2" t="s">
        <v>385</v>
      </c>
    </row>
    <row r="1048" spans="1:1" x14ac:dyDescent="0.25">
      <c r="A1048" s="2" t="s">
        <v>357</v>
      </c>
    </row>
    <row r="1049" spans="1:1" x14ac:dyDescent="0.25">
      <c r="A1049" s="2" t="s">
        <v>358</v>
      </c>
    </row>
    <row r="1050" spans="1:1" x14ac:dyDescent="0.25">
      <c r="A1050" s="2" t="s">
        <v>359</v>
      </c>
    </row>
    <row r="1051" spans="1:1" x14ac:dyDescent="0.25">
      <c r="A1051" s="2" t="s">
        <v>360</v>
      </c>
    </row>
    <row r="1052" spans="1:1" x14ac:dyDescent="0.25">
      <c r="A1052" s="2" t="s">
        <v>337</v>
      </c>
    </row>
    <row r="1053" spans="1:1" x14ac:dyDescent="0.25">
      <c r="A1053" s="2" t="s">
        <v>388</v>
      </c>
    </row>
    <row r="1054" spans="1:1" x14ac:dyDescent="0.25">
      <c r="A1054" s="2" t="s">
        <v>362</v>
      </c>
    </row>
    <row r="1055" spans="1:1" x14ac:dyDescent="0.25">
      <c r="A1055" s="2" t="s">
        <v>376</v>
      </c>
    </row>
    <row r="1056" spans="1:1" x14ac:dyDescent="0.25">
      <c r="A1056" s="2" t="s">
        <v>385</v>
      </c>
    </row>
    <row r="1058" spans="1:1" x14ac:dyDescent="0.25">
      <c r="A1058" s="2" t="s">
        <v>357</v>
      </c>
    </row>
    <row r="1059" spans="1:1" x14ac:dyDescent="0.25">
      <c r="A1059" s="2" t="s">
        <v>358</v>
      </c>
    </row>
    <row r="1060" spans="1:1" x14ac:dyDescent="0.25">
      <c r="A1060" s="2" t="s">
        <v>359</v>
      </c>
    </row>
    <row r="1061" spans="1:1" x14ac:dyDescent="0.25">
      <c r="A1061" s="2" t="s">
        <v>360</v>
      </c>
    </row>
    <row r="1062" spans="1:1" x14ac:dyDescent="0.25">
      <c r="A1062" s="2" t="s">
        <v>337</v>
      </c>
    </row>
    <row r="1063" spans="1:1" x14ac:dyDescent="0.25">
      <c r="A1063" s="2" t="s">
        <v>388</v>
      </c>
    </row>
    <row r="1064" spans="1:1" x14ac:dyDescent="0.25">
      <c r="A1064" s="2" t="s">
        <v>362</v>
      </c>
    </row>
    <row r="1065" spans="1:1" x14ac:dyDescent="0.25">
      <c r="A1065" s="2" t="s">
        <v>377</v>
      </c>
    </row>
    <row r="1066" spans="1:1" x14ac:dyDescent="0.25">
      <c r="A1066" s="2" t="s">
        <v>385</v>
      </c>
    </row>
    <row r="1068" spans="1:1" x14ac:dyDescent="0.25">
      <c r="A1068" s="2" t="s">
        <v>357</v>
      </c>
    </row>
    <row r="1069" spans="1:1" x14ac:dyDescent="0.25">
      <c r="A1069" s="2" t="s">
        <v>358</v>
      </c>
    </row>
    <row r="1070" spans="1:1" x14ac:dyDescent="0.25">
      <c r="A1070" s="2" t="s">
        <v>359</v>
      </c>
    </row>
    <row r="1071" spans="1:1" x14ac:dyDescent="0.25">
      <c r="A1071" s="2" t="s">
        <v>360</v>
      </c>
    </row>
    <row r="1072" spans="1:1" x14ac:dyDescent="0.25">
      <c r="A1072" s="2" t="s">
        <v>337</v>
      </c>
    </row>
    <row r="1073" spans="1:1" x14ac:dyDescent="0.25">
      <c r="A1073" s="2" t="s">
        <v>388</v>
      </c>
    </row>
    <row r="1074" spans="1:1" x14ac:dyDescent="0.25">
      <c r="A1074" s="2" t="s">
        <v>362</v>
      </c>
    </row>
    <row r="1075" spans="1:1" x14ac:dyDescent="0.25">
      <c r="A1075" s="2" t="s">
        <v>378</v>
      </c>
    </row>
    <row r="1076" spans="1:1" x14ac:dyDescent="0.25">
      <c r="A1076" s="2" t="s">
        <v>385</v>
      </c>
    </row>
    <row r="1078" spans="1:1" x14ac:dyDescent="0.25">
      <c r="A1078" s="2" t="s">
        <v>357</v>
      </c>
    </row>
    <row r="1079" spans="1:1" x14ac:dyDescent="0.25">
      <c r="A1079" s="2" t="s">
        <v>358</v>
      </c>
    </row>
    <row r="1080" spans="1:1" x14ac:dyDescent="0.25">
      <c r="A1080" s="2" t="s">
        <v>359</v>
      </c>
    </row>
    <row r="1081" spans="1:1" x14ac:dyDescent="0.25">
      <c r="A1081" s="2" t="s">
        <v>360</v>
      </c>
    </row>
    <row r="1082" spans="1:1" x14ac:dyDescent="0.25">
      <c r="A1082" s="2" t="s">
        <v>337</v>
      </c>
    </row>
    <row r="1083" spans="1:1" x14ac:dyDescent="0.25">
      <c r="A1083" s="2" t="s">
        <v>388</v>
      </c>
    </row>
    <row r="1084" spans="1:1" x14ac:dyDescent="0.25">
      <c r="A1084" s="2" t="s">
        <v>362</v>
      </c>
    </row>
    <row r="1085" spans="1:1" x14ac:dyDescent="0.25">
      <c r="A1085" s="2" t="s">
        <v>379</v>
      </c>
    </row>
    <row r="1086" spans="1:1" x14ac:dyDescent="0.25">
      <c r="A1086" s="2" t="s">
        <v>385</v>
      </c>
    </row>
    <row r="1088" spans="1:1" x14ac:dyDescent="0.25">
      <c r="A1088" s="2" t="s">
        <v>357</v>
      </c>
    </row>
    <row r="1089" spans="1:1" x14ac:dyDescent="0.25">
      <c r="A1089" s="2" t="s">
        <v>358</v>
      </c>
    </row>
    <row r="1090" spans="1:1" x14ac:dyDescent="0.25">
      <c r="A1090" s="2" t="s">
        <v>359</v>
      </c>
    </row>
    <row r="1091" spans="1:1" x14ac:dyDescent="0.25">
      <c r="A1091" s="2" t="s">
        <v>360</v>
      </c>
    </row>
    <row r="1092" spans="1:1" x14ac:dyDescent="0.25">
      <c r="A1092" s="2" t="s">
        <v>337</v>
      </c>
    </row>
    <row r="1093" spans="1:1" x14ac:dyDescent="0.25">
      <c r="A1093" s="2" t="s">
        <v>388</v>
      </c>
    </row>
    <row r="1094" spans="1:1" x14ac:dyDescent="0.25">
      <c r="A1094" s="2" t="s">
        <v>362</v>
      </c>
    </row>
    <row r="1095" spans="1:1" x14ac:dyDescent="0.25">
      <c r="A1095" s="2" t="s">
        <v>380</v>
      </c>
    </row>
    <row r="1096" spans="1:1" x14ac:dyDescent="0.25">
      <c r="A1096" s="2" t="s">
        <v>385</v>
      </c>
    </row>
    <row r="1098" spans="1:1" x14ac:dyDescent="0.25">
      <c r="A1098" s="2" t="s">
        <v>357</v>
      </c>
    </row>
    <row r="1099" spans="1:1" x14ac:dyDescent="0.25">
      <c r="A1099" s="2" t="s">
        <v>358</v>
      </c>
    </row>
    <row r="1100" spans="1:1" x14ac:dyDescent="0.25">
      <c r="A1100" s="2" t="s">
        <v>359</v>
      </c>
    </row>
    <row r="1101" spans="1:1" x14ac:dyDescent="0.25">
      <c r="A1101" s="2" t="s">
        <v>360</v>
      </c>
    </row>
    <row r="1102" spans="1:1" x14ac:dyDescent="0.25">
      <c r="A1102" s="2" t="s">
        <v>337</v>
      </c>
    </row>
    <row r="1103" spans="1:1" x14ac:dyDescent="0.25">
      <c r="A1103" s="2" t="s">
        <v>388</v>
      </c>
    </row>
    <row r="1104" spans="1:1" x14ac:dyDescent="0.25">
      <c r="A1104" s="2" t="s">
        <v>362</v>
      </c>
    </row>
    <row r="1105" spans="1:1" x14ac:dyDescent="0.25">
      <c r="A1105" s="2" t="s">
        <v>381</v>
      </c>
    </row>
    <row r="1106" spans="1:1" x14ac:dyDescent="0.25">
      <c r="A1106" s="2" t="s">
        <v>385</v>
      </c>
    </row>
    <row r="1108" spans="1:1" x14ac:dyDescent="0.25">
      <c r="A1108" s="2" t="s">
        <v>357</v>
      </c>
    </row>
    <row r="1109" spans="1:1" x14ac:dyDescent="0.25">
      <c r="A1109" s="2" t="s">
        <v>358</v>
      </c>
    </row>
    <row r="1110" spans="1:1" x14ac:dyDescent="0.25">
      <c r="A1110" s="2" t="s">
        <v>359</v>
      </c>
    </row>
    <row r="1111" spans="1:1" x14ac:dyDescent="0.25">
      <c r="A1111" s="2" t="s">
        <v>360</v>
      </c>
    </row>
    <row r="1112" spans="1:1" x14ac:dyDescent="0.25">
      <c r="A1112" s="2" t="s">
        <v>337</v>
      </c>
    </row>
    <row r="1113" spans="1:1" x14ac:dyDescent="0.25">
      <c r="A1113" s="2" t="s">
        <v>388</v>
      </c>
    </row>
    <row r="1114" spans="1:1" x14ac:dyDescent="0.25">
      <c r="A1114" s="2" t="s">
        <v>362</v>
      </c>
    </row>
    <row r="1115" spans="1:1" x14ac:dyDescent="0.25">
      <c r="A1115" s="2" t="s">
        <v>382</v>
      </c>
    </row>
    <row r="1116" spans="1:1" x14ac:dyDescent="0.25">
      <c r="A1116" s="2" t="s">
        <v>385</v>
      </c>
    </row>
    <row r="1118" spans="1:1" x14ac:dyDescent="0.25">
      <c r="A1118" s="2" t="s">
        <v>357</v>
      </c>
    </row>
    <row r="1119" spans="1:1" x14ac:dyDescent="0.25">
      <c r="A1119" s="2" t="s">
        <v>358</v>
      </c>
    </row>
    <row r="1120" spans="1:1" x14ac:dyDescent="0.25">
      <c r="A1120" s="2" t="s">
        <v>359</v>
      </c>
    </row>
    <row r="1121" spans="1:1" x14ac:dyDescent="0.25">
      <c r="A1121" s="2" t="s">
        <v>360</v>
      </c>
    </row>
    <row r="1122" spans="1:1" x14ac:dyDescent="0.25">
      <c r="A1122" s="2" t="s">
        <v>337</v>
      </c>
    </row>
    <row r="1123" spans="1:1" x14ac:dyDescent="0.25">
      <c r="A1123" s="2" t="s">
        <v>388</v>
      </c>
    </row>
    <row r="1124" spans="1:1" x14ac:dyDescent="0.25">
      <c r="A1124" s="2" t="s">
        <v>362</v>
      </c>
    </row>
    <row r="1125" spans="1:1" x14ac:dyDescent="0.25">
      <c r="A1125" s="2" t="s">
        <v>383</v>
      </c>
    </row>
    <row r="1126" spans="1:1" x14ac:dyDescent="0.25">
      <c r="A1126" s="2" t="s">
        <v>385</v>
      </c>
    </row>
    <row r="1128" spans="1:1" x14ac:dyDescent="0.25">
      <c r="A1128" s="2" t="s">
        <v>357</v>
      </c>
    </row>
    <row r="1129" spans="1:1" x14ac:dyDescent="0.25">
      <c r="A1129" s="2" t="s">
        <v>358</v>
      </c>
    </row>
    <row r="1130" spans="1:1" x14ac:dyDescent="0.25">
      <c r="A1130" s="2" t="s">
        <v>359</v>
      </c>
    </row>
    <row r="1131" spans="1:1" x14ac:dyDescent="0.25">
      <c r="A1131" s="2" t="s">
        <v>389</v>
      </c>
    </row>
    <row r="1132" spans="1:1" x14ac:dyDescent="0.25">
      <c r="A1132" s="2" t="s">
        <v>337</v>
      </c>
    </row>
    <row r="1133" spans="1:1" x14ac:dyDescent="0.25">
      <c r="A1133" s="2" t="s">
        <v>361</v>
      </c>
    </row>
    <row r="1134" spans="1:1" x14ac:dyDescent="0.25">
      <c r="A1134" s="2" t="s">
        <v>362</v>
      </c>
    </row>
    <row r="1135" spans="1:1" x14ac:dyDescent="0.25">
      <c r="A1135" s="2" t="s">
        <v>363</v>
      </c>
    </row>
    <row r="1136" spans="1:1" x14ac:dyDescent="0.25">
      <c r="A1136" s="2" t="s">
        <v>390</v>
      </c>
    </row>
    <row r="1138" spans="1:1" x14ac:dyDescent="0.25">
      <c r="A1138" s="2" t="s">
        <v>357</v>
      </c>
    </row>
    <row r="1139" spans="1:1" x14ac:dyDescent="0.25">
      <c r="A1139" s="2" t="s">
        <v>358</v>
      </c>
    </row>
    <row r="1140" spans="1:1" x14ac:dyDescent="0.25">
      <c r="A1140" s="2" t="s">
        <v>359</v>
      </c>
    </row>
    <row r="1141" spans="1:1" x14ac:dyDescent="0.25">
      <c r="A1141" s="2" t="s">
        <v>389</v>
      </c>
    </row>
    <row r="1142" spans="1:1" x14ac:dyDescent="0.25">
      <c r="A1142" s="2" t="s">
        <v>337</v>
      </c>
    </row>
    <row r="1143" spans="1:1" x14ac:dyDescent="0.25">
      <c r="A1143" s="2" t="s">
        <v>361</v>
      </c>
    </row>
    <row r="1144" spans="1:1" x14ac:dyDescent="0.25">
      <c r="A1144" s="2" t="s">
        <v>362</v>
      </c>
    </row>
    <row r="1145" spans="1:1" x14ac:dyDescent="0.25">
      <c r="A1145" s="2" t="s">
        <v>365</v>
      </c>
    </row>
    <row r="1146" spans="1:1" x14ac:dyDescent="0.25">
      <c r="A1146" s="2" t="s">
        <v>390</v>
      </c>
    </row>
    <row r="1148" spans="1:1" x14ac:dyDescent="0.25">
      <c r="A1148" s="2" t="s">
        <v>357</v>
      </c>
    </row>
    <row r="1149" spans="1:1" x14ac:dyDescent="0.25">
      <c r="A1149" s="2" t="s">
        <v>358</v>
      </c>
    </row>
    <row r="1150" spans="1:1" x14ac:dyDescent="0.25">
      <c r="A1150" s="2" t="s">
        <v>359</v>
      </c>
    </row>
    <row r="1151" spans="1:1" x14ac:dyDescent="0.25">
      <c r="A1151" s="2" t="s">
        <v>389</v>
      </c>
    </row>
    <row r="1152" spans="1:1" x14ac:dyDescent="0.25">
      <c r="A1152" s="2" t="s">
        <v>337</v>
      </c>
    </row>
    <row r="1153" spans="1:1" x14ac:dyDescent="0.25">
      <c r="A1153" s="2" t="s">
        <v>361</v>
      </c>
    </row>
    <row r="1154" spans="1:1" x14ac:dyDescent="0.25">
      <c r="A1154" s="2" t="s">
        <v>362</v>
      </c>
    </row>
    <row r="1155" spans="1:1" x14ac:dyDescent="0.25">
      <c r="A1155" s="2" t="s">
        <v>366</v>
      </c>
    </row>
    <row r="1156" spans="1:1" x14ac:dyDescent="0.25">
      <c r="A1156" s="2" t="s">
        <v>390</v>
      </c>
    </row>
    <row r="1158" spans="1:1" x14ac:dyDescent="0.25">
      <c r="A1158" s="2" t="s">
        <v>357</v>
      </c>
    </row>
    <row r="1159" spans="1:1" x14ac:dyDescent="0.25">
      <c r="A1159" s="2" t="s">
        <v>358</v>
      </c>
    </row>
    <row r="1160" spans="1:1" x14ac:dyDescent="0.25">
      <c r="A1160" s="2" t="s">
        <v>359</v>
      </c>
    </row>
    <row r="1161" spans="1:1" x14ac:dyDescent="0.25">
      <c r="A1161" s="2" t="s">
        <v>389</v>
      </c>
    </row>
    <row r="1162" spans="1:1" x14ac:dyDescent="0.25">
      <c r="A1162" s="2" t="s">
        <v>337</v>
      </c>
    </row>
    <row r="1163" spans="1:1" x14ac:dyDescent="0.25">
      <c r="A1163" s="2" t="s">
        <v>361</v>
      </c>
    </row>
    <row r="1164" spans="1:1" x14ac:dyDescent="0.25">
      <c r="A1164" s="2" t="s">
        <v>362</v>
      </c>
    </row>
    <row r="1165" spans="1:1" x14ac:dyDescent="0.25">
      <c r="A1165" s="2" t="s">
        <v>367</v>
      </c>
    </row>
    <row r="1166" spans="1:1" x14ac:dyDescent="0.25">
      <c r="A1166" s="2" t="s">
        <v>390</v>
      </c>
    </row>
    <row r="1168" spans="1:1" x14ac:dyDescent="0.25">
      <c r="A1168" s="2" t="s">
        <v>357</v>
      </c>
    </row>
    <row r="1169" spans="1:1" x14ac:dyDescent="0.25">
      <c r="A1169" s="2" t="s">
        <v>358</v>
      </c>
    </row>
    <row r="1170" spans="1:1" x14ac:dyDescent="0.25">
      <c r="A1170" s="2" t="s">
        <v>359</v>
      </c>
    </row>
    <row r="1171" spans="1:1" x14ac:dyDescent="0.25">
      <c r="A1171" s="2" t="s">
        <v>389</v>
      </c>
    </row>
    <row r="1172" spans="1:1" x14ac:dyDescent="0.25">
      <c r="A1172" s="2" t="s">
        <v>337</v>
      </c>
    </row>
    <row r="1173" spans="1:1" x14ac:dyDescent="0.25">
      <c r="A1173" s="2" t="s">
        <v>361</v>
      </c>
    </row>
    <row r="1174" spans="1:1" x14ac:dyDescent="0.25">
      <c r="A1174" s="2" t="s">
        <v>362</v>
      </c>
    </row>
    <row r="1175" spans="1:1" x14ac:dyDescent="0.25">
      <c r="A1175" s="2" t="s">
        <v>368</v>
      </c>
    </row>
    <row r="1176" spans="1:1" x14ac:dyDescent="0.25">
      <c r="A1176" s="2" t="s">
        <v>390</v>
      </c>
    </row>
    <row r="1178" spans="1:1" x14ac:dyDescent="0.25">
      <c r="A1178" s="2" t="s">
        <v>357</v>
      </c>
    </row>
    <row r="1179" spans="1:1" x14ac:dyDescent="0.25">
      <c r="A1179" s="2" t="s">
        <v>358</v>
      </c>
    </row>
    <row r="1180" spans="1:1" x14ac:dyDescent="0.25">
      <c r="A1180" s="2" t="s">
        <v>359</v>
      </c>
    </row>
    <row r="1181" spans="1:1" x14ac:dyDescent="0.25">
      <c r="A1181" s="2" t="s">
        <v>389</v>
      </c>
    </row>
    <row r="1182" spans="1:1" x14ac:dyDescent="0.25">
      <c r="A1182" s="2" t="s">
        <v>337</v>
      </c>
    </row>
    <row r="1183" spans="1:1" x14ac:dyDescent="0.25">
      <c r="A1183" s="2" t="s">
        <v>361</v>
      </c>
    </row>
    <row r="1184" spans="1:1" x14ac:dyDescent="0.25">
      <c r="A1184" s="2" t="s">
        <v>362</v>
      </c>
    </row>
    <row r="1185" spans="1:1" x14ac:dyDescent="0.25">
      <c r="A1185" s="2" t="s">
        <v>369</v>
      </c>
    </row>
    <row r="1186" spans="1:1" x14ac:dyDescent="0.25">
      <c r="A1186" s="2" t="s">
        <v>390</v>
      </c>
    </row>
    <row r="1188" spans="1:1" x14ac:dyDescent="0.25">
      <c r="A1188" s="2" t="s">
        <v>357</v>
      </c>
    </row>
    <row r="1189" spans="1:1" x14ac:dyDescent="0.25">
      <c r="A1189" s="2" t="s">
        <v>358</v>
      </c>
    </row>
    <row r="1190" spans="1:1" x14ac:dyDescent="0.25">
      <c r="A1190" s="2" t="s">
        <v>359</v>
      </c>
    </row>
    <row r="1191" spans="1:1" x14ac:dyDescent="0.25">
      <c r="A1191" s="2" t="s">
        <v>389</v>
      </c>
    </row>
    <row r="1192" spans="1:1" x14ac:dyDescent="0.25">
      <c r="A1192" s="2" t="s">
        <v>337</v>
      </c>
    </row>
    <row r="1193" spans="1:1" x14ac:dyDescent="0.25">
      <c r="A1193" s="2" t="s">
        <v>361</v>
      </c>
    </row>
    <row r="1194" spans="1:1" x14ac:dyDescent="0.25">
      <c r="A1194" s="2" t="s">
        <v>362</v>
      </c>
    </row>
    <row r="1195" spans="1:1" x14ac:dyDescent="0.25">
      <c r="A1195" s="2" t="s">
        <v>370</v>
      </c>
    </row>
    <row r="1196" spans="1:1" x14ac:dyDescent="0.25">
      <c r="A1196" s="2" t="s">
        <v>390</v>
      </c>
    </row>
    <row r="1198" spans="1:1" x14ac:dyDescent="0.25">
      <c r="A1198" s="2" t="s">
        <v>357</v>
      </c>
    </row>
    <row r="1199" spans="1:1" x14ac:dyDescent="0.25">
      <c r="A1199" s="2" t="s">
        <v>358</v>
      </c>
    </row>
    <row r="1200" spans="1:1" x14ac:dyDescent="0.25">
      <c r="A1200" s="2" t="s">
        <v>359</v>
      </c>
    </row>
    <row r="1201" spans="1:1" x14ac:dyDescent="0.25">
      <c r="A1201" s="2" t="s">
        <v>389</v>
      </c>
    </row>
    <row r="1202" spans="1:1" x14ac:dyDescent="0.25">
      <c r="A1202" s="2" t="s">
        <v>337</v>
      </c>
    </row>
    <row r="1203" spans="1:1" x14ac:dyDescent="0.25">
      <c r="A1203" s="2" t="s">
        <v>361</v>
      </c>
    </row>
    <row r="1204" spans="1:1" x14ac:dyDescent="0.25">
      <c r="A1204" s="2" t="s">
        <v>362</v>
      </c>
    </row>
    <row r="1205" spans="1:1" x14ac:dyDescent="0.25">
      <c r="A1205" s="2" t="s">
        <v>371</v>
      </c>
    </row>
    <row r="1206" spans="1:1" x14ac:dyDescent="0.25">
      <c r="A1206" s="2" t="s">
        <v>390</v>
      </c>
    </row>
    <row r="1208" spans="1:1" x14ac:dyDescent="0.25">
      <c r="A1208" s="2" t="s">
        <v>357</v>
      </c>
    </row>
    <row r="1209" spans="1:1" x14ac:dyDescent="0.25">
      <c r="A1209" s="2" t="s">
        <v>358</v>
      </c>
    </row>
    <row r="1210" spans="1:1" x14ac:dyDescent="0.25">
      <c r="A1210" s="2" t="s">
        <v>359</v>
      </c>
    </row>
    <row r="1211" spans="1:1" x14ac:dyDescent="0.25">
      <c r="A1211" s="2" t="s">
        <v>389</v>
      </c>
    </row>
    <row r="1212" spans="1:1" x14ac:dyDescent="0.25">
      <c r="A1212" s="2" t="s">
        <v>337</v>
      </c>
    </row>
    <row r="1213" spans="1:1" x14ac:dyDescent="0.25">
      <c r="A1213" s="2" t="s">
        <v>361</v>
      </c>
    </row>
    <row r="1214" spans="1:1" x14ac:dyDescent="0.25">
      <c r="A1214" s="2" t="s">
        <v>362</v>
      </c>
    </row>
    <row r="1215" spans="1:1" x14ac:dyDescent="0.25">
      <c r="A1215" s="2" t="s">
        <v>372</v>
      </c>
    </row>
    <row r="1216" spans="1:1" x14ac:dyDescent="0.25">
      <c r="A1216" s="2" t="s">
        <v>390</v>
      </c>
    </row>
    <row r="1218" spans="1:1" x14ac:dyDescent="0.25">
      <c r="A1218" s="2" t="s">
        <v>357</v>
      </c>
    </row>
    <row r="1219" spans="1:1" x14ac:dyDescent="0.25">
      <c r="A1219" s="2" t="s">
        <v>358</v>
      </c>
    </row>
    <row r="1220" spans="1:1" x14ac:dyDescent="0.25">
      <c r="A1220" s="2" t="s">
        <v>359</v>
      </c>
    </row>
    <row r="1221" spans="1:1" x14ac:dyDescent="0.25">
      <c r="A1221" s="2" t="s">
        <v>389</v>
      </c>
    </row>
    <row r="1222" spans="1:1" x14ac:dyDescent="0.25">
      <c r="A1222" s="2" t="s">
        <v>337</v>
      </c>
    </row>
    <row r="1223" spans="1:1" x14ac:dyDescent="0.25">
      <c r="A1223" s="2" t="s">
        <v>361</v>
      </c>
    </row>
    <row r="1224" spans="1:1" x14ac:dyDescent="0.25">
      <c r="A1224" s="2" t="s">
        <v>362</v>
      </c>
    </row>
    <row r="1225" spans="1:1" x14ac:dyDescent="0.25">
      <c r="A1225" s="2" t="s">
        <v>373</v>
      </c>
    </row>
    <row r="1226" spans="1:1" x14ac:dyDescent="0.25">
      <c r="A1226" s="2" t="s">
        <v>390</v>
      </c>
    </row>
    <row r="1228" spans="1:1" x14ac:dyDescent="0.25">
      <c r="A1228" s="2" t="s">
        <v>357</v>
      </c>
    </row>
    <row r="1229" spans="1:1" x14ac:dyDescent="0.25">
      <c r="A1229" s="2" t="s">
        <v>358</v>
      </c>
    </row>
    <row r="1230" spans="1:1" x14ac:dyDescent="0.25">
      <c r="A1230" s="2" t="s">
        <v>359</v>
      </c>
    </row>
    <row r="1231" spans="1:1" x14ac:dyDescent="0.25">
      <c r="A1231" s="2" t="s">
        <v>389</v>
      </c>
    </row>
    <row r="1232" spans="1:1" x14ac:dyDescent="0.25">
      <c r="A1232" s="2" t="s">
        <v>337</v>
      </c>
    </row>
    <row r="1233" spans="1:1" x14ac:dyDescent="0.25">
      <c r="A1233" s="2" t="s">
        <v>361</v>
      </c>
    </row>
    <row r="1234" spans="1:1" x14ac:dyDescent="0.25">
      <c r="A1234" s="2" t="s">
        <v>362</v>
      </c>
    </row>
    <row r="1235" spans="1:1" x14ac:dyDescent="0.25">
      <c r="A1235" s="2" t="s">
        <v>374</v>
      </c>
    </row>
    <row r="1236" spans="1:1" x14ac:dyDescent="0.25">
      <c r="A1236" s="2" t="s">
        <v>390</v>
      </c>
    </row>
    <row r="1238" spans="1:1" x14ac:dyDescent="0.25">
      <c r="A1238" s="2" t="s">
        <v>357</v>
      </c>
    </row>
    <row r="1239" spans="1:1" x14ac:dyDescent="0.25">
      <c r="A1239" s="2" t="s">
        <v>358</v>
      </c>
    </row>
    <row r="1240" spans="1:1" x14ac:dyDescent="0.25">
      <c r="A1240" s="2" t="s">
        <v>359</v>
      </c>
    </row>
    <row r="1241" spans="1:1" x14ac:dyDescent="0.25">
      <c r="A1241" s="2" t="s">
        <v>389</v>
      </c>
    </row>
    <row r="1242" spans="1:1" x14ac:dyDescent="0.25">
      <c r="A1242" s="2" t="s">
        <v>337</v>
      </c>
    </row>
    <row r="1243" spans="1:1" x14ac:dyDescent="0.25">
      <c r="A1243" s="2" t="s">
        <v>361</v>
      </c>
    </row>
    <row r="1244" spans="1:1" x14ac:dyDescent="0.25">
      <c r="A1244" s="2" t="s">
        <v>362</v>
      </c>
    </row>
    <row r="1245" spans="1:1" x14ac:dyDescent="0.25">
      <c r="A1245" s="2" t="s">
        <v>375</v>
      </c>
    </row>
    <row r="1246" spans="1:1" x14ac:dyDescent="0.25">
      <c r="A1246" s="2" t="s">
        <v>390</v>
      </c>
    </row>
    <row r="1248" spans="1:1" x14ac:dyDescent="0.25">
      <c r="A1248" s="2" t="s">
        <v>357</v>
      </c>
    </row>
    <row r="1249" spans="1:1" x14ac:dyDescent="0.25">
      <c r="A1249" s="2" t="s">
        <v>358</v>
      </c>
    </row>
    <row r="1250" spans="1:1" x14ac:dyDescent="0.25">
      <c r="A1250" s="2" t="s">
        <v>359</v>
      </c>
    </row>
    <row r="1251" spans="1:1" x14ac:dyDescent="0.25">
      <c r="A1251" s="2" t="s">
        <v>389</v>
      </c>
    </row>
    <row r="1252" spans="1:1" x14ac:dyDescent="0.25">
      <c r="A1252" s="2" t="s">
        <v>337</v>
      </c>
    </row>
    <row r="1253" spans="1:1" x14ac:dyDescent="0.25">
      <c r="A1253" s="2" t="s">
        <v>361</v>
      </c>
    </row>
    <row r="1254" spans="1:1" x14ac:dyDescent="0.25">
      <c r="A1254" s="2" t="s">
        <v>362</v>
      </c>
    </row>
    <row r="1255" spans="1:1" x14ac:dyDescent="0.25">
      <c r="A1255" s="2" t="s">
        <v>376</v>
      </c>
    </row>
    <row r="1256" spans="1:1" x14ac:dyDescent="0.25">
      <c r="A1256" s="2" t="s">
        <v>390</v>
      </c>
    </row>
    <row r="1258" spans="1:1" x14ac:dyDescent="0.25">
      <c r="A1258" s="2" t="s">
        <v>357</v>
      </c>
    </row>
    <row r="1259" spans="1:1" x14ac:dyDescent="0.25">
      <c r="A1259" s="2" t="s">
        <v>358</v>
      </c>
    </row>
    <row r="1260" spans="1:1" x14ac:dyDescent="0.25">
      <c r="A1260" s="2" t="s">
        <v>359</v>
      </c>
    </row>
    <row r="1261" spans="1:1" x14ac:dyDescent="0.25">
      <c r="A1261" s="2" t="s">
        <v>389</v>
      </c>
    </row>
    <row r="1262" spans="1:1" x14ac:dyDescent="0.25">
      <c r="A1262" s="2" t="s">
        <v>337</v>
      </c>
    </row>
    <row r="1263" spans="1:1" x14ac:dyDescent="0.25">
      <c r="A1263" s="2" t="s">
        <v>361</v>
      </c>
    </row>
    <row r="1264" spans="1:1" x14ac:dyDescent="0.25">
      <c r="A1264" s="2" t="s">
        <v>362</v>
      </c>
    </row>
    <row r="1265" spans="1:1" x14ac:dyDescent="0.25">
      <c r="A1265" s="2" t="s">
        <v>377</v>
      </c>
    </row>
    <row r="1266" spans="1:1" x14ac:dyDescent="0.25">
      <c r="A1266" s="2" t="s">
        <v>390</v>
      </c>
    </row>
    <row r="1268" spans="1:1" x14ac:dyDescent="0.25">
      <c r="A1268" s="2" t="s">
        <v>357</v>
      </c>
    </row>
    <row r="1269" spans="1:1" x14ac:dyDescent="0.25">
      <c r="A1269" s="2" t="s">
        <v>358</v>
      </c>
    </row>
    <row r="1270" spans="1:1" x14ac:dyDescent="0.25">
      <c r="A1270" s="2" t="s">
        <v>359</v>
      </c>
    </row>
    <row r="1271" spans="1:1" x14ac:dyDescent="0.25">
      <c r="A1271" s="2" t="s">
        <v>389</v>
      </c>
    </row>
    <row r="1272" spans="1:1" x14ac:dyDescent="0.25">
      <c r="A1272" s="2" t="s">
        <v>337</v>
      </c>
    </row>
    <row r="1273" spans="1:1" x14ac:dyDescent="0.25">
      <c r="A1273" s="2" t="s">
        <v>361</v>
      </c>
    </row>
    <row r="1274" spans="1:1" x14ac:dyDescent="0.25">
      <c r="A1274" s="2" t="s">
        <v>362</v>
      </c>
    </row>
    <row r="1275" spans="1:1" x14ac:dyDescent="0.25">
      <c r="A1275" s="2" t="s">
        <v>378</v>
      </c>
    </row>
    <row r="1276" spans="1:1" x14ac:dyDescent="0.25">
      <c r="A1276" s="2" t="s">
        <v>390</v>
      </c>
    </row>
    <row r="1278" spans="1:1" x14ac:dyDescent="0.25">
      <c r="A1278" s="2" t="s">
        <v>357</v>
      </c>
    </row>
    <row r="1279" spans="1:1" x14ac:dyDescent="0.25">
      <c r="A1279" s="2" t="s">
        <v>358</v>
      </c>
    </row>
    <row r="1280" spans="1:1" x14ac:dyDescent="0.25">
      <c r="A1280" s="2" t="s">
        <v>359</v>
      </c>
    </row>
    <row r="1281" spans="1:1" x14ac:dyDescent="0.25">
      <c r="A1281" s="2" t="s">
        <v>389</v>
      </c>
    </row>
    <row r="1282" spans="1:1" x14ac:dyDescent="0.25">
      <c r="A1282" s="2" t="s">
        <v>337</v>
      </c>
    </row>
    <row r="1283" spans="1:1" x14ac:dyDescent="0.25">
      <c r="A1283" s="2" t="s">
        <v>361</v>
      </c>
    </row>
    <row r="1284" spans="1:1" x14ac:dyDescent="0.25">
      <c r="A1284" s="2" t="s">
        <v>362</v>
      </c>
    </row>
    <row r="1285" spans="1:1" x14ac:dyDescent="0.25">
      <c r="A1285" s="2" t="s">
        <v>379</v>
      </c>
    </row>
    <row r="1286" spans="1:1" x14ac:dyDescent="0.25">
      <c r="A1286" s="2" t="s">
        <v>390</v>
      </c>
    </row>
    <row r="1288" spans="1:1" x14ac:dyDescent="0.25">
      <c r="A1288" s="2" t="s">
        <v>357</v>
      </c>
    </row>
    <row r="1289" spans="1:1" x14ac:dyDescent="0.25">
      <c r="A1289" s="2" t="s">
        <v>358</v>
      </c>
    </row>
    <row r="1290" spans="1:1" x14ac:dyDescent="0.25">
      <c r="A1290" s="2" t="s">
        <v>359</v>
      </c>
    </row>
    <row r="1291" spans="1:1" x14ac:dyDescent="0.25">
      <c r="A1291" s="2" t="s">
        <v>389</v>
      </c>
    </row>
    <row r="1292" spans="1:1" x14ac:dyDescent="0.25">
      <c r="A1292" s="2" t="s">
        <v>337</v>
      </c>
    </row>
    <row r="1293" spans="1:1" x14ac:dyDescent="0.25">
      <c r="A1293" s="2" t="s">
        <v>361</v>
      </c>
    </row>
    <row r="1294" spans="1:1" x14ac:dyDescent="0.25">
      <c r="A1294" s="2" t="s">
        <v>362</v>
      </c>
    </row>
    <row r="1295" spans="1:1" x14ac:dyDescent="0.25">
      <c r="A1295" s="2" t="s">
        <v>380</v>
      </c>
    </row>
    <row r="1296" spans="1:1" x14ac:dyDescent="0.25">
      <c r="A1296" s="2" t="s">
        <v>390</v>
      </c>
    </row>
    <row r="1298" spans="1:1" x14ac:dyDescent="0.25">
      <c r="A1298" s="2" t="s">
        <v>357</v>
      </c>
    </row>
    <row r="1299" spans="1:1" x14ac:dyDescent="0.25">
      <c r="A1299" s="2" t="s">
        <v>358</v>
      </c>
    </row>
    <row r="1300" spans="1:1" x14ac:dyDescent="0.25">
      <c r="A1300" s="2" t="s">
        <v>359</v>
      </c>
    </row>
    <row r="1301" spans="1:1" x14ac:dyDescent="0.25">
      <c r="A1301" s="2" t="s">
        <v>389</v>
      </c>
    </row>
    <row r="1302" spans="1:1" x14ac:dyDescent="0.25">
      <c r="A1302" s="2" t="s">
        <v>337</v>
      </c>
    </row>
    <row r="1303" spans="1:1" x14ac:dyDescent="0.25">
      <c r="A1303" s="2" t="s">
        <v>361</v>
      </c>
    </row>
    <row r="1304" spans="1:1" x14ac:dyDescent="0.25">
      <c r="A1304" s="2" t="s">
        <v>362</v>
      </c>
    </row>
    <row r="1305" spans="1:1" x14ac:dyDescent="0.25">
      <c r="A1305" s="2" t="s">
        <v>381</v>
      </c>
    </row>
    <row r="1306" spans="1:1" x14ac:dyDescent="0.25">
      <c r="A1306" s="2" t="s">
        <v>390</v>
      </c>
    </row>
    <row r="1308" spans="1:1" x14ac:dyDescent="0.25">
      <c r="A1308" s="2" t="s">
        <v>357</v>
      </c>
    </row>
    <row r="1309" spans="1:1" x14ac:dyDescent="0.25">
      <c r="A1309" s="2" t="s">
        <v>358</v>
      </c>
    </row>
    <row r="1310" spans="1:1" x14ac:dyDescent="0.25">
      <c r="A1310" s="2" t="s">
        <v>359</v>
      </c>
    </row>
    <row r="1311" spans="1:1" x14ac:dyDescent="0.25">
      <c r="A1311" s="2" t="s">
        <v>389</v>
      </c>
    </row>
    <row r="1312" spans="1:1" x14ac:dyDescent="0.25">
      <c r="A1312" s="2" t="s">
        <v>337</v>
      </c>
    </row>
    <row r="1313" spans="1:1" x14ac:dyDescent="0.25">
      <c r="A1313" s="2" t="s">
        <v>361</v>
      </c>
    </row>
    <row r="1314" spans="1:1" x14ac:dyDescent="0.25">
      <c r="A1314" s="2" t="s">
        <v>362</v>
      </c>
    </row>
    <row r="1315" spans="1:1" x14ac:dyDescent="0.25">
      <c r="A1315" s="2" t="s">
        <v>382</v>
      </c>
    </row>
    <row r="1316" spans="1:1" x14ac:dyDescent="0.25">
      <c r="A1316" s="2" t="s">
        <v>390</v>
      </c>
    </row>
    <row r="1318" spans="1:1" x14ac:dyDescent="0.25">
      <c r="A1318" s="2" t="s">
        <v>357</v>
      </c>
    </row>
    <row r="1319" spans="1:1" x14ac:dyDescent="0.25">
      <c r="A1319" s="2" t="s">
        <v>358</v>
      </c>
    </row>
    <row r="1320" spans="1:1" x14ac:dyDescent="0.25">
      <c r="A1320" s="2" t="s">
        <v>359</v>
      </c>
    </row>
    <row r="1321" spans="1:1" x14ac:dyDescent="0.25">
      <c r="A1321" s="2" t="s">
        <v>389</v>
      </c>
    </row>
    <row r="1322" spans="1:1" x14ac:dyDescent="0.25">
      <c r="A1322" s="2" t="s">
        <v>337</v>
      </c>
    </row>
    <row r="1323" spans="1:1" x14ac:dyDescent="0.25">
      <c r="A1323" s="2" t="s">
        <v>361</v>
      </c>
    </row>
    <row r="1324" spans="1:1" x14ac:dyDescent="0.25">
      <c r="A1324" s="2" t="s">
        <v>362</v>
      </c>
    </row>
    <row r="1325" spans="1:1" x14ac:dyDescent="0.25">
      <c r="A1325" s="2" t="s">
        <v>383</v>
      </c>
    </row>
    <row r="1326" spans="1:1" x14ac:dyDescent="0.25">
      <c r="A1326" s="2" t="s">
        <v>390</v>
      </c>
    </row>
    <row r="1328" spans="1:1" x14ac:dyDescent="0.25">
      <c r="A1328" s="2" t="s">
        <v>357</v>
      </c>
    </row>
    <row r="1329" spans="1:1" x14ac:dyDescent="0.25">
      <c r="A1329" s="2" t="s">
        <v>358</v>
      </c>
    </row>
    <row r="1330" spans="1:1" x14ac:dyDescent="0.25">
      <c r="A1330" s="2" t="s">
        <v>359</v>
      </c>
    </row>
    <row r="1331" spans="1:1" x14ac:dyDescent="0.25">
      <c r="A1331" s="2" t="s">
        <v>389</v>
      </c>
    </row>
    <row r="1332" spans="1:1" x14ac:dyDescent="0.25">
      <c r="A1332" s="2" t="s">
        <v>337</v>
      </c>
    </row>
    <row r="1333" spans="1:1" x14ac:dyDescent="0.25">
      <c r="A1333" s="2" t="s">
        <v>391</v>
      </c>
    </row>
    <row r="1334" spans="1:1" x14ac:dyDescent="0.25">
      <c r="A1334" s="2" t="s">
        <v>362</v>
      </c>
    </row>
    <row r="1335" spans="1:1" x14ac:dyDescent="0.25">
      <c r="A1335" s="2" t="s">
        <v>363</v>
      </c>
    </row>
    <row r="1336" spans="1:1" x14ac:dyDescent="0.25">
      <c r="A1336" s="2" t="s">
        <v>392</v>
      </c>
    </row>
    <row r="1338" spans="1:1" x14ac:dyDescent="0.25">
      <c r="A1338" s="2" t="s">
        <v>357</v>
      </c>
    </row>
    <row r="1339" spans="1:1" x14ac:dyDescent="0.25">
      <c r="A1339" s="2" t="s">
        <v>358</v>
      </c>
    </row>
    <row r="1340" spans="1:1" x14ac:dyDescent="0.25">
      <c r="A1340" s="2" t="s">
        <v>359</v>
      </c>
    </row>
    <row r="1341" spans="1:1" x14ac:dyDescent="0.25">
      <c r="A1341" s="2" t="s">
        <v>389</v>
      </c>
    </row>
    <row r="1342" spans="1:1" x14ac:dyDescent="0.25">
      <c r="A1342" s="2" t="s">
        <v>337</v>
      </c>
    </row>
    <row r="1343" spans="1:1" x14ac:dyDescent="0.25">
      <c r="A1343" s="2" t="s">
        <v>391</v>
      </c>
    </row>
    <row r="1344" spans="1:1" x14ac:dyDescent="0.25">
      <c r="A1344" s="2" t="s">
        <v>362</v>
      </c>
    </row>
    <row r="1345" spans="1:1" x14ac:dyDescent="0.25">
      <c r="A1345" s="2" t="s">
        <v>365</v>
      </c>
    </row>
    <row r="1346" spans="1:1" x14ac:dyDescent="0.25">
      <c r="A1346" s="2" t="s">
        <v>392</v>
      </c>
    </row>
    <row r="1348" spans="1:1" x14ac:dyDescent="0.25">
      <c r="A1348" s="2" t="s">
        <v>357</v>
      </c>
    </row>
    <row r="1349" spans="1:1" x14ac:dyDescent="0.25">
      <c r="A1349" s="2" t="s">
        <v>358</v>
      </c>
    </row>
    <row r="1350" spans="1:1" x14ac:dyDescent="0.25">
      <c r="A1350" s="2" t="s">
        <v>359</v>
      </c>
    </row>
    <row r="1351" spans="1:1" x14ac:dyDescent="0.25">
      <c r="A1351" s="2" t="s">
        <v>389</v>
      </c>
    </row>
    <row r="1352" spans="1:1" x14ac:dyDescent="0.25">
      <c r="A1352" s="2" t="s">
        <v>337</v>
      </c>
    </row>
    <row r="1353" spans="1:1" x14ac:dyDescent="0.25">
      <c r="A1353" s="2" t="s">
        <v>391</v>
      </c>
    </row>
    <row r="1354" spans="1:1" x14ac:dyDescent="0.25">
      <c r="A1354" s="2" t="s">
        <v>362</v>
      </c>
    </row>
    <row r="1355" spans="1:1" x14ac:dyDescent="0.25">
      <c r="A1355" s="2" t="s">
        <v>366</v>
      </c>
    </row>
    <row r="1356" spans="1:1" x14ac:dyDescent="0.25">
      <c r="A1356" s="2" t="s">
        <v>392</v>
      </c>
    </row>
    <row r="1358" spans="1:1" x14ac:dyDescent="0.25">
      <c r="A1358" s="2" t="s">
        <v>357</v>
      </c>
    </row>
    <row r="1359" spans="1:1" x14ac:dyDescent="0.25">
      <c r="A1359" s="2" t="s">
        <v>358</v>
      </c>
    </row>
    <row r="1360" spans="1:1" x14ac:dyDescent="0.25">
      <c r="A1360" s="2" t="s">
        <v>359</v>
      </c>
    </row>
    <row r="1361" spans="1:1" x14ac:dyDescent="0.25">
      <c r="A1361" s="2" t="s">
        <v>389</v>
      </c>
    </row>
    <row r="1362" spans="1:1" x14ac:dyDescent="0.25">
      <c r="A1362" s="2" t="s">
        <v>337</v>
      </c>
    </row>
    <row r="1363" spans="1:1" x14ac:dyDescent="0.25">
      <c r="A1363" s="2" t="s">
        <v>391</v>
      </c>
    </row>
    <row r="1364" spans="1:1" x14ac:dyDescent="0.25">
      <c r="A1364" s="2" t="s">
        <v>362</v>
      </c>
    </row>
    <row r="1365" spans="1:1" x14ac:dyDescent="0.25">
      <c r="A1365" s="2" t="s">
        <v>367</v>
      </c>
    </row>
    <row r="1366" spans="1:1" x14ac:dyDescent="0.25">
      <c r="A1366" s="2" t="s">
        <v>392</v>
      </c>
    </row>
    <row r="1368" spans="1:1" x14ac:dyDescent="0.25">
      <c r="A1368" s="2" t="s">
        <v>357</v>
      </c>
    </row>
    <row r="1369" spans="1:1" x14ac:dyDescent="0.25">
      <c r="A1369" s="2" t="s">
        <v>358</v>
      </c>
    </row>
    <row r="1370" spans="1:1" x14ac:dyDescent="0.25">
      <c r="A1370" s="2" t="s">
        <v>359</v>
      </c>
    </row>
    <row r="1371" spans="1:1" x14ac:dyDescent="0.25">
      <c r="A1371" s="2" t="s">
        <v>389</v>
      </c>
    </row>
    <row r="1372" spans="1:1" x14ac:dyDescent="0.25">
      <c r="A1372" s="2" t="s">
        <v>337</v>
      </c>
    </row>
    <row r="1373" spans="1:1" x14ac:dyDescent="0.25">
      <c r="A1373" s="2" t="s">
        <v>391</v>
      </c>
    </row>
    <row r="1374" spans="1:1" x14ac:dyDescent="0.25">
      <c r="A1374" s="2" t="s">
        <v>362</v>
      </c>
    </row>
    <row r="1375" spans="1:1" x14ac:dyDescent="0.25">
      <c r="A1375" s="2" t="s">
        <v>368</v>
      </c>
    </row>
    <row r="1376" spans="1:1" x14ac:dyDescent="0.25">
      <c r="A1376" s="2" t="s">
        <v>392</v>
      </c>
    </row>
    <row r="1378" spans="1:1" x14ac:dyDescent="0.25">
      <c r="A1378" s="2" t="s">
        <v>357</v>
      </c>
    </row>
    <row r="1379" spans="1:1" x14ac:dyDescent="0.25">
      <c r="A1379" s="2" t="s">
        <v>358</v>
      </c>
    </row>
    <row r="1380" spans="1:1" x14ac:dyDescent="0.25">
      <c r="A1380" s="2" t="s">
        <v>359</v>
      </c>
    </row>
    <row r="1381" spans="1:1" x14ac:dyDescent="0.25">
      <c r="A1381" s="2" t="s">
        <v>389</v>
      </c>
    </row>
    <row r="1382" spans="1:1" x14ac:dyDescent="0.25">
      <c r="A1382" s="2" t="s">
        <v>337</v>
      </c>
    </row>
    <row r="1383" spans="1:1" x14ac:dyDescent="0.25">
      <c r="A1383" s="2" t="s">
        <v>391</v>
      </c>
    </row>
    <row r="1384" spans="1:1" x14ac:dyDescent="0.25">
      <c r="A1384" s="2" t="s">
        <v>362</v>
      </c>
    </row>
    <row r="1385" spans="1:1" x14ac:dyDescent="0.25">
      <c r="A1385" s="2" t="s">
        <v>369</v>
      </c>
    </row>
    <row r="1386" spans="1:1" x14ac:dyDescent="0.25">
      <c r="A1386" s="2" t="s">
        <v>392</v>
      </c>
    </row>
    <row r="1388" spans="1:1" x14ac:dyDescent="0.25">
      <c r="A1388" s="2" t="s">
        <v>357</v>
      </c>
    </row>
    <row r="1389" spans="1:1" x14ac:dyDescent="0.25">
      <c r="A1389" s="2" t="s">
        <v>358</v>
      </c>
    </row>
    <row r="1390" spans="1:1" x14ac:dyDescent="0.25">
      <c r="A1390" s="2" t="s">
        <v>359</v>
      </c>
    </row>
    <row r="1391" spans="1:1" x14ac:dyDescent="0.25">
      <c r="A1391" s="2" t="s">
        <v>389</v>
      </c>
    </row>
    <row r="1392" spans="1:1" x14ac:dyDescent="0.25">
      <c r="A1392" s="2" t="s">
        <v>337</v>
      </c>
    </row>
    <row r="1393" spans="1:1" x14ac:dyDescent="0.25">
      <c r="A1393" s="2" t="s">
        <v>391</v>
      </c>
    </row>
    <row r="1394" spans="1:1" x14ac:dyDescent="0.25">
      <c r="A1394" s="2" t="s">
        <v>362</v>
      </c>
    </row>
    <row r="1395" spans="1:1" x14ac:dyDescent="0.25">
      <c r="A1395" s="2" t="s">
        <v>370</v>
      </c>
    </row>
    <row r="1396" spans="1:1" x14ac:dyDescent="0.25">
      <c r="A1396" s="2" t="s">
        <v>392</v>
      </c>
    </row>
    <row r="1398" spans="1:1" x14ac:dyDescent="0.25">
      <c r="A1398" s="2" t="s">
        <v>357</v>
      </c>
    </row>
    <row r="1399" spans="1:1" x14ac:dyDescent="0.25">
      <c r="A1399" s="2" t="s">
        <v>358</v>
      </c>
    </row>
    <row r="1400" spans="1:1" x14ac:dyDescent="0.25">
      <c r="A1400" s="2" t="s">
        <v>359</v>
      </c>
    </row>
    <row r="1401" spans="1:1" x14ac:dyDescent="0.25">
      <c r="A1401" s="2" t="s">
        <v>389</v>
      </c>
    </row>
    <row r="1402" spans="1:1" x14ac:dyDescent="0.25">
      <c r="A1402" s="2" t="s">
        <v>337</v>
      </c>
    </row>
    <row r="1403" spans="1:1" x14ac:dyDescent="0.25">
      <c r="A1403" s="2" t="s">
        <v>391</v>
      </c>
    </row>
    <row r="1404" spans="1:1" x14ac:dyDescent="0.25">
      <c r="A1404" s="2" t="s">
        <v>362</v>
      </c>
    </row>
    <row r="1405" spans="1:1" x14ac:dyDescent="0.25">
      <c r="A1405" s="2" t="s">
        <v>371</v>
      </c>
    </row>
    <row r="1406" spans="1:1" x14ac:dyDescent="0.25">
      <c r="A1406" s="2" t="s">
        <v>392</v>
      </c>
    </row>
    <row r="1408" spans="1:1" x14ac:dyDescent="0.25">
      <c r="A1408" s="2" t="s">
        <v>357</v>
      </c>
    </row>
    <row r="1409" spans="1:1" x14ac:dyDescent="0.25">
      <c r="A1409" s="2" t="s">
        <v>358</v>
      </c>
    </row>
    <row r="1410" spans="1:1" x14ac:dyDescent="0.25">
      <c r="A1410" s="2" t="s">
        <v>359</v>
      </c>
    </row>
    <row r="1411" spans="1:1" x14ac:dyDescent="0.25">
      <c r="A1411" s="2" t="s">
        <v>389</v>
      </c>
    </row>
    <row r="1412" spans="1:1" x14ac:dyDescent="0.25">
      <c r="A1412" s="2" t="s">
        <v>337</v>
      </c>
    </row>
    <row r="1413" spans="1:1" x14ac:dyDescent="0.25">
      <c r="A1413" s="2" t="s">
        <v>391</v>
      </c>
    </row>
    <row r="1414" spans="1:1" x14ac:dyDescent="0.25">
      <c r="A1414" s="2" t="s">
        <v>362</v>
      </c>
    </row>
    <row r="1415" spans="1:1" x14ac:dyDescent="0.25">
      <c r="A1415" s="2" t="s">
        <v>372</v>
      </c>
    </row>
    <row r="1416" spans="1:1" x14ac:dyDescent="0.25">
      <c r="A1416" s="2" t="s">
        <v>392</v>
      </c>
    </row>
    <row r="1418" spans="1:1" x14ac:dyDescent="0.25">
      <c r="A1418" s="2" t="s">
        <v>357</v>
      </c>
    </row>
    <row r="1419" spans="1:1" x14ac:dyDescent="0.25">
      <c r="A1419" s="2" t="s">
        <v>358</v>
      </c>
    </row>
    <row r="1420" spans="1:1" x14ac:dyDescent="0.25">
      <c r="A1420" s="2" t="s">
        <v>359</v>
      </c>
    </row>
    <row r="1421" spans="1:1" x14ac:dyDescent="0.25">
      <c r="A1421" s="2" t="s">
        <v>389</v>
      </c>
    </row>
    <row r="1422" spans="1:1" x14ac:dyDescent="0.25">
      <c r="A1422" s="2" t="s">
        <v>337</v>
      </c>
    </row>
    <row r="1423" spans="1:1" x14ac:dyDescent="0.25">
      <c r="A1423" s="2" t="s">
        <v>391</v>
      </c>
    </row>
    <row r="1424" spans="1:1" x14ac:dyDescent="0.25">
      <c r="A1424" s="2" t="s">
        <v>362</v>
      </c>
    </row>
    <row r="1425" spans="1:1" x14ac:dyDescent="0.25">
      <c r="A1425" s="2" t="s">
        <v>373</v>
      </c>
    </row>
    <row r="1426" spans="1:1" x14ac:dyDescent="0.25">
      <c r="A1426" s="2" t="s">
        <v>392</v>
      </c>
    </row>
    <row r="1428" spans="1:1" x14ac:dyDescent="0.25">
      <c r="A1428" s="2" t="s">
        <v>357</v>
      </c>
    </row>
    <row r="1429" spans="1:1" x14ac:dyDescent="0.25">
      <c r="A1429" s="2" t="s">
        <v>358</v>
      </c>
    </row>
    <row r="1430" spans="1:1" x14ac:dyDescent="0.25">
      <c r="A1430" s="2" t="s">
        <v>359</v>
      </c>
    </row>
    <row r="1431" spans="1:1" x14ac:dyDescent="0.25">
      <c r="A1431" s="2" t="s">
        <v>389</v>
      </c>
    </row>
    <row r="1432" spans="1:1" x14ac:dyDescent="0.25">
      <c r="A1432" s="2" t="s">
        <v>337</v>
      </c>
    </row>
    <row r="1433" spans="1:1" x14ac:dyDescent="0.25">
      <c r="A1433" s="2" t="s">
        <v>391</v>
      </c>
    </row>
    <row r="1434" spans="1:1" x14ac:dyDescent="0.25">
      <c r="A1434" s="2" t="s">
        <v>362</v>
      </c>
    </row>
    <row r="1435" spans="1:1" x14ac:dyDescent="0.25">
      <c r="A1435" s="2" t="s">
        <v>374</v>
      </c>
    </row>
    <row r="1436" spans="1:1" x14ac:dyDescent="0.25">
      <c r="A1436" s="2" t="s">
        <v>392</v>
      </c>
    </row>
    <row r="1438" spans="1:1" x14ac:dyDescent="0.25">
      <c r="A1438" s="2" t="s">
        <v>357</v>
      </c>
    </row>
    <row r="1439" spans="1:1" x14ac:dyDescent="0.25">
      <c r="A1439" s="2" t="s">
        <v>358</v>
      </c>
    </row>
    <row r="1440" spans="1:1" x14ac:dyDescent="0.25">
      <c r="A1440" s="2" t="s">
        <v>359</v>
      </c>
    </row>
    <row r="1441" spans="1:1" x14ac:dyDescent="0.25">
      <c r="A1441" s="2" t="s">
        <v>389</v>
      </c>
    </row>
    <row r="1442" spans="1:1" x14ac:dyDescent="0.25">
      <c r="A1442" s="2" t="s">
        <v>337</v>
      </c>
    </row>
    <row r="1443" spans="1:1" x14ac:dyDescent="0.25">
      <c r="A1443" s="2" t="s">
        <v>391</v>
      </c>
    </row>
    <row r="1444" spans="1:1" x14ac:dyDescent="0.25">
      <c r="A1444" s="2" t="s">
        <v>362</v>
      </c>
    </row>
    <row r="1445" spans="1:1" x14ac:dyDescent="0.25">
      <c r="A1445" s="2" t="s">
        <v>375</v>
      </c>
    </row>
    <row r="1446" spans="1:1" x14ac:dyDescent="0.25">
      <c r="A1446" s="2" t="s">
        <v>392</v>
      </c>
    </row>
    <row r="1448" spans="1:1" x14ac:dyDescent="0.25">
      <c r="A1448" s="2" t="s">
        <v>357</v>
      </c>
    </row>
    <row r="1449" spans="1:1" x14ac:dyDescent="0.25">
      <c r="A1449" s="2" t="s">
        <v>358</v>
      </c>
    </row>
    <row r="1450" spans="1:1" x14ac:dyDescent="0.25">
      <c r="A1450" s="2" t="s">
        <v>359</v>
      </c>
    </row>
    <row r="1451" spans="1:1" x14ac:dyDescent="0.25">
      <c r="A1451" s="2" t="s">
        <v>389</v>
      </c>
    </row>
    <row r="1452" spans="1:1" x14ac:dyDescent="0.25">
      <c r="A1452" s="2" t="s">
        <v>337</v>
      </c>
    </row>
    <row r="1453" spans="1:1" x14ac:dyDescent="0.25">
      <c r="A1453" s="2" t="s">
        <v>391</v>
      </c>
    </row>
    <row r="1454" spans="1:1" x14ac:dyDescent="0.25">
      <c r="A1454" s="2" t="s">
        <v>362</v>
      </c>
    </row>
    <row r="1455" spans="1:1" x14ac:dyDescent="0.25">
      <c r="A1455" s="2" t="s">
        <v>376</v>
      </c>
    </row>
    <row r="1456" spans="1:1" x14ac:dyDescent="0.25">
      <c r="A1456" s="2" t="s">
        <v>392</v>
      </c>
    </row>
    <row r="1458" spans="1:1" x14ac:dyDescent="0.25">
      <c r="A1458" s="2" t="s">
        <v>357</v>
      </c>
    </row>
    <row r="1459" spans="1:1" x14ac:dyDescent="0.25">
      <c r="A1459" s="2" t="s">
        <v>358</v>
      </c>
    </row>
    <row r="1460" spans="1:1" x14ac:dyDescent="0.25">
      <c r="A1460" s="2" t="s">
        <v>359</v>
      </c>
    </row>
    <row r="1461" spans="1:1" x14ac:dyDescent="0.25">
      <c r="A1461" s="2" t="s">
        <v>389</v>
      </c>
    </row>
    <row r="1462" spans="1:1" x14ac:dyDescent="0.25">
      <c r="A1462" s="2" t="s">
        <v>337</v>
      </c>
    </row>
    <row r="1463" spans="1:1" x14ac:dyDescent="0.25">
      <c r="A1463" s="2" t="s">
        <v>391</v>
      </c>
    </row>
    <row r="1464" spans="1:1" x14ac:dyDescent="0.25">
      <c r="A1464" s="2" t="s">
        <v>362</v>
      </c>
    </row>
    <row r="1465" spans="1:1" x14ac:dyDescent="0.25">
      <c r="A1465" s="2" t="s">
        <v>377</v>
      </c>
    </row>
    <row r="1466" spans="1:1" x14ac:dyDescent="0.25">
      <c r="A1466" s="2" t="s">
        <v>392</v>
      </c>
    </row>
    <row r="1468" spans="1:1" x14ac:dyDescent="0.25">
      <c r="A1468" s="2" t="s">
        <v>357</v>
      </c>
    </row>
    <row r="1469" spans="1:1" x14ac:dyDescent="0.25">
      <c r="A1469" s="2" t="s">
        <v>358</v>
      </c>
    </row>
    <row r="1470" spans="1:1" x14ac:dyDescent="0.25">
      <c r="A1470" s="2" t="s">
        <v>359</v>
      </c>
    </row>
    <row r="1471" spans="1:1" x14ac:dyDescent="0.25">
      <c r="A1471" s="2" t="s">
        <v>389</v>
      </c>
    </row>
    <row r="1472" spans="1:1" x14ac:dyDescent="0.25">
      <c r="A1472" s="2" t="s">
        <v>337</v>
      </c>
    </row>
    <row r="1473" spans="1:1" x14ac:dyDescent="0.25">
      <c r="A1473" s="2" t="s">
        <v>391</v>
      </c>
    </row>
    <row r="1474" spans="1:1" x14ac:dyDescent="0.25">
      <c r="A1474" s="2" t="s">
        <v>362</v>
      </c>
    </row>
    <row r="1475" spans="1:1" x14ac:dyDescent="0.25">
      <c r="A1475" s="2" t="s">
        <v>378</v>
      </c>
    </row>
    <row r="1476" spans="1:1" x14ac:dyDescent="0.25">
      <c r="A1476" s="2" t="s">
        <v>392</v>
      </c>
    </row>
    <row r="1478" spans="1:1" x14ac:dyDescent="0.25">
      <c r="A1478" s="2" t="s">
        <v>357</v>
      </c>
    </row>
    <row r="1479" spans="1:1" x14ac:dyDescent="0.25">
      <c r="A1479" s="2" t="s">
        <v>358</v>
      </c>
    </row>
    <row r="1480" spans="1:1" x14ac:dyDescent="0.25">
      <c r="A1480" s="2" t="s">
        <v>359</v>
      </c>
    </row>
    <row r="1481" spans="1:1" x14ac:dyDescent="0.25">
      <c r="A1481" s="2" t="s">
        <v>389</v>
      </c>
    </row>
    <row r="1482" spans="1:1" x14ac:dyDescent="0.25">
      <c r="A1482" s="2" t="s">
        <v>337</v>
      </c>
    </row>
    <row r="1483" spans="1:1" x14ac:dyDescent="0.25">
      <c r="A1483" s="2" t="s">
        <v>391</v>
      </c>
    </row>
    <row r="1484" spans="1:1" x14ac:dyDescent="0.25">
      <c r="A1484" s="2" t="s">
        <v>362</v>
      </c>
    </row>
    <row r="1485" spans="1:1" x14ac:dyDescent="0.25">
      <c r="A1485" s="2" t="s">
        <v>379</v>
      </c>
    </row>
    <row r="1486" spans="1:1" x14ac:dyDescent="0.25">
      <c r="A1486" s="2" t="s">
        <v>392</v>
      </c>
    </row>
    <row r="1488" spans="1:1" x14ac:dyDescent="0.25">
      <c r="A1488" s="2" t="s">
        <v>357</v>
      </c>
    </row>
    <row r="1489" spans="1:1" x14ac:dyDescent="0.25">
      <c r="A1489" s="2" t="s">
        <v>358</v>
      </c>
    </row>
    <row r="1490" spans="1:1" x14ac:dyDescent="0.25">
      <c r="A1490" s="2" t="s">
        <v>359</v>
      </c>
    </row>
    <row r="1491" spans="1:1" x14ac:dyDescent="0.25">
      <c r="A1491" s="2" t="s">
        <v>389</v>
      </c>
    </row>
    <row r="1492" spans="1:1" x14ac:dyDescent="0.25">
      <c r="A1492" s="2" t="s">
        <v>337</v>
      </c>
    </row>
    <row r="1493" spans="1:1" x14ac:dyDescent="0.25">
      <c r="A1493" s="2" t="s">
        <v>391</v>
      </c>
    </row>
    <row r="1494" spans="1:1" x14ac:dyDescent="0.25">
      <c r="A1494" s="2" t="s">
        <v>362</v>
      </c>
    </row>
    <row r="1495" spans="1:1" x14ac:dyDescent="0.25">
      <c r="A1495" s="2" t="s">
        <v>380</v>
      </c>
    </row>
    <row r="1496" spans="1:1" x14ac:dyDescent="0.25">
      <c r="A1496" s="2" t="s">
        <v>392</v>
      </c>
    </row>
    <row r="1498" spans="1:1" x14ac:dyDescent="0.25">
      <c r="A1498" s="2" t="s">
        <v>357</v>
      </c>
    </row>
    <row r="1499" spans="1:1" x14ac:dyDescent="0.25">
      <c r="A1499" s="2" t="s">
        <v>358</v>
      </c>
    </row>
    <row r="1500" spans="1:1" x14ac:dyDescent="0.25">
      <c r="A1500" s="2" t="s">
        <v>359</v>
      </c>
    </row>
    <row r="1501" spans="1:1" x14ac:dyDescent="0.25">
      <c r="A1501" s="2" t="s">
        <v>389</v>
      </c>
    </row>
    <row r="1502" spans="1:1" x14ac:dyDescent="0.25">
      <c r="A1502" s="2" t="s">
        <v>337</v>
      </c>
    </row>
    <row r="1503" spans="1:1" x14ac:dyDescent="0.25">
      <c r="A1503" s="2" t="s">
        <v>391</v>
      </c>
    </row>
    <row r="1504" spans="1:1" x14ac:dyDescent="0.25">
      <c r="A1504" s="2" t="s">
        <v>362</v>
      </c>
    </row>
    <row r="1505" spans="1:1" x14ac:dyDescent="0.25">
      <c r="A1505" s="2" t="s">
        <v>381</v>
      </c>
    </row>
    <row r="1506" spans="1:1" x14ac:dyDescent="0.25">
      <c r="A1506" s="2" t="s">
        <v>392</v>
      </c>
    </row>
    <row r="1508" spans="1:1" x14ac:dyDescent="0.25">
      <c r="A1508" s="2" t="s">
        <v>357</v>
      </c>
    </row>
    <row r="1509" spans="1:1" x14ac:dyDescent="0.25">
      <c r="A1509" s="2" t="s">
        <v>358</v>
      </c>
    </row>
    <row r="1510" spans="1:1" x14ac:dyDescent="0.25">
      <c r="A1510" s="2" t="s">
        <v>359</v>
      </c>
    </row>
    <row r="1511" spans="1:1" x14ac:dyDescent="0.25">
      <c r="A1511" s="2" t="s">
        <v>389</v>
      </c>
    </row>
    <row r="1512" spans="1:1" x14ac:dyDescent="0.25">
      <c r="A1512" s="2" t="s">
        <v>337</v>
      </c>
    </row>
    <row r="1513" spans="1:1" x14ac:dyDescent="0.25">
      <c r="A1513" s="2" t="s">
        <v>391</v>
      </c>
    </row>
    <row r="1514" spans="1:1" x14ac:dyDescent="0.25">
      <c r="A1514" s="2" t="s">
        <v>362</v>
      </c>
    </row>
    <row r="1515" spans="1:1" x14ac:dyDescent="0.25">
      <c r="A1515" s="2" t="s">
        <v>382</v>
      </c>
    </row>
    <row r="1516" spans="1:1" x14ac:dyDescent="0.25">
      <c r="A1516" s="2" t="s">
        <v>392</v>
      </c>
    </row>
    <row r="1518" spans="1:1" x14ac:dyDescent="0.25">
      <c r="A1518" s="2" t="s">
        <v>357</v>
      </c>
    </row>
    <row r="1519" spans="1:1" x14ac:dyDescent="0.25">
      <c r="A1519" s="2" t="s">
        <v>358</v>
      </c>
    </row>
    <row r="1520" spans="1:1" x14ac:dyDescent="0.25">
      <c r="A1520" s="2" t="s">
        <v>359</v>
      </c>
    </row>
    <row r="1521" spans="1:1" x14ac:dyDescent="0.25">
      <c r="A1521" s="2" t="s">
        <v>389</v>
      </c>
    </row>
    <row r="1522" spans="1:1" x14ac:dyDescent="0.25">
      <c r="A1522" s="2" t="s">
        <v>337</v>
      </c>
    </row>
    <row r="1523" spans="1:1" x14ac:dyDescent="0.25">
      <c r="A1523" s="2" t="s">
        <v>391</v>
      </c>
    </row>
    <row r="1524" spans="1:1" x14ac:dyDescent="0.25">
      <c r="A1524" s="2" t="s">
        <v>362</v>
      </c>
    </row>
    <row r="1525" spans="1:1" x14ac:dyDescent="0.25">
      <c r="A1525" s="2" t="s">
        <v>383</v>
      </c>
    </row>
    <row r="1526" spans="1:1" x14ac:dyDescent="0.25">
      <c r="A1526" s="2" t="s">
        <v>392</v>
      </c>
    </row>
    <row r="1528" spans="1:1" x14ac:dyDescent="0.25">
      <c r="A1528" s="2" t="s">
        <v>357</v>
      </c>
    </row>
    <row r="1529" spans="1:1" x14ac:dyDescent="0.25">
      <c r="A1529" s="2" t="s">
        <v>358</v>
      </c>
    </row>
    <row r="1530" spans="1:1" x14ac:dyDescent="0.25">
      <c r="A1530" s="2" t="s">
        <v>359</v>
      </c>
    </row>
    <row r="1531" spans="1:1" x14ac:dyDescent="0.25">
      <c r="A1531" s="2" t="s">
        <v>389</v>
      </c>
    </row>
    <row r="1532" spans="1:1" x14ac:dyDescent="0.25">
      <c r="A1532" s="2" t="s">
        <v>337</v>
      </c>
    </row>
    <row r="1533" spans="1:1" x14ac:dyDescent="0.25">
      <c r="A1533" s="2" t="s">
        <v>384</v>
      </c>
    </row>
    <row r="1534" spans="1:1" x14ac:dyDescent="0.25">
      <c r="A1534" s="2" t="s">
        <v>362</v>
      </c>
    </row>
    <row r="1535" spans="1:1" x14ac:dyDescent="0.25">
      <c r="A1535" s="2" t="s">
        <v>363</v>
      </c>
    </row>
    <row r="1536" spans="1:1" x14ac:dyDescent="0.25">
      <c r="A1536" s="2" t="s">
        <v>393</v>
      </c>
    </row>
    <row r="1538" spans="1:1" x14ac:dyDescent="0.25">
      <c r="A1538" s="2" t="s">
        <v>357</v>
      </c>
    </row>
    <row r="1539" spans="1:1" x14ac:dyDescent="0.25">
      <c r="A1539" s="2" t="s">
        <v>358</v>
      </c>
    </row>
    <row r="1540" spans="1:1" x14ac:dyDescent="0.25">
      <c r="A1540" s="2" t="s">
        <v>359</v>
      </c>
    </row>
    <row r="1541" spans="1:1" x14ac:dyDescent="0.25">
      <c r="A1541" s="2" t="s">
        <v>389</v>
      </c>
    </row>
    <row r="1542" spans="1:1" x14ac:dyDescent="0.25">
      <c r="A1542" s="2" t="s">
        <v>337</v>
      </c>
    </row>
    <row r="1543" spans="1:1" x14ac:dyDescent="0.25">
      <c r="A1543" s="2" t="s">
        <v>384</v>
      </c>
    </row>
    <row r="1544" spans="1:1" x14ac:dyDescent="0.25">
      <c r="A1544" s="2" t="s">
        <v>362</v>
      </c>
    </row>
    <row r="1545" spans="1:1" x14ac:dyDescent="0.25">
      <c r="A1545" s="2" t="s">
        <v>365</v>
      </c>
    </row>
    <row r="1546" spans="1:1" x14ac:dyDescent="0.25">
      <c r="A1546" s="2" t="s">
        <v>393</v>
      </c>
    </row>
    <row r="1548" spans="1:1" x14ac:dyDescent="0.25">
      <c r="A1548" s="2" t="s">
        <v>357</v>
      </c>
    </row>
    <row r="1549" spans="1:1" x14ac:dyDescent="0.25">
      <c r="A1549" s="2" t="s">
        <v>358</v>
      </c>
    </row>
    <row r="1550" spans="1:1" x14ac:dyDescent="0.25">
      <c r="A1550" s="2" t="s">
        <v>359</v>
      </c>
    </row>
    <row r="1551" spans="1:1" x14ac:dyDescent="0.25">
      <c r="A1551" s="2" t="s">
        <v>389</v>
      </c>
    </row>
    <row r="1552" spans="1:1" x14ac:dyDescent="0.25">
      <c r="A1552" s="2" t="s">
        <v>337</v>
      </c>
    </row>
    <row r="1553" spans="1:1" x14ac:dyDescent="0.25">
      <c r="A1553" s="2" t="s">
        <v>384</v>
      </c>
    </row>
    <row r="1554" spans="1:1" x14ac:dyDescent="0.25">
      <c r="A1554" s="2" t="s">
        <v>362</v>
      </c>
    </row>
    <row r="1555" spans="1:1" x14ac:dyDescent="0.25">
      <c r="A1555" s="2" t="s">
        <v>366</v>
      </c>
    </row>
    <row r="1556" spans="1:1" x14ac:dyDescent="0.25">
      <c r="A1556" s="2" t="s">
        <v>393</v>
      </c>
    </row>
    <row r="1558" spans="1:1" x14ac:dyDescent="0.25">
      <c r="A1558" s="2" t="s">
        <v>357</v>
      </c>
    </row>
    <row r="1559" spans="1:1" x14ac:dyDescent="0.25">
      <c r="A1559" s="2" t="s">
        <v>358</v>
      </c>
    </row>
    <row r="1560" spans="1:1" x14ac:dyDescent="0.25">
      <c r="A1560" s="2" t="s">
        <v>359</v>
      </c>
    </row>
    <row r="1561" spans="1:1" x14ac:dyDescent="0.25">
      <c r="A1561" s="2" t="s">
        <v>389</v>
      </c>
    </row>
    <row r="1562" spans="1:1" x14ac:dyDescent="0.25">
      <c r="A1562" s="2" t="s">
        <v>337</v>
      </c>
    </row>
    <row r="1563" spans="1:1" x14ac:dyDescent="0.25">
      <c r="A1563" s="2" t="s">
        <v>384</v>
      </c>
    </row>
    <row r="1564" spans="1:1" x14ac:dyDescent="0.25">
      <c r="A1564" s="2" t="s">
        <v>362</v>
      </c>
    </row>
    <row r="1565" spans="1:1" x14ac:dyDescent="0.25">
      <c r="A1565" s="2" t="s">
        <v>367</v>
      </c>
    </row>
    <row r="1566" spans="1:1" x14ac:dyDescent="0.25">
      <c r="A1566" s="2" t="s">
        <v>393</v>
      </c>
    </row>
    <row r="1568" spans="1:1" x14ac:dyDescent="0.25">
      <c r="A1568" s="2" t="s">
        <v>357</v>
      </c>
    </row>
    <row r="1569" spans="1:1" x14ac:dyDescent="0.25">
      <c r="A1569" s="2" t="s">
        <v>358</v>
      </c>
    </row>
    <row r="1570" spans="1:1" x14ac:dyDescent="0.25">
      <c r="A1570" s="2" t="s">
        <v>359</v>
      </c>
    </row>
    <row r="1571" spans="1:1" x14ac:dyDescent="0.25">
      <c r="A1571" s="2" t="s">
        <v>389</v>
      </c>
    </row>
    <row r="1572" spans="1:1" x14ac:dyDescent="0.25">
      <c r="A1572" s="2" t="s">
        <v>337</v>
      </c>
    </row>
    <row r="1573" spans="1:1" x14ac:dyDescent="0.25">
      <c r="A1573" s="2" t="s">
        <v>384</v>
      </c>
    </row>
    <row r="1574" spans="1:1" x14ac:dyDescent="0.25">
      <c r="A1574" s="2" t="s">
        <v>362</v>
      </c>
    </row>
    <row r="1575" spans="1:1" x14ac:dyDescent="0.25">
      <c r="A1575" s="2" t="s">
        <v>368</v>
      </c>
    </row>
    <row r="1576" spans="1:1" x14ac:dyDescent="0.25">
      <c r="A1576" s="2" t="s">
        <v>393</v>
      </c>
    </row>
    <row r="1578" spans="1:1" x14ac:dyDescent="0.25">
      <c r="A1578" s="2" t="s">
        <v>357</v>
      </c>
    </row>
    <row r="1579" spans="1:1" x14ac:dyDescent="0.25">
      <c r="A1579" s="2" t="s">
        <v>358</v>
      </c>
    </row>
    <row r="1580" spans="1:1" x14ac:dyDescent="0.25">
      <c r="A1580" s="2" t="s">
        <v>359</v>
      </c>
    </row>
    <row r="1581" spans="1:1" x14ac:dyDescent="0.25">
      <c r="A1581" s="2" t="s">
        <v>389</v>
      </c>
    </row>
    <row r="1582" spans="1:1" x14ac:dyDescent="0.25">
      <c r="A1582" s="2" t="s">
        <v>337</v>
      </c>
    </row>
    <row r="1583" spans="1:1" x14ac:dyDescent="0.25">
      <c r="A1583" s="2" t="s">
        <v>384</v>
      </c>
    </row>
    <row r="1584" spans="1:1" x14ac:dyDescent="0.25">
      <c r="A1584" s="2" t="s">
        <v>362</v>
      </c>
    </row>
    <row r="1585" spans="1:1" x14ac:dyDescent="0.25">
      <c r="A1585" s="2" t="s">
        <v>369</v>
      </c>
    </row>
    <row r="1586" spans="1:1" x14ac:dyDescent="0.25">
      <c r="A1586" s="2" t="s">
        <v>393</v>
      </c>
    </row>
    <row r="1588" spans="1:1" x14ac:dyDescent="0.25">
      <c r="A1588" s="2" t="s">
        <v>357</v>
      </c>
    </row>
    <row r="1589" spans="1:1" x14ac:dyDescent="0.25">
      <c r="A1589" s="2" t="s">
        <v>358</v>
      </c>
    </row>
    <row r="1590" spans="1:1" x14ac:dyDescent="0.25">
      <c r="A1590" s="2" t="s">
        <v>359</v>
      </c>
    </row>
    <row r="1591" spans="1:1" x14ac:dyDescent="0.25">
      <c r="A1591" s="2" t="s">
        <v>389</v>
      </c>
    </row>
    <row r="1592" spans="1:1" x14ac:dyDescent="0.25">
      <c r="A1592" s="2" t="s">
        <v>337</v>
      </c>
    </row>
    <row r="1593" spans="1:1" x14ac:dyDescent="0.25">
      <c r="A1593" s="2" t="s">
        <v>384</v>
      </c>
    </row>
    <row r="1594" spans="1:1" x14ac:dyDescent="0.25">
      <c r="A1594" s="2" t="s">
        <v>362</v>
      </c>
    </row>
    <row r="1595" spans="1:1" x14ac:dyDescent="0.25">
      <c r="A1595" s="2" t="s">
        <v>370</v>
      </c>
    </row>
    <row r="1596" spans="1:1" x14ac:dyDescent="0.25">
      <c r="A1596" s="2" t="s">
        <v>393</v>
      </c>
    </row>
    <row r="1598" spans="1:1" x14ac:dyDescent="0.25">
      <c r="A1598" s="2" t="s">
        <v>357</v>
      </c>
    </row>
    <row r="1599" spans="1:1" x14ac:dyDescent="0.25">
      <c r="A1599" s="2" t="s">
        <v>358</v>
      </c>
    </row>
    <row r="1600" spans="1:1" x14ac:dyDescent="0.25">
      <c r="A1600" s="2" t="s">
        <v>359</v>
      </c>
    </row>
    <row r="1601" spans="1:1" x14ac:dyDescent="0.25">
      <c r="A1601" s="2" t="s">
        <v>389</v>
      </c>
    </row>
    <row r="1602" spans="1:1" x14ac:dyDescent="0.25">
      <c r="A1602" s="2" t="s">
        <v>337</v>
      </c>
    </row>
    <row r="1603" spans="1:1" x14ac:dyDescent="0.25">
      <c r="A1603" s="2" t="s">
        <v>384</v>
      </c>
    </row>
    <row r="1604" spans="1:1" x14ac:dyDescent="0.25">
      <c r="A1604" s="2" t="s">
        <v>362</v>
      </c>
    </row>
    <row r="1605" spans="1:1" x14ac:dyDescent="0.25">
      <c r="A1605" s="2" t="s">
        <v>371</v>
      </c>
    </row>
    <row r="1606" spans="1:1" x14ac:dyDescent="0.25">
      <c r="A1606" s="2" t="s">
        <v>393</v>
      </c>
    </row>
    <row r="1608" spans="1:1" x14ac:dyDescent="0.25">
      <c r="A1608" s="2" t="s">
        <v>357</v>
      </c>
    </row>
    <row r="1609" spans="1:1" x14ac:dyDescent="0.25">
      <c r="A1609" s="2" t="s">
        <v>358</v>
      </c>
    </row>
    <row r="1610" spans="1:1" x14ac:dyDescent="0.25">
      <c r="A1610" s="2" t="s">
        <v>359</v>
      </c>
    </row>
    <row r="1611" spans="1:1" x14ac:dyDescent="0.25">
      <c r="A1611" s="2" t="s">
        <v>389</v>
      </c>
    </row>
    <row r="1612" spans="1:1" x14ac:dyDescent="0.25">
      <c r="A1612" s="2" t="s">
        <v>337</v>
      </c>
    </row>
    <row r="1613" spans="1:1" x14ac:dyDescent="0.25">
      <c r="A1613" s="2" t="s">
        <v>384</v>
      </c>
    </row>
    <row r="1614" spans="1:1" x14ac:dyDescent="0.25">
      <c r="A1614" s="2" t="s">
        <v>362</v>
      </c>
    </row>
    <row r="1615" spans="1:1" x14ac:dyDescent="0.25">
      <c r="A1615" s="2" t="s">
        <v>372</v>
      </c>
    </row>
    <row r="1616" spans="1:1" x14ac:dyDescent="0.25">
      <c r="A1616" s="2" t="s">
        <v>393</v>
      </c>
    </row>
    <row r="1618" spans="1:1" x14ac:dyDescent="0.25">
      <c r="A1618" s="2" t="s">
        <v>357</v>
      </c>
    </row>
    <row r="1619" spans="1:1" x14ac:dyDescent="0.25">
      <c r="A1619" s="2" t="s">
        <v>358</v>
      </c>
    </row>
    <row r="1620" spans="1:1" x14ac:dyDescent="0.25">
      <c r="A1620" s="2" t="s">
        <v>359</v>
      </c>
    </row>
    <row r="1621" spans="1:1" x14ac:dyDescent="0.25">
      <c r="A1621" s="2" t="s">
        <v>389</v>
      </c>
    </row>
    <row r="1622" spans="1:1" x14ac:dyDescent="0.25">
      <c r="A1622" s="2" t="s">
        <v>337</v>
      </c>
    </row>
    <row r="1623" spans="1:1" x14ac:dyDescent="0.25">
      <c r="A1623" s="2" t="s">
        <v>384</v>
      </c>
    </row>
    <row r="1624" spans="1:1" x14ac:dyDescent="0.25">
      <c r="A1624" s="2" t="s">
        <v>362</v>
      </c>
    </row>
    <row r="1625" spans="1:1" x14ac:dyDescent="0.25">
      <c r="A1625" s="2" t="s">
        <v>373</v>
      </c>
    </row>
    <row r="1626" spans="1:1" x14ac:dyDescent="0.25">
      <c r="A1626" s="2" t="s">
        <v>393</v>
      </c>
    </row>
    <row r="1628" spans="1:1" x14ac:dyDescent="0.25">
      <c r="A1628" s="2" t="s">
        <v>357</v>
      </c>
    </row>
    <row r="1629" spans="1:1" x14ac:dyDescent="0.25">
      <c r="A1629" s="2" t="s">
        <v>358</v>
      </c>
    </row>
    <row r="1630" spans="1:1" x14ac:dyDescent="0.25">
      <c r="A1630" s="2" t="s">
        <v>359</v>
      </c>
    </row>
    <row r="1631" spans="1:1" x14ac:dyDescent="0.25">
      <c r="A1631" s="2" t="s">
        <v>389</v>
      </c>
    </row>
    <row r="1632" spans="1:1" x14ac:dyDescent="0.25">
      <c r="A1632" s="2" t="s">
        <v>337</v>
      </c>
    </row>
    <row r="1633" spans="1:1" x14ac:dyDescent="0.25">
      <c r="A1633" s="2" t="s">
        <v>384</v>
      </c>
    </row>
    <row r="1634" spans="1:1" x14ac:dyDescent="0.25">
      <c r="A1634" s="2" t="s">
        <v>362</v>
      </c>
    </row>
    <row r="1635" spans="1:1" x14ac:dyDescent="0.25">
      <c r="A1635" s="2" t="s">
        <v>374</v>
      </c>
    </row>
    <row r="1636" spans="1:1" x14ac:dyDescent="0.25">
      <c r="A1636" s="2" t="s">
        <v>393</v>
      </c>
    </row>
    <row r="1638" spans="1:1" x14ac:dyDescent="0.25">
      <c r="A1638" s="2" t="s">
        <v>357</v>
      </c>
    </row>
    <row r="1639" spans="1:1" x14ac:dyDescent="0.25">
      <c r="A1639" s="2" t="s">
        <v>358</v>
      </c>
    </row>
    <row r="1640" spans="1:1" x14ac:dyDescent="0.25">
      <c r="A1640" s="2" t="s">
        <v>359</v>
      </c>
    </row>
    <row r="1641" spans="1:1" x14ac:dyDescent="0.25">
      <c r="A1641" s="2" t="s">
        <v>389</v>
      </c>
    </row>
    <row r="1642" spans="1:1" x14ac:dyDescent="0.25">
      <c r="A1642" s="2" t="s">
        <v>337</v>
      </c>
    </row>
    <row r="1643" spans="1:1" x14ac:dyDescent="0.25">
      <c r="A1643" s="2" t="s">
        <v>384</v>
      </c>
    </row>
    <row r="1644" spans="1:1" x14ac:dyDescent="0.25">
      <c r="A1644" s="2" t="s">
        <v>362</v>
      </c>
    </row>
    <row r="1645" spans="1:1" x14ac:dyDescent="0.25">
      <c r="A1645" s="2" t="s">
        <v>375</v>
      </c>
    </row>
    <row r="1646" spans="1:1" x14ac:dyDescent="0.25">
      <c r="A1646" s="2" t="s">
        <v>393</v>
      </c>
    </row>
    <row r="1648" spans="1:1" x14ac:dyDescent="0.25">
      <c r="A1648" s="2" t="s">
        <v>357</v>
      </c>
    </row>
    <row r="1649" spans="1:1" x14ac:dyDescent="0.25">
      <c r="A1649" s="2" t="s">
        <v>358</v>
      </c>
    </row>
    <row r="1650" spans="1:1" x14ac:dyDescent="0.25">
      <c r="A1650" s="2" t="s">
        <v>359</v>
      </c>
    </row>
    <row r="1651" spans="1:1" x14ac:dyDescent="0.25">
      <c r="A1651" s="2" t="s">
        <v>389</v>
      </c>
    </row>
    <row r="1652" spans="1:1" x14ac:dyDescent="0.25">
      <c r="A1652" s="2" t="s">
        <v>337</v>
      </c>
    </row>
    <row r="1653" spans="1:1" x14ac:dyDescent="0.25">
      <c r="A1653" s="2" t="s">
        <v>384</v>
      </c>
    </row>
    <row r="1654" spans="1:1" x14ac:dyDescent="0.25">
      <c r="A1654" s="2" t="s">
        <v>362</v>
      </c>
    </row>
    <row r="1655" spans="1:1" x14ac:dyDescent="0.25">
      <c r="A1655" s="2" t="s">
        <v>376</v>
      </c>
    </row>
    <row r="1656" spans="1:1" x14ac:dyDescent="0.25">
      <c r="A1656" s="2" t="s">
        <v>393</v>
      </c>
    </row>
    <row r="1658" spans="1:1" x14ac:dyDescent="0.25">
      <c r="A1658" s="2" t="s">
        <v>357</v>
      </c>
    </row>
    <row r="1659" spans="1:1" x14ac:dyDescent="0.25">
      <c r="A1659" s="2" t="s">
        <v>358</v>
      </c>
    </row>
    <row r="1660" spans="1:1" x14ac:dyDescent="0.25">
      <c r="A1660" s="2" t="s">
        <v>359</v>
      </c>
    </row>
    <row r="1661" spans="1:1" x14ac:dyDescent="0.25">
      <c r="A1661" s="2" t="s">
        <v>389</v>
      </c>
    </row>
    <row r="1662" spans="1:1" x14ac:dyDescent="0.25">
      <c r="A1662" s="2" t="s">
        <v>337</v>
      </c>
    </row>
    <row r="1663" spans="1:1" x14ac:dyDescent="0.25">
      <c r="A1663" s="2" t="s">
        <v>384</v>
      </c>
    </row>
    <row r="1664" spans="1:1" x14ac:dyDescent="0.25">
      <c r="A1664" s="2" t="s">
        <v>362</v>
      </c>
    </row>
    <row r="1665" spans="1:1" x14ac:dyDescent="0.25">
      <c r="A1665" s="2" t="s">
        <v>377</v>
      </c>
    </row>
    <row r="1666" spans="1:1" x14ac:dyDescent="0.25">
      <c r="A1666" s="2" t="s">
        <v>393</v>
      </c>
    </row>
    <row r="1668" spans="1:1" x14ac:dyDescent="0.25">
      <c r="A1668" s="2" t="s">
        <v>357</v>
      </c>
    </row>
    <row r="1669" spans="1:1" x14ac:dyDescent="0.25">
      <c r="A1669" s="2" t="s">
        <v>358</v>
      </c>
    </row>
    <row r="1670" spans="1:1" x14ac:dyDescent="0.25">
      <c r="A1670" s="2" t="s">
        <v>359</v>
      </c>
    </row>
    <row r="1671" spans="1:1" x14ac:dyDescent="0.25">
      <c r="A1671" s="2" t="s">
        <v>389</v>
      </c>
    </row>
    <row r="1672" spans="1:1" x14ac:dyDescent="0.25">
      <c r="A1672" s="2" t="s">
        <v>337</v>
      </c>
    </row>
    <row r="1673" spans="1:1" x14ac:dyDescent="0.25">
      <c r="A1673" s="2" t="s">
        <v>384</v>
      </c>
    </row>
    <row r="1674" spans="1:1" x14ac:dyDescent="0.25">
      <c r="A1674" s="2" t="s">
        <v>362</v>
      </c>
    </row>
    <row r="1675" spans="1:1" x14ac:dyDescent="0.25">
      <c r="A1675" s="2" t="s">
        <v>378</v>
      </c>
    </row>
    <row r="1676" spans="1:1" x14ac:dyDescent="0.25">
      <c r="A1676" s="2" t="s">
        <v>393</v>
      </c>
    </row>
    <row r="1678" spans="1:1" x14ac:dyDescent="0.25">
      <c r="A1678" s="2" t="s">
        <v>357</v>
      </c>
    </row>
    <row r="1679" spans="1:1" x14ac:dyDescent="0.25">
      <c r="A1679" s="2" t="s">
        <v>358</v>
      </c>
    </row>
    <row r="1680" spans="1:1" x14ac:dyDescent="0.25">
      <c r="A1680" s="2" t="s">
        <v>359</v>
      </c>
    </row>
    <row r="1681" spans="1:1" x14ac:dyDescent="0.25">
      <c r="A1681" s="2" t="s">
        <v>389</v>
      </c>
    </row>
    <row r="1682" spans="1:1" x14ac:dyDescent="0.25">
      <c r="A1682" s="2" t="s">
        <v>337</v>
      </c>
    </row>
    <row r="1683" spans="1:1" x14ac:dyDescent="0.25">
      <c r="A1683" s="2" t="s">
        <v>384</v>
      </c>
    </row>
    <row r="1684" spans="1:1" x14ac:dyDescent="0.25">
      <c r="A1684" s="2" t="s">
        <v>362</v>
      </c>
    </row>
    <row r="1685" spans="1:1" x14ac:dyDescent="0.25">
      <c r="A1685" s="2" t="s">
        <v>379</v>
      </c>
    </row>
    <row r="1686" spans="1:1" x14ac:dyDescent="0.25">
      <c r="A1686" s="2" t="s">
        <v>393</v>
      </c>
    </row>
    <row r="1688" spans="1:1" x14ac:dyDescent="0.25">
      <c r="A1688" s="2" t="s">
        <v>357</v>
      </c>
    </row>
    <row r="1689" spans="1:1" x14ac:dyDescent="0.25">
      <c r="A1689" s="2" t="s">
        <v>358</v>
      </c>
    </row>
    <row r="1690" spans="1:1" x14ac:dyDescent="0.25">
      <c r="A1690" s="2" t="s">
        <v>359</v>
      </c>
    </row>
    <row r="1691" spans="1:1" x14ac:dyDescent="0.25">
      <c r="A1691" s="2" t="s">
        <v>389</v>
      </c>
    </row>
    <row r="1692" spans="1:1" x14ac:dyDescent="0.25">
      <c r="A1692" s="2" t="s">
        <v>337</v>
      </c>
    </row>
    <row r="1693" spans="1:1" x14ac:dyDescent="0.25">
      <c r="A1693" s="2" t="s">
        <v>384</v>
      </c>
    </row>
    <row r="1694" spans="1:1" x14ac:dyDescent="0.25">
      <c r="A1694" s="2" t="s">
        <v>362</v>
      </c>
    </row>
    <row r="1695" spans="1:1" x14ac:dyDescent="0.25">
      <c r="A1695" s="2" t="s">
        <v>380</v>
      </c>
    </row>
    <row r="1696" spans="1:1" x14ac:dyDescent="0.25">
      <c r="A1696" s="2" t="s">
        <v>393</v>
      </c>
    </row>
    <row r="1698" spans="1:1" x14ac:dyDescent="0.25">
      <c r="A1698" s="2" t="s">
        <v>357</v>
      </c>
    </row>
    <row r="1699" spans="1:1" x14ac:dyDescent="0.25">
      <c r="A1699" s="2" t="s">
        <v>358</v>
      </c>
    </row>
    <row r="1700" spans="1:1" x14ac:dyDescent="0.25">
      <c r="A1700" s="2" t="s">
        <v>359</v>
      </c>
    </row>
    <row r="1701" spans="1:1" x14ac:dyDescent="0.25">
      <c r="A1701" s="2" t="s">
        <v>389</v>
      </c>
    </row>
    <row r="1702" spans="1:1" x14ac:dyDescent="0.25">
      <c r="A1702" s="2" t="s">
        <v>337</v>
      </c>
    </row>
    <row r="1703" spans="1:1" x14ac:dyDescent="0.25">
      <c r="A1703" s="2" t="s">
        <v>384</v>
      </c>
    </row>
    <row r="1704" spans="1:1" x14ac:dyDescent="0.25">
      <c r="A1704" s="2" t="s">
        <v>362</v>
      </c>
    </row>
    <row r="1705" spans="1:1" x14ac:dyDescent="0.25">
      <c r="A1705" s="2" t="s">
        <v>381</v>
      </c>
    </row>
    <row r="1706" spans="1:1" x14ac:dyDescent="0.25">
      <c r="A1706" s="2" t="s">
        <v>393</v>
      </c>
    </row>
    <row r="1708" spans="1:1" x14ac:dyDescent="0.25">
      <c r="A1708" s="2" t="s">
        <v>357</v>
      </c>
    </row>
    <row r="1709" spans="1:1" x14ac:dyDescent="0.25">
      <c r="A1709" s="2" t="s">
        <v>358</v>
      </c>
    </row>
    <row r="1710" spans="1:1" x14ac:dyDescent="0.25">
      <c r="A1710" s="2" t="s">
        <v>359</v>
      </c>
    </row>
    <row r="1711" spans="1:1" x14ac:dyDescent="0.25">
      <c r="A1711" s="2" t="s">
        <v>389</v>
      </c>
    </row>
    <row r="1712" spans="1:1" x14ac:dyDescent="0.25">
      <c r="A1712" s="2" t="s">
        <v>337</v>
      </c>
    </row>
    <row r="1713" spans="1:1" x14ac:dyDescent="0.25">
      <c r="A1713" s="2" t="s">
        <v>384</v>
      </c>
    </row>
    <row r="1714" spans="1:1" x14ac:dyDescent="0.25">
      <c r="A1714" s="2" t="s">
        <v>362</v>
      </c>
    </row>
    <row r="1715" spans="1:1" x14ac:dyDescent="0.25">
      <c r="A1715" s="2" t="s">
        <v>382</v>
      </c>
    </row>
    <row r="1716" spans="1:1" x14ac:dyDescent="0.25">
      <c r="A1716" s="2" t="s">
        <v>393</v>
      </c>
    </row>
    <row r="1718" spans="1:1" x14ac:dyDescent="0.25">
      <c r="A1718" s="2" t="s">
        <v>357</v>
      </c>
    </row>
    <row r="1719" spans="1:1" x14ac:dyDescent="0.25">
      <c r="A1719" s="2" t="s">
        <v>358</v>
      </c>
    </row>
    <row r="1720" spans="1:1" x14ac:dyDescent="0.25">
      <c r="A1720" s="2" t="s">
        <v>359</v>
      </c>
    </row>
    <row r="1721" spans="1:1" x14ac:dyDescent="0.25">
      <c r="A1721" s="2" t="s">
        <v>389</v>
      </c>
    </row>
    <row r="1722" spans="1:1" x14ac:dyDescent="0.25">
      <c r="A1722" s="2" t="s">
        <v>337</v>
      </c>
    </row>
    <row r="1723" spans="1:1" x14ac:dyDescent="0.25">
      <c r="A1723" s="2" t="s">
        <v>384</v>
      </c>
    </row>
    <row r="1724" spans="1:1" x14ac:dyDescent="0.25">
      <c r="A1724" s="2" t="s">
        <v>362</v>
      </c>
    </row>
    <row r="1725" spans="1:1" x14ac:dyDescent="0.25">
      <c r="A1725" s="2" t="s">
        <v>383</v>
      </c>
    </row>
    <row r="1726" spans="1:1" x14ac:dyDescent="0.25">
      <c r="A1726" s="2" t="s">
        <v>393</v>
      </c>
    </row>
    <row r="1728" spans="1:1" x14ac:dyDescent="0.25">
      <c r="A1728" s="2" t="s">
        <v>357</v>
      </c>
    </row>
    <row r="1729" spans="1:1" x14ac:dyDescent="0.25">
      <c r="A1729" s="2" t="s">
        <v>358</v>
      </c>
    </row>
    <row r="1730" spans="1:1" x14ac:dyDescent="0.25">
      <c r="A1730" s="2" t="s">
        <v>359</v>
      </c>
    </row>
    <row r="1731" spans="1:1" x14ac:dyDescent="0.25">
      <c r="A1731" s="2" t="s">
        <v>389</v>
      </c>
    </row>
    <row r="1732" spans="1:1" x14ac:dyDescent="0.25">
      <c r="A1732" s="2" t="s">
        <v>337</v>
      </c>
    </row>
    <row r="1733" spans="1:1" x14ac:dyDescent="0.25">
      <c r="A1733" s="2" t="s">
        <v>386</v>
      </c>
    </row>
    <row r="1734" spans="1:1" x14ac:dyDescent="0.25">
      <c r="A1734" s="2" t="s">
        <v>362</v>
      </c>
    </row>
    <row r="1735" spans="1:1" x14ac:dyDescent="0.25">
      <c r="A1735" s="2" t="s">
        <v>363</v>
      </c>
    </row>
    <row r="1736" spans="1:1" x14ac:dyDescent="0.25">
      <c r="A1736" s="2" t="s">
        <v>393</v>
      </c>
    </row>
    <row r="1738" spans="1:1" x14ac:dyDescent="0.25">
      <c r="A1738" s="2" t="s">
        <v>357</v>
      </c>
    </row>
    <row r="1739" spans="1:1" x14ac:dyDescent="0.25">
      <c r="A1739" s="2" t="s">
        <v>358</v>
      </c>
    </row>
    <row r="1740" spans="1:1" x14ac:dyDescent="0.25">
      <c r="A1740" s="2" t="s">
        <v>359</v>
      </c>
    </row>
    <row r="1741" spans="1:1" x14ac:dyDescent="0.25">
      <c r="A1741" s="2" t="s">
        <v>389</v>
      </c>
    </row>
    <row r="1742" spans="1:1" x14ac:dyDescent="0.25">
      <c r="A1742" s="2" t="s">
        <v>337</v>
      </c>
    </row>
    <row r="1743" spans="1:1" x14ac:dyDescent="0.25">
      <c r="A1743" s="2" t="s">
        <v>386</v>
      </c>
    </row>
    <row r="1744" spans="1:1" x14ac:dyDescent="0.25">
      <c r="A1744" s="2" t="s">
        <v>362</v>
      </c>
    </row>
    <row r="1745" spans="1:1" x14ac:dyDescent="0.25">
      <c r="A1745" s="2" t="s">
        <v>365</v>
      </c>
    </row>
    <row r="1746" spans="1:1" x14ac:dyDescent="0.25">
      <c r="A1746" s="2" t="s">
        <v>393</v>
      </c>
    </row>
    <row r="1748" spans="1:1" x14ac:dyDescent="0.25">
      <c r="A1748" s="2" t="s">
        <v>357</v>
      </c>
    </row>
    <row r="1749" spans="1:1" x14ac:dyDescent="0.25">
      <c r="A1749" s="2" t="s">
        <v>358</v>
      </c>
    </row>
    <row r="1750" spans="1:1" x14ac:dyDescent="0.25">
      <c r="A1750" s="2" t="s">
        <v>359</v>
      </c>
    </row>
    <row r="1751" spans="1:1" x14ac:dyDescent="0.25">
      <c r="A1751" s="2" t="s">
        <v>389</v>
      </c>
    </row>
    <row r="1752" spans="1:1" x14ac:dyDescent="0.25">
      <c r="A1752" s="2" t="s">
        <v>337</v>
      </c>
    </row>
    <row r="1753" spans="1:1" x14ac:dyDescent="0.25">
      <c r="A1753" s="2" t="s">
        <v>386</v>
      </c>
    </row>
    <row r="1754" spans="1:1" x14ac:dyDescent="0.25">
      <c r="A1754" s="2" t="s">
        <v>362</v>
      </c>
    </row>
    <row r="1755" spans="1:1" x14ac:dyDescent="0.25">
      <c r="A1755" s="2" t="s">
        <v>366</v>
      </c>
    </row>
    <row r="1756" spans="1:1" x14ac:dyDescent="0.25">
      <c r="A1756" s="2" t="s">
        <v>393</v>
      </c>
    </row>
    <row r="1758" spans="1:1" x14ac:dyDescent="0.25">
      <c r="A1758" s="2" t="s">
        <v>357</v>
      </c>
    </row>
    <row r="1759" spans="1:1" x14ac:dyDescent="0.25">
      <c r="A1759" s="2" t="s">
        <v>358</v>
      </c>
    </row>
    <row r="1760" spans="1:1" x14ac:dyDescent="0.25">
      <c r="A1760" s="2" t="s">
        <v>359</v>
      </c>
    </row>
    <row r="1761" spans="1:1" x14ac:dyDescent="0.25">
      <c r="A1761" s="2" t="s">
        <v>389</v>
      </c>
    </row>
    <row r="1762" spans="1:1" x14ac:dyDescent="0.25">
      <c r="A1762" s="2" t="s">
        <v>337</v>
      </c>
    </row>
    <row r="1763" spans="1:1" x14ac:dyDescent="0.25">
      <c r="A1763" s="2" t="s">
        <v>386</v>
      </c>
    </row>
    <row r="1764" spans="1:1" x14ac:dyDescent="0.25">
      <c r="A1764" s="2" t="s">
        <v>362</v>
      </c>
    </row>
    <row r="1765" spans="1:1" x14ac:dyDescent="0.25">
      <c r="A1765" s="2" t="s">
        <v>367</v>
      </c>
    </row>
    <row r="1766" spans="1:1" x14ac:dyDescent="0.25">
      <c r="A1766" s="2" t="s">
        <v>393</v>
      </c>
    </row>
    <row r="1768" spans="1:1" x14ac:dyDescent="0.25">
      <c r="A1768" s="2" t="s">
        <v>357</v>
      </c>
    </row>
    <row r="1769" spans="1:1" x14ac:dyDescent="0.25">
      <c r="A1769" s="2" t="s">
        <v>358</v>
      </c>
    </row>
    <row r="1770" spans="1:1" x14ac:dyDescent="0.25">
      <c r="A1770" s="2" t="s">
        <v>359</v>
      </c>
    </row>
    <row r="1771" spans="1:1" x14ac:dyDescent="0.25">
      <c r="A1771" s="2" t="s">
        <v>389</v>
      </c>
    </row>
    <row r="1772" spans="1:1" x14ac:dyDescent="0.25">
      <c r="A1772" s="2" t="s">
        <v>337</v>
      </c>
    </row>
    <row r="1773" spans="1:1" x14ac:dyDescent="0.25">
      <c r="A1773" s="2" t="s">
        <v>386</v>
      </c>
    </row>
    <row r="1774" spans="1:1" x14ac:dyDescent="0.25">
      <c r="A1774" s="2" t="s">
        <v>362</v>
      </c>
    </row>
    <row r="1775" spans="1:1" x14ac:dyDescent="0.25">
      <c r="A1775" s="2" t="s">
        <v>368</v>
      </c>
    </row>
    <row r="1776" spans="1:1" x14ac:dyDescent="0.25">
      <c r="A1776" s="2" t="s">
        <v>393</v>
      </c>
    </row>
    <row r="1778" spans="1:1" x14ac:dyDescent="0.25">
      <c r="A1778" s="2" t="s">
        <v>357</v>
      </c>
    </row>
    <row r="1779" spans="1:1" x14ac:dyDescent="0.25">
      <c r="A1779" s="2" t="s">
        <v>358</v>
      </c>
    </row>
    <row r="1780" spans="1:1" x14ac:dyDescent="0.25">
      <c r="A1780" s="2" t="s">
        <v>359</v>
      </c>
    </row>
    <row r="1781" spans="1:1" x14ac:dyDescent="0.25">
      <c r="A1781" s="2" t="s">
        <v>389</v>
      </c>
    </row>
    <row r="1782" spans="1:1" x14ac:dyDescent="0.25">
      <c r="A1782" s="2" t="s">
        <v>337</v>
      </c>
    </row>
    <row r="1783" spans="1:1" x14ac:dyDescent="0.25">
      <c r="A1783" s="2" t="s">
        <v>386</v>
      </c>
    </row>
    <row r="1784" spans="1:1" x14ac:dyDescent="0.25">
      <c r="A1784" s="2" t="s">
        <v>362</v>
      </c>
    </row>
    <row r="1785" spans="1:1" x14ac:dyDescent="0.25">
      <c r="A1785" s="2" t="s">
        <v>369</v>
      </c>
    </row>
    <row r="1786" spans="1:1" x14ac:dyDescent="0.25">
      <c r="A1786" s="2" t="s">
        <v>393</v>
      </c>
    </row>
    <row r="1788" spans="1:1" x14ac:dyDescent="0.25">
      <c r="A1788" s="2" t="s">
        <v>357</v>
      </c>
    </row>
    <row r="1789" spans="1:1" x14ac:dyDescent="0.25">
      <c r="A1789" s="2" t="s">
        <v>358</v>
      </c>
    </row>
    <row r="1790" spans="1:1" x14ac:dyDescent="0.25">
      <c r="A1790" s="2" t="s">
        <v>359</v>
      </c>
    </row>
    <row r="1791" spans="1:1" x14ac:dyDescent="0.25">
      <c r="A1791" s="2" t="s">
        <v>389</v>
      </c>
    </row>
    <row r="1792" spans="1:1" x14ac:dyDescent="0.25">
      <c r="A1792" s="2" t="s">
        <v>337</v>
      </c>
    </row>
    <row r="1793" spans="1:1" x14ac:dyDescent="0.25">
      <c r="A1793" s="2" t="s">
        <v>386</v>
      </c>
    </row>
    <row r="1794" spans="1:1" x14ac:dyDescent="0.25">
      <c r="A1794" s="2" t="s">
        <v>362</v>
      </c>
    </row>
    <row r="1795" spans="1:1" x14ac:dyDescent="0.25">
      <c r="A1795" s="2" t="s">
        <v>370</v>
      </c>
    </row>
    <row r="1796" spans="1:1" x14ac:dyDescent="0.25">
      <c r="A1796" s="2" t="s">
        <v>393</v>
      </c>
    </row>
    <row r="1798" spans="1:1" x14ac:dyDescent="0.25">
      <c r="A1798" s="2" t="s">
        <v>357</v>
      </c>
    </row>
    <row r="1799" spans="1:1" x14ac:dyDescent="0.25">
      <c r="A1799" s="2" t="s">
        <v>358</v>
      </c>
    </row>
    <row r="1800" spans="1:1" x14ac:dyDescent="0.25">
      <c r="A1800" s="2" t="s">
        <v>359</v>
      </c>
    </row>
    <row r="1801" spans="1:1" x14ac:dyDescent="0.25">
      <c r="A1801" s="2" t="s">
        <v>389</v>
      </c>
    </row>
    <row r="1802" spans="1:1" x14ac:dyDescent="0.25">
      <c r="A1802" s="2" t="s">
        <v>337</v>
      </c>
    </row>
    <row r="1803" spans="1:1" x14ac:dyDescent="0.25">
      <c r="A1803" s="2" t="s">
        <v>386</v>
      </c>
    </row>
    <row r="1804" spans="1:1" x14ac:dyDescent="0.25">
      <c r="A1804" s="2" t="s">
        <v>362</v>
      </c>
    </row>
    <row r="1805" spans="1:1" x14ac:dyDescent="0.25">
      <c r="A1805" s="2" t="s">
        <v>371</v>
      </c>
    </row>
    <row r="1806" spans="1:1" x14ac:dyDescent="0.25">
      <c r="A1806" s="2" t="s">
        <v>393</v>
      </c>
    </row>
    <row r="1808" spans="1:1" x14ac:dyDescent="0.25">
      <c r="A1808" s="2" t="s">
        <v>357</v>
      </c>
    </row>
    <row r="1809" spans="1:1" x14ac:dyDescent="0.25">
      <c r="A1809" s="2" t="s">
        <v>358</v>
      </c>
    </row>
    <row r="1810" spans="1:1" x14ac:dyDescent="0.25">
      <c r="A1810" s="2" t="s">
        <v>359</v>
      </c>
    </row>
    <row r="1811" spans="1:1" x14ac:dyDescent="0.25">
      <c r="A1811" s="2" t="s">
        <v>389</v>
      </c>
    </row>
    <row r="1812" spans="1:1" x14ac:dyDescent="0.25">
      <c r="A1812" s="2" t="s">
        <v>337</v>
      </c>
    </row>
    <row r="1813" spans="1:1" x14ac:dyDescent="0.25">
      <c r="A1813" s="2" t="s">
        <v>386</v>
      </c>
    </row>
    <row r="1814" spans="1:1" x14ac:dyDescent="0.25">
      <c r="A1814" s="2" t="s">
        <v>362</v>
      </c>
    </row>
    <row r="1815" spans="1:1" x14ac:dyDescent="0.25">
      <c r="A1815" s="2" t="s">
        <v>372</v>
      </c>
    </row>
    <row r="1816" spans="1:1" x14ac:dyDescent="0.25">
      <c r="A1816" s="2" t="s">
        <v>393</v>
      </c>
    </row>
    <row r="1818" spans="1:1" x14ac:dyDescent="0.25">
      <c r="A1818" s="2" t="s">
        <v>357</v>
      </c>
    </row>
    <row r="1819" spans="1:1" x14ac:dyDescent="0.25">
      <c r="A1819" s="2" t="s">
        <v>358</v>
      </c>
    </row>
    <row r="1820" spans="1:1" x14ac:dyDescent="0.25">
      <c r="A1820" s="2" t="s">
        <v>359</v>
      </c>
    </row>
    <row r="1821" spans="1:1" x14ac:dyDescent="0.25">
      <c r="A1821" s="2" t="s">
        <v>389</v>
      </c>
    </row>
    <row r="1822" spans="1:1" x14ac:dyDescent="0.25">
      <c r="A1822" s="2" t="s">
        <v>337</v>
      </c>
    </row>
    <row r="1823" spans="1:1" x14ac:dyDescent="0.25">
      <c r="A1823" s="2" t="s">
        <v>386</v>
      </c>
    </row>
    <row r="1824" spans="1:1" x14ac:dyDescent="0.25">
      <c r="A1824" s="2" t="s">
        <v>362</v>
      </c>
    </row>
    <row r="1825" spans="1:1" x14ac:dyDescent="0.25">
      <c r="A1825" s="2" t="s">
        <v>373</v>
      </c>
    </row>
    <row r="1826" spans="1:1" x14ac:dyDescent="0.25">
      <c r="A1826" s="2" t="s">
        <v>393</v>
      </c>
    </row>
    <row r="1828" spans="1:1" x14ac:dyDescent="0.25">
      <c r="A1828" s="2" t="s">
        <v>357</v>
      </c>
    </row>
    <row r="1829" spans="1:1" x14ac:dyDescent="0.25">
      <c r="A1829" s="2" t="s">
        <v>358</v>
      </c>
    </row>
    <row r="1830" spans="1:1" x14ac:dyDescent="0.25">
      <c r="A1830" s="2" t="s">
        <v>359</v>
      </c>
    </row>
    <row r="1831" spans="1:1" x14ac:dyDescent="0.25">
      <c r="A1831" s="2" t="s">
        <v>389</v>
      </c>
    </row>
    <row r="1832" spans="1:1" x14ac:dyDescent="0.25">
      <c r="A1832" s="2" t="s">
        <v>337</v>
      </c>
    </row>
    <row r="1833" spans="1:1" x14ac:dyDescent="0.25">
      <c r="A1833" s="2" t="s">
        <v>386</v>
      </c>
    </row>
    <row r="1834" spans="1:1" x14ac:dyDescent="0.25">
      <c r="A1834" s="2" t="s">
        <v>362</v>
      </c>
    </row>
    <row r="1835" spans="1:1" x14ac:dyDescent="0.25">
      <c r="A1835" s="2" t="s">
        <v>374</v>
      </c>
    </row>
    <row r="1836" spans="1:1" x14ac:dyDescent="0.25">
      <c r="A1836" s="2" t="s">
        <v>393</v>
      </c>
    </row>
    <row r="1838" spans="1:1" x14ac:dyDescent="0.25">
      <c r="A1838" s="2" t="s">
        <v>357</v>
      </c>
    </row>
    <row r="1839" spans="1:1" x14ac:dyDescent="0.25">
      <c r="A1839" s="2" t="s">
        <v>358</v>
      </c>
    </row>
    <row r="1840" spans="1:1" x14ac:dyDescent="0.25">
      <c r="A1840" s="2" t="s">
        <v>359</v>
      </c>
    </row>
    <row r="1841" spans="1:1" x14ac:dyDescent="0.25">
      <c r="A1841" s="2" t="s">
        <v>389</v>
      </c>
    </row>
    <row r="1842" spans="1:1" x14ac:dyDescent="0.25">
      <c r="A1842" s="2" t="s">
        <v>337</v>
      </c>
    </row>
    <row r="1843" spans="1:1" x14ac:dyDescent="0.25">
      <c r="A1843" s="2" t="s">
        <v>386</v>
      </c>
    </row>
    <row r="1844" spans="1:1" x14ac:dyDescent="0.25">
      <c r="A1844" s="2" t="s">
        <v>362</v>
      </c>
    </row>
    <row r="1845" spans="1:1" x14ac:dyDescent="0.25">
      <c r="A1845" s="2" t="s">
        <v>375</v>
      </c>
    </row>
    <row r="1846" spans="1:1" x14ac:dyDescent="0.25">
      <c r="A1846" s="2" t="s">
        <v>393</v>
      </c>
    </row>
    <row r="1848" spans="1:1" x14ac:dyDescent="0.25">
      <c r="A1848" s="2" t="s">
        <v>357</v>
      </c>
    </row>
    <row r="1849" spans="1:1" x14ac:dyDescent="0.25">
      <c r="A1849" s="2" t="s">
        <v>358</v>
      </c>
    </row>
    <row r="1850" spans="1:1" x14ac:dyDescent="0.25">
      <c r="A1850" s="2" t="s">
        <v>359</v>
      </c>
    </row>
    <row r="1851" spans="1:1" x14ac:dyDescent="0.25">
      <c r="A1851" s="2" t="s">
        <v>389</v>
      </c>
    </row>
    <row r="1852" spans="1:1" x14ac:dyDescent="0.25">
      <c r="A1852" s="2" t="s">
        <v>337</v>
      </c>
    </row>
    <row r="1853" spans="1:1" x14ac:dyDescent="0.25">
      <c r="A1853" s="2" t="s">
        <v>386</v>
      </c>
    </row>
    <row r="1854" spans="1:1" x14ac:dyDescent="0.25">
      <c r="A1854" s="2" t="s">
        <v>362</v>
      </c>
    </row>
    <row r="1855" spans="1:1" x14ac:dyDescent="0.25">
      <c r="A1855" s="2" t="s">
        <v>376</v>
      </c>
    </row>
    <row r="1856" spans="1:1" x14ac:dyDescent="0.25">
      <c r="A1856" s="2" t="s">
        <v>393</v>
      </c>
    </row>
    <row r="1858" spans="1:1" x14ac:dyDescent="0.25">
      <c r="A1858" s="2" t="s">
        <v>357</v>
      </c>
    </row>
    <row r="1859" spans="1:1" x14ac:dyDescent="0.25">
      <c r="A1859" s="2" t="s">
        <v>358</v>
      </c>
    </row>
    <row r="1860" spans="1:1" x14ac:dyDescent="0.25">
      <c r="A1860" s="2" t="s">
        <v>359</v>
      </c>
    </row>
    <row r="1861" spans="1:1" x14ac:dyDescent="0.25">
      <c r="A1861" s="2" t="s">
        <v>389</v>
      </c>
    </row>
    <row r="1862" spans="1:1" x14ac:dyDescent="0.25">
      <c r="A1862" s="2" t="s">
        <v>337</v>
      </c>
    </row>
    <row r="1863" spans="1:1" x14ac:dyDescent="0.25">
      <c r="A1863" s="2" t="s">
        <v>386</v>
      </c>
    </row>
    <row r="1864" spans="1:1" x14ac:dyDescent="0.25">
      <c r="A1864" s="2" t="s">
        <v>362</v>
      </c>
    </row>
    <row r="1865" spans="1:1" x14ac:dyDescent="0.25">
      <c r="A1865" s="2" t="s">
        <v>377</v>
      </c>
    </row>
    <row r="1866" spans="1:1" x14ac:dyDescent="0.25">
      <c r="A1866" s="2" t="s">
        <v>393</v>
      </c>
    </row>
    <row r="1868" spans="1:1" x14ac:dyDescent="0.25">
      <c r="A1868" s="2" t="s">
        <v>357</v>
      </c>
    </row>
    <row r="1869" spans="1:1" x14ac:dyDescent="0.25">
      <c r="A1869" s="2" t="s">
        <v>358</v>
      </c>
    </row>
    <row r="1870" spans="1:1" x14ac:dyDescent="0.25">
      <c r="A1870" s="2" t="s">
        <v>359</v>
      </c>
    </row>
    <row r="1871" spans="1:1" x14ac:dyDescent="0.25">
      <c r="A1871" s="2" t="s">
        <v>389</v>
      </c>
    </row>
    <row r="1872" spans="1:1" x14ac:dyDescent="0.25">
      <c r="A1872" s="2" t="s">
        <v>337</v>
      </c>
    </row>
    <row r="1873" spans="1:1" x14ac:dyDescent="0.25">
      <c r="A1873" s="2" t="s">
        <v>386</v>
      </c>
    </row>
    <row r="1874" spans="1:1" x14ac:dyDescent="0.25">
      <c r="A1874" s="2" t="s">
        <v>362</v>
      </c>
    </row>
    <row r="1875" spans="1:1" x14ac:dyDescent="0.25">
      <c r="A1875" s="2" t="s">
        <v>378</v>
      </c>
    </row>
    <row r="1876" spans="1:1" x14ac:dyDescent="0.25">
      <c r="A1876" s="2" t="s">
        <v>393</v>
      </c>
    </row>
    <row r="1878" spans="1:1" x14ac:dyDescent="0.25">
      <c r="A1878" s="2" t="s">
        <v>357</v>
      </c>
    </row>
    <row r="1879" spans="1:1" x14ac:dyDescent="0.25">
      <c r="A1879" s="2" t="s">
        <v>358</v>
      </c>
    </row>
    <row r="1880" spans="1:1" x14ac:dyDescent="0.25">
      <c r="A1880" s="2" t="s">
        <v>359</v>
      </c>
    </row>
    <row r="1881" spans="1:1" x14ac:dyDescent="0.25">
      <c r="A1881" s="2" t="s">
        <v>389</v>
      </c>
    </row>
    <row r="1882" spans="1:1" x14ac:dyDescent="0.25">
      <c r="A1882" s="2" t="s">
        <v>337</v>
      </c>
    </row>
    <row r="1883" spans="1:1" x14ac:dyDescent="0.25">
      <c r="A1883" s="2" t="s">
        <v>386</v>
      </c>
    </row>
    <row r="1884" spans="1:1" x14ac:dyDescent="0.25">
      <c r="A1884" s="2" t="s">
        <v>362</v>
      </c>
    </row>
    <row r="1885" spans="1:1" x14ac:dyDescent="0.25">
      <c r="A1885" s="2" t="s">
        <v>379</v>
      </c>
    </row>
    <row r="1886" spans="1:1" x14ac:dyDescent="0.25">
      <c r="A1886" s="2" t="s">
        <v>393</v>
      </c>
    </row>
    <row r="1888" spans="1:1" x14ac:dyDescent="0.25">
      <c r="A1888" s="2" t="s">
        <v>357</v>
      </c>
    </row>
    <row r="1889" spans="1:1" x14ac:dyDescent="0.25">
      <c r="A1889" s="2" t="s">
        <v>358</v>
      </c>
    </row>
    <row r="1890" spans="1:1" x14ac:dyDescent="0.25">
      <c r="A1890" s="2" t="s">
        <v>359</v>
      </c>
    </row>
    <row r="1891" spans="1:1" x14ac:dyDescent="0.25">
      <c r="A1891" s="2" t="s">
        <v>389</v>
      </c>
    </row>
    <row r="1892" spans="1:1" x14ac:dyDescent="0.25">
      <c r="A1892" s="2" t="s">
        <v>337</v>
      </c>
    </row>
    <row r="1893" spans="1:1" x14ac:dyDescent="0.25">
      <c r="A1893" s="2" t="s">
        <v>386</v>
      </c>
    </row>
    <row r="1894" spans="1:1" x14ac:dyDescent="0.25">
      <c r="A1894" s="2" t="s">
        <v>362</v>
      </c>
    </row>
    <row r="1895" spans="1:1" x14ac:dyDescent="0.25">
      <c r="A1895" s="2" t="s">
        <v>380</v>
      </c>
    </row>
    <row r="1896" spans="1:1" x14ac:dyDescent="0.25">
      <c r="A1896" s="2" t="s">
        <v>393</v>
      </c>
    </row>
    <row r="1898" spans="1:1" x14ac:dyDescent="0.25">
      <c r="A1898" s="2" t="s">
        <v>357</v>
      </c>
    </row>
    <row r="1899" spans="1:1" x14ac:dyDescent="0.25">
      <c r="A1899" s="2" t="s">
        <v>358</v>
      </c>
    </row>
    <row r="1900" spans="1:1" x14ac:dyDescent="0.25">
      <c r="A1900" s="2" t="s">
        <v>359</v>
      </c>
    </row>
    <row r="1901" spans="1:1" x14ac:dyDescent="0.25">
      <c r="A1901" s="2" t="s">
        <v>389</v>
      </c>
    </row>
    <row r="1902" spans="1:1" x14ac:dyDescent="0.25">
      <c r="A1902" s="2" t="s">
        <v>337</v>
      </c>
    </row>
    <row r="1903" spans="1:1" x14ac:dyDescent="0.25">
      <c r="A1903" s="2" t="s">
        <v>386</v>
      </c>
    </row>
    <row r="1904" spans="1:1" x14ac:dyDescent="0.25">
      <c r="A1904" s="2" t="s">
        <v>362</v>
      </c>
    </row>
    <row r="1905" spans="1:1" x14ac:dyDescent="0.25">
      <c r="A1905" s="2" t="s">
        <v>381</v>
      </c>
    </row>
    <row r="1906" spans="1:1" x14ac:dyDescent="0.25">
      <c r="A1906" s="2" t="s">
        <v>393</v>
      </c>
    </row>
    <row r="1908" spans="1:1" x14ac:dyDescent="0.25">
      <c r="A1908" s="2" t="s">
        <v>357</v>
      </c>
    </row>
    <row r="1909" spans="1:1" x14ac:dyDescent="0.25">
      <c r="A1909" s="2" t="s">
        <v>358</v>
      </c>
    </row>
    <row r="1910" spans="1:1" x14ac:dyDescent="0.25">
      <c r="A1910" s="2" t="s">
        <v>359</v>
      </c>
    </row>
    <row r="1911" spans="1:1" x14ac:dyDescent="0.25">
      <c r="A1911" s="2" t="s">
        <v>389</v>
      </c>
    </row>
    <row r="1912" spans="1:1" x14ac:dyDescent="0.25">
      <c r="A1912" s="2" t="s">
        <v>337</v>
      </c>
    </row>
    <row r="1913" spans="1:1" x14ac:dyDescent="0.25">
      <c r="A1913" s="2" t="s">
        <v>386</v>
      </c>
    </row>
    <row r="1914" spans="1:1" x14ac:dyDescent="0.25">
      <c r="A1914" s="2" t="s">
        <v>362</v>
      </c>
    </row>
    <row r="1915" spans="1:1" x14ac:dyDescent="0.25">
      <c r="A1915" s="2" t="s">
        <v>382</v>
      </c>
    </row>
    <row r="1916" spans="1:1" x14ac:dyDescent="0.25">
      <c r="A1916" s="2" t="s">
        <v>393</v>
      </c>
    </row>
    <row r="1918" spans="1:1" x14ac:dyDescent="0.25">
      <c r="A1918" s="2" t="s">
        <v>357</v>
      </c>
    </row>
    <row r="1919" spans="1:1" x14ac:dyDescent="0.25">
      <c r="A1919" s="2" t="s">
        <v>358</v>
      </c>
    </row>
    <row r="1920" spans="1:1" x14ac:dyDescent="0.25">
      <c r="A1920" s="2" t="s">
        <v>359</v>
      </c>
    </row>
    <row r="1921" spans="1:1" x14ac:dyDescent="0.25">
      <c r="A1921" s="2" t="s">
        <v>389</v>
      </c>
    </row>
    <row r="1922" spans="1:1" x14ac:dyDescent="0.25">
      <c r="A1922" s="2" t="s">
        <v>337</v>
      </c>
    </row>
    <row r="1923" spans="1:1" x14ac:dyDescent="0.25">
      <c r="A1923" s="2" t="s">
        <v>386</v>
      </c>
    </row>
    <row r="1924" spans="1:1" x14ac:dyDescent="0.25">
      <c r="A1924" s="2" t="s">
        <v>362</v>
      </c>
    </row>
    <row r="1925" spans="1:1" x14ac:dyDescent="0.25">
      <c r="A1925" s="2" t="s">
        <v>383</v>
      </c>
    </row>
    <row r="1926" spans="1:1" x14ac:dyDescent="0.25">
      <c r="A1926" s="2" t="s">
        <v>393</v>
      </c>
    </row>
    <row r="1928" spans="1:1" x14ac:dyDescent="0.25">
      <c r="A1928" s="2" t="s">
        <v>357</v>
      </c>
    </row>
    <row r="1929" spans="1:1" x14ac:dyDescent="0.25">
      <c r="A1929" s="2" t="s">
        <v>358</v>
      </c>
    </row>
    <row r="1930" spans="1:1" x14ac:dyDescent="0.25">
      <c r="A1930" s="2" t="s">
        <v>359</v>
      </c>
    </row>
    <row r="1931" spans="1:1" x14ac:dyDescent="0.25">
      <c r="A1931" s="2" t="s">
        <v>389</v>
      </c>
    </row>
    <row r="1932" spans="1:1" x14ac:dyDescent="0.25">
      <c r="A1932" s="2" t="s">
        <v>337</v>
      </c>
    </row>
    <row r="1933" spans="1:1" x14ac:dyDescent="0.25">
      <c r="A1933" s="2" t="s">
        <v>387</v>
      </c>
    </row>
    <row r="1934" spans="1:1" x14ac:dyDescent="0.25">
      <c r="A1934" s="2" t="s">
        <v>362</v>
      </c>
    </row>
    <row r="1935" spans="1:1" x14ac:dyDescent="0.25">
      <c r="A1935" s="2" t="s">
        <v>363</v>
      </c>
    </row>
    <row r="1936" spans="1:1" x14ac:dyDescent="0.25">
      <c r="A1936" s="2" t="s">
        <v>393</v>
      </c>
    </row>
    <row r="1938" spans="1:1" x14ac:dyDescent="0.25">
      <c r="A1938" s="2" t="s">
        <v>357</v>
      </c>
    </row>
    <row r="1939" spans="1:1" x14ac:dyDescent="0.25">
      <c r="A1939" s="2" t="s">
        <v>358</v>
      </c>
    </row>
    <row r="1940" spans="1:1" x14ac:dyDescent="0.25">
      <c r="A1940" s="2" t="s">
        <v>359</v>
      </c>
    </row>
    <row r="1941" spans="1:1" x14ac:dyDescent="0.25">
      <c r="A1941" s="2" t="s">
        <v>389</v>
      </c>
    </row>
    <row r="1942" spans="1:1" x14ac:dyDescent="0.25">
      <c r="A1942" s="2" t="s">
        <v>337</v>
      </c>
    </row>
    <row r="1943" spans="1:1" x14ac:dyDescent="0.25">
      <c r="A1943" s="2" t="s">
        <v>387</v>
      </c>
    </row>
    <row r="1944" spans="1:1" x14ac:dyDescent="0.25">
      <c r="A1944" s="2" t="s">
        <v>362</v>
      </c>
    </row>
    <row r="1945" spans="1:1" x14ac:dyDescent="0.25">
      <c r="A1945" s="2" t="s">
        <v>365</v>
      </c>
    </row>
    <row r="1946" spans="1:1" x14ac:dyDescent="0.25">
      <c r="A1946" s="2" t="s">
        <v>393</v>
      </c>
    </row>
    <row r="1948" spans="1:1" x14ac:dyDescent="0.25">
      <c r="A1948" s="2" t="s">
        <v>357</v>
      </c>
    </row>
    <row r="1949" spans="1:1" x14ac:dyDescent="0.25">
      <c r="A1949" s="2" t="s">
        <v>358</v>
      </c>
    </row>
    <row r="1950" spans="1:1" x14ac:dyDescent="0.25">
      <c r="A1950" s="2" t="s">
        <v>359</v>
      </c>
    </row>
    <row r="1951" spans="1:1" x14ac:dyDescent="0.25">
      <c r="A1951" s="2" t="s">
        <v>389</v>
      </c>
    </row>
    <row r="1952" spans="1:1" x14ac:dyDescent="0.25">
      <c r="A1952" s="2" t="s">
        <v>337</v>
      </c>
    </row>
    <row r="1953" spans="1:1" x14ac:dyDescent="0.25">
      <c r="A1953" s="2" t="s">
        <v>387</v>
      </c>
    </row>
    <row r="1954" spans="1:1" x14ac:dyDescent="0.25">
      <c r="A1954" s="2" t="s">
        <v>362</v>
      </c>
    </row>
    <row r="1955" spans="1:1" x14ac:dyDescent="0.25">
      <c r="A1955" s="2" t="s">
        <v>366</v>
      </c>
    </row>
    <row r="1956" spans="1:1" x14ac:dyDescent="0.25">
      <c r="A1956" s="2" t="s">
        <v>393</v>
      </c>
    </row>
    <row r="1958" spans="1:1" x14ac:dyDescent="0.25">
      <c r="A1958" s="2" t="s">
        <v>357</v>
      </c>
    </row>
    <row r="1959" spans="1:1" x14ac:dyDescent="0.25">
      <c r="A1959" s="2" t="s">
        <v>358</v>
      </c>
    </row>
    <row r="1960" spans="1:1" x14ac:dyDescent="0.25">
      <c r="A1960" s="2" t="s">
        <v>359</v>
      </c>
    </row>
    <row r="1961" spans="1:1" x14ac:dyDescent="0.25">
      <c r="A1961" s="2" t="s">
        <v>389</v>
      </c>
    </row>
    <row r="1962" spans="1:1" x14ac:dyDescent="0.25">
      <c r="A1962" s="2" t="s">
        <v>337</v>
      </c>
    </row>
    <row r="1963" spans="1:1" x14ac:dyDescent="0.25">
      <c r="A1963" s="2" t="s">
        <v>387</v>
      </c>
    </row>
    <row r="1964" spans="1:1" x14ac:dyDescent="0.25">
      <c r="A1964" s="2" t="s">
        <v>362</v>
      </c>
    </row>
    <row r="1965" spans="1:1" x14ac:dyDescent="0.25">
      <c r="A1965" s="2" t="s">
        <v>367</v>
      </c>
    </row>
    <row r="1966" spans="1:1" x14ac:dyDescent="0.25">
      <c r="A1966" s="2" t="s">
        <v>393</v>
      </c>
    </row>
    <row r="1968" spans="1:1" x14ac:dyDescent="0.25">
      <c r="A1968" s="2" t="s">
        <v>357</v>
      </c>
    </row>
    <row r="1969" spans="1:1" x14ac:dyDescent="0.25">
      <c r="A1969" s="2" t="s">
        <v>358</v>
      </c>
    </row>
    <row r="1970" spans="1:1" x14ac:dyDescent="0.25">
      <c r="A1970" s="2" t="s">
        <v>359</v>
      </c>
    </row>
    <row r="1971" spans="1:1" x14ac:dyDescent="0.25">
      <c r="A1971" s="2" t="s">
        <v>389</v>
      </c>
    </row>
    <row r="1972" spans="1:1" x14ac:dyDescent="0.25">
      <c r="A1972" s="2" t="s">
        <v>337</v>
      </c>
    </row>
    <row r="1973" spans="1:1" x14ac:dyDescent="0.25">
      <c r="A1973" s="2" t="s">
        <v>387</v>
      </c>
    </row>
    <row r="1974" spans="1:1" x14ac:dyDescent="0.25">
      <c r="A1974" s="2" t="s">
        <v>362</v>
      </c>
    </row>
    <row r="1975" spans="1:1" x14ac:dyDescent="0.25">
      <c r="A1975" s="2" t="s">
        <v>368</v>
      </c>
    </row>
    <row r="1976" spans="1:1" x14ac:dyDescent="0.25">
      <c r="A1976" s="2" t="s">
        <v>393</v>
      </c>
    </row>
    <row r="1978" spans="1:1" x14ac:dyDescent="0.25">
      <c r="A1978" s="2" t="s">
        <v>357</v>
      </c>
    </row>
    <row r="1979" spans="1:1" x14ac:dyDescent="0.25">
      <c r="A1979" s="2" t="s">
        <v>358</v>
      </c>
    </row>
    <row r="1980" spans="1:1" x14ac:dyDescent="0.25">
      <c r="A1980" s="2" t="s">
        <v>359</v>
      </c>
    </row>
    <row r="1981" spans="1:1" x14ac:dyDescent="0.25">
      <c r="A1981" s="2" t="s">
        <v>389</v>
      </c>
    </row>
    <row r="1982" spans="1:1" x14ac:dyDescent="0.25">
      <c r="A1982" s="2" t="s">
        <v>337</v>
      </c>
    </row>
    <row r="1983" spans="1:1" x14ac:dyDescent="0.25">
      <c r="A1983" s="2" t="s">
        <v>387</v>
      </c>
    </row>
    <row r="1984" spans="1:1" x14ac:dyDescent="0.25">
      <c r="A1984" s="2" t="s">
        <v>362</v>
      </c>
    </row>
    <row r="1985" spans="1:1" x14ac:dyDescent="0.25">
      <c r="A1985" s="2" t="s">
        <v>369</v>
      </c>
    </row>
    <row r="1986" spans="1:1" x14ac:dyDescent="0.25">
      <c r="A1986" s="2" t="s">
        <v>393</v>
      </c>
    </row>
    <row r="1988" spans="1:1" x14ac:dyDescent="0.25">
      <c r="A1988" s="2" t="s">
        <v>357</v>
      </c>
    </row>
    <row r="1989" spans="1:1" x14ac:dyDescent="0.25">
      <c r="A1989" s="2" t="s">
        <v>358</v>
      </c>
    </row>
    <row r="1990" spans="1:1" x14ac:dyDescent="0.25">
      <c r="A1990" s="2" t="s">
        <v>359</v>
      </c>
    </row>
    <row r="1991" spans="1:1" x14ac:dyDescent="0.25">
      <c r="A1991" s="2" t="s">
        <v>389</v>
      </c>
    </row>
    <row r="1992" spans="1:1" x14ac:dyDescent="0.25">
      <c r="A1992" s="2" t="s">
        <v>337</v>
      </c>
    </row>
    <row r="1993" spans="1:1" x14ac:dyDescent="0.25">
      <c r="A1993" s="2" t="s">
        <v>387</v>
      </c>
    </row>
    <row r="1994" spans="1:1" x14ac:dyDescent="0.25">
      <c r="A1994" s="2" t="s">
        <v>362</v>
      </c>
    </row>
    <row r="1995" spans="1:1" x14ac:dyDescent="0.25">
      <c r="A1995" s="2" t="s">
        <v>370</v>
      </c>
    </row>
    <row r="1996" spans="1:1" x14ac:dyDescent="0.25">
      <c r="A1996" s="2" t="s">
        <v>393</v>
      </c>
    </row>
    <row r="1998" spans="1:1" x14ac:dyDescent="0.25">
      <c r="A1998" s="2" t="s">
        <v>357</v>
      </c>
    </row>
    <row r="1999" spans="1:1" x14ac:dyDescent="0.25">
      <c r="A1999" s="2" t="s">
        <v>358</v>
      </c>
    </row>
    <row r="2000" spans="1:1" x14ac:dyDescent="0.25">
      <c r="A2000" s="2" t="s">
        <v>359</v>
      </c>
    </row>
    <row r="2001" spans="1:1" x14ac:dyDescent="0.25">
      <c r="A2001" s="2" t="s">
        <v>389</v>
      </c>
    </row>
    <row r="2002" spans="1:1" x14ac:dyDescent="0.25">
      <c r="A2002" s="2" t="s">
        <v>337</v>
      </c>
    </row>
    <row r="2003" spans="1:1" x14ac:dyDescent="0.25">
      <c r="A2003" s="2" t="s">
        <v>387</v>
      </c>
    </row>
    <row r="2004" spans="1:1" x14ac:dyDescent="0.25">
      <c r="A2004" s="2" t="s">
        <v>362</v>
      </c>
    </row>
    <row r="2005" spans="1:1" x14ac:dyDescent="0.25">
      <c r="A2005" s="2" t="s">
        <v>371</v>
      </c>
    </row>
    <row r="2006" spans="1:1" x14ac:dyDescent="0.25">
      <c r="A2006" s="2" t="s">
        <v>393</v>
      </c>
    </row>
    <row r="2008" spans="1:1" x14ac:dyDescent="0.25">
      <c r="A2008" s="2" t="s">
        <v>357</v>
      </c>
    </row>
    <row r="2009" spans="1:1" x14ac:dyDescent="0.25">
      <c r="A2009" s="2" t="s">
        <v>358</v>
      </c>
    </row>
    <row r="2010" spans="1:1" x14ac:dyDescent="0.25">
      <c r="A2010" s="2" t="s">
        <v>359</v>
      </c>
    </row>
    <row r="2011" spans="1:1" x14ac:dyDescent="0.25">
      <c r="A2011" s="2" t="s">
        <v>389</v>
      </c>
    </row>
    <row r="2012" spans="1:1" x14ac:dyDescent="0.25">
      <c r="A2012" s="2" t="s">
        <v>337</v>
      </c>
    </row>
    <row r="2013" spans="1:1" x14ac:dyDescent="0.25">
      <c r="A2013" s="2" t="s">
        <v>387</v>
      </c>
    </row>
    <row r="2014" spans="1:1" x14ac:dyDescent="0.25">
      <c r="A2014" s="2" t="s">
        <v>362</v>
      </c>
    </row>
    <row r="2015" spans="1:1" x14ac:dyDescent="0.25">
      <c r="A2015" s="2" t="s">
        <v>372</v>
      </c>
    </row>
    <row r="2016" spans="1:1" x14ac:dyDescent="0.25">
      <c r="A2016" s="2" t="s">
        <v>393</v>
      </c>
    </row>
    <row r="2018" spans="1:1" x14ac:dyDescent="0.25">
      <c r="A2018" s="2" t="s">
        <v>357</v>
      </c>
    </row>
    <row r="2019" spans="1:1" x14ac:dyDescent="0.25">
      <c r="A2019" s="2" t="s">
        <v>358</v>
      </c>
    </row>
    <row r="2020" spans="1:1" x14ac:dyDescent="0.25">
      <c r="A2020" s="2" t="s">
        <v>359</v>
      </c>
    </row>
    <row r="2021" spans="1:1" x14ac:dyDescent="0.25">
      <c r="A2021" s="2" t="s">
        <v>389</v>
      </c>
    </row>
    <row r="2022" spans="1:1" x14ac:dyDescent="0.25">
      <c r="A2022" s="2" t="s">
        <v>337</v>
      </c>
    </row>
    <row r="2023" spans="1:1" x14ac:dyDescent="0.25">
      <c r="A2023" s="2" t="s">
        <v>387</v>
      </c>
    </row>
    <row r="2024" spans="1:1" x14ac:dyDescent="0.25">
      <c r="A2024" s="2" t="s">
        <v>362</v>
      </c>
    </row>
    <row r="2025" spans="1:1" x14ac:dyDescent="0.25">
      <c r="A2025" s="2" t="s">
        <v>373</v>
      </c>
    </row>
    <row r="2026" spans="1:1" x14ac:dyDescent="0.25">
      <c r="A2026" s="2" t="s">
        <v>393</v>
      </c>
    </row>
    <row r="2028" spans="1:1" x14ac:dyDescent="0.25">
      <c r="A2028" s="2" t="s">
        <v>357</v>
      </c>
    </row>
    <row r="2029" spans="1:1" x14ac:dyDescent="0.25">
      <c r="A2029" s="2" t="s">
        <v>358</v>
      </c>
    </row>
    <row r="2030" spans="1:1" x14ac:dyDescent="0.25">
      <c r="A2030" s="2" t="s">
        <v>359</v>
      </c>
    </row>
    <row r="2031" spans="1:1" x14ac:dyDescent="0.25">
      <c r="A2031" s="2" t="s">
        <v>389</v>
      </c>
    </row>
    <row r="2032" spans="1:1" x14ac:dyDescent="0.25">
      <c r="A2032" s="2" t="s">
        <v>337</v>
      </c>
    </row>
    <row r="2033" spans="1:1" x14ac:dyDescent="0.25">
      <c r="A2033" s="2" t="s">
        <v>387</v>
      </c>
    </row>
    <row r="2034" spans="1:1" x14ac:dyDescent="0.25">
      <c r="A2034" s="2" t="s">
        <v>362</v>
      </c>
    </row>
    <row r="2035" spans="1:1" x14ac:dyDescent="0.25">
      <c r="A2035" s="2" t="s">
        <v>374</v>
      </c>
    </row>
    <row r="2036" spans="1:1" x14ac:dyDescent="0.25">
      <c r="A2036" s="2" t="s">
        <v>393</v>
      </c>
    </row>
    <row r="2038" spans="1:1" x14ac:dyDescent="0.25">
      <c r="A2038" s="2" t="s">
        <v>357</v>
      </c>
    </row>
    <row r="2039" spans="1:1" x14ac:dyDescent="0.25">
      <c r="A2039" s="2" t="s">
        <v>358</v>
      </c>
    </row>
    <row r="2040" spans="1:1" x14ac:dyDescent="0.25">
      <c r="A2040" s="2" t="s">
        <v>359</v>
      </c>
    </row>
    <row r="2041" spans="1:1" x14ac:dyDescent="0.25">
      <c r="A2041" s="2" t="s">
        <v>389</v>
      </c>
    </row>
    <row r="2042" spans="1:1" x14ac:dyDescent="0.25">
      <c r="A2042" s="2" t="s">
        <v>337</v>
      </c>
    </row>
    <row r="2043" spans="1:1" x14ac:dyDescent="0.25">
      <c r="A2043" s="2" t="s">
        <v>387</v>
      </c>
    </row>
    <row r="2044" spans="1:1" x14ac:dyDescent="0.25">
      <c r="A2044" s="2" t="s">
        <v>362</v>
      </c>
    </row>
    <row r="2045" spans="1:1" x14ac:dyDescent="0.25">
      <c r="A2045" s="2" t="s">
        <v>375</v>
      </c>
    </row>
    <row r="2046" spans="1:1" x14ac:dyDescent="0.25">
      <c r="A2046" s="2" t="s">
        <v>393</v>
      </c>
    </row>
    <row r="2048" spans="1:1" x14ac:dyDescent="0.25">
      <c r="A2048" s="2" t="s">
        <v>357</v>
      </c>
    </row>
    <row r="2049" spans="1:1" x14ac:dyDescent="0.25">
      <c r="A2049" s="2" t="s">
        <v>358</v>
      </c>
    </row>
    <row r="2050" spans="1:1" x14ac:dyDescent="0.25">
      <c r="A2050" s="2" t="s">
        <v>359</v>
      </c>
    </row>
    <row r="2051" spans="1:1" x14ac:dyDescent="0.25">
      <c r="A2051" s="2" t="s">
        <v>389</v>
      </c>
    </row>
    <row r="2052" spans="1:1" x14ac:dyDescent="0.25">
      <c r="A2052" s="2" t="s">
        <v>337</v>
      </c>
    </row>
    <row r="2053" spans="1:1" x14ac:dyDescent="0.25">
      <c r="A2053" s="2" t="s">
        <v>387</v>
      </c>
    </row>
    <row r="2054" spans="1:1" x14ac:dyDescent="0.25">
      <c r="A2054" s="2" t="s">
        <v>362</v>
      </c>
    </row>
    <row r="2055" spans="1:1" x14ac:dyDescent="0.25">
      <c r="A2055" s="2" t="s">
        <v>376</v>
      </c>
    </row>
    <row r="2056" spans="1:1" x14ac:dyDescent="0.25">
      <c r="A2056" s="2" t="s">
        <v>393</v>
      </c>
    </row>
    <row r="2058" spans="1:1" x14ac:dyDescent="0.25">
      <c r="A2058" s="2" t="s">
        <v>357</v>
      </c>
    </row>
    <row r="2059" spans="1:1" x14ac:dyDescent="0.25">
      <c r="A2059" s="2" t="s">
        <v>358</v>
      </c>
    </row>
    <row r="2060" spans="1:1" x14ac:dyDescent="0.25">
      <c r="A2060" s="2" t="s">
        <v>359</v>
      </c>
    </row>
    <row r="2061" spans="1:1" x14ac:dyDescent="0.25">
      <c r="A2061" s="2" t="s">
        <v>389</v>
      </c>
    </row>
    <row r="2062" spans="1:1" x14ac:dyDescent="0.25">
      <c r="A2062" s="2" t="s">
        <v>337</v>
      </c>
    </row>
    <row r="2063" spans="1:1" x14ac:dyDescent="0.25">
      <c r="A2063" s="2" t="s">
        <v>387</v>
      </c>
    </row>
    <row r="2064" spans="1:1" x14ac:dyDescent="0.25">
      <c r="A2064" s="2" t="s">
        <v>362</v>
      </c>
    </row>
    <row r="2065" spans="1:1" x14ac:dyDescent="0.25">
      <c r="A2065" s="2" t="s">
        <v>377</v>
      </c>
    </row>
    <row r="2066" spans="1:1" x14ac:dyDescent="0.25">
      <c r="A2066" s="2" t="s">
        <v>393</v>
      </c>
    </row>
    <row r="2068" spans="1:1" x14ac:dyDescent="0.25">
      <c r="A2068" s="2" t="s">
        <v>357</v>
      </c>
    </row>
    <row r="2069" spans="1:1" x14ac:dyDescent="0.25">
      <c r="A2069" s="2" t="s">
        <v>358</v>
      </c>
    </row>
    <row r="2070" spans="1:1" x14ac:dyDescent="0.25">
      <c r="A2070" s="2" t="s">
        <v>359</v>
      </c>
    </row>
    <row r="2071" spans="1:1" x14ac:dyDescent="0.25">
      <c r="A2071" s="2" t="s">
        <v>389</v>
      </c>
    </row>
    <row r="2072" spans="1:1" x14ac:dyDescent="0.25">
      <c r="A2072" s="2" t="s">
        <v>337</v>
      </c>
    </row>
    <row r="2073" spans="1:1" x14ac:dyDescent="0.25">
      <c r="A2073" s="2" t="s">
        <v>387</v>
      </c>
    </row>
    <row r="2074" spans="1:1" x14ac:dyDescent="0.25">
      <c r="A2074" s="2" t="s">
        <v>362</v>
      </c>
    </row>
    <row r="2075" spans="1:1" x14ac:dyDescent="0.25">
      <c r="A2075" s="2" t="s">
        <v>378</v>
      </c>
    </row>
    <row r="2076" spans="1:1" x14ac:dyDescent="0.25">
      <c r="A2076" s="2" t="s">
        <v>393</v>
      </c>
    </row>
    <row r="2078" spans="1:1" x14ac:dyDescent="0.25">
      <c r="A2078" s="2" t="s">
        <v>357</v>
      </c>
    </row>
    <row r="2079" spans="1:1" x14ac:dyDescent="0.25">
      <c r="A2079" s="2" t="s">
        <v>358</v>
      </c>
    </row>
    <row r="2080" spans="1:1" x14ac:dyDescent="0.25">
      <c r="A2080" s="2" t="s">
        <v>359</v>
      </c>
    </row>
    <row r="2081" spans="1:1" x14ac:dyDescent="0.25">
      <c r="A2081" s="2" t="s">
        <v>389</v>
      </c>
    </row>
    <row r="2082" spans="1:1" x14ac:dyDescent="0.25">
      <c r="A2082" s="2" t="s">
        <v>337</v>
      </c>
    </row>
    <row r="2083" spans="1:1" x14ac:dyDescent="0.25">
      <c r="A2083" s="2" t="s">
        <v>387</v>
      </c>
    </row>
    <row r="2084" spans="1:1" x14ac:dyDescent="0.25">
      <c r="A2084" s="2" t="s">
        <v>362</v>
      </c>
    </row>
    <row r="2085" spans="1:1" x14ac:dyDescent="0.25">
      <c r="A2085" s="2" t="s">
        <v>379</v>
      </c>
    </row>
    <row r="2086" spans="1:1" x14ac:dyDescent="0.25">
      <c r="A2086" s="2" t="s">
        <v>393</v>
      </c>
    </row>
    <row r="2088" spans="1:1" x14ac:dyDescent="0.25">
      <c r="A2088" s="2" t="s">
        <v>357</v>
      </c>
    </row>
    <row r="2089" spans="1:1" x14ac:dyDescent="0.25">
      <c r="A2089" s="2" t="s">
        <v>358</v>
      </c>
    </row>
    <row r="2090" spans="1:1" x14ac:dyDescent="0.25">
      <c r="A2090" s="2" t="s">
        <v>359</v>
      </c>
    </row>
    <row r="2091" spans="1:1" x14ac:dyDescent="0.25">
      <c r="A2091" s="2" t="s">
        <v>389</v>
      </c>
    </row>
    <row r="2092" spans="1:1" x14ac:dyDescent="0.25">
      <c r="A2092" s="2" t="s">
        <v>337</v>
      </c>
    </row>
    <row r="2093" spans="1:1" x14ac:dyDescent="0.25">
      <c r="A2093" s="2" t="s">
        <v>387</v>
      </c>
    </row>
    <row r="2094" spans="1:1" x14ac:dyDescent="0.25">
      <c r="A2094" s="2" t="s">
        <v>362</v>
      </c>
    </row>
    <row r="2095" spans="1:1" x14ac:dyDescent="0.25">
      <c r="A2095" s="2" t="s">
        <v>380</v>
      </c>
    </row>
    <row r="2096" spans="1:1" x14ac:dyDescent="0.25">
      <c r="A2096" s="2" t="s">
        <v>393</v>
      </c>
    </row>
    <row r="2098" spans="1:1" x14ac:dyDescent="0.25">
      <c r="A2098" s="2" t="s">
        <v>357</v>
      </c>
    </row>
    <row r="2099" spans="1:1" x14ac:dyDescent="0.25">
      <c r="A2099" s="2" t="s">
        <v>358</v>
      </c>
    </row>
    <row r="2100" spans="1:1" x14ac:dyDescent="0.25">
      <c r="A2100" s="2" t="s">
        <v>359</v>
      </c>
    </row>
    <row r="2101" spans="1:1" x14ac:dyDescent="0.25">
      <c r="A2101" s="2" t="s">
        <v>389</v>
      </c>
    </row>
    <row r="2102" spans="1:1" x14ac:dyDescent="0.25">
      <c r="A2102" s="2" t="s">
        <v>337</v>
      </c>
    </row>
    <row r="2103" spans="1:1" x14ac:dyDescent="0.25">
      <c r="A2103" s="2" t="s">
        <v>387</v>
      </c>
    </row>
    <row r="2104" spans="1:1" x14ac:dyDescent="0.25">
      <c r="A2104" s="2" t="s">
        <v>362</v>
      </c>
    </row>
    <row r="2105" spans="1:1" x14ac:dyDescent="0.25">
      <c r="A2105" s="2" t="s">
        <v>381</v>
      </c>
    </row>
    <row r="2106" spans="1:1" x14ac:dyDescent="0.25">
      <c r="A2106" s="2" t="s">
        <v>393</v>
      </c>
    </row>
    <row r="2108" spans="1:1" x14ac:dyDescent="0.25">
      <c r="A2108" s="2" t="s">
        <v>357</v>
      </c>
    </row>
    <row r="2109" spans="1:1" x14ac:dyDescent="0.25">
      <c r="A2109" s="2" t="s">
        <v>358</v>
      </c>
    </row>
    <row r="2110" spans="1:1" x14ac:dyDescent="0.25">
      <c r="A2110" s="2" t="s">
        <v>359</v>
      </c>
    </row>
    <row r="2111" spans="1:1" x14ac:dyDescent="0.25">
      <c r="A2111" s="2" t="s">
        <v>389</v>
      </c>
    </row>
    <row r="2112" spans="1:1" x14ac:dyDescent="0.25">
      <c r="A2112" s="2" t="s">
        <v>337</v>
      </c>
    </row>
    <row r="2113" spans="1:1" x14ac:dyDescent="0.25">
      <c r="A2113" s="2" t="s">
        <v>387</v>
      </c>
    </row>
    <row r="2114" spans="1:1" x14ac:dyDescent="0.25">
      <c r="A2114" s="2" t="s">
        <v>362</v>
      </c>
    </row>
    <row r="2115" spans="1:1" x14ac:dyDescent="0.25">
      <c r="A2115" s="2" t="s">
        <v>382</v>
      </c>
    </row>
    <row r="2116" spans="1:1" x14ac:dyDescent="0.25">
      <c r="A2116" s="2" t="s">
        <v>393</v>
      </c>
    </row>
    <row r="2118" spans="1:1" x14ac:dyDescent="0.25">
      <c r="A2118" s="2" t="s">
        <v>357</v>
      </c>
    </row>
    <row r="2119" spans="1:1" x14ac:dyDescent="0.25">
      <c r="A2119" s="2" t="s">
        <v>358</v>
      </c>
    </row>
    <row r="2120" spans="1:1" x14ac:dyDescent="0.25">
      <c r="A2120" s="2" t="s">
        <v>359</v>
      </c>
    </row>
    <row r="2121" spans="1:1" x14ac:dyDescent="0.25">
      <c r="A2121" s="2" t="s">
        <v>389</v>
      </c>
    </row>
    <row r="2122" spans="1:1" x14ac:dyDescent="0.25">
      <c r="A2122" s="2" t="s">
        <v>337</v>
      </c>
    </row>
    <row r="2123" spans="1:1" x14ac:dyDescent="0.25">
      <c r="A2123" s="2" t="s">
        <v>387</v>
      </c>
    </row>
    <row r="2124" spans="1:1" x14ac:dyDescent="0.25">
      <c r="A2124" s="2" t="s">
        <v>362</v>
      </c>
    </row>
    <row r="2125" spans="1:1" x14ac:dyDescent="0.25">
      <c r="A2125" s="2" t="s">
        <v>383</v>
      </c>
    </row>
    <row r="2126" spans="1:1" x14ac:dyDescent="0.25">
      <c r="A2126" s="2" t="s">
        <v>393</v>
      </c>
    </row>
    <row r="2128" spans="1:1" x14ac:dyDescent="0.25">
      <c r="A2128" s="2" t="s">
        <v>357</v>
      </c>
    </row>
    <row r="2129" spans="1:1" x14ac:dyDescent="0.25">
      <c r="A2129" s="2" t="s">
        <v>358</v>
      </c>
    </row>
    <row r="2130" spans="1:1" x14ac:dyDescent="0.25">
      <c r="A2130" s="2" t="s">
        <v>359</v>
      </c>
    </row>
    <row r="2131" spans="1:1" x14ac:dyDescent="0.25">
      <c r="A2131" s="2" t="s">
        <v>389</v>
      </c>
    </row>
    <row r="2132" spans="1:1" x14ac:dyDescent="0.25">
      <c r="A2132" s="2" t="s">
        <v>337</v>
      </c>
    </row>
    <row r="2133" spans="1:1" x14ac:dyDescent="0.25">
      <c r="A2133" s="2" t="s">
        <v>388</v>
      </c>
    </row>
    <row r="2134" spans="1:1" x14ac:dyDescent="0.25">
      <c r="A2134" s="2" t="s">
        <v>362</v>
      </c>
    </row>
    <row r="2135" spans="1:1" x14ac:dyDescent="0.25">
      <c r="A2135" s="2" t="s">
        <v>363</v>
      </c>
    </row>
    <row r="2136" spans="1:1" x14ac:dyDescent="0.25">
      <c r="A2136" s="2" t="s">
        <v>393</v>
      </c>
    </row>
    <row r="2138" spans="1:1" x14ac:dyDescent="0.25">
      <c r="A2138" s="2" t="s">
        <v>357</v>
      </c>
    </row>
    <row r="2139" spans="1:1" x14ac:dyDescent="0.25">
      <c r="A2139" s="2" t="s">
        <v>358</v>
      </c>
    </row>
    <row r="2140" spans="1:1" x14ac:dyDescent="0.25">
      <c r="A2140" s="2" t="s">
        <v>359</v>
      </c>
    </row>
    <row r="2141" spans="1:1" x14ac:dyDescent="0.25">
      <c r="A2141" s="2" t="s">
        <v>389</v>
      </c>
    </row>
    <row r="2142" spans="1:1" x14ac:dyDescent="0.25">
      <c r="A2142" s="2" t="s">
        <v>337</v>
      </c>
    </row>
    <row r="2143" spans="1:1" x14ac:dyDescent="0.25">
      <c r="A2143" s="2" t="s">
        <v>388</v>
      </c>
    </row>
    <row r="2144" spans="1:1" x14ac:dyDescent="0.25">
      <c r="A2144" s="2" t="s">
        <v>362</v>
      </c>
    </row>
    <row r="2145" spans="1:1" x14ac:dyDescent="0.25">
      <c r="A2145" s="2" t="s">
        <v>365</v>
      </c>
    </row>
    <row r="2146" spans="1:1" x14ac:dyDescent="0.25">
      <c r="A2146" s="2" t="s">
        <v>393</v>
      </c>
    </row>
    <row r="2148" spans="1:1" x14ac:dyDescent="0.25">
      <c r="A2148" s="2" t="s">
        <v>357</v>
      </c>
    </row>
    <row r="2149" spans="1:1" x14ac:dyDescent="0.25">
      <c r="A2149" s="2" t="s">
        <v>358</v>
      </c>
    </row>
    <row r="2150" spans="1:1" x14ac:dyDescent="0.25">
      <c r="A2150" s="2" t="s">
        <v>359</v>
      </c>
    </row>
    <row r="2151" spans="1:1" x14ac:dyDescent="0.25">
      <c r="A2151" s="2" t="s">
        <v>389</v>
      </c>
    </row>
    <row r="2152" spans="1:1" x14ac:dyDescent="0.25">
      <c r="A2152" s="2" t="s">
        <v>337</v>
      </c>
    </row>
    <row r="2153" spans="1:1" x14ac:dyDescent="0.25">
      <c r="A2153" s="2" t="s">
        <v>388</v>
      </c>
    </row>
    <row r="2154" spans="1:1" x14ac:dyDescent="0.25">
      <c r="A2154" s="2" t="s">
        <v>362</v>
      </c>
    </row>
    <row r="2155" spans="1:1" x14ac:dyDescent="0.25">
      <c r="A2155" s="2" t="s">
        <v>366</v>
      </c>
    </row>
    <row r="2156" spans="1:1" x14ac:dyDescent="0.25">
      <c r="A2156" s="2" t="s">
        <v>393</v>
      </c>
    </row>
    <row r="2158" spans="1:1" x14ac:dyDescent="0.25">
      <c r="A2158" s="2" t="s">
        <v>357</v>
      </c>
    </row>
    <row r="2159" spans="1:1" x14ac:dyDescent="0.25">
      <c r="A2159" s="2" t="s">
        <v>358</v>
      </c>
    </row>
    <row r="2160" spans="1:1" x14ac:dyDescent="0.25">
      <c r="A2160" s="2" t="s">
        <v>359</v>
      </c>
    </row>
    <row r="2161" spans="1:1" x14ac:dyDescent="0.25">
      <c r="A2161" s="2" t="s">
        <v>389</v>
      </c>
    </row>
    <row r="2162" spans="1:1" x14ac:dyDescent="0.25">
      <c r="A2162" s="2" t="s">
        <v>337</v>
      </c>
    </row>
    <row r="2163" spans="1:1" x14ac:dyDescent="0.25">
      <c r="A2163" s="2" t="s">
        <v>388</v>
      </c>
    </row>
    <row r="2164" spans="1:1" x14ac:dyDescent="0.25">
      <c r="A2164" s="2" t="s">
        <v>362</v>
      </c>
    </row>
    <row r="2165" spans="1:1" x14ac:dyDescent="0.25">
      <c r="A2165" s="2" t="s">
        <v>367</v>
      </c>
    </row>
    <row r="2166" spans="1:1" x14ac:dyDescent="0.25">
      <c r="A2166" s="2" t="s">
        <v>393</v>
      </c>
    </row>
    <row r="2168" spans="1:1" x14ac:dyDescent="0.25">
      <c r="A2168" s="2" t="s">
        <v>357</v>
      </c>
    </row>
    <row r="2169" spans="1:1" x14ac:dyDescent="0.25">
      <c r="A2169" s="2" t="s">
        <v>358</v>
      </c>
    </row>
    <row r="2170" spans="1:1" x14ac:dyDescent="0.25">
      <c r="A2170" s="2" t="s">
        <v>359</v>
      </c>
    </row>
    <row r="2171" spans="1:1" x14ac:dyDescent="0.25">
      <c r="A2171" s="2" t="s">
        <v>389</v>
      </c>
    </row>
    <row r="2172" spans="1:1" x14ac:dyDescent="0.25">
      <c r="A2172" s="2" t="s">
        <v>337</v>
      </c>
    </row>
    <row r="2173" spans="1:1" x14ac:dyDescent="0.25">
      <c r="A2173" s="2" t="s">
        <v>388</v>
      </c>
    </row>
    <row r="2174" spans="1:1" x14ac:dyDescent="0.25">
      <c r="A2174" s="2" t="s">
        <v>362</v>
      </c>
    </row>
    <row r="2175" spans="1:1" x14ac:dyDescent="0.25">
      <c r="A2175" s="2" t="s">
        <v>368</v>
      </c>
    </row>
    <row r="2176" spans="1:1" x14ac:dyDescent="0.25">
      <c r="A2176" s="2" t="s">
        <v>393</v>
      </c>
    </row>
    <row r="2178" spans="1:1" x14ac:dyDescent="0.25">
      <c r="A2178" s="2" t="s">
        <v>357</v>
      </c>
    </row>
    <row r="2179" spans="1:1" x14ac:dyDescent="0.25">
      <c r="A2179" s="2" t="s">
        <v>358</v>
      </c>
    </row>
    <row r="2180" spans="1:1" x14ac:dyDescent="0.25">
      <c r="A2180" s="2" t="s">
        <v>359</v>
      </c>
    </row>
    <row r="2181" spans="1:1" x14ac:dyDescent="0.25">
      <c r="A2181" s="2" t="s">
        <v>389</v>
      </c>
    </row>
    <row r="2182" spans="1:1" x14ac:dyDescent="0.25">
      <c r="A2182" s="2" t="s">
        <v>337</v>
      </c>
    </row>
    <row r="2183" spans="1:1" x14ac:dyDescent="0.25">
      <c r="A2183" s="2" t="s">
        <v>388</v>
      </c>
    </row>
    <row r="2184" spans="1:1" x14ac:dyDescent="0.25">
      <c r="A2184" s="2" t="s">
        <v>362</v>
      </c>
    </row>
    <row r="2185" spans="1:1" x14ac:dyDescent="0.25">
      <c r="A2185" s="2" t="s">
        <v>369</v>
      </c>
    </row>
    <row r="2186" spans="1:1" x14ac:dyDescent="0.25">
      <c r="A2186" s="2" t="s">
        <v>393</v>
      </c>
    </row>
    <row r="2188" spans="1:1" x14ac:dyDescent="0.25">
      <c r="A2188" s="2" t="s">
        <v>357</v>
      </c>
    </row>
    <row r="2189" spans="1:1" x14ac:dyDescent="0.25">
      <c r="A2189" s="2" t="s">
        <v>358</v>
      </c>
    </row>
    <row r="2190" spans="1:1" x14ac:dyDescent="0.25">
      <c r="A2190" s="2" t="s">
        <v>359</v>
      </c>
    </row>
    <row r="2191" spans="1:1" x14ac:dyDescent="0.25">
      <c r="A2191" s="2" t="s">
        <v>389</v>
      </c>
    </row>
    <row r="2192" spans="1:1" x14ac:dyDescent="0.25">
      <c r="A2192" s="2" t="s">
        <v>337</v>
      </c>
    </row>
    <row r="2193" spans="1:1" x14ac:dyDescent="0.25">
      <c r="A2193" s="2" t="s">
        <v>388</v>
      </c>
    </row>
    <row r="2194" spans="1:1" x14ac:dyDescent="0.25">
      <c r="A2194" s="2" t="s">
        <v>362</v>
      </c>
    </row>
    <row r="2195" spans="1:1" x14ac:dyDescent="0.25">
      <c r="A2195" s="2" t="s">
        <v>370</v>
      </c>
    </row>
    <row r="2196" spans="1:1" x14ac:dyDescent="0.25">
      <c r="A2196" s="2" t="s">
        <v>393</v>
      </c>
    </row>
    <row r="2198" spans="1:1" x14ac:dyDescent="0.25">
      <c r="A2198" s="2" t="s">
        <v>357</v>
      </c>
    </row>
    <row r="2199" spans="1:1" x14ac:dyDescent="0.25">
      <c r="A2199" s="2" t="s">
        <v>358</v>
      </c>
    </row>
    <row r="2200" spans="1:1" x14ac:dyDescent="0.25">
      <c r="A2200" s="2" t="s">
        <v>359</v>
      </c>
    </row>
    <row r="2201" spans="1:1" x14ac:dyDescent="0.25">
      <c r="A2201" s="2" t="s">
        <v>389</v>
      </c>
    </row>
    <row r="2202" spans="1:1" x14ac:dyDescent="0.25">
      <c r="A2202" s="2" t="s">
        <v>337</v>
      </c>
    </row>
    <row r="2203" spans="1:1" x14ac:dyDescent="0.25">
      <c r="A2203" s="2" t="s">
        <v>388</v>
      </c>
    </row>
    <row r="2204" spans="1:1" x14ac:dyDescent="0.25">
      <c r="A2204" s="2" t="s">
        <v>362</v>
      </c>
    </row>
    <row r="2205" spans="1:1" x14ac:dyDescent="0.25">
      <c r="A2205" s="2" t="s">
        <v>371</v>
      </c>
    </row>
    <row r="2206" spans="1:1" x14ac:dyDescent="0.25">
      <c r="A2206" s="2" t="s">
        <v>393</v>
      </c>
    </row>
    <row r="2208" spans="1:1" x14ac:dyDescent="0.25">
      <c r="A2208" s="2" t="s">
        <v>357</v>
      </c>
    </row>
    <row r="2209" spans="1:1" x14ac:dyDescent="0.25">
      <c r="A2209" s="2" t="s">
        <v>358</v>
      </c>
    </row>
    <row r="2210" spans="1:1" x14ac:dyDescent="0.25">
      <c r="A2210" s="2" t="s">
        <v>359</v>
      </c>
    </row>
    <row r="2211" spans="1:1" x14ac:dyDescent="0.25">
      <c r="A2211" s="2" t="s">
        <v>389</v>
      </c>
    </row>
    <row r="2212" spans="1:1" x14ac:dyDescent="0.25">
      <c r="A2212" s="2" t="s">
        <v>337</v>
      </c>
    </row>
    <row r="2213" spans="1:1" x14ac:dyDescent="0.25">
      <c r="A2213" s="2" t="s">
        <v>388</v>
      </c>
    </row>
    <row r="2214" spans="1:1" x14ac:dyDescent="0.25">
      <c r="A2214" s="2" t="s">
        <v>362</v>
      </c>
    </row>
    <row r="2215" spans="1:1" x14ac:dyDescent="0.25">
      <c r="A2215" s="2" t="s">
        <v>372</v>
      </c>
    </row>
    <row r="2216" spans="1:1" x14ac:dyDescent="0.25">
      <c r="A2216" s="2" t="s">
        <v>393</v>
      </c>
    </row>
    <row r="2218" spans="1:1" x14ac:dyDescent="0.25">
      <c r="A2218" s="2" t="s">
        <v>357</v>
      </c>
    </row>
    <row r="2219" spans="1:1" x14ac:dyDescent="0.25">
      <c r="A2219" s="2" t="s">
        <v>358</v>
      </c>
    </row>
    <row r="2220" spans="1:1" x14ac:dyDescent="0.25">
      <c r="A2220" s="2" t="s">
        <v>359</v>
      </c>
    </row>
    <row r="2221" spans="1:1" x14ac:dyDescent="0.25">
      <c r="A2221" s="2" t="s">
        <v>389</v>
      </c>
    </row>
    <row r="2222" spans="1:1" x14ac:dyDescent="0.25">
      <c r="A2222" s="2" t="s">
        <v>337</v>
      </c>
    </row>
    <row r="2223" spans="1:1" x14ac:dyDescent="0.25">
      <c r="A2223" s="2" t="s">
        <v>388</v>
      </c>
    </row>
    <row r="2224" spans="1:1" x14ac:dyDescent="0.25">
      <c r="A2224" s="2" t="s">
        <v>362</v>
      </c>
    </row>
    <row r="2225" spans="1:1" x14ac:dyDescent="0.25">
      <c r="A2225" s="2" t="s">
        <v>373</v>
      </c>
    </row>
    <row r="2226" spans="1:1" x14ac:dyDescent="0.25">
      <c r="A2226" s="2" t="s">
        <v>393</v>
      </c>
    </row>
    <row r="2228" spans="1:1" x14ac:dyDescent="0.25">
      <c r="A2228" s="2" t="s">
        <v>357</v>
      </c>
    </row>
    <row r="2229" spans="1:1" x14ac:dyDescent="0.25">
      <c r="A2229" s="2" t="s">
        <v>358</v>
      </c>
    </row>
    <row r="2230" spans="1:1" x14ac:dyDescent="0.25">
      <c r="A2230" s="2" t="s">
        <v>359</v>
      </c>
    </row>
    <row r="2231" spans="1:1" x14ac:dyDescent="0.25">
      <c r="A2231" s="2" t="s">
        <v>389</v>
      </c>
    </row>
    <row r="2232" spans="1:1" x14ac:dyDescent="0.25">
      <c r="A2232" s="2" t="s">
        <v>337</v>
      </c>
    </row>
    <row r="2233" spans="1:1" x14ac:dyDescent="0.25">
      <c r="A2233" s="2" t="s">
        <v>388</v>
      </c>
    </row>
    <row r="2234" spans="1:1" x14ac:dyDescent="0.25">
      <c r="A2234" s="2" t="s">
        <v>362</v>
      </c>
    </row>
    <row r="2235" spans="1:1" x14ac:dyDescent="0.25">
      <c r="A2235" s="2" t="s">
        <v>374</v>
      </c>
    </row>
    <row r="2236" spans="1:1" x14ac:dyDescent="0.25">
      <c r="A2236" s="2" t="s">
        <v>393</v>
      </c>
    </row>
    <row r="2238" spans="1:1" x14ac:dyDescent="0.25">
      <c r="A2238" s="2" t="s">
        <v>357</v>
      </c>
    </row>
    <row r="2239" spans="1:1" x14ac:dyDescent="0.25">
      <c r="A2239" s="2" t="s">
        <v>358</v>
      </c>
    </row>
    <row r="2240" spans="1:1" x14ac:dyDescent="0.25">
      <c r="A2240" s="2" t="s">
        <v>359</v>
      </c>
    </row>
    <row r="2241" spans="1:1" x14ac:dyDescent="0.25">
      <c r="A2241" s="2" t="s">
        <v>389</v>
      </c>
    </row>
    <row r="2242" spans="1:1" x14ac:dyDescent="0.25">
      <c r="A2242" s="2" t="s">
        <v>337</v>
      </c>
    </row>
    <row r="2243" spans="1:1" x14ac:dyDescent="0.25">
      <c r="A2243" s="2" t="s">
        <v>388</v>
      </c>
    </row>
    <row r="2244" spans="1:1" x14ac:dyDescent="0.25">
      <c r="A2244" s="2" t="s">
        <v>362</v>
      </c>
    </row>
    <row r="2245" spans="1:1" x14ac:dyDescent="0.25">
      <c r="A2245" s="2" t="s">
        <v>375</v>
      </c>
    </row>
    <row r="2246" spans="1:1" x14ac:dyDescent="0.25">
      <c r="A2246" s="2" t="s">
        <v>393</v>
      </c>
    </row>
    <row r="2248" spans="1:1" x14ac:dyDescent="0.25">
      <c r="A2248" s="2" t="s">
        <v>357</v>
      </c>
    </row>
    <row r="2249" spans="1:1" x14ac:dyDescent="0.25">
      <c r="A2249" s="2" t="s">
        <v>358</v>
      </c>
    </row>
    <row r="2250" spans="1:1" x14ac:dyDescent="0.25">
      <c r="A2250" s="2" t="s">
        <v>359</v>
      </c>
    </row>
    <row r="2251" spans="1:1" x14ac:dyDescent="0.25">
      <c r="A2251" s="2" t="s">
        <v>389</v>
      </c>
    </row>
    <row r="2252" spans="1:1" x14ac:dyDescent="0.25">
      <c r="A2252" s="2" t="s">
        <v>337</v>
      </c>
    </row>
    <row r="2253" spans="1:1" x14ac:dyDescent="0.25">
      <c r="A2253" s="2" t="s">
        <v>388</v>
      </c>
    </row>
    <row r="2254" spans="1:1" x14ac:dyDescent="0.25">
      <c r="A2254" s="2" t="s">
        <v>362</v>
      </c>
    </row>
    <row r="2255" spans="1:1" x14ac:dyDescent="0.25">
      <c r="A2255" s="2" t="s">
        <v>376</v>
      </c>
    </row>
    <row r="2256" spans="1:1" x14ac:dyDescent="0.25">
      <c r="A2256" s="2" t="s">
        <v>393</v>
      </c>
    </row>
    <row r="2258" spans="1:1" x14ac:dyDescent="0.25">
      <c r="A2258" s="2" t="s">
        <v>357</v>
      </c>
    </row>
    <row r="2259" spans="1:1" x14ac:dyDescent="0.25">
      <c r="A2259" s="2" t="s">
        <v>358</v>
      </c>
    </row>
    <row r="2260" spans="1:1" x14ac:dyDescent="0.25">
      <c r="A2260" s="2" t="s">
        <v>359</v>
      </c>
    </row>
    <row r="2261" spans="1:1" x14ac:dyDescent="0.25">
      <c r="A2261" s="2" t="s">
        <v>389</v>
      </c>
    </row>
    <row r="2262" spans="1:1" x14ac:dyDescent="0.25">
      <c r="A2262" s="2" t="s">
        <v>337</v>
      </c>
    </row>
    <row r="2263" spans="1:1" x14ac:dyDescent="0.25">
      <c r="A2263" s="2" t="s">
        <v>388</v>
      </c>
    </row>
    <row r="2264" spans="1:1" x14ac:dyDescent="0.25">
      <c r="A2264" s="2" t="s">
        <v>362</v>
      </c>
    </row>
    <row r="2265" spans="1:1" x14ac:dyDescent="0.25">
      <c r="A2265" s="2" t="s">
        <v>377</v>
      </c>
    </row>
    <row r="2266" spans="1:1" x14ac:dyDescent="0.25">
      <c r="A2266" s="2" t="s">
        <v>393</v>
      </c>
    </row>
    <row r="2268" spans="1:1" x14ac:dyDescent="0.25">
      <c r="A2268" s="2" t="s">
        <v>357</v>
      </c>
    </row>
    <row r="2269" spans="1:1" x14ac:dyDescent="0.25">
      <c r="A2269" s="2" t="s">
        <v>358</v>
      </c>
    </row>
    <row r="2270" spans="1:1" x14ac:dyDescent="0.25">
      <c r="A2270" s="2" t="s">
        <v>359</v>
      </c>
    </row>
    <row r="2271" spans="1:1" x14ac:dyDescent="0.25">
      <c r="A2271" s="2" t="s">
        <v>389</v>
      </c>
    </row>
    <row r="2272" spans="1:1" x14ac:dyDescent="0.25">
      <c r="A2272" s="2" t="s">
        <v>337</v>
      </c>
    </row>
    <row r="2273" spans="1:1" x14ac:dyDescent="0.25">
      <c r="A2273" s="2" t="s">
        <v>388</v>
      </c>
    </row>
    <row r="2274" spans="1:1" x14ac:dyDescent="0.25">
      <c r="A2274" s="2" t="s">
        <v>362</v>
      </c>
    </row>
    <row r="2275" spans="1:1" x14ac:dyDescent="0.25">
      <c r="A2275" s="2" t="s">
        <v>378</v>
      </c>
    </row>
    <row r="2276" spans="1:1" x14ac:dyDescent="0.25">
      <c r="A2276" s="2" t="s">
        <v>393</v>
      </c>
    </row>
    <row r="2278" spans="1:1" x14ac:dyDescent="0.25">
      <c r="A2278" s="2" t="s">
        <v>357</v>
      </c>
    </row>
    <row r="2279" spans="1:1" x14ac:dyDescent="0.25">
      <c r="A2279" s="2" t="s">
        <v>358</v>
      </c>
    </row>
    <row r="2280" spans="1:1" x14ac:dyDescent="0.25">
      <c r="A2280" s="2" t="s">
        <v>359</v>
      </c>
    </row>
    <row r="2281" spans="1:1" x14ac:dyDescent="0.25">
      <c r="A2281" s="2" t="s">
        <v>389</v>
      </c>
    </row>
    <row r="2282" spans="1:1" x14ac:dyDescent="0.25">
      <c r="A2282" s="2" t="s">
        <v>337</v>
      </c>
    </row>
    <row r="2283" spans="1:1" x14ac:dyDescent="0.25">
      <c r="A2283" s="2" t="s">
        <v>388</v>
      </c>
    </row>
    <row r="2284" spans="1:1" x14ac:dyDescent="0.25">
      <c r="A2284" s="2" t="s">
        <v>362</v>
      </c>
    </row>
    <row r="2285" spans="1:1" x14ac:dyDescent="0.25">
      <c r="A2285" s="2" t="s">
        <v>379</v>
      </c>
    </row>
    <row r="2286" spans="1:1" x14ac:dyDescent="0.25">
      <c r="A2286" s="2" t="s">
        <v>393</v>
      </c>
    </row>
    <row r="2288" spans="1:1" x14ac:dyDescent="0.25">
      <c r="A2288" s="2" t="s">
        <v>357</v>
      </c>
    </row>
    <row r="2289" spans="1:1" x14ac:dyDescent="0.25">
      <c r="A2289" s="2" t="s">
        <v>358</v>
      </c>
    </row>
    <row r="2290" spans="1:1" x14ac:dyDescent="0.25">
      <c r="A2290" s="2" t="s">
        <v>359</v>
      </c>
    </row>
    <row r="2291" spans="1:1" x14ac:dyDescent="0.25">
      <c r="A2291" s="2" t="s">
        <v>389</v>
      </c>
    </row>
    <row r="2292" spans="1:1" x14ac:dyDescent="0.25">
      <c r="A2292" s="2" t="s">
        <v>337</v>
      </c>
    </row>
    <row r="2293" spans="1:1" x14ac:dyDescent="0.25">
      <c r="A2293" s="2" t="s">
        <v>388</v>
      </c>
    </row>
    <row r="2294" spans="1:1" x14ac:dyDescent="0.25">
      <c r="A2294" s="2" t="s">
        <v>362</v>
      </c>
    </row>
    <row r="2295" spans="1:1" x14ac:dyDescent="0.25">
      <c r="A2295" s="2" t="s">
        <v>380</v>
      </c>
    </row>
    <row r="2296" spans="1:1" x14ac:dyDescent="0.25">
      <c r="A2296" s="2" t="s">
        <v>393</v>
      </c>
    </row>
    <row r="2298" spans="1:1" x14ac:dyDescent="0.25">
      <c r="A2298" s="2" t="s">
        <v>357</v>
      </c>
    </row>
    <row r="2299" spans="1:1" x14ac:dyDescent="0.25">
      <c r="A2299" s="2" t="s">
        <v>358</v>
      </c>
    </row>
    <row r="2300" spans="1:1" x14ac:dyDescent="0.25">
      <c r="A2300" s="2" t="s">
        <v>359</v>
      </c>
    </row>
    <row r="2301" spans="1:1" x14ac:dyDescent="0.25">
      <c r="A2301" s="2" t="s">
        <v>389</v>
      </c>
    </row>
    <row r="2302" spans="1:1" x14ac:dyDescent="0.25">
      <c r="A2302" s="2" t="s">
        <v>337</v>
      </c>
    </row>
    <row r="2303" spans="1:1" x14ac:dyDescent="0.25">
      <c r="A2303" s="2" t="s">
        <v>388</v>
      </c>
    </row>
    <row r="2304" spans="1:1" x14ac:dyDescent="0.25">
      <c r="A2304" s="2" t="s">
        <v>362</v>
      </c>
    </row>
    <row r="2305" spans="1:1" x14ac:dyDescent="0.25">
      <c r="A2305" s="2" t="s">
        <v>381</v>
      </c>
    </row>
    <row r="2306" spans="1:1" x14ac:dyDescent="0.25">
      <c r="A2306" s="2" t="s">
        <v>393</v>
      </c>
    </row>
    <row r="2308" spans="1:1" x14ac:dyDescent="0.25">
      <c r="A2308" s="2" t="s">
        <v>357</v>
      </c>
    </row>
    <row r="2309" spans="1:1" x14ac:dyDescent="0.25">
      <c r="A2309" s="2" t="s">
        <v>358</v>
      </c>
    </row>
    <row r="2310" spans="1:1" x14ac:dyDescent="0.25">
      <c r="A2310" s="2" t="s">
        <v>359</v>
      </c>
    </row>
    <row r="2311" spans="1:1" x14ac:dyDescent="0.25">
      <c r="A2311" s="2" t="s">
        <v>389</v>
      </c>
    </row>
    <row r="2312" spans="1:1" x14ac:dyDescent="0.25">
      <c r="A2312" s="2" t="s">
        <v>337</v>
      </c>
    </row>
    <row r="2313" spans="1:1" x14ac:dyDescent="0.25">
      <c r="A2313" s="2" t="s">
        <v>388</v>
      </c>
    </row>
    <row r="2314" spans="1:1" x14ac:dyDescent="0.25">
      <c r="A2314" s="2" t="s">
        <v>362</v>
      </c>
    </row>
    <row r="2315" spans="1:1" x14ac:dyDescent="0.25">
      <c r="A2315" s="2" t="s">
        <v>382</v>
      </c>
    </row>
    <row r="2316" spans="1:1" x14ac:dyDescent="0.25">
      <c r="A2316" s="2" t="s">
        <v>393</v>
      </c>
    </row>
    <row r="2318" spans="1:1" x14ac:dyDescent="0.25">
      <c r="A2318" s="2" t="s">
        <v>357</v>
      </c>
    </row>
    <row r="2319" spans="1:1" x14ac:dyDescent="0.25">
      <c r="A2319" s="2" t="s">
        <v>358</v>
      </c>
    </row>
    <row r="2320" spans="1:1" x14ac:dyDescent="0.25">
      <c r="A2320" s="2" t="s">
        <v>359</v>
      </c>
    </row>
    <row r="2321" spans="1:1" x14ac:dyDescent="0.25">
      <c r="A2321" s="2" t="s">
        <v>389</v>
      </c>
    </row>
    <row r="2322" spans="1:1" x14ac:dyDescent="0.25">
      <c r="A2322" s="2" t="s">
        <v>337</v>
      </c>
    </row>
    <row r="2323" spans="1:1" x14ac:dyDescent="0.25">
      <c r="A2323" s="2" t="s">
        <v>388</v>
      </c>
    </row>
    <row r="2324" spans="1:1" x14ac:dyDescent="0.25">
      <c r="A2324" s="2" t="s">
        <v>362</v>
      </c>
    </row>
    <row r="2325" spans="1:1" x14ac:dyDescent="0.25">
      <c r="A2325" s="2" t="s">
        <v>383</v>
      </c>
    </row>
    <row r="2326" spans="1:1" x14ac:dyDescent="0.25">
      <c r="A2326" s="2" t="s">
        <v>393</v>
      </c>
    </row>
    <row r="2328" spans="1:1" x14ac:dyDescent="0.25">
      <c r="A2328" s="2" t="s">
        <v>357</v>
      </c>
    </row>
    <row r="2329" spans="1:1" x14ac:dyDescent="0.25">
      <c r="A2329" s="2" t="s">
        <v>358</v>
      </c>
    </row>
    <row r="2330" spans="1:1" x14ac:dyDescent="0.25">
      <c r="A2330" s="2" t="s">
        <v>359</v>
      </c>
    </row>
    <row r="2331" spans="1:1" x14ac:dyDescent="0.25">
      <c r="A2331" s="2" t="s">
        <v>389</v>
      </c>
    </row>
    <row r="2332" spans="1:1" x14ac:dyDescent="0.25">
      <c r="A2332" s="2" t="s">
        <v>337</v>
      </c>
    </row>
    <row r="2333" spans="1:1" x14ac:dyDescent="0.25">
      <c r="A2333" s="2" t="s">
        <v>354</v>
      </c>
    </row>
    <row r="2334" spans="1:1" x14ac:dyDescent="0.25">
      <c r="A2334" s="2" t="s">
        <v>362</v>
      </c>
    </row>
    <row r="2335" spans="1:1" x14ac:dyDescent="0.25">
      <c r="A2335" s="2" t="s">
        <v>363</v>
      </c>
    </row>
    <row r="2336" spans="1:1" x14ac:dyDescent="0.25">
      <c r="A2336" s="2" t="s">
        <v>394</v>
      </c>
    </row>
    <row r="2338" spans="1:1" x14ac:dyDescent="0.25">
      <c r="A2338" s="2" t="s">
        <v>357</v>
      </c>
    </row>
    <row r="2339" spans="1:1" x14ac:dyDescent="0.25">
      <c r="A2339" s="2" t="s">
        <v>358</v>
      </c>
    </row>
    <row r="2340" spans="1:1" x14ac:dyDescent="0.25">
      <c r="A2340" s="2" t="s">
        <v>359</v>
      </c>
    </row>
    <row r="2341" spans="1:1" x14ac:dyDescent="0.25">
      <c r="A2341" s="2" t="s">
        <v>389</v>
      </c>
    </row>
    <row r="2342" spans="1:1" x14ac:dyDescent="0.25">
      <c r="A2342" s="2" t="s">
        <v>337</v>
      </c>
    </row>
    <row r="2343" spans="1:1" x14ac:dyDescent="0.25">
      <c r="A2343" s="2" t="s">
        <v>354</v>
      </c>
    </row>
    <row r="2344" spans="1:1" x14ac:dyDescent="0.25">
      <c r="A2344" s="2" t="s">
        <v>362</v>
      </c>
    </row>
    <row r="2345" spans="1:1" x14ac:dyDescent="0.25">
      <c r="A2345" s="2" t="s">
        <v>365</v>
      </c>
    </row>
    <row r="2346" spans="1:1" x14ac:dyDescent="0.25">
      <c r="A2346" s="2" t="s">
        <v>394</v>
      </c>
    </row>
    <row r="2348" spans="1:1" x14ac:dyDescent="0.25">
      <c r="A2348" s="2" t="s">
        <v>357</v>
      </c>
    </row>
    <row r="2349" spans="1:1" x14ac:dyDescent="0.25">
      <c r="A2349" s="2" t="s">
        <v>358</v>
      </c>
    </row>
    <row r="2350" spans="1:1" x14ac:dyDescent="0.25">
      <c r="A2350" s="2" t="s">
        <v>359</v>
      </c>
    </row>
    <row r="2351" spans="1:1" x14ac:dyDescent="0.25">
      <c r="A2351" s="2" t="s">
        <v>389</v>
      </c>
    </row>
    <row r="2352" spans="1:1" x14ac:dyDescent="0.25">
      <c r="A2352" s="2" t="s">
        <v>337</v>
      </c>
    </row>
    <row r="2353" spans="1:1" x14ac:dyDescent="0.25">
      <c r="A2353" s="2" t="s">
        <v>354</v>
      </c>
    </row>
    <row r="2354" spans="1:1" x14ac:dyDescent="0.25">
      <c r="A2354" s="2" t="s">
        <v>362</v>
      </c>
    </row>
    <row r="2355" spans="1:1" x14ac:dyDescent="0.25">
      <c r="A2355" s="2" t="s">
        <v>366</v>
      </c>
    </row>
    <row r="2356" spans="1:1" x14ac:dyDescent="0.25">
      <c r="A2356" s="2" t="s">
        <v>394</v>
      </c>
    </row>
    <row r="2358" spans="1:1" x14ac:dyDescent="0.25">
      <c r="A2358" s="2" t="s">
        <v>357</v>
      </c>
    </row>
    <row r="2359" spans="1:1" x14ac:dyDescent="0.25">
      <c r="A2359" s="2" t="s">
        <v>358</v>
      </c>
    </row>
    <row r="2360" spans="1:1" x14ac:dyDescent="0.25">
      <c r="A2360" s="2" t="s">
        <v>359</v>
      </c>
    </row>
    <row r="2361" spans="1:1" x14ac:dyDescent="0.25">
      <c r="A2361" s="2" t="s">
        <v>389</v>
      </c>
    </row>
    <row r="2362" spans="1:1" x14ac:dyDescent="0.25">
      <c r="A2362" s="2" t="s">
        <v>337</v>
      </c>
    </row>
    <row r="2363" spans="1:1" x14ac:dyDescent="0.25">
      <c r="A2363" s="2" t="s">
        <v>354</v>
      </c>
    </row>
    <row r="2364" spans="1:1" x14ac:dyDescent="0.25">
      <c r="A2364" s="2" t="s">
        <v>362</v>
      </c>
    </row>
    <row r="2365" spans="1:1" x14ac:dyDescent="0.25">
      <c r="A2365" s="2" t="s">
        <v>367</v>
      </c>
    </row>
    <row r="2366" spans="1:1" x14ac:dyDescent="0.25">
      <c r="A2366" s="2" t="s">
        <v>394</v>
      </c>
    </row>
    <row r="2368" spans="1:1" x14ac:dyDescent="0.25">
      <c r="A2368" s="2" t="s">
        <v>357</v>
      </c>
    </row>
    <row r="2369" spans="1:1" x14ac:dyDescent="0.25">
      <c r="A2369" s="2" t="s">
        <v>358</v>
      </c>
    </row>
    <row r="2370" spans="1:1" x14ac:dyDescent="0.25">
      <c r="A2370" s="2" t="s">
        <v>359</v>
      </c>
    </row>
    <row r="2371" spans="1:1" x14ac:dyDescent="0.25">
      <c r="A2371" s="2" t="s">
        <v>389</v>
      </c>
    </row>
    <row r="2372" spans="1:1" x14ac:dyDescent="0.25">
      <c r="A2372" s="2" t="s">
        <v>337</v>
      </c>
    </row>
    <row r="2373" spans="1:1" x14ac:dyDescent="0.25">
      <c r="A2373" s="2" t="s">
        <v>354</v>
      </c>
    </row>
    <row r="2374" spans="1:1" x14ac:dyDescent="0.25">
      <c r="A2374" s="2" t="s">
        <v>362</v>
      </c>
    </row>
    <row r="2375" spans="1:1" x14ac:dyDescent="0.25">
      <c r="A2375" s="2" t="s">
        <v>368</v>
      </c>
    </row>
    <row r="2376" spans="1:1" x14ac:dyDescent="0.25">
      <c r="A2376" s="2" t="s">
        <v>394</v>
      </c>
    </row>
    <row r="2378" spans="1:1" x14ac:dyDescent="0.25">
      <c r="A2378" s="2" t="s">
        <v>357</v>
      </c>
    </row>
    <row r="2379" spans="1:1" x14ac:dyDescent="0.25">
      <c r="A2379" s="2" t="s">
        <v>358</v>
      </c>
    </row>
    <row r="2380" spans="1:1" x14ac:dyDescent="0.25">
      <c r="A2380" s="2" t="s">
        <v>359</v>
      </c>
    </row>
    <row r="2381" spans="1:1" x14ac:dyDescent="0.25">
      <c r="A2381" s="2" t="s">
        <v>389</v>
      </c>
    </row>
    <row r="2382" spans="1:1" x14ac:dyDescent="0.25">
      <c r="A2382" s="2" t="s">
        <v>337</v>
      </c>
    </row>
    <row r="2383" spans="1:1" x14ac:dyDescent="0.25">
      <c r="A2383" s="2" t="s">
        <v>354</v>
      </c>
    </row>
    <row r="2384" spans="1:1" x14ac:dyDescent="0.25">
      <c r="A2384" s="2" t="s">
        <v>362</v>
      </c>
    </row>
    <row r="2385" spans="1:1" x14ac:dyDescent="0.25">
      <c r="A2385" s="2" t="s">
        <v>369</v>
      </c>
    </row>
    <row r="2386" spans="1:1" x14ac:dyDescent="0.25">
      <c r="A2386" s="2" t="s">
        <v>394</v>
      </c>
    </row>
    <row r="2388" spans="1:1" x14ac:dyDescent="0.25">
      <c r="A2388" s="2" t="s">
        <v>357</v>
      </c>
    </row>
    <row r="2389" spans="1:1" x14ac:dyDescent="0.25">
      <c r="A2389" s="2" t="s">
        <v>358</v>
      </c>
    </row>
    <row r="2390" spans="1:1" x14ac:dyDescent="0.25">
      <c r="A2390" s="2" t="s">
        <v>359</v>
      </c>
    </row>
    <row r="2391" spans="1:1" x14ac:dyDescent="0.25">
      <c r="A2391" s="2" t="s">
        <v>389</v>
      </c>
    </row>
    <row r="2392" spans="1:1" x14ac:dyDescent="0.25">
      <c r="A2392" s="2" t="s">
        <v>337</v>
      </c>
    </row>
    <row r="2393" spans="1:1" x14ac:dyDescent="0.25">
      <c r="A2393" s="2" t="s">
        <v>354</v>
      </c>
    </row>
    <row r="2394" spans="1:1" x14ac:dyDescent="0.25">
      <c r="A2394" s="2" t="s">
        <v>362</v>
      </c>
    </row>
    <row r="2395" spans="1:1" x14ac:dyDescent="0.25">
      <c r="A2395" s="2" t="s">
        <v>370</v>
      </c>
    </row>
    <row r="2396" spans="1:1" x14ac:dyDescent="0.25">
      <c r="A2396" s="2" t="s">
        <v>394</v>
      </c>
    </row>
    <row r="2398" spans="1:1" x14ac:dyDescent="0.25">
      <c r="A2398" s="2" t="s">
        <v>357</v>
      </c>
    </row>
    <row r="2399" spans="1:1" x14ac:dyDescent="0.25">
      <c r="A2399" s="2" t="s">
        <v>358</v>
      </c>
    </row>
    <row r="2400" spans="1:1" x14ac:dyDescent="0.25">
      <c r="A2400" s="2" t="s">
        <v>359</v>
      </c>
    </row>
    <row r="2401" spans="1:1" x14ac:dyDescent="0.25">
      <c r="A2401" s="2" t="s">
        <v>389</v>
      </c>
    </row>
    <row r="2402" spans="1:1" x14ac:dyDescent="0.25">
      <c r="A2402" s="2" t="s">
        <v>337</v>
      </c>
    </row>
    <row r="2403" spans="1:1" x14ac:dyDescent="0.25">
      <c r="A2403" s="2" t="s">
        <v>354</v>
      </c>
    </row>
    <row r="2404" spans="1:1" x14ac:dyDescent="0.25">
      <c r="A2404" s="2" t="s">
        <v>362</v>
      </c>
    </row>
    <row r="2405" spans="1:1" x14ac:dyDescent="0.25">
      <c r="A2405" s="2" t="s">
        <v>371</v>
      </c>
    </row>
    <row r="2406" spans="1:1" x14ac:dyDescent="0.25">
      <c r="A2406" s="2" t="s">
        <v>394</v>
      </c>
    </row>
    <row r="2408" spans="1:1" x14ac:dyDescent="0.25">
      <c r="A2408" s="2" t="s">
        <v>357</v>
      </c>
    </row>
    <row r="2409" spans="1:1" x14ac:dyDescent="0.25">
      <c r="A2409" s="2" t="s">
        <v>358</v>
      </c>
    </row>
    <row r="2410" spans="1:1" x14ac:dyDescent="0.25">
      <c r="A2410" s="2" t="s">
        <v>359</v>
      </c>
    </row>
    <row r="2411" spans="1:1" x14ac:dyDescent="0.25">
      <c r="A2411" s="2" t="s">
        <v>389</v>
      </c>
    </row>
    <row r="2412" spans="1:1" x14ac:dyDescent="0.25">
      <c r="A2412" s="2" t="s">
        <v>337</v>
      </c>
    </row>
    <row r="2413" spans="1:1" x14ac:dyDescent="0.25">
      <c r="A2413" s="2" t="s">
        <v>354</v>
      </c>
    </row>
    <row r="2414" spans="1:1" x14ac:dyDescent="0.25">
      <c r="A2414" s="2" t="s">
        <v>362</v>
      </c>
    </row>
    <row r="2415" spans="1:1" x14ac:dyDescent="0.25">
      <c r="A2415" s="2" t="s">
        <v>372</v>
      </c>
    </row>
    <row r="2416" spans="1:1" x14ac:dyDescent="0.25">
      <c r="A2416" s="2" t="s">
        <v>394</v>
      </c>
    </row>
    <row r="2418" spans="1:1" x14ac:dyDescent="0.25">
      <c r="A2418" s="2" t="s">
        <v>357</v>
      </c>
    </row>
    <row r="2419" spans="1:1" x14ac:dyDescent="0.25">
      <c r="A2419" s="2" t="s">
        <v>358</v>
      </c>
    </row>
    <row r="2420" spans="1:1" x14ac:dyDescent="0.25">
      <c r="A2420" s="2" t="s">
        <v>359</v>
      </c>
    </row>
    <row r="2421" spans="1:1" x14ac:dyDescent="0.25">
      <c r="A2421" s="2" t="s">
        <v>389</v>
      </c>
    </row>
    <row r="2422" spans="1:1" x14ac:dyDescent="0.25">
      <c r="A2422" s="2" t="s">
        <v>337</v>
      </c>
    </row>
    <row r="2423" spans="1:1" x14ac:dyDescent="0.25">
      <c r="A2423" s="2" t="s">
        <v>354</v>
      </c>
    </row>
    <row r="2424" spans="1:1" x14ac:dyDescent="0.25">
      <c r="A2424" s="2" t="s">
        <v>362</v>
      </c>
    </row>
    <row r="2425" spans="1:1" x14ac:dyDescent="0.25">
      <c r="A2425" s="2" t="s">
        <v>373</v>
      </c>
    </row>
    <row r="2426" spans="1:1" x14ac:dyDescent="0.25">
      <c r="A2426" s="2" t="s">
        <v>394</v>
      </c>
    </row>
    <row r="2428" spans="1:1" x14ac:dyDescent="0.25">
      <c r="A2428" s="2" t="s">
        <v>357</v>
      </c>
    </row>
    <row r="2429" spans="1:1" x14ac:dyDescent="0.25">
      <c r="A2429" s="2" t="s">
        <v>358</v>
      </c>
    </row>
    <row r="2430" spans="1:1" x14ac:dyDescent="0.25">
      <c r="A2430" s="2" t="s">
        <v>359</v>
      </c>
    </row>
    <row r="2431" spans="1:1" x14ac:dyDescent="0.25">
      <c r="A2431" s="2" t="s">
        <v>389</v>
      </c>
    </row>
    <row r="2432" spans="1:1" x14ac:dyDescent="0.25">
      <c r="A2432" s="2" t="s">
        <v>337</v>
      </c>
    </row>
    <row r="2433" spans="1:1" x14ac:dyDescent="0.25">
      <c r="A2433" s="2" t="s">
        <v>354</v>
      </c>
    </row>
    <row r="2434" spans="1:1" x14ac:dyDescent="0.25">
      <c r="A2434" s="2" t="s">
        <v>362</v>
      </c>
    </row>
    <row r="2435" spans="1:1" x14ac:dyDescent="0.25">
      <c r="A2435" s="2" t="s">
        <v>374</v>
      </c>
    </row>
    <row r="2436" spans="1:1" x14ac:dyDescent="0.25">
      <c r="A2436" s="2" t="s">
        <v>394</v>
      </c>
    </row>
    <row r="2438" spans="1:1" x14ac:dyDescent="0.25">
      <c r="A2438" s="2" t="s">
        <v>357</v>
      </c>
    </row>
    <row r="2439" spans="1:1" x14ac:dyDescent="0.25">
      <c r="A2439" s="2" t="s">
        <v>358</v>
      </c>
    </row>
    <row r="2440" spans="1:1" x14ac:dyDescent="0.25">
      <c r="A2440" s="2" t="s">
        <v>359</v>
      </c>
    </row>
    <row r="2441" spans="1:1" x14ac:dyDescent="0.25">
      <c r="A2441" s="2" t="s">
        <v>389</v>
      </c>
    </row>
    <row r="2442" spans="1:1" x14ac:dyDescent="0.25">
      <c r="A2442" s="2" t="s">
        <v>337</v>
      </c>
    </row>
    <row r="2443" spans="1:1" x14ac:dyDescent="0.25">
      <c r="A2443" s="2" t="s">
        <v>354</v>
      </c>
    </row>
    <row r="2444" spans="1:1" x14ac:dyDescent="0.25">
      <c r="A2444" s="2" t="s">
        <v>362</v>
      </c>
    </row>
    <row r="2445" spans="1:1" x14ac:dyDescent="0.25">
      <c r="A2445" s="2" t="s">
        <v>375</v>
      </c>
    </row>
    <row r="2446" spans="1:1" x14ac:dyDescent="0.25">
      <c r="A2446" s="2" t="s">
        <v>394</v>
      </c>
    </row>
    <row r="2448" spans="1:1" x14ac:dyDescent="0.25">
      <c r="A2448" s="2" t="s">
        <v>357</v>
      </c>
    </row>
    <row r="2449" spans="1:1" x14ac:dyDescent="0.25">
      <c r="A2449" s="2" t="s">
        <v>358</v>
      </c>
    </row>
    <row r="2450" spans="1:1" x14ac:dyDescent="0.25">
      <c r="A2450" s="2" t="s">
        <v>359</v>
      </c>
    </row>
    <row r="2451" spans="1:1" x14ac:dyDescent="0.25">
      <c r="A2451" s="2" t="s">
        <v>389</v>
      </c>
    </row>
    <row r="2452" spans="1:1" x14ac:dyDescent="0.25">
      <c r="A2452" s="2" t="s">
        <v>337</v>
      </c>
    </row>
    <row r="2453" spans="1:1" x14ac:dyDescent="0.25">
      <c r="A2453" s="2" t="s">
        <v>354</v>
      </c>
    </row>
    <row r="2454" spans="1:1" x14ac:dyDescent="0.25">
      <c r="A2454" s="2" t="s">
        <v>362</v>
      </c>
    </row>
    <row r="2455" spans="1:1" x14ac:dyDescent="0.25">
      <c r="A2455" s="2" t="s">
        <v>376</v>
      </c>
    </row>
    <row r="2456" spans="1:1" x14ac:dyDescent="0.25">
      <c r="A2456" s="2" t="s">
        <v>394</v>
      </c>
    </row>
    <row r="2458" spans="1:1" x14ac:dyDescent="0.25">
      <c r="A2458" s="2" t="s">
        <v>357</v>
      </c>
    </row>
    <row r="2459" spans="1:1" x14ac:dyDescent="0.25">
      <c r="A2459" s="2" t="s">
        <v>358</v>
      </c>
    </row>
    <row r="2460" spans="1:1" x14ac:dyDescent="0.25">
      <c r="A2460" s="2" t="s">
        <v>359</v>
      </c>
    </row>
    <row r="2461" spans="1:1" x14ac:dyDescent="0.25">
      <c r="A2461" s="2" t="s">
        <v>389</v>
      </c>
    </row>
    <row r="2462" spans="1:1" x14ac:dyDescent="0.25">
      <c r="A2462" s="2" t="s">
        <v>337</v>
      </c>
    </row>
    <row r="2463" spans="1:1" x14ac:dyDescent="0.25">
      <c r="A2463" s="2" t="s">
        <v>354</v>
      </c>
    </row>
    <row r="2464" spans="1:1" x14ac:dyDescent="0.25">
      <c r="A2464" s="2" t="s">
        <v>362</v>
      </c>
    </row>
    <row r="2465" spans="1:1" x14ac:dyDescent="0.25">
      <c r="A2465" s="2" t="s">
        <v>377</v>
      </c>
    </row>
    <row r="2466" spans="1:1" x14ac:dyDescent="0.25">
      <c r="A2466" s="2" t="s">
        <v>394</v>
      </c>
    </row>
    <row r="2468" spans="1:1" x14ac:dyDescent="0.25">
      <c r="A2468" s="2" t="s">
        <v>357</v>
      </c>
    </row>
    <row r="2469" spans="1:1" x14ac:dyDescent="0.25">
      <c r="A2469" s="2" t="s">
        <v>358</v>
      </c>
    </row>
    <row r="2470" spans="1:1" x14ac:dyDescent="0.25">
      <c r="A2470" s="2" t="s">
        <v>359</v>
      </c>
    </row>
    <row r="2471" spans="1:1" x14ac:dyDescent="0.25">
      <c r="A2471" s="2" t="s">
        <v>389</v>
      </c>
    </row>
    <row r="2472" spans="1:1" x14ac:dyDescent="0.25">
      <c r="A2472" s="2" t="s">
        <v>337</v>
      </c>
    </row>
    <row r="2473" spans="1:1" x14ac:dyDescent="0.25">
      <c r="A2473" s="2" t="s">
        <v>354</v>
      </c>
    </row>
    <row r="2474" spans="1:1" x14ac:dyDescent="0.25">
      <c r="A2474" s="2" t="s">
        <v>362</v>
      </c>
    </row>
    <row r="2475" spans="1:1" x14ac:dyDescent="0.25">
      <c r="A2475" s="2" t="s">
        <v>378</v>
      </c>
    </row>
    <row r="2476" spans="1:1" x14ac:dyDescent="0.25">
      <c r="A2476" s="2" t="s">
        <v>394</v>
      </c>
    </row>
    <row r="2478" spans="1:1" x14ac:dyDescent="0.25">
      <c r="A2478" s="2" t="s">
        <v>357</v>
      </c>
    </row>
    <row r="2479" spans="1:1" x14ac:dyDescent="0.25">
      <c r="A2479" s="2" t="s">
        <v>358</v>
      </c>
    </row>
    <row r="2480" spans="1:1" x14ac:dyDescent="0.25">
      <c r="A2480" s="2" t="s">
        <v>359</v>
      </c>
    </row>
    <row r="2481" spans="1:1" x14ac:dyDescent="0.25">
      <c r="A2481" s="2" t="s">
        <v>389</v>
      </c>
    </row>
    <row r="2482" spans="1:1" x14ac:dyDescent="0.25">
      <c r="A2482" s="2" t="s">
        <v>337</v>
      </c>
    </row>
    <row r="2483" spans="1:1" x14ac:dyDescent="0.25">
      <c r="A2483" s="2" t="s">
        <v>354</v>
      </c>
    </row>
    <row r="2484" spans="1:1" x14ac:dyDescent="0.25">
      <c r="A2484" s="2" t="s">
        <v>362</v>
      </c>
    </row>
    <row r="2485" spans="1:1" x14ac:dyDescent="0.25">
      <c r="A2485" s="2" t="s">
        <v>379</v>
      </c>
    </row>
    <row r="2486" spans="1:1" x14ac:dyDescent="0.25">
      <c r="A2486" s="2" t="s">
        <v>394</v>
      </c>
    </row>
    <row r="2488" spans="1:1" x14ac:dyDescent="0.25">
      <c r="A2488" s="2" t="s">
        <v>357</v>
      </c>
    </row>
    <row r="2489" spans="1:1" x14ac:dyDescent="0.25">
      <c r="A2489" s="2" t="s">
        <v>358</v>
      </c>
    </row>
    <row r="2490" spans="1:1" x14ac:dyDescent="0.25">
      <c r="A2490" s="2" t="s">
        <v>359</v>
      </c>
    </row>
    <row r="2491" spans="1:1" x14ac:dyDescent="0.25">
      <c r="A2491" s="2" t="s">
        <v>389</v>
      </c>
    </row>
    <row r="2492" spans="1:1" x14ac:dyDescent="0.25">
      <c r="A2492" s="2" t="s">
        <v>337</v>
      </c>
    </row>
    <row r="2493" spans="1:1" x14ac:dyDescent="0.25">
      <c r="A2493" s="2" t="s">
        <v>354</v>
      </c>
    </row>
    <row r="2494" spans="1:1" x14ac:dyDescent="0.25">
      <c r="A2494" s="2" t="s">
        <v>362</v>
      </c>
    </row>
    <row r="2495" spans="1:1" x14ac:dyDescent="0.25">
      <c r="A2495" s="2" t="s">
        <v>380</v>
      </c>
    </row>
    <row r="2496" spans="1:1" x14ac:dyDescent="0.25">
      <c r="A2496" s="2" t="s">
        <v>394</v>
      </c>
    </row>
    <row r="2498" spans="1:1" x14ac:dyDescent="0.25">
      <c r="A2498" s="2" t="s">
        <v>357</v>
      </c>
    </row>
    <row r="2499" spans="1:1" x14ac:dyDescent="0.25">
      <c r="A2499" s="2" t="s">
        <v>358</v>
      </c>
    </row>
    <row r="2500" spans="1:1" x14ac:dyDescent="0.25">
      <c r="A2500" s="2" t="s">
        <v>359</v>
      </c>
    </row>
    <row r="2501" spans="1:1" x14ac:dyDescent="0.25">
      <c r="A2501" s="2" t="s">
        <v>389</v>
      </c>
    </row>
    <row r="2502" spans="1:1" x14ac:dyDescent="0.25">
      <c r="A2502" s="2" t="s">
        <v>337</v>
      </c>
    </row>
    <row r="2503" spans="1:1" x14ac:dyDescent="0.25">
      <c r="A2503" s="2" t="s">
        <v>354</v>
      </c>
    </row>
    <row r="2504" spans="1:1" x14ac:dyDescent="0.25">
      <c r="A2504" s="2" t="s">
        <v>362</v>
      </c>
    </row>
    <row r="2505" spans="1:1" x14ac:dyDescent="0.25">
      <c r="A2505" s="2" t="s">
        <v>381</v>
      </c>
    </row>
    <row r="2506" spans="1:1" x14ac:dyDescent="0.25">
      <c r="A2506" s="2" t="s">
        <v>394</v>
      </c>
    </row>
    <row r="2508" spans="1:1" x14ac:dyDescent="0.25">
      <c r="A2508" s="2" t="s">
        <v>357</v>
      </c>
    </row>
    <row r="2509" spans="1:1" x14ac:dyDescent="0.25">
      <c r="A2509" s="2" t="s">
        <v>358</v>
      </c>
    </row>
    <row r="2510" spans="1:1" x14ac:dyDescent="0.25">
      <c r="A2510" s="2" t="s">
        <v>359</v>
      </c>
    </row>
    <row r="2511" spans="1:1" x14ac:dyDescent="0.25">
      <c r="A2511" s="2" t="s">
        <v>389</v>
      </c>
    </row>
    <row r="2512" spans="1:1" x14ac:dyDescent="0.25">
      <c r="A2512" s="2" t="s">
        <v>337</v>
      </c>
    </row>
    <row r="2513" spans="1:1" x14ac:dyDescent="0.25">
      <c r="A2513" s="2" t="s">
        <v>354</v>
      </c>
    </row>
    <row r="2514" spans="1:1" x14ac:dyDescent="0.25">
      <c r="A2514" s="2" t="s">
        <v>362</v>
      </c>
    </row>
    <row r="2515" spans="1:1" x14ac:dyDescent="0.25">
      <c r="A2515" s="2" t="s">
        <v>382</v>
      </c>
    </row>
    <row r="2516" spans="1:1" x14ac:dyDescent="0.25">
      <c r="A2516" s="2" t="s">
        <v>394</v>
      </c>
    </row>
    <row r="2518" spans="1:1" x14ac:dyDescent="0.25">
      <c r="A2518" s="2" t="s">
        <v>357</v>
      </c>
    </row>
    <row r="2519" spans="1:1" x14ac:dyDescent="0.25">
      <c r="A2519" s="2" t="s">
        <v>358</v>
      </c>
    </row>
    <row r="2520" spans="1:1" x14ac:dyDescent="0.25">
      <c r="A2520" s="2" t="s">
        <v>359</v>
      </c>
    </row>
    <row r="2521" spans="1:1" x14ac:dyDescent="0.25">
      <c r="A2521" s="2" t="s">
        <v>389</v>
      </c>
    </row>
    <row r="2522" spans="1:1" x14ac:dyDescent="0.25">
      <c r="A2522" s="2" t="s">
        <v>337</v>
      </c>
    </row>
    <row r="2523" spans="1:1" x14ac:dyDescent="0.25">
      <c r="A2523" s="2" t="s">
        <v>354</v>
      </c>
    </row>
    <row r="2524" spans="1:1" x14ac:dyDescent="0.25">
      <c r="A2524" s="2" t="s">
        <v>362</v>
      </c>
    </row>
    <row r="2525" spans="1:1" x14ac:dyDescent="0.25">
      <c r="A2525" s="2" t="s">
        <v>383</v>
      </c>
    </row>
    <row r="2526" spans="1:1" x14ac:dyDescent="0.25">
      <c r="A2526" s="2" t="s">
        <v>394</v>
      </c>
    </row>
    <row r="2530" spans="1:1" x14ac:dyDescent="0.25">
      <c r="A2530" s="2" t="s">
        <v>50</v>
      </c>
    </row>
    <row r="2531" spans="1:1" x14ac:dyDescent="0.25">
      <c r="A2531" s="2" t="s">
        <v>395</v>
      </c>
    </row>
    <row r="2533" spans="1:1" x14ac:dyDescent="0.25">
      <c r="A2533" s="2" t="s">
        <v>52</v>
      </c>
    </row>
    <row r="2534" spans="1:1" x14ac:dyDescent="0.25">
      <c r="A2534" s="2" t="s">
        <v>396</v>
      </c>
    </row>
    <row r="2535" spans="1:1" x14ac:dyDescent="0.25">
      <c r="A2535" s="2" t="s">
        <v>51</v>
      </c>
    </row>
    <row r="2536" spans="1:1" x14ac:dyDescent="0.25">
      <c r="A2536" s="2" t="s">
        <v>397</v>
      </c>
    </row>
    <row r="2537" spans="1:1" x14ac:dyDescent="0.25">
      <c r="A2537" s="2" t="s">
        <v>398</v>
      </c>
    </row>
    <row r="2539" spans="1:1" x14ac:dyDescent="0.25">
      <c r="A2539" s="2" t="s">
        <v>399</v>
      </c>
    </row>
    <row r="2540" spans="1:1" x14ac:dyDescent="0.25">
      <c r="A2540" s="2" t="s">
        <v>114</v>
      </c>
    </row>
    <row r="2541" spans="1:1" x14ac:dyDescent="0.25">
      <c r="A2541" s="2" t="s">
        <v>400</v>
      </c>
    </row>
    <row r="2542" spans="1:1" x14ac:dyDescent="0.25">
      <c r="A2542" s="2" t="s">
        <v>279</v>
      </c>
    </row>
    <row r="2545" spans="1:1" x14ac:dyDescent="0.25">
      <c r="A2545" s="2" t="s">
        <v>59</v>
      </c>
    </row>
    <row r="2546" spans="1:1" x14ac:dyDescent="0.25">
      <c r="A2546" s="2" t="s">
        <v>401</v>
      </c>
    </row>
    <row r="2556" spans="1:1" x14ac:dyDescent="0.25">
      <c r="A2556" s="2" t="s">
        <v>68</v>
      </c>
    </row>
    <row r="2557" spans="1:1" x14ac:dyDescent="0.25">
      <c r="A2557" s="2" t="s">
        <v>402</v>
      </c>
    </row>
  </sheetData>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3"/>
  <sheetViews>
    <sheetView topLeftCell="A76" workbookViewId="0">
      <selection activeCell="R68" sqref="R68"/>
    </sheetView>
  </sheetViews>
  <sheetFormatPr defaultRowHeight="15" x14ac:dyDescent="0.25"/>
  <cols>
    <col min="2" max="2" width="45.42578125" customWidth="1"/>
    <col min="27" max="27" width="25" customWidth="1"/>
    <col min="28" max="28" width="13.42578125" customWidth="1"/>
    <col min="32" max="32" width="13.28515625" customWidth="1"/>
  </cols>
  <sheetData>
    <row r="1" spans="1:33" ht="15.75" x14ac:dyDescent="0.25">
      <c r="A1" s="39" t="s">
        <v>712</v>
      </c>
    </row>
    <row r="2" spans="1:33" x14ac:dyDescent="0.25">
      <c r="A2" s="10" t="s">
        <v>713</v>
      </c>
    </row>
    <row r="3" spans="1:33" x14ac:dyDescent="0.25">
      <c r="A3" t="s">
        <v>714</v>
      </c>
      <c r="B3" t="s">
        <v>715</v>
      </c>
    </row>
    <row r="4" spans="1:33" x14ac:dyDescent="0.25">
      <c r="A4" t="s">
        <v>716</v>
      </c>
      <c r="AC4" s="42" t="s">
        <v>20</v>
      </c>
      <c r="AG4" s="42" t="s">
        <v>20</v>
      </c>
    </row>
    <row r="5" spans="1:33" x14ac:dyDescent="0.25">
      <c r="AA5" t="s">
        <v>756</v>
      </c>
      <c r="AB5" s="10" t="s">
        <v>775</v>
      </c>
      <c r="AC5" s="44">
        <f>V46</f>
        <v>111.17718939518444</v>
      </c>
      <c r="AF5" s="10" t="s">
        <v>806</v>
      </c>
      <c r="AG5" s="11">
        <f>AC9</f>
        <v>188.91696305189626</v>
      </c>
    </row>
    <row r="6" spans="1:33" x14ac:dyDescent="0.25">
      <c r="C6" s="42" t="s">
        <v>1</v>
      </c>
      <c r="D6" s="42" t="s">
        <v>2</v>
      </c>
      <c r="E6" s="42" t="s">
        <v>3</v>
      </c>
      <c r="F6" s="42" t="s">
        <v>4</v>
      </c>
      <c r="G6" s="42" t="s">
        <v>5</v>
      </c>
      <c r="H6" s="42" t="s">
        <v>6</v>
      </c>
      <c r="I6" s="42" t="s">
        <v>7</v>
      </c>
      <c r="J6" s="42" t="s">
        <v>8</v>
      </c>
      <c r="K6" s="42" t="s">
        <v>9</v>
      </c>
      <c r="L6" s="42" t="s">
        <v>10</v>
      </c>
      <c r="M6" s="42" t="s">
        <v>11</v>
      </c>
      <c r="N6" s="42" t="s">
        <v>12</v>
      </c>
      <c r="O6" s="42" t="s">
        <v>13</v>
      </c>
      <c r="P6" s="42" t="s">
        <v>14</v>
      </c>
      <c r="Q6" s="42" t="s">
        <v>15</v>
      </c>
      <c r="R6" s="42" t="s">
        <v>16</v>
      </c>
      <c r="S6" s="42" t="s">
        <v>17</v>
      </c>
      <c r="T6" s="42" t="s">
        <v>18</v>
      </c>
      <c r="U6" s="42" t="s">
        <v>19</v>
      </c>
      <c r="V6" s="42" t="s">
        <v>20</v>
      </c>
      <c r="AA6" t="s">
        <v>757</v>
      </c>
      <c r="AB6" s="10" t="s">
        <v>780</v>
      </c>
      <c r="AC6" s="44">
        <f>V47</f>
        <v>18.811619363301304</v>
      </c>
      <c r="AF6" s="10" t="s">
        <v>775</v>
      </c>
      <c r="AG6" s="11">
        <f>AC5</f>
        <v>111.17718939518444</v>
      </c>
    </row>
    <row r="7" spans="1:33" x14ac:dyDescent="0.25">
      <c r="A7">
        <v>1000</v>
      </c>
      <c r="B7" t="s">
        <v>717</v>
      </c>
      <c r="C7">
        <v>76.926178181051952</v>
      </c>
      <c r="D7">
        <v>76.034011847334682</v>
      </c>
      <c r="E7">
        <v>75.012190680820368</v>
      </c>
      <c r="F7">
        <v>75.315128721333011</v>
      </c>
      <c r="G7">
        <v>74.393873537779584</v>
      </c>
      <c r="H7">
        <v>70.347877818421154</v>
      </c>
      <c r="I7">
        <v>63.472196267562559</v>
      </c>
      <c r="J7">
        <v>60.069139973252732</v>
      </c>
      <c r="K7">
        <v>139.69994630027963</v>
      </c>
      <c r="L7">
        <v>101.05015286181541</v>
      </c>
      <c r="M7">
        <v>71.613244562225972</v>
      </c>
      <c r="N7">
        <v>91.216201851406311</v>
      </c>
      <c r="O7">
        <v>105.81129841292855</v>
      </c>
      <c r="P7">
        <v>125.42472555441309</v>
      </c>
      <c r="Q7">
        <v>102.16220324629275</v>
      </c>
      <c r="R7">
        <v>109.83717880122381</v>
      </c>
      <c r="S7" s="43">
        <v>107.91603652330355</v>
      </c>
      <c r="T7" s="44">
        <v>101.94472733417275</v>
      </c>
      <c r="U7" s="44">
        <v>115.61774256459277</v>
      </c>
      <c r="V7" s="44">
        <v>93.487194367213732</v>
      </c>
      <c r="AA7" t="s">
        <v>759</v>
      </c>
      <c r="AB7" s="10" t="s">
        <v>893</v>
      </c>
      <c r="AC7" s="44">
        <f>V49</f>
        <v>8.3689499615324472</v>
      </c>
      <c r="AF7" s="10" t="s">
        <v>708</v>
      </c>
      <c r="AG7" s="11">
        <f>AC11</f>
        <v>93.487194367213732</v>
      </c>
    </row>
    <row r="8" spans="1:33" x14ac:dyDescent="0.25">
      <c r="A8">
        <v>1100</v>
      </c>
      <c r="B8" t="s">
        <v>718</v>
      </c>
      <c r="C8">
        <v>3.8953860998197749</v>
      </c>
      <c r="D8">
        <v>6.7108890436684705</v>
      </c>
      <c r="E8">
        <v>5.8003133681884211</v>
      </c>
      <c r="F8">
        <v>5.1659572113861634</v>
      </c>
      <c r="G8">
        <v>8.4702786255684313</v>
      </c>
      <c r="H8">
        <v>8.6815739992890393</v>
      </c>
      <c r="I8">
        <v>9.2389093203271031</v>
      </c>
      <c r="J8">
        <v>12.615555333054484</v>
      </c>
      <c r="K8">
        <v>27.968969468710426</v>
      </c>
      <c r="L8">
        <v>23.922970151522495</v>
      </c>
      <c r="M8">
        <v>16.621806979126536</v>
      </c>
      <c r="N8">
        <v>21.376207618071614</v>
      </c>
      <c r="O8">
        <v>27.741394757938625</v>
      </c>
      <c r="P8">
        <v>40.241693492856463</v>
      </c>
      <c r="Q8">
        <v>29.258854931840091</v>
      </c>
      <c r="R8">
        <v>45.327312269631214</v>
      </c>
      <c r="S8" s="43">
        <v>43.730007309365661</v>
      </c>
      <c r="T8" s="44">
        <v>34.911954415768001</v>
      </c>
      <c r="U8" s="44">
        <v>47.961896062366463</v>
      </c>
      <c r="V8" s="44">
        <v>35.255348218418668</v>
      </c>
      <c r="AA8" t="s">
        <v>760</v>
      </c>
      <c r="AB8" s="10" t="s">
        <v>894</v>
      </c>
      <c r="AC8" s="44">
        <f>V50</f>
        <v>0.38348903908536963</v>
      </c>
      <c r="AF8" s="10" t="s">
        <v>895</v>
      </c>
      <c r="AG8" s="11">
        <f>AC12</f>
        <v>70.583826224944588</v>
      </c>
    </row>
    <row r="9" spans="1:33" x14ac:dyDescent="0.25">
      <c r="A9">
        <v>1110</v>
      </c>
      <c r="B9" t="s">
        <v>719</v>
      </c>
      <c r="C9">
        <v>3.8953860998197749</v>
      </c>
      <c r="D9">
        <v>6.7108890436684705</v>
      </c>
      <c r="E9">
        <v>5.8003133681884211</v>
      </c>
      <c r="F9">
        <v>5.1659572113861634</v>
      </c>
      <c r="G9">
        <v>8.4702786255684313</v>
      </c>
      <c r="H9">
        <v>8.6815739992890393</v>
      </c>
      <c r="I9">
        <v>9.2389093203271031</v>
      </c>
      <c r="J9">
        <v>12.615555333054484</v>
      </c>
      <c r="K9">
        <v>27.968969468710426</v>
      </c>
      <c r="L9">
        <v>23.922970151522495</v>
      </c>
      <c r="M9">
        <v>16.621806979126536</v>
      </c>
      <c r="N9">
        <v>21.376207618071614</v>
      </c>
      <c r="O9">
        <v>27.741394757938625</v>
      </c>
      <c r="P9">
        <v>40.241693492856463</v>
      </c>
      <c r="Q9">
        <v>29.258854931840091</v>
      </c>
      <c r="R9">
        <v>45.327312269631214</v>
      </c>
      <c r="S9" s="43">
        <v>43.730007309365661</v>
      </c>
      <c r="T9" s="44">
        <v>34.911954415768001</v>
      </c>
      <c r="U9" s="44">
        <v>47.961896062366463</v>
      </c>
      <c r="V9" s="44">
        <v>35.255348218418668</v>
      </c>
      <c r="AA9" t="s">
        <v>763</v>
      </c>
      <c r="AB9" s="10" t="s">
        <v>806</v>
      </c>
      <c r="AC9" s="44">
        <f>V53</f>
        <v>188.91696305189626</v>
      </c>
      <c r="AF9" s="10" t="s">
        <v>795</v>
      </c>
      <c r="AG9" s="11">
        <f>AC10</f>
        <v>19.923632197916657</v>
      </c>
    </row>
    <row r="10" spans="1:33" x14ac:dyDescent="0.25">
      <c r="A10">
        <v>1120</v>
      </c>
      <c r="B10" t="s">
        <v>720</v>
      </c>
      <c r="S10" s="43"/>
      <c r="T10" s="44"/>
      <c r="U10" s="44"/>
      <c r="V10" s="44"/>
      <c r="AA10" t="s">
        <v>764</v>
      </c>
      <c r="AB10" s="10" t="s">
        <v>795</v>
      </c>
      <c r="AC10" s="44">
        <f>V54</f>
        <v>19.923632197916657</v>
      </c>
      <c r="AF10" s="10" t="s">
        <v>896</v>
      </c>
      <c r="AG10" s="11">
        <f>AC15</f>
        <v>19.266900329070712</v>
      </c>
    </row>
    <row r="11" spans="1:33" x14ac:dyDescent="0.25">
      <c r="A11">
        <v>1200</v>
      </c>
      <c r="B11" t="s">
        <v>721</v>
      </c>
      <c r="C11">
        <v>0.47460829664066118</v>
      </c>
      <c r="D11">
        <v>0.59012792362711752</v>
      </c>
      <c r="E11">
        <v>0.40463607509682514</v>
      </c>
      <c r="F11">
        <v>0.52413283413923273</v>
      </c>
      <c r="G11">
        <v>0.69426333604736312</v>
      </c>
      <c r="H11">
        <v>1.5359754529397005</v>
      </c>
      <c r="I11">
        <v>0.99225206506156916</v>
      </c>
      <c r="J11">
        <v>2.0816109838255339</v>
      </c>
      <c r="K11">
        <v>3.4539559011930727</v>
      </c>
      <c r="L11">
        <v>2.7715090298542258</v>
      </c>
      <c r="M11">
        <v>2.3392331434884435</v>
      </c>
      <c r="N11">
        <v>2.3082475085599423</v>
      </c>
      <c r="O11">
        <v>2.7961503398029284</v>
      </c>
      <c r="P11">
        <v>3.1564005849575483</v>
      </c>
      <c r="Q11">
        <v>1.4710656516230967</v>
      </c>
      <c r="R11">
        <v>1.4691953538799369</v>
      </c>
      <c r="S11" s="43">
        <v>1.5245377332539656</v>
      </c>
      <c r="T11" s="44">
        <v>1.2010605166744817</v>
      </c>
      <c r="U11" s="44">
        <v>2.2805051971915669</v>
      </c>
      <c r="V11" s="44">
        <v>1.8031641797765372</v>
      </c>
      <c r="AA11" t="s">
        <v>717</v>
      </c>
      <c r="AB11" s="10" t="s">
        <v>708</v>
      </c>
      <c r="AC11" s="60">
        <f>V7</f>
        <v>93.487194367213732</v>
      </c>
      <c r="AF11" s="10" t="s">
        <v>780</v>
      </c>
      <c r="AG11" s="11">
        <f>AC6</f>
        <v>18.811619363301304</v>
      </c>
    </row>
    <row r="12" spans="1:33" x14ac:dyDescent="0.25">
      <c r="A12">
        <v>1300</v>
      </c>
      <c r="B12" t="s">
        <v>722</v>
      </c>
      <c r="C12">
        <v>56.061487753154275</v>
      </c>
      <c r="D12">
        <v>50.18518192427932</v>
      </c>
      <c r="E12">
        <v>52.360221497727892</v>
      </c>
      <c r="F12">
        <v>51.564093117835064</v>
      </c>
      <c r="G12">
        <v>50.300538363768055</v>
      </c>
      <c r="H12">
        <v>46.787130389262948</v>
      </c>
      <c r="I12">
        <v>40.771440097722092</v>
      </c>
      <c r="J12">
        <v>32.679070113832928</v>
      </c>
      <c r="K12">
        <v>82.567809393541111</v>
      </c>
      <c r="L12">
        <v>56.357455175881952</v>
      </c>
      <c r="M12">
        <v>41.911022149345989</v>
      </c>
      <c r="N12">
        <v>51.087362340358851</v>
      </c>
      <c r="O12">
        <v>53.849702410773929</v>
      </c>
      <c r="P12">
        <v>57.974122576221767</v>
      </c>
      <c r="Q12">
        <v>49.959076417721597</v>
      </c>
      <c r="R12">
        <v>44.935273785137348</v>
      </c>
      <c r="S12" s="43">
        <v>43.078856754091696</v>
      </c>
      <c r="T12" s="44">
        <v>43.373201185323886</v>
      </c>
      <c r="U12" s="44">
        <v>44.008037385749276</v>
      </c>
      <c r="V12" s="44">
        <v>37.81530937947587</v>
      </c>
      <c r="AA12" t="s">
        <v>744</v>
      </c>
      <c r="AB12" s="10" t="s">
        <v>895</v>
      </c>
      <c r="AC12" s="44">
        <f>V34</f>
        <v>70.583826224944588</v>
      </c>
      <c r="AF12" s="10" t="s">
        <v>892</v>
      </c>
      <c r="AG12" s="11">
        <f>AC14</f>
        <v>12.604217300836455</v>
      </c>
    </row>
    <row r="13" spans="1:33" x14ac:dyDescent="0.25">
      <c r="A13">
        <v>1400</v>
      </c>
      <c r="B13" t="s">
        <v>723</v>
      </c>
      <c r="C13">
        <v>16.347168106633557</v>
      </c>
      <c r="D13">
        <v>18.445782335375863</v>
      </c>
      <c r="E13">
        <v>16.328731916859276</v>
      </c>
      <c r="F13">
        <v>18.015401742927587</v>
      </c>
      <c r="G13">
        <v>14.87198318957986</v>
      </c>
      <c r="H13">
        <v>13.181670238638407</v>
      </c>
      <c r="I13">
        <v>12.116638822908351</v>
      </c>
      <c r="J13">
        <v>12.247015283927857</v>
      </c>
      <c r="K13">
        <v>24.777728260307899</v>
      </c>
      <c r="L13">
        <v>16.79536845023695</v>
      </c>
      <c r="M13">
        <v>9.7967625194859238</v>
      </c>
      <c r="N13">
        <v>14.821244314803831</v>
      </c>
      <c r="O13">
        <v>20.378577741166499</v>
      </c>
      <c r="P13">
        <v>22.699473572796613</v>
      </c>
      <c r="Q13">
        <v>21.053738669965977</v>
      </c>
      <c r="R13">
        <v>17.72580296449436</v>
      </c>
      <c r="S13" s="43">
        <v>18.564375511442385</v>
      </c>
      <c r="T13" s="44">
        <v>21.23564490279125</v>
      </c>
      <c r="U13" s="44">
        <v>20.455047666326966</v>
      </c>
      <c r="V13" s="44">
        <v>17.95095790082631</v>
      </c>
      <c r="AA13" t="s">
        <v>727</v>
      </c>
      <c r="AB13" s="10" t="s">
        <v>711</v>
      </c>
      <c r="AC13" s="44">
        <f>V17</f>
        <v>6.487255520178735</v>
      </c>
      <c r="AF13" s="10" t="s">
        <v>893</v>
      </c>
      <c r="AG13" s="11">
        <f>AC7</f>
        <v>8.3689499615324472</v>
      </c>
    </row>
    <row r="14" spans="1:33" x14ac:dyDescent="0.25">
      <c r="A14">
        <v>1500</v>
      </c>
      <c r="B14" t="s">
        <v>724</v>
      </c>
      <c r="C14">
        <v>0</v>
      </c>
      <c r="D14">
        <v>0</v>
      </c>
      <c r="E14">
        <v>0</v>
      </c>
      <c r="F14">
        <v>0</v>
      </c>
      <c r="G14">
        <v>0</v>
      </c>
      <c r="H14">
        <v>0</v>
      </c>
      <c r="I14">
        <v>0</v>
      </c>
      <c r="J14">
        <v>0</v>
      </c>
      <c r="K14">
        <v>0</v>
      </c>
      <c r="L14">
        <v>0</v>
      </c>
      <c r="M14">
        <v>0</v>
      </c>
      <c r="N14">
        <v>0</v>
      </c>
      <c r="O14">
        <v>0</v>
      </c>
      <c r="P14">
        <v>0</v>
      </c>
      <c r="Q14">
        <v>0</v>
      </c>
      <c r="R14">
        <v>0</v>
      </c>
      <c r="S14" s="43">
        <v>0</v>
      </c>
      <c r="T14" s="44">
        <v>0</v>
      </c>
      <c r="U14" s="44">
        <v>0</v>
      </c>
      <c r="V14" s="44">
        <v>0</v>
      </c>
      <c r="AA14" t="s">
        <v>742</v>
      </c>
      <c r="AB14" s="10" t="s">
        <v>892</v>
      </c>
      <c r="AC14" s="44">
        <f>V32</f>
        <v>12.604217300836455</v>
      </c>
      <c r="AF14" s="10" t="s">
        <v>711</v>
      </c>
      <c r="AG14" s="11">
        <f>AC13</f>
        <v>6.487255520178735</v>
      </c>
    </row>
    <row r="15" spans="1:33" x14ac:dyDescent="0.25">
      <c r="A15">
        <v>1600</v>
      </c>
      <c r="B15" t="s">
        <v>725</v>
      </c>
      <c r="S15" s="43"/>
      <c r="T15" s="44"/>
      <c r="U15" s="44"/>
      <c r="V15" s="44"/>
      <c r="AA15" t="s">
        <v>745</v>
      </c>
      <c r="AB15" s="10" t="s">
        <v>896</v>
      </c>
      <c r="AC15" s="44">
        <f>V35</f>
        <v>19.266900329070712</v>
      </c>
      <c r="AF15" s="10" t="s">
        <v>894</v>
      </c>
      <c r="AG15" s="11">
        <f>AC8</f>
        <v>0.38348903908536963</v>
      </c>
    </row>
    <row r="16" spans="1:33" x14ac:dyDescent="0.25">
      <c r="A16">
        <v>1900</v>
      </c>
      <c r="B16" t="s">
        <v>726</v>
      </c>
      <c r="C16">
        <v>0.14752792480368032</v>
      </c>
      <c r="D16">
        <v>0.10203062038391736</v>
      </c>
      <c r="E16">
        <v>0.11828782294796061</v>
      </c>
      <c r="F16">
        <v>4.5543815044968149E-2</v>
      </c>
      <c r="G16">
        <v>5.6810022815868645E-2</v>
      </c>
      <c r="H16">
        <v>0.16152773829105177</v>
      </c>
      <c r="I16">
        <v>0.35295596154344433</v>
      </c>
      <c r="J16">
        <v>0.4458882586119195</v>
      </c>
      <c r="K16">
        <v>0.93148327652713725</v>
      </c>
      <c r="L16">
        <v>1.2028500543197804</v>
      </c>
      <c r="M16">
        <v>0.94441977077908323</v>
      </c>
      <c r="N16">
        <v>1.6231400696120728</v>
      </c>
      <c r="O16">
        <v>1.0454731632465757</v>
      </c>
      <c r="P16">
        <v>1.3530353275806901</v>
      </c>
      <c r="Q16">
        <v>0.41946757514198368</v>
      </c>
      <c r="R16">
        <v>0.37959442808095351</v>
      </c>
      <c r="S16" s="43">
        <v>1.0182592151498389</v>
      </c>
      <c r="T16" s="44">
        <v>1.2228663136151359</v>
      </c>
      <c r="U16" s="44">
        <v>0.91225625295852053</v>
      </c>
      <c r="V16" s="44">
        <v>0.66241468871634279</v>
      </c>
    </row>
    <row r="17" spans="1:22" x14ac:dyDescent="0.25">
      <c r="A17">
        <v>2000</v>
      </c>
      <c r="B17" t="s">
        <v>727</v>
      </c>
      <c r="C17">
        <v>1.4320266987175656</v>
      </c>
      <c r="D17">
        <v>1.3900552319595745</v>
      </c>
      <c r="E17">
        <v>2.0849294797209188</v>
      </c>
      <c r="F17">
        <v>2.4717908746495758</v>
      </c>
      <c r="G17">
        <v>2.9963639603562378</v>
      </c>
      <c r="H17">
        <v>4.3124922093138611</v>
      </c>
      <c r="I17">
        <v>4.4313397877715532</v>
      </c>
      <c r="J17">
        <v>4.3816115521581738</v>
      </c>
      <c r="K17">
        <v>4.9221077466296173</v>
      </c>
      <c r="L17">
        <v>5.5973192489394643</v>
      </c>
      <c r="M17">
        <v>5.5274481366227297</v>
      </c>
      <c r="N17">
        <v>8.841830297722554</v>
      </c>
      <c r="O17">
        <v>10.785033146671049</v>
      </c>
      <c r="P17">
        <v>11.791951668711643</v>
      </c>
      <c r="Q17">
        <v>9.2673045389042308</v>
      </c>
      <c r="R17">
        <v>6.2577849810490527</v>
      </c>
      <c r="S17" s="43">
        <v>8.1617002255692022</v>
      </c>
      <c r="T17" s="44">
        <v>8.2750415107984026</v>
      </c>
      <c r="U17" s="44">
        <v>10.738834712882788</v>
      </c>
      <c r="V17" s="44">
        <v>6.487255520178735</v>
      </c>
    </row>
    <row r="18" spans="1:22" x14ac:dyDescent="0.25">
      <c r="A18">
        <v>2100</v>
      </c>
      <c r="B18" t="s">
        <v>728</v>
      </c>
      <c r="C18">
        <v>1.03775860545211</v>
      </c>
      <c r="D18">
        <v>0.73091866558567231</v>
      </c>
      <c r="E18">
        <v>1.3320229241557102</v>
      </c>
      <c r="F18">
        <v>1.7148334907013922</v>
      </c>
      <c r="G18">
        <v>2.0028317265300211</v>
      </c>
      <c r="H18">
        <v>3.2744949925737195</v>
      </c>
      <c r="I18">
        <v>3.3657344470990052</v>
      </c>
      <c r="J18">
        <v>3.3776397660619168</v>
      </c>
      <c r="K18">
        <v>3.9059198208040105</v>
      </c>
      <c r="L18">
        <v>4.7252392978943281</v>
      </c>
      <c r="M18">
        <v>4.5560227988945821</v>
      </c>
      <c r="N18">
        <v>7.6472180949879585</v>
      </c>
      <c r="O18">
        <v>8.8329139224278794</v>
      </c>
      <c r="P18">
        <v>10.130588096371373</v>
      </c>
      <c r="Q18">
        <v>7.3329786967374515</v>
      </c>
      <c r="R18">
        <v>3.9994813752202796</v>
      </c>
      <c r="S18" s="43">
        <v>4.9951163380479056</v>
      </c>
      <c r="T18" s="44">
        <v>5.7790230124730302</v>
      </c>
      <c r="U18" s="44">
        <v>8.6288186155557618</v>
      </c>
      <c r="V18" s="44">
        <v>4.8117930451252136</v>
      </c>
    </row>
    <row r="19" spans="1:22" x14ac:dyDescent="0.25">
      <c r="A19">
        <v>2110</v>
      </c>
      <c r="B19" t="s">
        <v>729</v>
      </c>
      <c r="C19">
        <v>0.86448762470340457</v>
      </c>
      <c r="D19">
        <v>0.6855038173398762</v>
      </c>
      <c r="E19">
        <v>1.2910685119968681</v>
      </c>
      <c r="F19">
        <v>1.6613642197797429</v>
      </c>
      <c r="G19">
        <v>1.9015154588389864</v>
      </c>
      <c r="H19">
        <v>3.1156319983710632</v>
      </c>
      <c r="I19">
        <v>3.1186936298037531</v>
      </c>
      <c r="J19">
        <v>3.2046138804995543</v>
      </c>
      <c r="K19">
        <v>3.7916916985893145</v>
      </c>
      <c r="L19">
        <v>4.6288786777711053</v>
      </c>
      <c r="M19">
        <v>4.285495526198674</v>
      </c>
      <c r="N19">
        <v>7.0519860796788691</v>
      </c>
      <c r="O19">
        <v>8.0904569362428358</v>
      </c>
      <c r="P19">
        <v>9.7548199468200565</v>
      </c>
      <c r="Q19">
        <v>7.1267354483409546</v>
      </c>
      <c r="R19">
        <v>3.868701663188701</v>
      </c>
      <c r="S19" s="43">
        <v>4.8090710082009984</v>
      </c>
      <c r="T19" s="44">
        <v>5.4387230243568476</v>
      </c>
      <c r="U19" s="44">
        <v>8.4540463870402203</v>
      </c>
      <c r="V19" s="44">
        <v>4.7249767520241726</v>
      </c>
    </row>
    <row r="20" spans="1:22" x14ac:dyDescent="0.25">
      <c r="A20">
        <v>2120</v>
      </c>
      <c r="B20" t="s">
        <v>730</v>
      </c>
      <c r="S20" s="43"/>
      <c r="T20" s="44"/>
      <c r="U20" s="44"/>
      <c r="V20" s="44"/>
    </row>
    <row r="21" spans="1:22" x14ac:dyDescent="0.25">
      <c r="A21">
        <v>2130</v>
      </c>
      <c r="B21" t="s">
        <v>731</v>
      </c>
      <c r="S21" s="43"/>
      <c r="T21" s="44"/>
      <c r="U21" s="44"/>
      <c r="V21" s="44"/>
    </row>
    <row r="22" spans="1:22" x14ac:dyDescent="0.25">
      <c r="A22">
        <v>2190</v>
      </c>
      <c r="B22" t="s">
        <v>732</v>
      </c>
      <c r="C22">
        <v>0.17327098074870537</v>
      </c>
      <c r="D22">
        <v>4.5414848245796141E-2</v>
      </c>
      <c r="E22">
        <v>4.0954412158842185E-2</v>
      </c>
      <c r="F22">
        <v>5.3469270921649423E-2</v>
      </c>
      <c r="G22">
        <v>0.1013162676910348</v>
      </c>
      <c r="H22">
        <v>0.15886299420265643</v>
      </c>
      <c r="I22">
        <v>0.24704081729525193</v>
      </c>
      <c r="J22">
        <v>0.17302588556236251</v>
      </c>
      <c r="K22">
        <v>0.11422812221469608</v>
      </c>
      <c r="L22">
        <v>9.6360620123222704E-2</v>
      </c>
      <c r="M22">
        <v>0.27052727269590826</v>
      </c>
      <c r="N22">
        <v>0.5952320153090892</v>
      </c>
      <c r="O22">
        <v>0.74245698618504408</v>
      </c>
      <c r="P22">
        <v>0.37576814955131627</v>
      </c>
      <c r="Q22">
        <v>0.20624324839649705</v>
      </c>
      <c r="R22">
        <v>0.1307797120315787</v>
      </c>
      <c r="S22" s="43">
        <v>0.18604532984690753</v>
      </c>
      <c r="T22" s="44">
        <v>0.34029998811618267</v>
      </c>
      <c r="U22" s="44">
        <v>0.17477222851554128</v>
      </c>
      <c r="V22" s="44">
        <v>8.6816293101041289E-2</v>
      </c>
    </row>
    <row r="23" spans="1:22" x14ac:dyDescent="0.25">
      <c r="A23">
        <v>2200</v>
      </c>
      <c r="B23" t="s">
        <v>733</v>
      </c>
      <c r="C23">
        <v>0.39426809326545559</v>
      </c>
      <c r="D23">
        <v>0.65913656637390206</v>
      </c>
      <c r="E23">
        <v>0.7529065555652088</v>
      </c>
      <c r="F23">
        <v>0.75695738394818357</v>
      </c>
      <c r="G23">
        <v>0.99353223382621692</v>
      </c>
      <c r="H23">
        <v>1.0379972167401414</v>
      </c>
      <c r="I23">
        <v>1.0656053406725483</v>
      </c>
      <c r="J23">
        <v>1.0039717860962569</v>
      </c>
      <c r="K23">
        <v>1.016187925825607</v>
      </c>
      <c r="L23">
        <v>0.87207995104513625</v>
      </c>
      <c r="M23">
        <v>0.97142533772814776</v>
      </c>
      <c r="N23">
        <v>1.1946122027345949</v>
      </c>
      <c r="O23">
        <v>1.9521192242431691</v>
      </c>
      <c r="P23">
        <v>1.6613635723402713</v>
      </c>
      <c r="Q23">
        <v>1.9343258421667791</v>
      </c>
      <c r="R23">
        <v>2.2583036058287727</v>
      </c>
      <c r="S23" s="43">
        <v>3.1665838875212962</v>
      </c>
      <c r="T23" s="44">
        <v>2.4960184983253719</v>
      </c>
      <c r="U23" s="44">
        <v>2.1100160973270254</v>
      </c>
      <c r="V23" s="44">
        <v>1.6754624750535214</v>
      </c>
    </row>
    <row r="24" spans="1:22" x14ac:dyDescent="0.25">
      <c r="A24">
        <v>2300</v>
      </c>
      <c r="B24" t="s">
        <v>734</v>
      </c>
      <c r="S24" s="43"/>
      <c r="T24" s="44"/>
      <c r="U24" s="44"/>
      <c r="V24" s="44"/>
    </row>
    <row r="25" spans="1:22" x14ac:dyDescent="0.25">
      <c r="A25">
        <v>2400</v>
      </c>
      <c r="B25" t="s">
        <v>735</v>
      </c>
      <c r="C25">
        <v>0</v>
      </c>
      <c r="D25">
        <v>0</v>
      </c>
      <c r="E25">
        <v>0</v>
      </c>
      <c r="F25">
        <v>0</v>
      </c>
      <c r="G25">
        <v>0</v>
      </c>
      <c r="H25">
        <v>0</v>
      </c>
      <c r="I25">
        <v>0</v>
      </c>
      <c r="J25">
        <v>0</v>
      </c>
      <c r="K25">
        <v>0</v>
      </c>
      <c r="L25">
        <v>0</v>
      </c>
      <c r="M25">
        <v>0</v>
      </c>
      <c r="N25">
        <v>0</v>
      </c>
      <c r="O25">
        <v>0</v>
      </c>
      <c r="P25">
        <v>0</v>
      </c>
      <c r="Q25">
        <v>0</v>
      </c>
      <c r="R25">
        <v>0</v>
      </c>
      <c r="S25" s="43">
        <v>0</v>
      </c>
      <c r="T25" s="44">
        <v>0</v>
      </c>
      <c r="U25" s="44">
        <v>0</v>
      </c>
      <c r="V25" s="44">
        <v>0</v>
      </c>
    </row>
    <row r="26" spans="1:22" x14ac:dyDescent="0.25">
      <c r="A26">
        <v>2900</v>
      </c>
      <c r="B26" t="s">
        <v>736</v>
      </c>
      <c r="C26">
        <v>0</v>
      </c>
      <c r="D26">
        <v>0</v>
      </c>
      <c r="E26">
        <v>0</v>
      </c>
      <c r="F26">
        <v>0</v>
      </c>
      <c r="G26">
        <v>0</v>
      </c>
      <c r="H26">
        <v>0</v>
      </c>
      <c r="I26">
        <v>0</v>
      </c>
      <c r="J26">
        <v>0</v>
      </c>
      <c r="K26">
        <v>0</v>
      </c>
      <c r="L26">
        <v>0</v>
      </c>
      <c r="M26">
        <v>0</v>
      </c>
      <c r="N26">
        <v>0</v>
      </c>
      <c r="O26">
        <v>0</v>
      </c>
      <c r="P26">
        <v>0</v>
      </c>
      <c r="Q26">
        <v>0</v>
      </c>
      <c r="R26">
        <v>0</v>
      </c>
      <c r="S26" s="43">
        <v>0</v>
      </c>
      <c r="T26" s="44">
        <v>0</v>
      </c>
      <c r="U26" s="44">
        <v>0</v>
      </c>
      <c r="V26" s="44">
        <v>0</v>
      </c>
    </row>
    <row r="27" spans="1:22" x14ac:dyDescent="0.25">
      <c r="A27">
        <v>3000</v>
      </c>
      <c r="B27" t="s">
        <v>737</v>
      </c>
      <c r="C27">
        <v>133.51231723090476</v>
      </c>
      <c r="D27">
        <v>149.06124775049514</v>
      </c>
      <c r="E27">
        <v>136.69529309322539</v>
      </c>
      <c r="F27">
        <v>141.47863572691568</v>
      </c>
      <c r="G27">
        <v>136.17427713498884</v>
      </c>
      <c r="H27">
        <v>145.60179133808319</v>
      </c>
      <c r="I27">
        <v>145.17013608838005</v>
      </c>
      <c r="J27">
        <v>153.27801243944381</v>
      </c>
      <c r="K27">
        <v>190.19489501316087</v>
      </c>
      <c r="L27">
        <v>200.6167473189106</v>
      </c>
      <c r="M27">
        <v>214.9441492867806</v>
      </c>
      <c r="N27">
        <v>238.64555379539249</v>
      </c>
      <c r="O27">
        <v>241.00018676636074</v>
      </c>
      <c r="P27">
        <v>249.0583393972671</v>
      </c>
      <c r="Q27">
        <v>244.35193451224617</v>
      </c>
      <c r="R27">
        <v>284.83477226708004</v>
      </c>
      <c r="S27" s="43">
        <v>300.44419350482178</v>
      </c>
      <c r="T27" s="44">
        <v>281.24519211904237</v>
      </c>
      <c r="U27" s="44">
        <v>319.39592055434406</v>
      </c>
      <c r="V27" s="44">
        <v>315.61363754643162</v>
      </c>
    </row>
    <row r="28" spans="1:22" x14ac:dyDescent="0.25">
      <c r="A28">
        <v>3100</v>
      </c>
      <c r="B28" t="s">
        <v>738</v>
      </c>
      <c r="C28">
        <v>0</v>
      </c>
      <c r="D28">
        <v>0</v>
      </c>
      <c r="E28">
        <v>0</v>
      </c>
      <c r="F28">
        <v>0</v>
      </c>
      <c r="G28">
        <v>0</v>
      </c>
      <c r="H28">
        <v>0</v>
      </c>
      <c r="I28">
        <v>0</v>
      </c>
      <c r="J28">
        <v>0</v>
      </c>
      <c r="K28">
        <v>0</v>
      </c>
      <c r="L28">
        <v>0</v>
      </c>
      <c r="M28">
        <v>0</v>
      </c>
      <c r="N28">
        <v>0</v>
      </c>
      <c r="O28">
        <v>0</v>
      </c>
      <c r="P28">
        <v>0</v>
      </c>
      <c r="Q28">
        <v>0</v>
      </c>
      <c r="R28">
        <v>0</v>
      </c>
      <c r="S28" s="43">
        <v>0</v>
      </c>
      <c r="T28" s="44">
        <v>0</v>
      </c>
      <c r="U28" s="44">
        <v>0</v>
      </c>
      <c r="V28" s="44">
        <v>0</v>
      </c>
    </row>
    <row r="29" spans="1:22" x14ac:dyDescent="0.25">
      <c r="A29">
        <v>3200</v>
      </c>
      <c r="B29" t="s">
        <v>739</v>
      </c>
      <c r="S29" s="43"/>
      <c r="T29" s="44"/>
      <c r="U29" s="44"/>
      <c r="V29" s="44"/>
    </row>
    <row r="30" spans="1:22" x14ac:dyDescent="0.25">
      <c r="A30">
        <v>3900</v>
      </c>
      <c r="B30" t="s">
        <v>740</v>
      </c>
      <c r="C30">
        <v>133.51231723090476</v>
      </c>
      <c r="D30">
        <v>149.06124775049514</v>
      </c>
      <c r="E30">
        <v>136.69529309322539</v>
      </c>
      <c r="F30">
        <v>141.47863572691568</v>
      </c>
      <c r="G30">
        <v>136.17427713498884</v>
      </c>
      <c r="H30">
        <v>145.60179133808319</v>
      </c>
      <c r="I30">
        <v>145.17013608838005</v>
      </c>
      <c r="J30">
        <v>153.27801243944381</v>
      </c>
      <c r="K30">
        <v>190.19489501316087</v>
      </c>
      <c r="L30">
        <v>200.6167473189106</v>
      </c>
      <c r="M30">
        <v>214.9441492867806</v>
      </c>
      <c r="N30">
        <v>238.64555379539249</v>
      </c>
      <c r="O30">
        <v>241.00018676636074</v>
      </c>
      <c r="P30">
        <v>249.0583393972671</v>
      </c>
      <c r="Q30">
        <v>244.35193451224617</v>
      </c>
      <c r="R30">
        <v>284.83477226708004</v>
      </c>
      <c r="S30" s="43">
        <v>300.44419350482178</v>
      </c>
      <c r="T30" s="44">
        <v>281.24519211904237</v>
      </c>
      <c r="U30" s="44">
        <v>319.39592055434406</v>
      </c>
      <c r="V30" s="44">
        <v>315.61363754643162</v>
      </c>
    </row>
    <row r="31" spans="1:22" x14ac:dyDescent="0.25">
      <c r="A31">
        <v>4000</v>
      </c>
      <c r="B31" t="s">
        <v>741</v>
      </c>
      <c r="C31">
        <v>8.912727536003489</v>
      </c>
      <c r="D31">
        <v>9.6985205931034049</v>
      </c>
      <c r="E31">
        <v>10.222607258644775</v>
      </c>
      <c r="F31">
        <v>20.489219052772732</v>
      </c>
      <c r="G31">
        <v>20.277415188354826</v>
      </c>
      <c r="H31">
        <v>18.840407040950726</v>
      </c>
      <c r="I31">
        <v>20.434710496089025</v>
      </c>
      <c r="J31">
        <v>22.730471336766207</v>
      </c>
      <c r="K31">
        <v>21.149314325357913</v>
      </c>
      <c r="L31">
        <v>48.953016084802258</v>
      </c>
      <c r="M31">
        <v>53.468469625486208</v>
      </c>
      <c r="N31">
        <v>55.257975501531803</v>
      </c>
      <c r="O31">
        <v>8.7980875282073772</v>
      </c>
      <c r="P31">
        <v>29.400424923404415</v>
      </c>
      <c r="Q31">
        <v>28.367850005674036</v>
      </c>
      <c r="R31">
        <v>23.904130646215176</v>
      </c>
      <c r="S31" s="43">
        <v>29.283156017322288</v>
      </c>
      <c r="T31" s="44">
        <v>29.902373950435091</v>
      </c>
      <c r="U31" s="44">
        <v>32.016922491792272</v>
      </c>
      <c r="V31" s="44">
        <v>34.136240232673529</v>
      </c>
    </row>
    <row r="32" spans="1:22" x14ac:dyDescent="0.25">
      <c r="A32">
        <v>4100</v>
      </c>
      <c r="B32" t="s">
        <v>742</v>
      </c>
      <c r="C32">
        <v>6.4566123900741506</v>
      </c>
      <c r="D32">
        <v>7.2412088265903476</v>
      </c>
      <c r="E32">
        <v>7.6902663062638226</v>
      </c>
      <c r="F32">
        <v>6.7524728316609286</v>
      </c>
      <c r="G32">
        <v>6.7892943638701304</v>
      </c>
      <c r="H32">
        <v>6.5677153232742711</v>
      </c>
      <c r="I32">
        <v>13.979741440349652</v>
      </c>
      <c r="J32">
        <v>16.489243640151294</v>
      </c>
      <c r="K32">
        <v>14.391808543765512</v>
      </c>
      <c r="L32">
        <v>3.898301277633248</v>
      </c>
      <c r="M32">
        <v>4.3428151139370748</v>
      </c>
      <c r="N32">
        <v>4.8879315730174504</v>
      </c>
      <c r="O32">
        <v>7.5605704183632723</v>
      </c>
      <c r="P32">
        <v>10.192848505889311</v>
      </c>
      <c r="Q32">
        <v>10.428835714605954</v>
      </c>
      <c r="R32">
        <v>10.564813091167039</v>
      </c>
      <c r="S32" s="43">
        <v>10.412305748740156</v>
      </c>
      <c r="T32" s="44">
        <v>10.602842473978958</v>
      </c>
      <c r="U32" s="44">
        <v>11.360401396156904</v>
      </c>
      <c r="V32" s="44">
        <v>12.604217300836455</v>
      </c>
    </row>
    <row r="33" spans="1:22" x14ac:dyDescent="0.25">
      <c r="A33">
        <v>4200</v>
      </c>
      <c r="B33" t="s">
        <v>743</v>
      </c>
      <c r="C33">
        <v>2.4561151459293389</v>
      </c>
      <c r="D33">
        <v>2.4573117665130568</v>
      </c>
      <c r="E33">
        <v>2.5323409523809519</v>
      </c>
      <c r="F33">
        <v>13.736746221111805</v>
      </c>
      <c r="G33">
        <v>13.488120824484696</v>
      </c>
      <c r="H33">
        <v>12.272691717676455</v>
      </c>
      <c r="I33">
        <v>6.4549690557393733</v>
      </c>
      <c r="J33">
        <v>6.2412276966149145</v>
      </c>
      <c r="K33">
        <v>6.7575057815923998</v>
      </c>
      <c r="L33">
        <v>45.054714807169006</v>
      </c>
      <c r="M33">
        <v>49.125654511549129</v>
      </c>
      <c r="N33">
        <v>50.370043928514349</v>
      </c>
      <c r="O33">
        <v>1.2375171098441053</v>
      </c>
      <c r="P33">
        <v>19.207576417515106</v>
      </c>
      <c r="Q33">
        <v>17.93901429106808</v>
      </c>
      <c r="R33">
        <v>13.339317555048137</v>
      </c>
      <c r="S33" s="43">
        <v>18.870850268582132</v>
      </c>
      <c r="T33" s="44">
        <v>19.299531476456131</v>
      </c>
      <c r="U33" s="44">
        <v>20.65652109563537</v>
      </c>
      <c r="V33" s="44">
        <v>21.532022931837073</v>
      </c>
    </row>
    <row r="34" spans="1:22" x14ac:dyDescent="0.25">
      <c r="A34">
        <v>5000</v>
      </c>
      <c r="B34" t="s">
        <v>744</v>
      </c>
      <c r="C34">
        <v>28.507453697281814</v>
      </c>
      <c r="D34">
        <v>25.228530157736376</v>
      </c>
      <c r="E34">
        <v>32.515084180565978</v>
      </c>
      <c r="F34">
        <v>29.326194323038138</v>
      </c>
      <c r="G34">
        <v>35.786507962470715</v>
      </c>
      <c r="H34">
        <v>29.336858833371132</v>
      </c>
      <c r="I34">
        <v>33.097202993610026</v>
      </c>
      <c r="J34">
        <v>50.818504995597209</v>
      </c>
      <c r="K34">
        <v>51.361487040234792</v>
      </c>
      <c r="L34">
        <v>59.891257842005757</v>
      </c>
      <c r="M34">
        <v>55.882628920997632</v>
      </c>
      <c r="N34">
        <v>63.765398047787805</v>
      </c>
      <c r="O34">
        <v>51.131879113488985</v>
      </c>
      <c r="P34">
        <v>71.470727034565357</v>
      </c>
      <c r="Q34">
        <v>80.455582236038993</v>
      </c>
      <c r="R34">
        <v>55.039915681103381</v>
      </c>
      <c r="S34" s="43">
        <v>75.393687421123204</v>
      </c>
      <c r="T34" s="44">
        <v>65.033688529913888</v>
      </c>
      <c r="U34" s="44">
        <v>65.47670537111938</v>
      </c>
      <c r="V34" s="44">
        <v>70.583826224944588</v>
      </c>
    </row>
    <row r="35" spans="1:22" x14ac:dyDescent="0.25">
      <c r="A35">
        <v>6000</v>
      </c>
      <c r="B35" t="s">
        <v>745</v>
      </c>
      <c r="C35">
        <v>5.7406559104990116</v>
      </c>
      <c r="D35">
        <v>5.5144868715709334</v>
      </c>
      <c r="E35">
        <v>5.1804661105512633</v>
      </c>
      <c r="F35">
        <v>5.6801871936444055</v>
      </c>
      <c r="G35">
        <v>8.4796297321091672</v>
      </c>
      <c r="H35">
        <v>8.2310849788286582</v>
      </c>
      <c r="I35">
        <v>10.534337129261965</v>
      </c>
      <c r="J35">
        <v>11.013306890179296</v>
      </c>
      <c r="K35">
        <v>12.000800790295177</v>
      </c>
      <c r="L35">
        <v>10.552388980938909</v>
      </c>
      <c r="M35">
        <v>8.9324155889748571</v>
      </c>
      <c r="N35">
        <v>10.245543051790575</v>
      </c>
      <c r="O35">
        <v>14.02181106443634</v>
      </c>
      <c r="P35">
        <v>16.634743311207799</v>
      </c>
      <c r="Q35">
        <v>16.563913694294222</v>
      </c>
      <c r="R35">
        <v>16.635861888015175</v>
      </c>
      <c r="S35" s="43">
        <v>15.948841416593302</v>
      </c>
      <c r="T35" s="44">
        <v>15.479602635461102</v>
      </c>
      <c r="U35" s="44">
        <v>17.380251510301125</v>
      </c>
      <c r="V35" s="44">
        <v>19.266900329070712</v>
      </c>
    </row>
    <row r="36" spans="1:22" x14ac:dyDescent="0.25">
      <c r="A36">
        <v>6100</v>
      </c>
      <c r="B36" t="s">
        <v>746</v>
      </c>
      <c r="C36">
        <v>5.7406559104990116</v>
      </c>
      <c r="D36">
        <v>5.5144868715709334</v>
      </c>
      <c r="E36">
        <v>5.1804661105512633</v>
      </c>
      <c r="F36">
        <v>5.6801871936444055</v>
      </c>
      <c r="G36">
        <v>8.4796297321091672</v>
      </c>
      <c r="H36">
        <v>8.2310849788286582</v>
      </c>
      <c r="I36">
        <v>10.534337129261965</v>
      </c>
      <c r="J36">
        <v>11.013306890179296</v>
      </c>
      <c r="K36">
        <v>12.000800790295177</v>
      </c>
      <c r="L36">
        <v>10.552388980938909</v>
      </c>
      <c r="M36">
        <v>8.9324155889748571</v>
      </c>
      <c r="N36">
        <v>10.245543051790575</v>
      </c>
      <c r="O36">
        <v>14.02181106443634</v>
      </c>
      <c r="P36">
        <v>16.634743311207799</v>
      </c>
      <c r="Q36">
        <v>16.563913694294222</v>
      </c>
      <c r="R36">
        <v>16.635861888015175</v>
      </c>
      <c r="S36" s="43">
        <v>15.948841416593302</v>
      </c>
      <c r="T36" s="44">
        <v>15.479602635461102</v>
      </c>
      <c r="U36" s="44">
        <v>17.380251510301125</v>
      </c>
      <c r="V36" s="44">
        <v>19.266900329070712</v>
      </c>
    </row>
    <row r="37" spans="1:22" x14ac:dyDescent="0.25">
      <c r="A37">
        <v>6200</v>
      </c>
      <c r="B37" t="s">
        <v>747</v>
      </c>
      <c r="S37" s="43"/>
      <c r="T37" s="44"/>
      <c r="U37" s="44"/>
      <c r="V37" s="44"/>
    </row>
    <row r="38" spans="1:22" x14ac:dyDescent="0.25">
      <c r="A38">
        <v>6300</v>
      </c>
      <c r="B38" t="s">
        <v>748</v>
      </c>
      <c r="S38" s="43"/>
      <c r="T38" s="44"/>
      <c r="U38" s="44"/>
      <c r="V38" s="44"/>
    </row>
    <row r="39" spans="1:22" x14ac:dyDescent="0.25">
      <c r="A39">
        <v>6400</v>
      </c>
      <c r="B39" t="s">
        <v>749</v>
      </c>
      <c r="S39" s="43"/>
      <c r="T39" s="44"/>
      <c r="U39" s="44"/>
      <c r="V39" s="44"/>
    </row>
    <row r="40" spans="1:22" x14ac:dyDescent="0.25">
      <c r="A40">
        <v>6500</v>
      </c>
      <c r="B40" t="s">
        <v>750</v>
      </c>
      <c r="S40" s="43"/>
      <c r="T40" s="44"/>
      <c r="U40" s="44"/>
      <c r="V40" s="44"/>
    </row>
    <row r="41" spans="1:22" x14ac:dyDescent="0.25">
      <c r="A41">
        <v>7000</v>
      </c>
      <c r="B41" t="s">
        <v>751</v>
      </c>
      <c r="S41" s="43"/>
      <c r="T41" s="44"/>
      <c r="U41" s="44"/>
      <c r="V41" s="44"/>
    </row>
    <row r="42" spans="1:22" x14ac:dyDescent="0.25">
      <c r="A42">
        <v>8000</v>
      </c>
      <c r="B42" t="s">
        <v>752</v>
      </c>
      <c r="S42" s="43"/>
      <c r="T42" s="44"/>
      <c r="U42" s="44"/>
      <c r="V42" s="44"/>
    </row>
    <row r="43" spans="1:22" x14ac:dyDescent="0.25">
      <c r="A43">
        <v>9000</v>
      </c>
      <c r="B43" t="s">
        <v>753</v>
      </c>
      <c r="C43">
        <v>1.4494082095522465</v>
      </c>
      <c r="D43">
        <v>1.1331067843297999</v>
      </c>
      <c r="E43">
        <v>1.7019937366478564</v>
      </c>
      <c r="F43">
        <v>1.9921707018925148</v>
      </c>
      <c r="G43">
        <v>1.6027457910950818</v>
      </c>
      <c r="H43">
        <v>1.328055806227715</v>
      </c>
      <c r="I43">
        <v>1.3206553552873317</v>
      </c>
      <c r="J43">
        <v>1.4781020866040451</v>
      </c>
      <c r="K43">
        <v>1.7572857308163528</v>
      </c>
      <c r="L43">
        <v>2.2803699145269993</v>
      </c>
      <c r="M43">
        <v>2.4935016280693283</v>
      </c>
      <c r="N43">
        <v>2.7008433720871476</v>
      </c>
      <c r="O43">
        <v>2.8452373059556422</v>
      </c>
      <c r="P43">
        <v>2.6495052981187683</v>
      </c>
      <c r="Q43">
        <v>2.8947953100740338</v>
      </c>
      <c r="R43">
        <v>3.498031034048565</v>
      </c>
      <c r="S43" s="43">
        <v>3.2875945010386962</v>
      </c>
      <c r="T43" s="44">
        <v>3.7578850951276932</v>
      </c>
      <c r="U43" s="44">
        <v>4.0855214993486646</v>
      </c>
      <c r="V43" s="44">
        <v>3.3689615178991796</v>
      </c>
    </row>
    <row r="44" spans="1:22" x14ac:dyDescent="0.25">
      <c r="A44">
        <v>10000</v>
      </c>
      <c r="B44" t="s">
        <v>754</v>
      </c>
      <c r="C44">
        <v>256.48076746401085</v>
      </c>
      <c r="D44">
        <v>268.05995923652989</v>
      </c>
      <c r="E44">
        <v>263.41256454017656</v>
      </c>
      <c r="F44">
        <v>276.75332659424606</v>
      </c>
      <c r="G44">
        <v>279.71081330715441</v>
      </c>
      <c r="H44">
        <v>277.99856802519645</v>
      </c>
      <c r="I44">
        <v>278.46057811796254</v>
      </c>
      <c r="J44">
        <v>303.76914927400151</v>
      </c>
      <c r="K44">
        <v>421.08583694677435</v>
      </c>
      <c r="L44">
        <v>428.94125225193937</v>
      </c>
      <c r="M44">
        <v>412.86185774915731</v>
      </c>
      <c r="N44">
        <v>470.67334591771868</v>
      </c>
      <c r="O44">
        <v>434.39353333804871</v>
      </c>
      <c r="P44">
        <v>506.43041718768819</v>
      </c>
      <c r="Q44">
        <v>484.06358354352443</v>
      </c>
      <c r="R44">
        <v>500.00767529873519</v>
      </c>
      <c r="S44" s="43">
        <v>540.43520960977207</v>
      </c>
      <c r="T44" s="44">
        <v>505.6385111749513</v>
      </c>
      <c r="U44" s="44">
        <v>564.71189870438116</v>
      </c>
      <c r="V44" s="44">
        <v>542.94401573841208</v>
      </c>
    </row>
    <row r="45" spans="1:22" x14ac:dyDescent="0.25">
      <c r="A45">
        <v>11000</v>
      </c>
      <c r="B45" t="s">
        <v>755</v>
      </c>
      <c r="C45">
        <v>111.43456335930408</v>
      </c>
      <c r="D45">
        <v>114.25667460373761</v>
      </c>
      <c r="E45">
        <v>130.35709385390774</v>
      </c>
      <c r="F45">
        <v>120.0449826250419</v>
      </c>
      <c r="G45">
        <v>119.56268048379742</v>
      </c>
      <c r="H45">
        <v>120.11209939370795</v>
      </c>
      <c r="I45">
        <v>124.20043058773321</v>
      </c>
      <c r="J45">
        <v>129.72227055461906</v>
      </c>
      <c r="K45">
        <v>132.05527106421957</v>
      </c>
      <c r="L45">
        <v>137.8123602031387</v>
      </c>
      <c r="M45">
        <v>133.83826493498822</v>
      </c>
      <c r="N45">
        <v>143.28640856104508</v>
      </c>
      <c r="O45">
        <v>144.68749602075025</v>
      </c>
      <c r="P45">
        <v>159.63496109816219</v>
      </c>
      <c r="Q45">
        <v>153.19484097535164</v>
      </c>
      <c r="R45">
        <v>154.62538656347115</v>
      </c>
      <c r="S45" s="43">
        <v>158.7549705826641</v>
      </c>
      <c r="T45" s="44">
        <v>162.55674952149997</v>
      </c>
      <c r="U45" s="44">
        <v>171.51759802504216</v>
      </c>
      <c r="V45" s="44">
        <v>168.57144634747769</v>
      </c>
    </row>
    <row r="46" spans="1:22" x14ac:dyDescent="0.25">
      <c r="A46">
        <v>11100</v>
      </c>
      <c r="B46" t="s">
        <v>756</v>
      </c>
      <c r="C46">
        <v>75.386197808844898</v>
      </c>
      <c r="D46">
        <v>75.117187524911458</v>
      </c>
      <c r="E46">
        <v>86.001456616839022</v>
      </c>
      <c r="F46">
        <v>79.213383616802432</v>
      </c>
      <c r="G46">
        <v>76.902410562753516</v>
      </c>
      <c r="H46">
        <v>75.367778923685762</v>
      </c>
      <c r="I46">
        <v>77.05366966374379</v>
      </c>
      <c r="J46">
        <v>80.216622042028774</v>
      </c>
      <c r="K46">
        <v>78.213563355200193</v>
      </c>
      <c r="L46">
        <v>83.796307726401338</v>
      </c>
      <c r="M46">
        <v>80.662071956289765</v>
      </c>
      <c r="N46">
        <v>86.932234088832629</v>
      </c>
      <c r="O46">
        <v>91.461247581902711</v>
      </c>
      <c r="P46">
        <v>98.479199558171402</v>
      </c>
      <c r="Q46">
        <v>102.33631949693756</v>
      </c>
      <c r="R46">
        <v>107.56170876757635</v>
      </c>
      <c r="S46" s="43">
        <v>110.06251212738032</v>
      </c>
      <c r="T46" s="44">
        <v>113.98018139945107</v>
      </c>
      <c r="U46" s="44">
        <v>115.08278184446529</v>
      </c>
      <c r="V46" s="44">
        <v>111.17718939518444</v>
      </c>
    </row>
    <row r="47" spans="1:22" x14ac:dyDescent="0.25">
      <c r="A47">
        <v>11200</v>
      </c>
      <c r="B47" t="s">
        <v>757</v>
      </c>
      <c r="C47">
        <v>11.802531149683308</v>
      </c>
      <c r="D47">
        <v>13.071735990908108</v>
      </c>
      <c r="E47">
        <v>16.95079762591698</v>
      </c>
      <c r="F47">
        <v>12.180062235840927</v>
      </c>
      <c r="G47">
        <v>10.520576597897309</v>
      </c>
      <c r="H47">
        <v>11.765518141332809</v>
      </c>
      <c r="I47">
        <v>12.997928493457</v>
      </c>
      <c r="J47">
        <v>12.801670570771824</v>
      </c>
      <c r="K47">
        <v>17.246516520788465</v>
      </c>
      <c r="L47">
        <v>12.946458104574525</v>
      </c>
      <c r="M47">
        <v>13.189332009013244</v>
      </c>
      <c r="N47">
        <v>18.328606502235868</v>
      </c>
      <c r="O47">
        <v>10.008718000682173</v>
      </c>
      <c r="P47">
        <v>21.904137050474681</v>
      </c>
      <c r="Q47">
        <v>13.917504239470501</v>
      </c>
      <c r="R47">
        <v>12.6973595774495</v>
      </c>
      <c r="S47" s="43">
        <v>14.143060734553766</v>
      </c>
      <c r="T47" s="44">
        <v>13.389487854438903</v>
      </c>
      <c r="U47" s="44">
        <v>19.757569226699818</v>
      </c>
      <c r="V47" s="44">
        <v>18.811619363301304</v>
      </c>
    </row>
    <row r="48" spans="1:22" x14ac:dyDescent="0.25">
      <c r="A48">
        <v>11300</v>
      </c>
      <c r="B48" t="s">
        <v>758</v>
      </c>
      <c r="C48">
        <v>13.367676218570644</v>
      </c>
      <c r="D48">
        <v>14.664903645841475</v>
      </c>
      <c r="E48">
        <v>15.468343392604188</v>
      </c>
      <c r="F48">
        <v>15.505487331842508</v>
      </c>
      <c r="G48">
        <v>17.264046934905078</v>
      </c>
      <c r="H48">
        <v>16.9598504148336</v>
      </c>
      <c r="I48">
        <v>16.920282961905485</v>
      </c>
      <c r="J48">
        <v>17.308811703638888</v>
      </c>
      <c r="K48">
        <v>17.582158121762092</v>
      </c>
      <c r="L48">
        <v>20.246408611313875</v>
      </c>
      <c r="M48">
        <v>19.406955561064439</v>
      </c>
      <c r="N48">
        <v>16.335167230656619</v>
      </c>
      <c r="O48">
        <v>17.260768660658417</v>
      </c>
      <c r="P48">
        <v>16.762812859396394</v>
      </c>
      <c r="Q48">
        <v>15.292006272870042</v>
      </c>
      <c r="R48">
        <v>14.471445281104229</v>
      </c>
      <c r="S48" s="43">
        <v>14.806275489374331</v>
      </c>
      <c r="T48" s="44">
        <v>14.570598882967671</v>
      </c>
      <c r="U48" s="44">
        <v>15.264133264006119</v>
      </c>
      <c r="V48" s="44">
        <v>15.989442637320888</v>
      </c>
    </row>
    <row r="49" spans="1:22" x14ac:dyDescent="0.25">
      <c r="A49">
        <v>11400</v>
      </c>
      <c r="B49" t="s">
        <v>759</v>
      </c>
      <c r="C49">
        <v>3.2436732169186051</v>
      </c>
      <c r="D49">
        <v>3.4460776125409831</v>
      </c>
      <c r="E49">
        <v>3.1347265615097419</v>
      </c>
      <c r="F49">
        <v>3.1627999657803589</v>
      </c>
      <c r="G49">
        <v>3.8216365229398477</v>
      </c>
      <c r="H49">
        <v>3.4913667801780264</v>
      </c>
      <c r="I49">
        <v>4.0877004880379912</v>
      </c>
      <c r="J49">
        <v>5.502073508004349</v>
      </c>
      <c r="K49">
        <v>4.9279769721997688</v>
      </c>
      <c r="L49">
        <v>5.6045304165937537</v>
      </c>
      <c r="M49">
        <v>5.2084086911962526</v>
      </c>
      <c r="N49">
        <v>6.493321051574612</v>
      </c>
      <c r="O49">
        <v>7.2673255824001117</v>
      </c>
      <c r="P49">
        <v>6.8046550494161018</v>
      </c>
      <c r="Q49">
        <v>6.1377523268329446</v>
      </c>
      <c r="R49">
        <v>6.1401339086017099</v>
      </c>
      <c r="S49" s="43">
        <v>6.2542345780229667</v>
      </c>
      <c r="T49" s="44">
        <v>6.927522379341565</v>
      </c>
      <c r="U49" s="44">
        <v>7.8254622834491379</v>
      </c>
      <c r="V49" s="44">
        <v>8.3689499615324472</v>
      </c>
    </row>
    <row r="50" spans="1:22" x14ac:dyDescent="0.25">
      <c r="A50">
        <v>11500</v>
      </c>
      <c r="B50" t="s">
        <v>760</v>
      </c>
      <c r="C50">
        <v>0</v>
      </c>
      <c r="D50">
        <v>0</v>
      </c>
      <c r="E50">
        <v>0.3795769270946342</v>
      </c>
      <c r="F50">
        <v>0.41551524517980315</v>
      </c>
      <c r="G50">
        <v>0.10715686847803194</v>
      </c>
      <c r="H50">
        <v>0.10191385055525516</v>
      </c>
      <c r="I50">
        <v>6.5122447763442351E-2</v>
      </c>
      <c r="J50">
        <v>6.6535468134867506E-2</v>
      </c>
      <c r="K50">
        <v>0.10377898214566444</v>
      </c>
      <c r="L50">
        <v>1.2974427750988907E-3</v>
      </c>
      <c r="M50">
        <v>0.10592999824062747</v>
      </c>
      <c r="N50">
        <v>0.21675367018855421</v>
      </c>
      <c r="O50">
        <v>2.8837515985769295</v>
      </c>
      <c r="P50">
        <v>0.16796238723574911</v>
      </c>
      <c r="Q50">
        <v>9.4060069722120151E-2</v>
      </c>
      <c r="R50">
        <v>5.7107785420531805E-2</v>
      </c>
      <c r="S50" s="43">
        <v>6.6994136722199171E-2</v>
      </c>
      <c r="T50" s="44">
        <v>5.99351703839908E-2</v>
      </c>
      <c r="U50" s="44">
        <v>4.8933285116031663E-2</v>
      </c>
      <c r="V50" s="44">
        <v>0.38348903908536963</v>
      </c>
    </row>
    <row r="51" spans="1:22" x14ac:dyDescent="0.25">
      <c r="A51">
        <v>11900</v>
      </c>
      <c r="B51" t="s">
        <v>761</v>
      </c>
      <c r="C51">
        <v>7.6344849652866271</v>
      </c>
      <c r="D51">
        <v>7.9567698295355793</v>
      </c>
      <c r="E51">
        <v>8.4221927299431911</v>
      </c>
      <c r="F51">
        <v>9.5677342295958692</v>
      </c>
      <c r="G51">
        <v>10.946852996823633</v>
      </c>
      <c r="H51">
        <v>12.425671283122519</v>
      </c>
      <c r="I51">
        <v>13.075726532825497</v>
      </c>
      <c r="J51">
        <v>13.826557262040343</v>
      </c>
      <c r="K51">
        <v>13.981277112123385</v>
      </c>
      <c r="L51">
        <v>15.217357901480117</v>
      </c>
      <c r="M51">
        <v>15.265566719183886</v>
      </c>
      <c r="N51">
        <v>14.980326017556798</v>
      </c>
      <c r="O51">
        <v>15.805684596529902</v>
      </c>
      <c r="P51">
        <v>15.516194193467838</v>
      </c>
      <c r="Q51">
        <v>15.417198569518446</v>
      </c>
      <c r="R51">
        <v>13.697631243318826</v>
      </c>
      <c r="S51" s="43">
        <v>13.421893516610515</v>
      </c>
      <c r="T51" s="44">
        <v>13.629023834916781</v>
      </c>
      <c r="U51" s="44">
        <v>13.538718121305791</v>
      </c>
      <c r="V51" s="44">
        <v>13.840755951053273</v>
      </c>
    </row>
    <row r="52" spans="1:22" x14ac:dyDescent="0.25">
      <c r="A52">
        <v>12000</v>
      </c>
      <c r="B52" t="s">
        <v>762</v>
      </c>
      <c r="C52">
        <v>256.72572754871959</v>
      </c>
      <c r="D52">
        <v>259.1174039709116</v>
      </c>
      <c r="E52">
        <v>260.87109592907262</v>
      </c>
      <c r="F52">
        <v>257.18600898412359</v>
      </c>
      <c r="G52">
        <v>238.3493556840811</v>
      </c>
      <c r="H52">
        <v>219.10205391596529</v>
      </c>
      <c r="I52">
        <v>203.87955126496445</v>
      </c>
      <c r="J52">
        <v>194.74696488884084</v>
      </c>
      <c r="K52">
        <v>195.42154788898583</v>
      </c>
      <c r="L52">
        <v>220.15656857631919</v>
      </c>
      <c r="M52">
        <v>174.21223349757756</v>
      </c>
      <c r="N52">
        <v>186.66668109748986</v>
      </c>
      <c r="O52">
        <v>191.32151147457608</v>
      </c>
      <c r="P52">
        <v>188.1683509371743</v>
      </c>
      <c r="Q52">
        <v>208.1306637927315</v>
      </c>
      <c r="R52">
        <v>206.21908815580966</v>
      </c>
      <c r="S52" s="43">
        <v>179.59124215886902</v>
      </c>
      <c r="T52" s="44">
        <v>173.07554137316293</v>
      </c>
      <c r="U52" s="44">
        <v>197.23290120771802</v>
      </c>
      <c r="V52" s="44">
        <v>215.71102788395356</v>
      </c>
    </row>
    <row r="53" spans="1:22" x14ac:dyDescent="0.25">
      <c r="A53">
        <v>12100</v>
      </c>
      <c r="B53" t="s">
        <v>763</v>
      </c>
      <c r="C53">
        <v>246.72566078435744</v>
      </c>
      <c r="D53">
        <v>247.50789225739612</v>
      </c>
      <c r="E53">
        <v>248.6503075840381</v>
      </c>
      <c r="F53">
        <v>245.43871017569683</v>
      </c>
      <c r="G53">
        <v>226.20440765676241</v>
      </c>
      <c r="H53">
        <v>205.0245128832654</v>
      </c>
      <c r="I53">
        <v>191.59253580936931</v>
      </c>
      <c r="J53">
        <v>183.2618625272882</v>
      </c>
      <c r="K53">
        <v>183.30743533361141</v>
      </c>
      <c r="L53">
        <v>207.73084363206689</v>
      </c>
      <c r="M53">
        <v>161.66730610553785</v>
      </c>
      <c r="N53">
        <v>170.36307110217757</v>
      </c>
      <c r="O53">
        <v>179.02312241030899</v>
      </c>
      <c r="P53">
        <v>169.04285810302068</v>
      </c>
      <c r="Q53">
        <v>183.80373683202475</v>
      </c>
      <c r="R53">
        <v>184.32431772417587</v>
      </c>
      <c r="S53" s="43">
        <v>160.33128395076258</v>
      </c>
      <c r="T53" s="44">
        <v>155.8800096597075</v>
      </c>
      <c r="U53" s="44">
        <v>177.07853180508368</v>
      </c>
      <c r="V53" s="44">
        <v>188.91696305189626</v>
      </c>
    </row>
    <row r="54" spans="1:22" x14ac:dyDescent="0.25">
      <c r="A54">
        <v>12200</v>
      </c>
      <c r="B54" t="s">
        <v>764</v>
      </c>
      <c r="C54">
        <v>5.6530582298796208</v>
      </c>
      <c r="D54">
        <v>7.0741420326552218</v>
      </c>
      <c r="E54">
        <v>6.7713787343126866</v>
      </c>
      <c r="F54">
        <v>6.3382930755604674</v>
      </c>
      <c r="G54">
        <v>6.7745293764885561</v>
      </c>
      <c r="H54">
        <v>8.2310667700961577</v>
      </c>
      <c r="I54">
        <v>5.5143467313923411</v>
      </c>
      <c r="J54">
        <v>3.2872751516558356</v>
      </c>
      <c r="K54">
        <v>5.6549002642202986</v>
      </c>
      <c r="L54">
        <v>6.8876714253299181</v>
      </c>
      <c r="M54">
        <v>7.5097236855099769</v>
      </c>
      <c r="N54">
        <v>9.7804369396931818</v>
      </c>
      <c r="O54">
        <v>5.6853895253627673</v>
      </c>
      <c r="P54">
        <v>11.543753311199284</v>
      </c>
      <c r="Q54">
        <v>15.366849934244197</v>
      </c>
      <c r="R54">
        <v>13.999271736329622</v>
      </c>
      <c r="S54" s="43">
        <v>13.060674127670312</v>
      </c>
      <c r="T54" s="44">
        <v>11.724915567110795</v>
      </c>
      <c r="U54" s="44">
        <v>14.067393171056308</v>
      </c>
      <c r="V54" s="44">
        <v>19.923632197916657</v>
      </c>
    </row>
    <row r="55" spans="1:22" x14ac:dyDescent="0.25">
      <c r="A55">
        <v>12900</v>
      </c>
      <c r="B55" t="s">
        <v>765</v>
      </c>
      <c r="C55">
        <v>4.3470085344825398</v>
      </c>
      <c r="D55">
        <v>4.5353696808602582</v>
      </c>
      <c r="E55">
        <v>5.4494096107218128</v>
      </c>
      <c r="F55">
        <v>5.4090057328663095</v>
      </c>
      <c r="G55">
        <v>5.370418650830147</v>
      </c>
      <c r="H55">
        <v>5.8464742626037252</v>
      </c>
      <c r="I55">
        <v>6.7726687242027745</v>
      </c>
      <c r="J55">
        <v>8.1978272098967899</v>
      </c>
      <c r="K55">
        <v>6.4592122911541248</v>
      </c>
      <c r="L55">
        <v>5.5380535189223705</v>
      </c>
      <c r="M55">
        <v>5.0352037065297219</v>
      </c>
      <c r="N55">
        <v>6.5231730556191003</v>
      </c>
      <c r="O55">
        <v>6.6129995389043206</v>
      </c>
      <c r="P55">
        <v>7.5817395229543392</v>
      </c>
      <c r="Q55">
        <v>8.9600770264625691</v>
      </c>
      <c r="R55">
        <v>7.8954986953041431</v>
      </c>
      <c r="S55" s="43">
        <v>6.1992840804361098</v>
      </c>
      <c r="T55" s="44">
        <v>5.4706161463446259</v>
      </c>
      <c r="U55" s="44">
        <v>6.0869762315780251</v>
      </c>
      <c r="V55" s="44">
        <v>6.8704326341406459</v>
      </c>
    </row>
    <row r="56" spans="1:22" x14ac:dyDescent="0.25">
      <c r="A56">
        <v>13000</v>
      </c>
      <c r="B56" t="s">
        <v>766</v>
      </c>
      <c r="C56">
        <v>368.16029090802368</v>
      </c>
      <c r="D56">
        <v>373.37407857464922</v>
      </c>
      <c r="E56">
        <v>391.22818978298039</v>
      </c>
      <c r="F56">
        <v>377.23099160916547</v>
      </c>
      <c r="G56">
        <v>357.91203616787851</v>
      </c>
      <c r="H56">
        <v>339.21415330967324</v>
      </c>
      <c r="I56">
        <v>328.07998185269764</v>
      </c>
      <c r="J56">
        <v>324.46923544345987</v>
      </c>
      <c r="K56">
        <v>327.4768189532054</v>
      </c>
      <c r="L56">
        <v>357.96892877945788</v>
      </c>
      <c r="M56">
        <v>308.05049843256575</v>
      </c>
      <c r="N56">
        <v>329.95308965853496</v>
      </c>
      <c r="O56">
        <v>336.00900749532633</v>
      </c>
      <c r="P56">
        <v>347.80331203533649</v>
      </c>
      <c r="Q56">
        <v>361.32550476808314</v>
      </c>
      <c r="R56">
        <v>360.84447471928081</v>
      </c>
      <c r="S56" s="43">
        <v>338.34621274153312</v>
      </c>
      <c r="T56" s="44">
        <v>335.6322908946629</v>
      </c>
      <c r="U56" s="44">
        <v>368.75049923276015</v>
      </c>
      <c r="V56" s="44">
        <v>384.28247423143125</v>
      </c>
    </row>
    <row r="57" spans="1:22" x14ac:dyDescent="0.25">
      <c r="A57">
        <v>14000</v>
      </c>
      <c r="B57" t="s">
        <v>767</v>
      </c>
      <c r="C57">
        <v>624.64105837203454</v>
      </c>
      <c r="D57">
        <v>641.43403781117911</v>
      </c>
      <c r="E57">
        <v>654.6407543231569</v>
      </c>
      <c r="F57">
        <v>653.98431820341148</v>
      </c>
      <c r="G57">
        <v>637.62284947503292</v>
      </c>
      <c r="H57">
        <v>617.21272133486968</v>
      </c>
      <c r="I57">
        <v>606.54055997066018</v>
      </c>
      <c r="J57">
        <v>628.23838471746137</v>
      </c>
      <c r="K57">
        <v>748.56265589997975</v>
      </c>
      <c r="L57">
        <v>786.91018103139731</v>
      </c>
      <c r="M57">
        <v>720.912356181723</v>
      </c>
      <c r="N57">
        <v>800.6264355762537</v>
      </c>
      <c r="O57">
        <v>770.40254083337504</v>
      </c>
      <c r="P57">
        <v>854.23372922302474</v>
      </c>
      <c r="Q57">
        <v>845.38908831160757</v>
      </c>
      <c r="R57">
        <v>860.852150018016</v>
      </c>
      <c r="S57" s="43">
        <v>878.7814223513052</v>
      </c>
      <c r="T57" s="44">
        <v>841.27080206961421</v>
      </c>
      <c r="U57" s="44">
        <v>933.4623979371413</v>
      </c>
      <c r="V57" s="44">
        <v>927.22648996984333</v>
      </c>
    </row>
    <row r="58" spans="1:22" x14ac:dyDescent="0.25">
      <c r="A58">
        <v>15000</v>
      </c>
      <c r="B58" t="s">
        <v>768</v>
      </c>
      <c r="C58">
        <v>18.784124794217107</v>
      </c>
      <c r="D58">
        <v>20.531128749164967</v>
      </c>
      <c r="E58">
        <v>23.027556275355348</v>
      </c>
      <c r="F58">
        <v>40.724637711115122</v>
      </c>
      <c r="G58">
        <v>40.190471492281823</v>
      </c>
      <c r="H58">
        <v>45.08601207972216</v>
      </c>
      <c r="I58">
        <v>52.777848039153824</v>
      </c>
      <c r="J58">
        <v>51.621126332598045</v>
      </c>
      <c r="K58">
        <v>52.878690699433768</v>
      </c>
      <c r="L58">
        <v>56.22351313481505</v>
      </c>
      <c r="M58">
        <v>54.811400932782597</v>
      </c>
      <c r="N58">
        <v>51.578275597981722</v>
      </c>
      <c r="O58">
        <v>55.854372198572563</v>
      </c>
      <c r="P58">
        <v>58.796708046265991</v>
      </c>
      <c r="Q58">
        <v>62.407018572157341</v>
      </c>
      <c r="R58">
        <v>64.947285713971183</v>
      </c>
      <c r="S58" s="43">
        <v>64.193280914570579</v>
      </c>
      <c r="T58" s="44">
        <v>72.22131918079036</v>
      </c>
      <c r="U58" s="44">
        <v>75.485713010311088</v>
      </c>
      <c r="V58" s="44">
        <v>78.531126750233696</v>
      </c>
    </row>
    <row r="59" spans="1:22" x14ac:dyDescent="0.25">
      <c r="A59">
        <v>16000</v>
      </c>
      <c r="B59" t="s">
        <v>769</v>
      </c>
      <c r="C59">
        <v>643.4251831662516</v>
      </c>
      <c r="D59">
        <v>661.96516656034407</v>
      </c>
      <c r="E59">
        <v>677.66831059851222</v>
      </c>
      <c r="F59">
        <v>694.70895591452654</v>
      </c>
      <c r="G59">
        <v>677.81332096731478</v>
      </c>
      <c r="H59">
        <v>662.29873341459188</v>
      </c>
      <c r="I59">
        <v>659.31840800981399</v>
      </c>
      <c r="J59">
        <v>679.85951105005938</v>
      </c>
      <c r="K59">
        <v>801.44134659941346</v>
      </c>
      <c r="L59">
        <v>843.13369416621231</v>
      </c>
      <c r="M59">
        <v>775.72375711450559</v>
      </c>
      <c r="N59">
        <v>852.2047111742354</v>
      </c>
      <c r="O59">
        <v>826.25691303194765</v>
      </c>
      <c r="P59">
        <v>913.0304372692907</v>
      </c>
      <c r="Q59">
        <v>907.79610688376488</v>
      </c>
      <c r="R59">
        <v>925.79943573198716</v>
      </c>
      <c r="S59" s="43">
        <v>942.97470326587575</v>
      </c>
      <c r="T59" s="44">
        <v>913.49212125040458</v>
      </c>
      <c r="U59" s="44">
        <v>1008.9481109474524</v>
      </c>
      <c r="V59" s="44">
        <v>1005.7576167200771</v>
      </c>
    </row>
    <row r="60" spans="1:22" x14ac:dyDescent="0.25">
      <c r="A60">
        <v>17000</v>
      </c>
      <c r="B60" t="s">
        <v>770</v>
      </c>
      <c r="C60">
        <v>43.112466816853178</v>
      </c>
      <c r="D60">
        <v>45.82938753941329</v>
      </c>
      <c r="E60">
        <v>53.448574316139577</v>
      </c>
      <c r="F60">
        <v>75.71922373216178</v>
      </c>
      <c r="G60">
        <v>70.044163083739591</v>
      </c>
      <c r="H60">
        <v>72.635119010292968</v>
      </c>
      <c r="I60">
        <v>91.186740665647463</v>
      </c>
      <c r="J60">
        <v>110.02788263045302</v>
      </c>
      <c r="K60">
        <v>111.42634733866581</v>
      </c>
      <c r="L60">
        <v>115.04848829260993</v>
      </c>
      <c r="M60">
        <v>92.862250282478612</v>
      </c>
      <c r="N60">
        <v>110.23022706305443</v>
      </c>
      <c r="O60">
        <v>108.92663449273604</v>
      </c>
      <c r="P60">
        <v>84.582209511782068</v>
      </c>
      <c r="Q60">
        <v>101.47015218485046</v>
      </c>
      <c r="R60">
        <v>83.698600102901793</v>
      </c>
      <c r="S60" s="43">
        <v>96.658794045329557</v>
      </c>
      <c r="T60" s="44">
        <v>78.801275036422851</v>
      </c>
      <c r="U60" s="44">
        <v>87.593661140790715</v>
      </c>
      <c r="V60" s="44">
        <v>77.814418740310998</v>
      </c>
    </row>
    <row r="61" spans="1:22" x14ac:dyDescent="0.25">
      <c r="A61">
        <v>17100</v>
      </c>
      <c r="B61" t="s">
        <v>771</v>
      </c>
      <c r="S61" s="43"/>
      <c r="T61" s="44"/>
      <c r="U61" s="44"/>
      <c r="V61" s="44"/>
    </row>
    <row r="62" spans="1:22" x14ac:dyDescent="0.25">
      <c r="A62">
        <v>17900</v>
      </c>
      <c r="B62" t="s">
        <v>772</v>
      </c>
      <c r="C62">
        <v>43.112466816853178</v>
      </c>
      <c r="D62">
        <v>45.82938753941329</v>
      </c>
      <c r="E62">
        <v>53.448574316139577</v>
      </c>
      <c r="F62">
        <v>75.71922373216178</v>
      </c>
      <c r="G62">
        <v>70.044163083739591</v>
      </c>
      <c r="H62">
        <v>72.635119010292968</v>
      </c>
      <c r="I62">
        <v>91.186740665647463</v>
      </c>
      <c r="J62">
        <v>110.02788263045302</v>
      </c>
      <c r="K62">
        <v>111.42634733866581</v>
      </c>
      <c r="L62">
        <v>115.04848829260993</v>
      </c>
      <c r="M62">
        <v>92.862250282478612</v>
      </c>
      <c r="N62">
        <v>110.23022706305443</v>
      </c>
      <c r="O62">
        <v>108.92663449273604</v>
      </c>
      <c r="P62">
        <v>84.582209511782068</v>
      </c>
      <c r="Q62">
        <v>101.47015218485046</v>
      </c>
      <c r="R62">
        <v>83.698600102901793</v>
      </c>
      <c r="S62" s="43">
        <v>96.658794045329557</v>
      </c>
      <c r="T62" s="44">
        <v>78.801275036422851</v>
      </c>
      <c r="U62" s="44">
        <v>87.593661140790715</v>
      </c>
      <c r="V62" s="44">
        <v>77.814418740310998</v>
      </c>
    </row>
    <row r="63" spans="1:22" x14ac:dyDescent="0.25">
      <c r="A63">
        <v>18000</v>
      </c>
      <c r="B63" t="s">
        <v>773</v>
      </c>
      <c r="C63">
        <v>686.53764998310476</v>
      </c>
      <c r="D63">
        <v>707.79455409975731</v>
      </c>
      <c r="E63">
        <v>731.11688491465179</v>
      </c>
      <c r="F63">
        <v>770.42817964668836</v>
      </c>
      <c r="G63">
        <v>747.85748405105437</v>
      </c>
      <c r="H63">
        <v>734.93385242488489</v>
      </c>
      <c r="I63">
        <v>750.50514867546144</v>
      </c>
      <c r="J63">
        <v>789.88739368051245</v>
      </c>
      <c r="K63">
        <v>912.86769393807924</v>
      </c>
      <c r="L63">
        <v>958.18218245882224</v>
      </c>
      <c r="M63">
        <v>868.5860073969842</v>
      </c>
      <c r="N63">
        <v>962.43493823728977</v>
      </c>
      <c r="O63">
        <v>935.18354752468372</v>
      </c>
      <c r="P63">
        <v>997.61264678107273</v>
      </c>
      <c r="Q63">
        <v>1009.2662590686153</v>
      </c>
      <c r="R63">
        <v>1009.4980358348889</v>
      </c>
      <c r="S63" s="43">
        <v>1039.6334973112052</v>
      </c>
      <c r="T63" s="44">
        <v>992.29339628682737</v>
      </c>
      <c r="U63" s="44">
        <v>1096.5417720882431</v>
      </c>
      <c r="V63" s="44">
        <v>1083.5720354603882</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R119"/>
  <sheetViews>
    <sheetView topLeftCell="Z4" zoomScaleNormal="100" workbookViewId="0">
      <selection activeCell="AE19" sqref="AE19"/>
    </sheetView>
  </sheetViews>
  <sheetFormatPr defaultColWidth="9.140625" defaultRowHeight="15" x14ac:dyDescent="0.25"/>
  <cols>
    <col min="1" max="1" width="40.7109375" style="2" customWidth="1"/>
    <col min="2" max="2" width="30.85546875" style="2" customWidth="1"/>
    <col min="3" max="10" width="8.5703125" style="2" customWidth="1"/>
    <col min="11" max="11" width="9.42578125" style="2" customWidth="1"/>
    <col min="12" max="12" width="10.140625" style="2" customWidth="1"/>
    <col min="13" max="13" width="9.42578125" style="2" customWidth="1"/>
    <col min="14" max="14" width="9" style="2" customWidth="1"/>
    <col min="15" max="15" width="9.5703125" style="2" customWidth="1"/>
    <col min="16" max="16" width="9.140625" style="2" customWidth="1"/>
    <col min="17" max="17" width="10.140625" style="2" customWidth="1"/>
    <col min="18" max="18" width="10.42578125" style="2" customWidth="1"/>
    <col min="19" max="19" width="10" style="2" customWidth="1"/>
    <col min="20" max="20" width="9.42578125" style="2" customWidth="1"/>
    <col min="21" max="21" width="9.85546875" style="2" customWidth="1"/>
    <col min="22" max="22" width="11.5703125" style="2" customWidth="1"/>
    <col min="23" max="25" width="9.140625" style="2"/>
    <col min="26" max="26" width="18.140625" style="2" customWidth="1"/>
    <col min="27" max="27" width="14.28515625" style="2" customWidth="1"/>
    <col min="28" max="28" width="15" style="2" customWidth="1"/>
    <col min="29" max="29" width="13.85546875" style="2" customWidth="1"/>
    <col min="30" max="30" width="14" style="2" customWidth="1"/>
    <col min="31" max="31" width="15" style="2" customWidth="1"/>
    <col min="32" max="32" width="13.5703125" style="2" customWidth="1"/>
    <col min="33" max="33" width="14.5703125" style="2" customWidth="1"/>
    <col min="34" max="34" width="13.7109375" style="2" customWidth="1"/>
    <col min="35" max="35" width="14.85546875" style="2" customWidth="1"/>
    <col min="36" max="36" width="15" style="2" customWidth="1"/>
    <col min="37" max="37" width="15.140625" style="2" customWidth="1"/>
    <col min="38" max="38" width="14.7109375" style="2" customWidth="1"/>
    <col min="39" max="39" width="13.85546875" style="2" customWidth="1"/>
    <col min="40" max="40" width="14.7109375" style="2" customWidth="1"/>
    <col min="41" max="41" width="13.42578125" style="2" customWidth="1"/>
    <col min="42" max="42" width="14" style="2" customWidth="1"/>
    <col min="43" max="43" width="12.7109375" style="2" customWidth="1"/>
    <col min="44" max="44" width="14.28515625" style="2" customWidth="1"/>
    <col min="45" max="45" width="12.7109375" style="2" customWidth="1"/>
    <col min="46" max="46" width="14.140625" style="2" customWidth="1"/>
    <col min="47" max="48" width="9.140625" style="2"/>
    <col min="49" max="49" width="19.140625" style="2" customWidth="1"/>
    <col min="50" max="50" width="14" style="2" customWidth="1"/>
    <col min="51" max="52" width="13.5703125" style="2" customWidth="1"/>
    <col min="53" max="53" width="14.85546875" style="2" customWidth="1"/>
    <col min="54" max="54" width="13.5703125" style="2" customWidth="1"/>
    <col min="55" max="55" width="15.5703125" style="2" customWidth="1"/>
    <col min="56" max="56" width="13.85546875" style="2" customWidth="1"/>
    <col min="57" max="57" width="13.28515625" style="2" customWidth="1"/>
    <col min="58" max="58" width="14.5703125" style="2" customWidth="1"/>
    <col min="59" max="59" width="14.42578125" style="2" customWidth="1"/>
    <col min="60" max="60" width="15.42578125" style="2" customWidth="1"/>
    <col min="61" max="61" width="14.85546875" style="2" customWidth="1"/>
    <col min="62" max="62" width="14.140625" style="2" customWidth="1"/>
    <col min="63" max="63" width="14.28515625" style="2" customWidth="1"/>
    <col min="64" max="64" width="14" style="2" customWidth="1"/>
    <col min="65" max="65" width="13.5703125" style="2" customWidth="1"/>
    <col min="66" max="66" width="13.28515625" style="2" customWidth="1"/>
    <col min="67" max="67" width="12.42578125" style="2" customWidth="1"/>
    <col min="68" max="68" width="13.28515625" style="2" customWidth="1"/>
    <col min="69" max="69" width="14.140625" style="2" customWidth="1"/>
    <col min="70" max="16384" width="9.140625" style="2"/>
  </cols>
  <sheetData>
    <row r="1" spans="1:70" ht="18.75" x14ac:dyDescent="0.3">
      <c r="A1" s="1" t="s">
        <v>799</v>
      </c>
      <c r="Z1" s="40" t="s">
        <v>800</v>
      </c>
      <c r="AA1" s="48"/>
      <c r="AB1" s="48"/>
      <c r="AC1" s="48"/>
      <c r="AD1" s="48"/>
      <c r="AE1" s="48"/>
      <c r="AF1" s="48"/>
      <c r="AG1" s="48"/>
      <c r="AH1" s="48"/>
      <c r="AI1" s="48"/>
      <c r="AJ1" s="48"/>
      <c r="AK1" s="48"/>
      <c r="AL1" s="48"/>
      <c r="AM1" s="48"/>
      <c r="AN1" s="48"/>
      <c r="AO1" s="48"/>
      <c r="AP1" s="48"/>
      <c r="AQ1" s="48"/>
      <c r="AR1" s="48"/>
      <c r="AS1" s="48"/>
      <c r="AT1" s="48"/>
      <c r="AU1" s="48"/>
      <c r="AV1" s="48"/>
      <c r="BR1" s="48"/>
    </row>
    <row r="2" spans="1:70" x14ac:dyDescent="0.25">
      <c r="A2" s="2" t="s">
        <v>801</v>
      </c>
      <c r="Z2" s="48" t="s">
        <v>232</v>
      </c>
      <c r="AA2" s="48"/>
      <c r="AB2" s="48"/>
      <c r="AC2" s="48"/>
      <c r="AD2" s="48"/>
      <c r="AE2" s="48"/>
      <c r="AF2" s="48"/>
      <c r="AG2" s="48"/>
      <c r="AH2" s="48"/>
      <c r="AI2" s="48"/>
      <c r="AJ2" s="48"/>
      <c r="AK2" s="48"/>
      <c r="AL2" s="48"/>
      <c r="AM2" s="48"/>
      <c r="AN2" s="48"/>
      <c r="AO2" s="48"/>
      <c r="AP2" s="48"/>
      <c r="AQ2" s="48"/>
      <c r="AR2" s="48"/>
      <c r="AS2" s="48"/>
      <c r="AT2" s="48"/>
      <c r="AU2" s="48"/>
      <c r="AV2" s="48"/>
      <c r="BR2" s="48"/>
    </row>
    <row r="3" spans="1:70" x14ac:dyDescent="0.25">
      <c r="C3" s="3" t="s">
        <v>1</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791</v>
      </c>
      <c r="Z3" s="48"/>
      <c r="AA3" s="53" t="s">
        <v>1</v>
      </c>
      <c r="AB3" s="53" t="s">
        <v>2</v>
      </c>
      <c r="AC3" s="53" t="s">
        <v>3</v>
      </c>
      <c r="AD3" s="53" t="s">
        <v>4</v>
      </c>
      <c r="AE3" s="53" t="s">
        <v>5</v>
      </c>
      <c r="AF3" s="53" t="s">
        <v>6</v>
      </c>
      <c r="AG3" s="53" t="s">
        <v>7</v>
      </c>
      <c r="AH3" s="53" t="s">
        <v>8</v>
      </c>
      <c r="AI3" s="53" t="s">
        <v>9</v>
      </c>
      <c r="AJ3" s="53" t="s">
        <v>10</v>
      </c>
      <c r="AK3" s="53" t="s">
        <v>11</v>
      </c>
      <c r="AL3" s="53" t="s">
        <v>12</v>
      </c>
      <c r="AM3" s="53" t="s">
        <v>13</v>
      </c>
      <c r="AN3" s="53" t="s">
        <v>14</v>
      </c>
      <c r="AO3" s="53" t="s">
        <v>15</v>
      </c>
      <c r="AP3" s="53" t="s">
        <v>16</v>
      </c>
      <c r="AQ3" s="53" t="s">
        <v>17</v>
      </c>
      <c r="AR3" s="53" t="s">
        <v>18</v>
      </c>
      <c r="AS3" s="53" t="s">
        <v>19</v>
      </c>
      <c r="AT3" s="53" t="s">
        <v>791</v>
      </c>
      <c r="AU3" s="48"/>
      <c r="AV3" s="48"/>
      <c r="BR3" s="48"/>
    </row>
    <row r="4" spans="1:70" x14ac:dyDescent="0.25">
      <c r="A4" s="3" t="s">
        <v>802</v>
      </c>
      <c r="B4" s="3" t="s">
        <v>801</v>
      </c>
      <c r="C4" s="7">
        <v>54.4</v>
      </c>
      <c r="D4" s="7">
        <v>59.57</v>
      </c>
      <c r="E4" s="7">
        <v>56.49</v>
      </c>
      <c r="F4" s="7">
        <v>55.78</v>
      </c>
      <c r="G4" s="7">
        <v>57.13</v>
      </c>
      <c r="H4" s="7">
        <v>52.46</v>
      </c>
      <c r="I4" s="7">
        <v>52.12</v>
      </c>
      <c r="J4" s="7">
        <v>52.5</v>
      </c>
      <c r="K4" s="7">
        <v>50.39</v>
      </c>
      <c r="L4" s="7">
        <v>53.56</v>
      </c>
      <c r="M4" s="7">
        <v>48.96</v>
      </c>
      <c r="N4" s="7">
        <v>48.22</v>
      </c>
      <c r="O4" s="7">
        <v>45.21</v>
      </c>
      <c r="P4" s="7">
        <v>46.66</v>
      </c>
      <c r="Q4" s="7">
        <v>46.2</v>
      </c>
      <c r="R4" s="7">
        <v>46.12</v>
      </c>
      <c r="S4" s="7">
        <v>44.44</v>
      </c>
      <c r="T4" s="7">
        <v>45.08</v>
      </c>
      <c r="U4" s="7">
        <v>45.47</v>
      </c>
      <c r="V4" s="7">
        <v>45.19</v>
      </c>
      <c r="Z4" s="13" t="s">
        <v>775</v>
      </c>
      <c r="AA4" s="48">
        <f>C10*C43</f>
        <v>6054808.4999999991</v>
      </c>
      <c r="AB4" s="48">
        <f t="shared" ref="AB4:AT4" si="0">D10*D43</f>
        <v>6274740.4500000002</v>
      </c>
      <c r="AC4" s="48">
        <f t="shared" si="0"/>
        <v>6022197.3999999994</v>
      </c>
      <c r="AD4" s="48">
        <f t="shared" si="0"/>
        <v>6747152.04</v>
      </c>
      <c r="AE4" s="48">
        <f t="shared" si="0"/>
        <v>6960008.4000000004</v>
      </c>
      <c r="AF4" s="48">
        <f t="shared" si="0"/>
        <v>7016987.6400000006</v>
      </c>
      <c r="AG4" s="48">
        <f t="shared" si="0"/>
        <v>7067600.6499999994</v>
      </c>
      <c r="AH4" s="48">
        <f t="shared" si="0"/>
        <v>7157457.5600000005</v>
      </c>
      <c r="AI4" s="48">
        <f t="shared" si="0"/>
        <v>7039283.7199999997</v>
      </c>
      <c r="AJ4" s="48">
        <f t="shared" si="0"/>
        <v>6924261.7000000002</v>
      </c>
      <c r="AK4" s="48">
        <f t="shared" si="0"/>
        <v>6922408.1600000001</v>
      </c>
      <c r="AL4" s="48">
        <f t="shared" si="0"/>
        <v>7125648.8399999999</v>
      </c>
      <c r="AM4" s="48">
        <f t="shared" si="0"/>
        <v>7259831.25</v>
      </c>
      <c r="AN4" s="48">
        <f t="shared" si="0"/>
        <v>7157243.3999999994</v>
      </c>
      <c r="AO4" s="48">
        <f t="shared" si="0"/>
        <v>7233261.9199999999</v>
      </c>
      <c r="AP4" s="48">
        <f t="shared" si="0"/>
        <v>7310047.6299999999</v>
      </c>
      <c r="AQ4" s="48">
        <f t="shared" si="0"/>
        <v>7337641.0800000001</v>
      </c>
      <c r="AR4" s="48">
        <f t="shared" si="0"/>
        <v>7380734.1400000006</v>
      </c>
      <c r="AS4" s="48">
        <f t="shared" si="0"/>
        <v>7125508.5</v>
      </c>
      <c r="AT4" s="48">
        <f t="shared" si="0"/>
        <v>6978741.2999999998</v>
      </c>
      <c r="AU4" s="48"/>
      <c r="AV4" s="48"/>
      <c r="BR4" s="48"/>
    </row>
    <row r="5" spans="1:70" x14ac:dyDescent="0.25">
      <c r="A5" s="3" t="s">
        <v>803</v>
      </c>
      <c r="B5" s="3" t="s">
        <v>801</v>
      </c>
      <c r="C5" s="7">
        <v>8.6</v>
      </c>
      <c r="D5" s="7">
        <v>8.31</v>
      </c>
      <c r="E5" s="7">
        <v>8.23</v>
      </c>
      <c r="F5" s="7">
        <v>8.48</v>
      </c>
      <c r="G5" s="7">
        <v>7.6</v>
      </c>
      <c r="H5" s="7">
        <v>7.52</v>
      </c>
      <c r="I5" s="7">
        <v>8.2799999999999994</v>
      </c>
      <c r="J5" s="7">
        <v>8.0500000000000007</v>
      </c>
      <c r="K5" s="7">
        <v>8.4600000000000009</v>
      </c>
      <c r="L5" s="7">
        <v>7.84</v>
      </c>
      <c r="M5" s="7">
        <v>7.31</v>
      </c>
      <c r="N5" s="7">
        <v>7.01</v>
      </c>
      <c r="O5" s="7">
        <v>7.01</v>
      </c>
      <c r="P5" s="7">
        <v>6.42</v>
      </c>
      <c r="Q5" s="7">
        <v>6.78</v>
      </c>
      <c r="R5" s="7">
        <v>6.52</v>
      </c>
      <c r="S5" s="7">
        <v>6.35</v>
      </c>
      <c r="T5" s="7">
        <v>6.59</v>
      </c>
      <c r="U5" s="7">
        <v>6.54</v>
      </c>
      <c r="V5" s="7">
        <v>6.03</v>
      </c>
      <c r="Z5" s="13" t="s">
        <v>780</v>
      </c>
      <c r="AA5" s="48">
        <f t="shared" ref="AA5:AT5" si="1">C11*C43</f>
        <v>10072642.5</v>
      </c>
      <c r="AB5" s="48">
        <f t="shared" si="1"/>
        <v>9836455.6500000004</v>
      </c>
      <c r="AC5" s="48">
        <f t="shared" si="1"/>
        <v>9570695.5</v>
      </c>
      <c r="AD5" s="48">
        <f t="shared" si="1"/>
        <v>9961662.3599999994</v>
      </c>
      <c r="AE5" s="48">
        <f t="shared" si="1"/>
        <v>9907711.5999999996</v>
      </c>
      <c r="AF5" s="48">
        <f t="shared" si="1"/>
        <v>10028605.859999999</v>
      </c>
      <c r="AG5" s="48">
        <f t="shared" si="1"/>
        <v>9891331.8499999996</v>
      </c>
      <c r="AH5" s="48">
        <f t="shared" si="1"/>
        <v>9815311.5999999996</v>
      </c>
      <c r="AI5" s="48">
        <f t="shared" si="1"/>
        <v>9952565.9800000004</v>
      </c>
      <c r="AJ5" s="48">
        <f t="shared" si="1"/>
        <v>10002937.42</v>
      </c>
      <c r="AK5" s="48">
        <f t="shared" si="1"/>
        <v>9982753.9399999995</v>
      </c>
      <c r="AL5" s="48">
        <f t="shared" si="1"/>
        <v>10242427.59</v>
      </c>
      <c r="AM5" s="48">
        <f t="shared" si="1"/>
        <v>10313108.85</v>
      </c>
      <c r="AN5" s="48">
        <f t="shared" si="1"/>
        <v>9950448.8999999985</v>
      </c>
      <c r="AO5" s="48">
        <f t="shared" si="1"/>
        <v>10148199.91</v>
      </c>
      <c r="AP5" s="48">
        <f t="shared" si="1"/>
        <v>9792284.3300000001</v>
      </c>
      <c r="AQ5" s="48">
        <f t="shared" si="1"/>
        <v>9588675.3599999994</v>
      </c>
      <c r="AR5" s="48">
        <f t="shared" si="1"/>
        <v>9540324.4299999997</v>
      </c>
      <c r="AS5" s="48">
        <f t="shared" si="1"/>
        <v>9383350.3499999996</v>
      </c>
      <c r="AT5" s="48">
        <f t="shared" si="1"/>
        <v>9325091.7699999996</v>
      </c>
      <c r="AU5" s="48"/>
      <c r="AV5" s="48"/>
      <c r="BR5" s="48"/>
    </row>
    <row r="6" spans="1:70" x14ac:dyDescent="0.25">
      <c r="A6" s="3" t="s">
        <v>804</v>
      </c>
      <c r="B6" s="3" t="s">
        <v>801</v>
      </c>
      <c r="C6" s="7">
        <v>4.3600000000000003</v>
      </c>
      <c r="D6" s="7">
        <v>4.33</v>
      </c>
      <c r="E6" s="7">
        <v>4.78</v>
      </c>
      <c r="F6" s="7">
        <v>4.9800000000000004</v>
      </c>
      <c r="G6" s="7">
        <v>5.54</v>
      </c>
      <c r="H6" s="7">
        <v>5.85</v>
      </c>
      <c r="I6" s="7">
        <v>5.89</v>
      </c>
      <c r="J6" s="7">
        <v>5.87</v>
      </c>
      <c r="K6" s="7">
        <v>6.12</v>
      </c>
      <c r="L6" s="7">
        <v>6.36</v>
      </c>
      <c r="M6" s="7">
        <v>5.64</v>
      </c>
      <c r="N6" s="7">
        <v>5.88</v>
      </c>
      <c r="O6" s="7">
        <v>5.98</v>
      </c>
      <c r="P6" s="7">
        <v>5.52</v>
      </c>
      <c r="Q6" s="7">
        <v>5.72</v>
      </c>
      <c r="R6" s="7">
        <v>5.89</v>
      </c>
      <c r="S6" s="7">
        <v>6.24</v>
      </c>
      <c r="T6" s="7">
        <v>6.56</v>
      </c>
      <c r="U6" s="7">
        <v>5.81</v>
      </c>
      <c r="V6" s="7">
        <v>5.89</v>
      </c>
      <c r="Z6" s="13" t="s">
        <v>781</v>
      </c>
      <c r="AA6" s="48">
        <f t="shared" ref="AA6:AT6" si="2">C12*C43</f>
        <v>255323.25</v>
      </c>
      <c r="AB6" s="48">
        <f t="shared" si="2"/>
        <v>261563.46</v>
      </c>
      <c r="AC6" s="48">
        <f t="shared" si="2"/>
        <v>285320.3</v>
      </c>
      <c r="AD6" s="48">
        <f t="shared" si="2"/>
        <v>276636</v>
      </c>
      <c r="AE6" s="48">
        <f t="shared" si="2"/>
        <v>301406.80000000005</v>
      </c>
      <c r="AF6" s="48">
        <f t="shared" si="2"/>
        <v>276042</v>
      </c>
      <c r="AG6" s="48">
        <f t="shared" si="2"/>
        <v>325390.89999999997</v>
      </c>
      <c r="AH6" s="48">
        <f t="shared" si="2"/>
        <v>363938.52</v>
      </c>
      <c r="AI6" s="48">
        <f t="shared" si="2"/>
        <v>366571.94</v>
      </c>
      <c r="AJ6" s="48">
        <f t="shared" si="2"/>
        <v>394489.81</v>
      </c>
      <c r="AK6" s="48">
        <f t="shared" si="2"/>
        <v>445090.94</v>
      </c>
      <c r="AL6" s="48">
        <f t="shared" si="2"/>
        <v>393406.74</v>
      </c>
      <c r="AM6" s="48">
        <f t="shared" si="2"/>
        <v>428675.75</v>
      </c>
      <c r="AN6" s="48">
        <f t="shared" si="2"/>
        <v>436956.9</v>
      </c>
      <c r="AO6" s="48">
        <f t="shared" si="2"/>
        <v>457625.85</v>
      </c>
      <c r="AP6" s="48">
        <f t="shared" si="2"/>
        <v>479713.16</v>
      </c>
      <c r="AQ6" s="48">
        <f t="shared" si="2"/>
        <v>494609.28</v>
      </c>
      <c r="AR6" s="48">
        <f t="shared" si="2"/>
        <v>532072.97000000009</v>
      </c>
      <c r="AS6" s="48">
        <f t="shared" si="2"/>
        <v>546575.15</v>
      </c>
      <c r="AT6" s="48">
        <f t="shared" si="2"/>
        <v>534175.26</v>
      </c>
      <c r="AU6" s="48"/>
      <c r="AV6" s="48"/>
      <c r="BR6" s="48"/>
    </row>
    <row r="7" spans="1:70" x14ac:dyDescent="0.25">
      <c r="A7" s="3" t="s">
        <v>805</v>
      </c>
      <c r="B7" s="3" t="s">
        <v>801</v>
      </c>
      <c r="C7" s="7">
        <v>3.25</v>
      </c>
      <c r="D7" s="7">
        <v>3.23</v>
      </c>
      <c r="E7" s="7">
        <v>3.72</v>
      </c>
      <c r="F7" s="7">
        <v>4.37</v>
      </c>
      <c r="G7" s="7">
        <v>4.54</v>
      </c>
      <c r="H7" s="7">
        <v>5.0599999999999996</v>
      </c>
      <c r="I7" s="7">
        <v>4.7699999999999996</v>
      </c>
      <c r="J7" s="7">
        <v>5.22</v>
      </c>
      <c r="K7" s="7">
        <v>6.29</v>
      </c>
      <c r="L7" s="7">
        <v>4.97</v>
      </c>
      <c r="M7" s="7">
        <v>4.6399999999999997</v>
      </c>
      <c r="N7" s="7">
        <v>5.01</v>
      </c>
      <c r="O7" s="7">
        <v>4.47</v>
      </c>
      <c r="P7" s="7">
        <v>4.33</v>
      </c>
      <c r="Q7" s="7">
        <v>5.16</v>
      </c>
      <c r="R7" s="7">
        <v>5.79</v>
      </c>
      <c r="S7" s="7">
        <v>6.29</v>
      </c>
      <c r="T7" s="7">
        <v>5.9</v>
      </c>
      <c r="U7" s="7">
        <v>4.57</v>
      </c>
      <c r="V7" s="7">
        <v>4.62</v>
      </c>
      <c r="Z7" s="13" t="s">
        <v>792</v>
      </c>
      <c r="AA7" s="48">
        <f>C13*C43</f>
        <v>3215389.5000000005</v>
      </c>
      <c r="AB7" s="48">
        <f t="shared" ref="AB7:AT7" si="3">D13*D43</f>
        <v>3558932.61</v>
      </c>
      <c r="AC7" s="48">
        <f t="shared" si="3"/>
        <v>3853209.1</v>
      </c>
      <c r="AD7" s="48">
        <f t="shared" si="3"/>
        <v>4096979.16</v>
      </c>
      <c r="AE7" s="48">
        <f t="shared" si="3"/>
        <v>3954236</v>
      </c>
      <c r="AF7" s="48">
        <f t="shared" si="3"/>
        <v>4104744.5399999996</v>
      </c>
      <c r="AG7" s="48">
        <f t="shared" si="3"/>
        <v>4334868.6000000006</v>
      </c>
      <c r="AH7" s="48">
        <f t="shared" si="3"/>
        <v>4488575.08</v>
      </c>
      <c r="AI7" s="48">
        <f t="shared" si="3"/>
        <v>4600064.42</v>
      </c>
      <c r="AJ7" s="48">
        <f t="shared" si="3"/>
        <v>4990434.03</v>
      </c>
      <c r="AK7" s="48">
        <f t="shared" si="3"/>
        <v>4840709.54</v>
      </c>
      <c r="AL7" s="48">
        <f t="shared" si="3"/>
        <v>5089353.3900000006</v>
      </c>
      <c r="AM7" s="48">
        <f t="shared" si="3"/>
        <v>5182828.0999999996</v>
      </c>
      <c r="AN7" s="48">
        <f t="shared" si="3"/>
        <v>5251779.4499999993</v>
      </c>
      <c r="AO7" s="48">
        <f t="shared" si="3"/>
        <v>5621864.2299999995</v>
      </c>
      <c r="AP7" s="48">
        <f t="shared" si="3"/>
        <v>5965735.1699999999</v>
      </c>
      <c r="AQ7" s="48">
        <f t="shared" si="3"/>
        <v>6295027.1999999993</v>
      </c>
      <c r="AR7" s="48">
        <f t="shared" si="3"/>
        <v>6729158.1499999994</v>
      </c>
      <c r="AS7" s="48">
        <f t="shared" si="3"/>
        <v>6687676.0500000007</v>
      </c>
      <c r="AT7" s="48">
        <f t="shared" si="3"/>
        <v>6375640.2000000002</v>
      </c>
      <c r="AU7" s="48"/>
      <c r="AV7" s="48"/>
      <c r="BR7" s="48"/>
    </row>
    <row r="8" spans="1:70" x14ac:dyDescent="0.25">
      <c r="A8" s="3" t="s">
        <v>941</v>
      </c>
      <c r="B8" s="3" t="s">
        <v>801</v>
      </c>
      <c r="C8" s="7">
        <v>70.61</v>
      </c>
      <c r="D8" s="7">
        <v>75.430000000000007</v>
      </c>
      <c r="E8" s="7">
        <v>73.209999999999994</v>
      </c>
      <c r="F8" s="7">
        <v>73.61</v>
      </c>
      <c r="G8" s="7">
        <v>74.81</v>
      </c>
      <c r="H8" s="7">
        <v>70.88</v>
      </c>
      <c r="I8" s="7">
        <v>71.069999999999993</v>
      </c>
      <c r="J8" s="7">
        <v>71.64</v>
      </c>
      <c r="K8" s="7">
        <v>71.260000000000005</v>
      </c>
      <c r="L8" s="7">
        <v>72.73</v>
      </c>
      <c r="M8" s="7">
        <v>66.55</v>
      </c>
      <c r="N8" s="7">
        <v>66.11</v>
      </c>
      <c r="O8" s="7">
        <v>62.66</v>
      </c>
      <c r="P8" s="7">
        <v>62.92</v>
      </c>
      <c r="Q8" s="7">
        <v>63.86</v>
      </c>
      <c r="R8" s="7">
        <v>64.319999999999993</v>
      </c>
      <c r="S8" s="7">
        <v>63.32</v>
      </c>
      <c r="T8" s="7">
        <v>64.13</v>
      </c>
      <c r="U8" s="7">
        <v>62.4</v>
      </c>
      <c r="V8" s="7">
        <v>61.73</v>
      </c>
      <c r="Z8" s="13" t="s">
        <v>784</v>
      </c>
      <c r="AA8" s="48">
        <f>C38*C43</f>
        <v>98762400</v>
      </c>
      <c r="AB8" s="48">
        <f t="shared" ref="AB8:AT8" si="4">D38*D43</f>
        <v>95275881.599999994</v>
      </c>
      <c r="AC8" s="48">
        <f t="shared" si="4"/>
        <v>95596151</v>
      </c>
      <c r="AD8" s="48">
        <f t="shared" si="4"/>
        <v>99533632.799999997</v>
      </c>
      <c r="AE8" s="48">
        <f t="shared" si="4"/>
        <v>99934328</v>
      </c>
      <c r="AF8" s="48">
        <f t="shared" si="4"/>
        <v>94489176.600000009</v>
      </c>
      <c r="AG8" s="48">
        <f t="shared" si="4"/>
        <v>95300928</v>
      </c>
      <c r="AH8" s="48">
        <f t="shared" si="4"/>
        <v>95451148.200000003</v>
      </c>
      <c r="AI8" s="48">
        <f t="shared" si="4"/>
        <v>93296693</v>
      </c>
      <c r="AJ8" s="48">
        <f t="shared" si="4"/>
        <v>95863782.5</v>
      </c>
      <c r="AK8" s="48">
        <f t="shared" si="4"/>
        <v>98307042.400000006</v>
      </c>
      <c r="AL8" s="48">
        <f t="shared" si="4"/>
        <v>110181591.89999999</v>
      </c>
      <c r="AM8" s="48">
        <f t="shared" si="4"/>
        <v>107445502.5</v>
      </c>
      <c r="AN8" s="48">
        <f t="shared" si="4"/>
        <v>108630804</v>
      </c>
      <c r="AO8" s="48">
        <f t="shared" si="4"/>
        <v>106169197.2</v>
      </c>
      <c r="AP8" s="48">
        <f t="shared" si="4"/>
        <v>108995292.40000001</v>
      </c>
      <c r="AQ8" s="48">
        <f t="shared" si="4"/>
        <v>109123172.40000001</v>
      </c>
      <c r="AR8" s="48">
        <f t="shared" si="4"/>
        <v>110056590.8</v>
      </c>
      <c r="AS8" s="48">
        <f t="shared" si="4"/>
        <v>108256219.5</v>
      </c>
      <c r="AT8" s="48">
        <f t="shared" si="4"/>
        <v>107955096.89999999</v>
      </c>
      <c r="AU8" s="48"/>
      <c r="AV8" s="48"/>
      <c r="BR8" s="48"/>
    </row>
    <row r="9" spans="1:70" x14ac:dyDescent="0.25">
      <c r="A9" s="3"/>
      <c r="B9" s="3"/>
      <c r="C9" s="7"/>
      <c r="D9" s="7"/>
      <c r="E9" s="7"/>
      <c r="F9" s="7"/>
      <c r="G9" s="7"/>
      <c r="H9" s="7"/>
      <c r="I9" s="7"/>
      <c r="J9" s="7"/>
      <c r="K9" s="7"/>
      <c r="L9" s="7"/>
      <c r="M9" s="7"/>
      <c r="N9" s="7"/>
      <c r="O9" s="7"/>
      <c r="P9" s="7"/>
      <c r="Q9" s="7"/>
      <c r="R9" s="7"/>
      <c r="S9" s="7"/>
      <c r="T9" s="7"/>
      <c r="U9" s="7"/>
      <c r="V9" s="7"/>
      <c r="Z9" s="13" t="s">
        <v>793</v>
      </c>
      <c r="AA9" s="48">
        <f>C20*C43</f>
        <v>31617996.75</v>
      </c>
      <c r="AB9" s="48">
        <f t="shared" ref="AB9:AT9" si="5">D20*D43</f>
        <v>31690917.510000002</v>
      </c>
      <c r="AC9" s="48">
        <f t="shared" si="5"/>
        <v>31357532</v>
      </c>
      <c r="AD9" s="48">
        <f t="shared" si="5"/>
        <v>31221138.960000001</v>
      </c>
      <c r="AE9" s="48">
        <f t="shared" si="5"/>
        <v>30754554.399999999</v>
      </c>
      <c r="AF9" s="48">
        <f t="shared" si="5"/>
        <v>30475036.800000001</v>
      </c>
      <c r="AG9" s="48">
        <f t="shared" si="5"/>
        <v>29800842.849999998</v>
      </c>
      <c r="AH9" s="48">
        <f t="shared" si="5"/>
        <v>28480946.300000001</v>
      </c>
      <c r="AI9" s="48">
        <f t="shared" si="5"/>
        <v>27597630.34</v>
      </c>
      <c r="AJ9" s="48">
        <f t="shared" si="5"/>
        <v>26905308.510000002</v>
      </c>
      <c r="AK9" s="48">
        <f t="shared" si="5"/>
        <v>26514703.140000001</v>
      </c>
      <c r="AL9" s="48">
        <f t="shared" si="5"/>
        <v>26518938.84</v>
      </c>
      <c r="AM9" s="48">
        <f t="shared" si="5"/>
        <v>25197837.149999999</v>
      </c>
      <c r="AN9" s="48">
        <f t="shared" si="5"/>
        <v>24712954.800000001</v>
      </c>
      <c r="AO9" s="48">
        <f t="shared" si="5"/>
        <v>24501010.66</v>
      </c>
      <c r="AP9" s="48">
        <f t="shared" si="5"/>
        <v>22872835.030000001</v>
      </c>
      <c r="AQ9" s="48">
        <f t="shared" si="5"/>
        <v>22937505.360000003</v>
      </c>
      <c r="AR9" s="48">
        <f t="shared" si="5"/>
        <v>22088141.529999997</v>
      </c>
      <c r="AS9" s="48">
        <f t="shared" si="5"/>
        <v>21244889.599999998</v>
      </c>
      <c r="AT9" s="48">
        <f t="shared" si="5"/>
        <v>20847194.690000001</v>
      </c>
      <c r="AU9" s="48"/>
      <c r="AV9" s="48"/>
      <c r="BR9" s="48"/>
    </row>
    <row r="10" spans="1:70" x14ac:dyDescent="0.25">
      <c r="A10" s="3" t="s">
        <v>807</v>
      </c>
      <c r="B10" s="3" t="s">
        <v>801</v>
      </c>
      <c r="C10" s="7">
        <v>21.58</v>
      </c>
      <c r="D10" s="7">
        <v>22.55</v>
      </c>
      <c r="E10" s="7">
        <v>21.74</v>
      </c>
      <c r="F10" s="7">
        <v>24.39</v>
      </c>
      <c r="G10" s="7">
        <v>25.17</v>
      </c>
      <c r="H10" s="7">
        <v>25.42</v>
      </c>
      <c r="I10" s="7">
        <v>25.63</v>
      </c>
      <c r="J10" s="7">
        <v>25.96</v>
      </c>
      <c r="K10" s="7">
        <v>25.54</v>
      </c>
      <c r="L10" s="7">
        <v>25.1</v>
      </c>
      <c r="M10" s="7">
        <v>25.04</v>
      </c>
      <c r="N10" s="7">
        <v>25.72</v>
      </c>
      <c r="O10" s="7">
        <v>26.25</v>
      </c>
      <c r="P10" s="7">
        <v>25.88</v>
      </c>
      <c r="Q10" s="7">
        <v>26.08</v>
      </c>
      <c r="R10" s="7">
        <v>26.21</v>
      </c>
      <c r="S10" s="7">
        <v>26.11</v>
      </c>
      <c r="T10" s="7">
        <v>25.94</v>
      </c>
      <c r="U10" s="7">
        <v>24.9</v>
      </c>
      <c r="V10" s="7">
        <v>24.3</v>
      </c>
      <c r="Z10" s="13" t="s">
        <v>794</v>
      </c>
      <c r="AA10" s="48">
        <f>C22*C43</f>
        <v>4750134.75</v>
      </c>
      <c r="AB10" s="48">
        <f t="shared" ref="AB10:AT10" si="6">D22*D43</f>
        <v>4671968.6099999994</v>
      </c>
      <c r="AC10" s="48">
        <f t="shared" si="6"/>
        <v>4761801.9000000004</v>
      </c>
      <c r="AD10" s="48">
        <f t="shared" si="6"/>
        <v>4866027.24</v>
      </c>
      <c r="AE10" s="48">
        <f t="shared" si="6"/>
        <v>4919290.8</v>
      </c>
      <c r="AF10" s="48">
        <f t="shared" si="6"/>
        <v>4941151.8</v>
      </c>
      <c r="AG10" s="48">
        <f t="shared" si="6"/>
        <v>4952559.8</v>
      </c>
      <c r="AH10" s="48">
        <f t="shared" si="6"/>
        <v>5012425.9799999995</v>
      </c>
      <c r="AI10" s="48">
        <f t="shared" si="6"/>
        <v>4969392.54</v>
      </c>
      <c r="AJ10" s="48">
        <f t="shared" si="6"/>
        <v>5018020.7300000004</v>
      </c>
      <c r="AK10" s="48">
        <f t="shared" si="6"/>
        <v>5349384.9000000004</v>
      </c>
      <c r="AL10" s="48">
        <f t="shared" si="6"/>
        <v>5219565.4799999995</v>
      </c>
      <c r="AM10" s="48">
        <f t="shared" si="6"/>
        <v>5163468.5500000007</v>
      </c>
      <c r="AN10" s="48">
        <f t="shared" si="6"/>
        <v>5254545</v>
      </c>
      <c r="AO10" s="48">
        <f t="shared" si="6"/>
        <v>5233575.63</v>
      </c>
      <c r="AP10" s="48">
        <f t="shared" si="6"/>
        <v>5650574.7800000003</v>
      </c>
      <c r="AQ10" s="48">
        <f t="shared" si="6"/>
        <v>5685196.4400000004</v>
      </c>
      <c r="AR10" s="48">
        <f t="shared" si="6"/>
        <v>5605260.7000000002</v>
      </c>
      <c r="AS10" s="48">
        <f t="shared" si="6"/>
        <v>5419965.1000000006</v>
      </c>
      <c r="AT10" s="48">
        <f t="shared" si="6"/>
        <v>5468116.6399999997</v>
      </c>
      <c r="AU10" s="48"/>
      <c r="AV10" s="48"/>
      <c r="BR10" s="48"/>
    </row>
    <row r="11" spans="1:70" x14ac:dyDescent="0.25">
      <c r="A11" s="3" t="s">
        <v>780</v>
      </c>
      <c r="B11" s="3" t="s">
        <v>801</v>
      </c>
      <c r="C11" s="7">
        <v>35.9</v>
      </c>
      <c r="D11" s="7">
        <v>35.35</v>
      </c>
      <c r="E11" s="7">
        <v>34.549999999999997</v>
      </c>
      <c r="F11" s="7">
        <v>36.01</v>
      </c>
      <c r="G11" s="7">
        <v>35.83</v>
      </c>
      <c r="H11" s="7">
        <v>36.33</v>
      </c>
      <c r="I11" s="7">
        <v>35.869999999999997</v>
      </c>
      <c r="J11" s="7">
        <v>35.6</v>
      </c>
      <c r="K11" s="7">
        <v>36.11</v>
      </c>
      <c r="L11" s="7">
        <v>36.26</v>
      </c>
      <c r="M11" s="7">
        <v>36.11</v>
      </c>
      <c r="N11" s="7">
        <v>36.97</v>
      </c>
      <c r="O11" s="7">
        <v>37.29</v>
      </c>
      <c r="P11" s="7">
        <v>35.979999999999997</v>
      </c>
      <c r="Q11" s="7">
        <v>36.590000000000003</v>
      </c>
      <c r="R11" s="7">
        <v>35.11</v>
      </c>
      <c r="S11" s="7">
        <v>34.119999999999997</v>
      </c>
      <c r="T11" s="7">
        <v>33.53</v>
      </c>
      <c r="U11" s="7">
        <v>32.79</v>
      </c>
      <c r="V11" s="7">
        <v>32.47</v>
      </c>
      <c r="Z11" s="13" t="s">
        <v>795</v>
      </c>
      <c r="AA11" s="48">
        <f>C24*C43</f>
        <v>3336036.75</v>
      </c>
      <c r="AB11" s="48">
        <f t="shared" ref="AB11:AT11" si="7">D24*D43</f>
        <v>3339108</v>
      </c>
      <c r="AC11" s="48">
        <f t="shared" si="7"/>
        <v>3282568.5</v>
      </c>
      <c r="AD11" s="48">
        <f t="shared" si="7"/>
        <v>3114921.36</v>
      </c>
      <c r="AE11" s="48">
        <f t="shared" si="7"/>
        <v>3177214.8000000003</v>
      </c>
      <c r="AF11" s="48">
        <f t="shared" si="7"/>
        <v>3433962.48</v>
      </c>
      <c r="AG11" s="48">
        <f t="shared" si="7"/>
        <v>3322847.75</v>
      </c>
      <c r="AH11" s="48">
        <f t="shared" si="7"/>
        <v>3391245.3000000003</v>
      </c>
      <c r="AI11" s="48">
        <f t="shared" si="7"/>
        <v>3370808.14</v>
      </c>
      <c r="AJ11" s="48">
        <f t="shared" si="7"/>
        <v>3453854.84</v>
      </c>
      <c r="AK11" s="48">
        <f t="shared" si="7"/>
        <v>3596666.54</v>
      </c>
      <c r="AL11" s="48">
        <f t="shared" si="7"/>
        <v>3709659.33</v>
      </c>
      <c r="AM11" s="48">
        <f t="shared" si="7"/>
        <v>3761284</v>
      </c>
      <c r="AN11" s="48">
        <f t="shared" si="7"/>
        <v>3899425.5</v>
      </c>
      <c r="AO11" s="48">
        <f t="shared" si="7"/>
        <v>3985505.13</v>
      </c>
      <c r="AP11" s="48">
        <f t="shared" si="7"/>
        <v>3885118.79</v>
      </c>
      <c r="AQ11" s="48">
        <f t="shared" si="7"/>
        <v>4015890.1199999996</v>
      </c>
      <c r="AR11" s="48">
        <f t="shared" si="7"/>
        <v>4273655.62</v>
      </c>
      <c r="AS11" s="48">
        <f t="shared" si="7"/>
        <v>4169424.0500000003</v>
      </c>
      <c r="AT11" s="48">
        <f t="shared" si="7"/>
        <v>3983339.17</v>
      </c>
      <c r="AU11" s="48"/>
      <c r="AV11" s="48"/>
      <c r="BR11" s="48"/>
    </row>
    <row r="12" spans="1:70" x14ac:dyDescent="0.25">
      <c r="A12" s="3" t="s">
        <v>781</v>
      </c>
      <c r="B12" s="3" t="s">
        <v>801</v>
      </c>
      <c r="C12" s="7">
        <v>0.91</v>
      </c>
      <c r="D12" s="7">
        <v>0.94</v>
      </c>
      <c r="E12" s="7">
        <v>1.03</v>
      </c>
      <c r="F12" s="7">
        <v>1</v>
      </c>
      <c r="G12" s="7">
        <v>1.0900000000000001</v>
      </c>
      <c r="H12" s="7">
        <v>1</v>
      </c>
      <c r="I12" s="7">
        <v>1.18</v>
      </c>
      <c r="J12" s="7">
        <v>1.32</v>
      </c>
      <c r="K12" s="7">
        <v>1.33</v>
      </c>
      <c r="L12" s="7">
        <v>1.43</v>
      </c>
      <c r="M12" s="7">
        <v>1.61</v>
      </c>
      <c r="N12" s="7">
        <v>1.42</v>
      </c>
      <c r="O12" s="7">
        <v>1.55</v>
      </c>
      <c r="P12" s="7">
        <v>1.58</v>
      </c>
      <c r="Q12" s="7">
        <v>1.65</v>
      </c>
      <c r="R12" s="7">
        <v>1.72</v>
      </c>
      <c r="S12" s="7">
        <v>1.76</v>
      </c>
      <c r="T12" s="7">
        <v>1.87</v>
      </c>
      <c r="U12" s="7">
        <v>1.91</v>
      </c>
      <c r="V12" s="7">
        <v>1.86</v>
      </c>
      <c r="Z12" s="13" t="s">
        <v>940</v>
      </c>
      <c r="AA12" s="48">
        <f>(C4+C5+C7)*C43</f>
        <v>18588093.75</v>
      </c>
      <c r="AB12" s="48">
        <f t="shared" ref="AB12:AT12" si="8">(D4+D5+D7)*D43</f>
        <v>19786997.489999998</v>
      </c>
      <c r="AC12" s="48">
        <f t="shared" si="8"/>
        <v>18958564.399999999</v>
      </c>
      <c r="AD12" s="48">
        <f t="shared" si="8"/>
        <v>18985528.680000003</v>
      </c>
      <c r="AE12" s="48">
        <f t="shared" si="8"/>
        <v>19154540.400000002</v>
      </c>
      <c r="AF12" s="48">
        <f t="shared" si="8"/>
        <v>17953771.680000003</v>
      </c>
      <c r="AG12" s="48">
        <f t="shared" si="8"/>
        <v>17970953.350000001</v>
      </c>
      <c r="AH12" s="48">
        <f t="shared" si="8"/>
        <v>18133512.469999999</v>
      </c>
      <c r="AI12" s="48">
        <f t="shared" si="8"/>
        <v>17953756.52</v>
      </c>
      <c r="AJ12" s="48">
        <f t="shared" si="8"/>
        <v>18309292.790000003</v>
      </c>
      <c r="AK12" s="48">
        <f t="shared" si="8"/>
        <v>16838813.140000001</v>
      </c>
      <c r="AL12" s="48">
        <f t="shared" si="8"/>
        <v>16689311.279999999</v>
      </c>
      <c r="AM12" s="48">
        <f t="shared" si="8"/>
        <v>15678469.85</v>
      </c>
      <c r="AN12" s="48">
        <f t="shared" si="8"/>
        <v>15877022.549999999</v>
      </c>
      <c r="AO12" s="48">
        <f t="shared" si="8"/>
        <v>16125070.859999999</v>
      </c>
      <c r="AP12" s="48">
        <f t="shared" si="8"/>
        <v>16296302.289999999</v>
      </c>
      <c r="AQ12" s="48">
        <f t="shared" si="8"/>
        <v>16041078.24</v>
      </c>
      <c r="AR12" s="48">
        <f t="shared" si="8"/>
        <v>16380449.67</v>
      </c>
      <c r="AS12" s="48">
        <f t="shared" si="8"/>
        <v>16191215.699999999</v>
      </c>
      <c r="AT12" s="48">
        <f t="shared" si="8"/>
        <v>16036745.439999999</v>
      </c>
      <c r="AU12" s="48"/>
      <c r="AV12" s="48"/>
      <c r="BR12" s="48"/>
    </row>
    <row r="13" spans="1:70" x14ac:dyDescent="0.25">
      <c r="A13" s="3" t="s">
        <v>792</v>
      </c>
      <c r="B13" s="3" t="s">
        <v>801</v>
      </c>
      <c r="C13" s="7">
        <v>11.46</v>
      </c>
      <c r="D13" s="7">
        <v>12.79</v>
      </c>
      <c r="E13" s="7">
        <v>13.91</v>
      </c>
      <c r="F13" s="7">
        <v>14.81</v>
      </c>
      <c r="G13" s="7">
        <v>14.3</v>
      </c>
      <c r="H13" s="7">
        <v>14.87</v>
      </c>
      <c r="I13" s="7">
        <v>15.72</v>
      </c>
      <c r="J13" s="7">
        <v>16.28</v>
      </c>
      <c r="K13" s="7">
        <v>16.690000000000001</v>
      </c>
      <c r="L13" s="7">
        <v>18.09</v>
      </c>
      <c r="M13" s="7">
        <v>17.510000000000002</v>
      </c>
      <c r="N13" s="7">
        <v>18.37</v>
      </c>
      <c r="O13" s="7">
        <v>18.739999999999998</v>
      </c>
      <c r="P13" s="7">
        <v>18.989999999999998</v>
      </c>
      <c r="Q13" s="7">
        <v>20.27</v>
      </c>
      <c r="R13" s="7">
        <v>21.39</v>
      </c>
      <c r="S13" s="7">
        <v>22.4</v>
      </c>
      <c r="T13" s="7">
        <v>23.65</v>
      </c>
      <c r="U13" s="7">
        <v>23.37</v>
      </c>
      <c r="V13" s="7">
        <v>22.2</v>
      </c>
      <c r="Z13" s="13" t="s">
        <v>786</v>
      </c>
      <c r="AA13" s="48">
        <f>C28*C43</f>
        <v>23456070</v>
      </c>
      <c r="AB13" s="48">
        <f t="shared" ref="AB13:AT13" si="9">D28*D43</f>
        <v>23262452.399999999</v>
      </c>
      <c r="AC13" s="48">
        <f t="shared" si="9"/>
        <v>23158036</v>
      </c>
      <c r="AD13" s="48">
        <f t="shared" si="9"/>
        <v>23126769.599999998</v>
      </c>
      <c r="AE13" s="48">
        <f t="shared" si="9"/>
        <v>23117072</v>
      </c>
      <c r="AF13" s="48">
        <f t="shared" si="9"/>
        <v>23077111.199999999</v>
      </c>
      <c r="AG13" s="48">
        <f t="shared" si="9"/>
        <v>23053118</v>
      </c>
      <c r="AH13" s="48">
        <f t="shared" si="9"/>
        <v>23049439.599999998</v>
      </c>
      <c r="AI13" s="48">
        <f t="shared" si="9"/>
        <v>23041664.799999997</v>
      </c>
      <c r="AJ13" s="48">
        <f t="shared" si="9"/>
        <v>23062481.199999999</v>
      </c>
      <c r="AK13" s="48">
        <f t="shared" si="9"/>
        <v>23111554.399999999</v>
      </c>
      <c r="AL13" s="48">
        <f t="shared" si="9"/>
        <v>23161129.199999999</v>
      </c>
      <c r="AM13" s="48">
        <f t="shared" si="9"/>
        <v>23120834</v>
      </c>
      <c r="AN13" s="48">
        <f t="shared" si="9"/>
        <v>23119998</v>
      </c>
      <c r="AO13" s="48">
        <f t="shared" si="9"/>
        <v>23186376.399999999</v>
      </c>
      <c r="AP13" s="48">
        <f t="shared" si="9"/>
        <v>23316290.799999997</v>
      </c>
      <c r="AQ13" s="48">
        <f t="shared" si="9"/>
        <v>23493940.799999997</v>
      </c>
      <c r="AR13" s="48">
        <f t="shared" si="9"/>
        <v>23786791.599999998</v>
      </c>
      <c r="AS13" s="48">
        <f t="shared" si="9"/>
        <v>23923394</v>
      </c>
      <c r="AT13" s="48">
        <f t="shared" si="9"/>
        <v>24009167.599999998</v>
      </c>
      <c r="AU13" s="48"/>
      <c r="AV13" s="48"/>
      <c r="BR13" s="48"/>
    </row>
    <row r="14" spans="1:70" x14ac:dyDescent="0.25">
      <c r="A14" s="3" t="s">
        <v>808</v>
      </c>
      <c r="B14" s="3" t="s">
        <v>801</v>
      </c>
      <c r="C14" s="7">
        <v>73.900000000000006</v>
      </c>
      <c r="D14" s="7">
        <v>75.930000000000007</v>
      </c>
      <c r="E14" s="7">
        <v>75.61</v>
      </c>
      <c r="F14" s="7">
        <v>80.459999999999994</v>
      </c>
      <c r="G14" s="7">
        <v>80.709999999999994</v>
      </c>
      <c r="H14" s="7">
        <v>81.81</v>
      </c>
      <c r="I14" s="7">
        <v>82.53</v>
      </c>
      <c r="J14" s="7">
        <v>83.05</v>
      </c>
      <c r="K14" s="7">
        <v>83.5</v>
      </c>
      <c r="L14" s="7">
        <v>84.69</v>
      </c>
      <c r="M14" s="7">
        <v>84.11</v>
      </c>
      <c r="N14" s="7">
        <v>86.36</v>
      </c>
      <c r="O14" s="7">
        <v>87.63</v>
      </c>
      <c r="P14" s="7">
        <v>86.13</v>
      </c>
      <c r="Q14" s="7">
        <v>88.2</v>
      </c>
      <c r="R14" s="7">
        <v>87.87</v>
      </c>
      <c r="S14" s="7">
        <v>87.73</v>
      </c>
      <c r="T14" s="7">
        <v>88.32</v>
      </c>
      <c r="U14" s="7">
        <v>86.24</v>
      </c>
      <c r="V14" s="7">
        <v>84.12</v>
      </c>
      <c r="Z14" s="13" t="s">
        <v>796</v>
      </c>
      <c r="AA14" s="48">
        <f>(C30+C31)*C43</f>
        <v>18543201.75</v>
      </c>
      <c r="AB14" s="48">
        <f t="shared" ref="AB14:AT14" si="10">(D30+D31)*D43</f>
        <v>18315007.380000003</v>
      </c>
      <c r="AC14" s="48">
        <f t="shared" si="10"/>
        <v>18676014.199999999</v>
      </c>
      <c r="AD14" s="48">
        <f t="shared" si="10"/>
        <v>18078162.599999998</v>
      </c>
      <c r="AE14" s="48">
        <f t="shared" si="10"/>
        <v>18607030.800000001</v>
      </c>
      <c r="AF14" s="48">
        <f t="shared" si="10"/>
        <v>20278045.320000004</v>
      </c>
      <c r="AG14" s="48">
        <f t="shared" si="10"/>
        <v>19644786.199999999</v>
      </c>
      <c r="AH14" s="48">
        <f t="shared" si="10"/>
        <v>20885108.25</v>
      </c>
      <c r="AI14" s="48">
        <f t="shared" si="10"/>
        <v>20500466.84</v>
      </c>
      <c r="AJ14" s="48">
        <f t="shared" si="10"/>
        <v>20825199.830000002</v>
      </c>
      <c r="AK14" s="48">
        <f t="shared" si="10"/>
        <v>20924803.259999998</v>
      </c>
      <c r="AL14" s="48">
        <f t="shared" si="10"/>
        <v>20825622.990000002</v>
      </c>
      <c r="AM14" s="48">
        <f t="shared" si="10"/>
        <v>22329858.099999998</v>
      </c>
      <c r="AN14" s="48">
        <f t="shared" si="10"/>
        <v>22774304.25</v>
      </c>
      <c r="AO14" s="48">
        <f t="shared" si="10"/>
        <v>22517965.309999999</v>
      </c>
      <c r="AP14" s="48">
        <f t="shared" si="10"/>
        <v>22791953.16</v>
      </c>
      <c r="AQ14" s="48">
        <f t="shared" si="10"/>
        <v>23007762.360000003</v>
      </c>
      <c r="AR14" s="48">
        <f t="shared" si="10"/>
        <v>23160823.400000002</v>
      </c>
      <c r="AS14" s="48">
        <f t="shared" si="10"/>
        <v>22970464.549999997</v>
      </c>
      <c r="AT14" s="48">
        <f t="shared" si="10"/>
        <v>22171145.199999999</v>
      </c>
      <c r="AU14" s="48"/>
      <c r="AV14" s="48"/>
      <c r="BR14" s="48"/>
    </row>
    <row r="15" spans="1:70" x14ac:dyDescent="0.25">
      <c r="V15" s="7"/>
      <c r="Z15" s="13" t="s">
        <v>797</v>
      </c>
      <c r="AA15" s="48">
        <f t="shared" ref="AA15:AT15" si="11">(C33+C34)*C43</f>
        <v>26416136.25</v>
      </c>
      <c r="AB15" s="48">
        <f t="shared" si="11"/>
        <v>26551473.780000001</v>
      </c>
      <c r="AC15" s="48">
        <f t="shared" si="11"/>
        <v>26127583.199999999</v>
      </c>
      <c r="AD15" s="48">
        <f t="shared" si="11"/>
        <v>27212683.32</v>
      </c>
      <c r="AE15" s="48">
        <f t="shared" si="11"/>
        <v>28639176.399999999</v>
      </c>
      <c r="AF15" s="48">
        <f t="shared" si="11"/>
        <v>28567586.579999998</v>
      </c>
      <c r="AG15" s="48">
        <f t="shared" si="11"/>
        <v>27936739.050000001</v>
      </c>
      <c r="AH15" s="48">
        <f t="shared" si="11"/>
        <v>29531405.209999997</v>
      </c>
      <c r="AI15" s="48">
        <f t="shared" si="11"/>
        <v>30235294.599999998</v>
      </c>
      <c r="AJ15" s="48">
        <f t="shared" si="11"/>
        <v>29537079.689999998</v>
      </c>
      <c r="AK15" s="48">
        <f t="shared" si="11"/>
        <v>25690870.220000003</v>
      </c>
      <c r="AL15" s="48">
        <f t="shared" si="11"/>
        <v>27294670.439999998</v>
      </c>
      <c r="AM15" s="48">
        <f t="shared" si="11"/>
        <v>29086341.050000001</v>
      </c>
      <c r="AN15" s="48">
        <f t="shared" si="11"/>
        <v>28980198.450000003</v>
      </c>
      <c r="AO15" s="48">
        <f t="shared" si="11"/>
        <v>29357391.649999999</v>
      </c>
      <c r="AP15" s="48">
        <f t="shared" si="11"/>
        <v>30339068.34</v>
      </c>
      <c r="AQ15" s="48">
        <f t="shared" si="11"/>
        <v>30910269.720000003</v>
      </c>
      <c r="AR15" s="48">
        <f t="shared" si="11"/>
        <v>29670892.68</v>
      </c>
      <c r="AS15" s="48">
        <f t="shared" si="11"/>
        <v>29701065.349999998</v>
      </c>
      <c r="AT15" s="48">
        <f t="shared" si="11"/>
        <v>27507153.98</v>
      </c>
      <c r="AU15" s="48"/>
      <c r="AV15" s="48"/>
      <c r="BR15" s="48"/>
    </row>
    <row r="16" spans="1:70" x14ac:dyDescent="0.25">
      <c r="A16" s="3" t="s">
        <v>809</v>
      </c>
      <c r="B16" s="3" t="s">
        <v>801</v>
      </c>
      <c r="C16" s="7">
        <v>13.94</v>
      </c>
      <c r="D16" s="8" t="s">
        <v>128</v>
      </c>
      <c r="E16" s="8" t="s">
        <v>128</v>
      </c>
      <c r="F16" s="8" t="s">
        <v>128</v>
      </c>
      <c r="G16" s="8" t="s">
        <v>128</v>
      </c>
      <c r="H16" s="8" t="s">
        <v>128</v>
      </c>
      <c r="I16" s="8" t="s">
        <v>128</v>
      </c>
      <c r="J16" s="8" t="s">
        <v>128</v>
      </c>
      <c r="K16" s="8" t="s">
        <v>128</v>
      </c>
      <c r="L16" s="8" t="s">
        <v>128</v>
      </c>
      <c r="M16" s="8" t="s">
        <v>128</v>
      </c>
      <c r="N16" s="8" t="s">
        <v>128</v>
      </c>
      <c r="O16" s="8" t="s">
        <v>128</v>
      </c>
      <c r="P16" s="8" t="s">
        <v>128</v>
      </c>
      <c r="Q16" s="8" t="s">
        <v>128</v>
      </c>
      <c r="R16" s="8" t="s">
        <v>128</v>
      </c>
      <c r="S16" s="8" t="s">
        <v>128</v>
      </c>
      <c r="T16" s="8" t="s">
        <v>128</v>
      </c>
      <c r="U16" s="8" t="s">
        <v>128</v>
      </c>
      <c r="V16" s="8" t="s">
        <v>128</v>
      </c>
      <c r="Z16" s="48"/>
      <c r="AA16" s="13"/>
      <c r="AB16" s="13"/>
      <c r="AC16" s="13"/>
      <c r="AD16" s="13"/>
      <c r="AE16" s="13"/>
      <c r="AF16" s="13"/>
      <c r="AG16" s="13"/>
      <c r="AH16" s="13"/>
      <c r="AI16" s="13"/>
      <c r="AJ16" s="13"/>
      <c r="AK16" s="13"/>
      <c r="AL16" s="13"/>
      <c r="AM16" s="13"/>
      <c r="AN16" s="13"/>
      <c r="AO16" s="13"/>
      <c r="AP16" s="13"/>
      <c r="AQ16" s="13"/>
      <c r="AR16" s="13"/>
      <c r="AS16" s="13"/>
      <c r="AT16" s="13"/>
      <c r="AU16" s="48"/>
      <c r="AV16" s="48"/>
      <c r="AW16" s="48"/>
      <c r="AX16" s="13"/>
      <c r="AY16" s="13"/>
      <c r="AZ16" s="13"/>
      <c r="BA16" s="13"/>
      <c r="BB16" s="13"/>
      <c r="BC16" s="13"/>
      <c r="BD16" s="13"/>
      <c r="BE16" s="13"/>
      <c r="BF16" s="13"/>
      <c r="BG16" s="13"/>
      <c r="BH16" s="13"/>
      <c r="BI16" s="13"/>
      <c r="BJ16" s="13"/>
      <c r="BK16" s="13"/>
      <c r="BL16" s="13"/>
      <c r="BM16" s="13"/>
      <c r="BN16" s="13"/>
      <c r="BO16" s="13"/>
      <c r="BP16" s="13"/>
      <c r="BQ16" s="13"/>
      <c r="BR16" s="48"/>
    </row>
    <row r="17" spans="1:70" x14ac:dyDescent="0.25">
      <c r="A17" s="3" t="s">
        <v>810</v>
      </c>
      <c r="B17" s="3" t="s">
        <v>801</v>
      </c>
      <c r="C17" s="7">
        <v>14.59</v>
      </c>
      <c r="D17" s="8" t="s">
        <v>128</v>
      </c>
      <c r="E17" s="8" t="s">
        <v>128</v>
      </c>
      <c r="F17" s="8" t="s">
        <v>128</v>
      </c>
      <c r="G17" s="8" t="s">
        <v>128</v>
      </c>
      <c r="H17" s="8" t="s">
        <v>128</v>
      </c>
      <c r="I17" s="8" t="s">
        <v>128</v>
      </c>
      <c r="J17" s="8" t="s">
        <v>128</v>
      </c>
      <c r="K17" s="8" t="s">
        <v>128</v>
      </c>
      <c r="L17" s="8" t="s">
        <v>128</v>
      </c>
      <c r="M17" s="8" t="s">
        <v>128</v>
      </c>
      <c r="N17" s="8" t="s">
        <v>128</v>
      </c>
      <c r="O17" s="8" t="s">
        <v>128</v>
      </c>
      <c r="P17" s="8" t="s">
        <v>128</v>
      </c>
      <c r="Q17" s="8" t="s">
        <v>128</v>
      </c>
      <c r="R17" s="8" t="s">
        <v>128</v>
      </c>
      <c r="S17" s="8" t="s">
        <v>128</v>
      </c>
      <c r="T17" s="8" t="s">
        <v>128</v>
      </c>
      <c r="U17" s="8" t="s">
        <v>128</v>
      </c>
      <c r="V17" s="8" t="s">
        <v>128</v>
      </c>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row>
    <row r="18" spans="1:70" x14ac:dyDescent="0.25">
      <c r="A18" s="3" t="s">
        <v>811</v>
      </c>
      <c r="B18" s="3" t="s">
        <v>801</v>
      </c>
      <c r="C18" s="7">
        <v>28.53</v>
      </c>
      <c r="D18" s="8" t="s">
        <v>128</v>
      </c>
      <c r="E18" s="8" t="s">
        <v>128</v>
      </c>
      <c r="F18" s="8" t="s">
        <v>128</v>
      </c>
      <c r="G18" s="8" t="s">
        <v>128</v>
      </c>
      <c r="H18" s="8" t="s">
        <v>128</v>
      </c>
      <c r="I18" s="8" t="s">
        <v>128</v>
      </c>
      <c r="J18" s="8" t="s">
        <v>128</v>
      </c>
      <c r="K18" s="8" t="s">
        <v>128</v>
      </c>
      <c r="L18" s="8" t="s">
        <v>128</v>
      </c>
      <c r="M18" s="8" t="s">
        <v>128</v>
      </c>
      <c r="N18" s="8" t="s">
        <v>128</v>
      </c>
      <c r="O18" s="8" t="s">
        <v>128</v>
      </c>
      <c r="P18" s="8" t="s">
        <v>128</v>
      </c>
      <c r="Q18" s="8" t="s">
        <v>128</v>
      </c>
      <c r="R18" s="8" t="s">
        <v>128</v>
      </c>
      <c r="S18" s="8" t="s">
        <v>128</v>
      </c>
      <c r="T18" s="8" t="s">
        <v>128</v>
      </c>
      <c r="U18" s="8" t="s">
        <v>128</v>
      </c>
      <c r="V18" s="8" t="s">
        <v>128</v>
      </c>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row>
    <row r="19" spans="1:70" x14ac:dyDescent="0.25">
      <c r="A19" s="3"/>
      <c r="B19" s="3"/>
      <c r="C19" s="7"/>
      <c r="D19" s="7"/>
      <c r="E19" s="7"/>
      <c r="F19" s="7"/>
      <c r="G19" s="7"/>
      <c r="H19" s="7"/>
      <c r="I19" s="7"/>
      <c r="J19" s="7"/>
      <c r="K19" s="7"/>
      <c r="L19" s="7"/>
      <c r="M19" s="7"/>
      <c r="N19" s="7"/>
      <c r="O19" s="7"/>
      <c r="P19" s="7"/>
      <c r="Q19" s="7"/>
      <c r="R19" s="7"/>
      <c r="S19" s="7"/>
      <c r="T19" s="7"/>
      <c r="U19" s="7"/>
      <c r="V19" s="7"/>
    </row>
    <row r="20" spans="1:70" x14ac:dyDescent="0.25">
      <c r="A20" s="3" t="s">
        <v>793</v>
      </c>
      <c r="B20" s="3" t="s">
        <v>801</v>
      </c>
      <c r="C20" s="7">
        <v>112.69</v>
      </c>
      <c r="D20" s="7">
        <v>113.89</v>
      </c>
      <c r="E20" s="7">
        <v>113.2</v>
      </c>
      <c r="F20" s="7">
        <v>112.86</v>
      </c>
      <c r="G20" s="7">
        <v>111.22</v>
      </c>
      <c r="H20" s="7">
        <v>110.4</v>
      </c>
      <c r="I20" s="7">
        <v>108.07</v>
      </c>
      <c r="J20" s="7">
        <v>103.3</v>
      </c>
      <c r="K20" s="7">
        <v>100.13</v>
      </c>
      <c r="L20" s="7">
        <v>97.53</v>
      </c>
      <c r="M20" s="7">
        <v>95.91</v>
      </c>
      <c r="N20" s="7">
        <v>95.72</v>
      </c>
      <c r="O20" s="7">
        <v>91.11</v>
      </c>
      <c r="P20" s="7">
        <v>89.36</v>
      </c>
      <c r="Q20" s="7">
        <v>88.34</v>
      </c>
      <c r="R20" s="7">
        <v>82.01</v>
      </c>
      <c r="S20" s="7">
        <v>81.62</v>
      </c>
      <c r="T20" s="7">
        <v>77.63</v>
      </c>
      <c r="U20" s="7">
        <v>74.239999999999995</v>
      </c>
      <c r="V20" s="7">
        <v>72.59</v>
      </c>
    </row>
    <row r="21" spans="1:70" x14ac:dyDescent="0.25">
      <c r="A21" s="3" t="s">
        <v>812</v>
      </c>
      <c r="B21" s="3" t="s">
        <v>801</v>
      </c>
      <c r="C21" s="7">
        <v>30.63</v>
      </c>
      <c r="D21" s="7">
        <v>29.78</v>
      </c>
      <c r="E21" s="7">
        <v>30.98</v>
      </c>
      <c r="F21" s="7">
        <v>31.61</v>
      </c>
      <c r="G21" s="7">
        <v>31.58</v>
      </c>
      <c r="H21" s="7">
        <v>31.66</v>
      </c>
      <c r="I21" s="7">
        <v>32.549999999999997</v>
      </c>
      <c r="J21" s="7">
        <v>33.19</v>
      </c>
      <c r="K21" s="7">
        <v>33.42</v>
      </c>
      <c r="L21" s="7">
        <v>34.75</v>
      </c>
      <c r="M21" s="7">
        <v>33.75</v>
      </c>
      <c r="N21" s="7">
        <v>33.9</v>
      </c>
      <c r="O21" s="7">
        <v>33.93</v>
      </c>
      <c r="P21" s="7">
        <v>33.97</v>
      </c>
      <c r="Q21" s="7">
        <v>33.840000000000003</v>
      </c>
      <c r="R21" s="7">
        <v>34.090000000000003</v>
      </c>
      <c r="S21" s="7">
        <v>33.01</v>
      </c>
      <c r="T21" s="7">
        <v>31.59</v>
      </c>
      <c r="U21" s="7">
        <v>30.47</v>
      </c>
      <c r="V21" s="7">
        <v>28.51</v>
      </c>
    </row>
    <row r="22" spans="1:70" ht="18.75" x14ac:dyDescent="0.3">
      <c r="A22" s="3" t="s">
        <v>813</v>
      </c>
      <c r="B22" s="3" t="s">
        <v>801</v>
      </c>
      <c r="C22" s="7">
        <v>16.93</v>
      </c>
      <c r="D22" s="7">
        <v>16.79</v>
      </c>
      <c r="E22" s="7">
        <v>17.190000000000001</v>
      </c>
      <c r="F22" s="7">
        <v>17.59</v>
      </c>
      <c r="G22" s="7">
        <v>17.79</v>
      </c>
      <c r="H22" s="7">
        <v>17.899999999999999</v>
      </c>
      <c r="I22" s="7">
        <v>17.96</v>
      </c>
      <c r="J22" s="7">
        <v>18.18</v>
      </c>
      <c r="K22" s="7">
        <v>18.03</v>
      </c>
      <c r="L22" s="7">
        <v>18.190000000000001</v>
      </c>
      <c r="M22" s="7">
        <v>19.350000000000001</v>
      </c>
      <c r="N22" s="7">
        <v>18.84</v>
      </c>
      <c r="O22" s="7">
        <v>18.670000000000002</v>
      </c>
      <c r="P22" s="7">
        <v>19</v>
      </c>
      <c r="Q22" s="7">
        <v>18.87</v>
      </c>
      <c r="R22" s="7">
        <v>20.260000000000002</v>
      </c>
      <c r="S22" s="7">
        <v>20.23</v>
      </c>
      <c r="T22" s="7">
        <v>19.7</v>
      </c>
      <c r="U22" s="7">
        <v>18.940000000000001</v>
      </c>
      <c r="V22" s="7">
        <v>19.04</v>
      </c>
      <c r="Z22" s="40" t="s">
        <v>790</v>
      </c>
      <c r="AA22" s="48"/>
      <c r="AB22" s="48"/>
      <c r="AC22" s="48"/>
      <c r="AD22" s="48"/>
      <c r="AE22" s="48"/>
      <c r="AF22" s="48"/>
      <c r="AG22" s="48"/>
      <c r="AH22" s="48"/>
      <c r="AI22" s="48"/>
      <c r="AJ22" s="48"/>
      <c r="AK22" s="48"/>
      <c r="AL22" s="48"/>
      <c r="AM22" s="48"/>
      <c r="AN22" s="48"/>
      <c r="AO22" s="48"/>
      <c r="AP22" s="48"/>
      <c r="AQ22" s="48"/>
      <c r="AR22" s="48"/>
      <c r="AS22" s="48"/>
      <c r="AT22" s="48"/>
    </row>
    <row r="23" spans="1:70" x14ac:dyDescent="0.25">
      <c r="A23" s="3" t="s">
        <v>814</v>
      </c>
      <c r="B23" s="3" t="s">
        <v>801</v>
      </c>
      <c r="C23" s="7">
        <v>1.46</v>
      </c>
      <c r="D23" s="7">
        <v>1.41</v>
      </c>
      <c r="E23" s="7">
        <v>1.44</v>
      </c>
      <c r="F23" s="7">
        <v>1.53</v>
      </c>
      <c r="G23" s="7">
        <v>1.47</v>
      </c>
      <c r="H23" s="7">
        <v>1.52</v>
      </c>
      <c r="I23" s="7">
        <v>1.62</v>
      </c>
      <c r="J23" s="7">
        <v>1.77</v>
      </c>
      <c r="K23" s="7">
        <v>1.93</v>
      </c>
      <c r="L23" s="7">
        <v>1.96</v>
      </c>
      <c r="M23" s="7">
        <v>2.37</v>
      </c>
      <c r="N23" s="7">
        <v>2.39</v>
      </c>
      <c r="O23" s="7">
        <v>2.62</v>
      </c>
      <c r="P23" s="7">
        <v>3.05</v>
      </c>
      <c r="Q23" s="7">
        <v>2.65</v>
      </c>
      <c r="R23" s="7">
        <v>2.61</v>
      </c>
      <c r="S23" s="7">
        <v>2.76</v>
      </c>
      <c r="T23" s="7">
        <v>2.72</v>
      </c>
      <c r="U23" s="7">
        <v>2.65</v>
      </c>
      <c r="V23" s="7">
        <v>2.74</v>
      </c>
      <c r="Z23" s="48" t="s">
        <v>232</v>
      </c>
      <c r="AA23" s="48"/>
      <c r="AB23" s="48"/>
      <c r="AC23" s="48"/>
      <c r="AD23" s="48"/>
      <c r="AE23" s="48"/>
      <c r="AF23" s="48"/>
      <c r="AG23" s="48"/>
      <c r="AH23" s="48"/>
      <c r="AI23" s="48"/>
      <c r="AJ23" s="48"/>
      <c r="AK23" s="48"/>
      <c r="AL23" s="48"/>
      <c r="AM23" s="48"/>
      <c r="AN23" s="48"/>
      <c r="AO23" s="48"/>
      <c r="AP23" s="48"/>
      <c r="AQ23" s="48"/>
      <c r="AR23" s="48"/>
      <c r="AS23" s="48"/>
      <c r="AT23" s="48"/>
    </row>
    <row r="24" spans="1:70" x14ac:dyDescent="0.25">
      <c r="A24" s="3" t="s">
        <v>795</v>
      </c>
      <c r="B24" s="3" t="s">
        <v>801</v>
      </c>
      <c r="C24" s="7">
        <v>11.89</v>
      </c>
      <c r="D24" s="7">
        <v>12</v>
      </c>
      <c r="E24" s="7">
        <v>11.85</v>
      </c>
      <c r="F24" s="7">
        <v>11.26</v>
      </c>
      <c r="G24" s="7">
        <v>11.49</v>
      </c>
      <c r="H24" s="7">
        <v>12.44</v>
      </c>
      <c r="I24" s="7">
        <v>12.05</v>
      </c>
      <c r="J24" s="7">
        <v>12.3</v>
      </c>
      <c r="K24" s="7">
        <v>12.23</v>
      </c>
      <c r="L24" s="7">
        <v>12.52</v>
      </c>
      <c r="M24" s="7">
        <v>13.01</v>
      </c>
      <c r="N24" s="7">
        <v>13.39</v>
      </c>
      <c r="O24" s="7">
        <v>13.6</v>
      </c>
      <c r="P24" s="7">
        <v>14.1</v>
      </c>
      <c r="Q24" s="7">
        <v>14.37</v>
      </c>
      <c r="R24" s="7">
        <v>13.93</v>
      </c>
      <c r="S24" s="7">
        <v>14.29</v>
      </c>
      <c r="T24" s="7">
        <v>15.02</v>
      </c>
      <c r="U24" s="7">
        <v>14.57</v>
      </c>
      <c r="V24" s="7">
        <v>13.87</v>
      </c>
      <c r="Z24" s="48"/>
      <c r="AA24" s="13" t="s">
        <v>1</v>
      </c>
      <c r="AB24" s="13" t="s">
        <v>2</v>
      </c>
      <c r="AC24" s="13" t="s">
        <v>3</v>
      </c>
      <c r="AD24" s="13" t="s">
        <v>4</v>
      </c>
      <c r="AE24" s="13" t="s">
        <v>5</v>
      </c>
      <c r="AF24" s="13" t="s">
        <v>6</v>
      </c>
      <c r="AG24" s="13" t="s">
        <v>7</v>
      </c>
      <c r="AH24" s="13" t="s">
        <v>8</v>
      </c>
      <c r="AI24" s="13" t="s">
        <v>9</v>
      </c>
      <c r="AJ24" s="13" t="s">
        <v>10</v>
      </c>
      <c r="AK24" s="13" t="s">
        <v>11</v>
      </c>
      <c r="AL24" s="13" t="s">
        <v>12</v>
      </c>
      <c r="AM24" s="13" t="s">
        <v>13</v>
      </c>
      <c r="AN24" s="13" t="s">
        <v>14</v>
      </c>
      <c r="AO24" s="13" t="s">
        <v>15</v>
      </c>
      <c r="AP24" s="13" t="s">
        <v>16</v>
      </c>
      <c r="AQ24" s="13" t="s">
        <v>17</v>
      </c>
      <c r="AR24" s="13" t="s">
        <v>18</v>
      </c>
      <c r="AS24" s="13" t="s">
        <v>19</v>
      </c>
      <c r="AT24" s="13" t="s">
        <v>791</v>
      </c>
    </row>
    <row r="25" spans="1:70" x14ac:dyDescent="0.25">
      <c r="A25" s="3"/>
      <c r="B25" s="3"/>
      <c r="C25" s="7"/>
      <c r="D25" s="7"/>
      <c r="E25" s="7"/>
      <c r="F25" s="7"/>
      <c r="G25" s="7"/>
      <c r="H25" s="7"/>
      <c r="I25" s="7"/>
      <c r="J25" s="7"/>
      <c r="K25" s="7"/>
      <c r="L25" s="7"/>
      <c r="M25" s="7"/>
      <c r="N25" s="7"/>
      <c r="O25" s="7"/>
      <c r="P25" s="7"/>
      <c r="Q25" s="7"/>
      <c r="R25" s="7"/>
      <c r="S25" s="7"/>
      <c r="T25" s="7"/>
      <c r="U25" s="7"/>
      <c r="V25" s="7"/>
      <c r="Z25" s="13" t="s">
        <v>775</v>
      </c>
      <c r="AA25" s="48">
        <f t="shared" ref="AA25:AT25" si="12">AA4/1000</f>
        <v>6054.8084999999992</v>
      </c>
      <c r="AB25" s="48">
        <f t="shared" si="12"/>
        <v>6274.7404500000002</v>
      </c>
      <c r="AC25" s="48">
        <f t="shared" si="12"/>
        <v>6022.1973999999991</v>
      </c>
      <c r="AD25" s="48">
        <f t="shared" si="12"/>
        <v>6747.1520399999999</v>
      </c>
      <c r="AE25" s="48">
        <f t="shared" si="12"/>
        <v>6960.0084000000006</v>
      </c>
      <c r="AF25" s="48">
        <f t="shared" si="12"/>
        <v>7016.9876400000003</v>
      </c>
      <c r="AG25" s="48">
        <f t="shared" si="12"/>
        <v>7067.6006499999994</v>
      </c>
      <c r="AH25" s="48">
        <f t="shared" si="12"/>
        <v>7157.4575600000007</v>
      </c>
      <c r="AI25" s="48">
        <f t="shared" si="12"/>
        <v>7039.2837199999994</v>
      </c>
      <c r="AJ25" s="48">
        <f t="shared" si="12"/>
        <v>6924.2617</v>
      </c>
      <c r="AK25" s="48">
        <f t="shared" si="12"/>
        <v>6922.40816</v>
      </c>
      <c r="AL25" s="48">
        <f t="shared" si="12"/>
        <v>7125.6488399999998</v>
      </c>
      <c r="AM25" s="48">
        <f t="shared" si="12"/>
        <v>7259.8312500000002</v>
      </c>
      <c r="AN25" s="48">
        <f t="shared" si="12"/>
        <v>7157.2433999999994</v>
      </c>
      <c r="AO25" s="48">
        <f t="shared" si="12"/>
        <v>7233.2619199999999</v>
      </c>
      <c r="AP25" s="48">
        <f t="shared" si="12"/>
        <v>7310.04763</v>
      </c>
      <c r="AQ25" s="48">
        <f t="shared" si="12"/>
        <v>7337.6410800000003</v>
      </c>
      <c r="AR25" s="48">
        <f t="shared" si="12"/>
        <v>7380.7341400000005</v>
      </c>
      <c r="AS25" s="48">
        <f t="shared" si="12"/>
        <v>7125.5084999999999</v>
      </c>
      <c r="AT25" s="48">
        <f t="shared" si="12"/>
        <v>6978.7412999999997</v>
      </c>
    </row>
    <row r="26" spans="1:70" x14ac:dyDescent="0.25">
      <c r="A26" s="3" t="s">
        <v>815</v>
      </c>
      <c r="B26" s="3" t="s">
        <v>801</v>
      </c>
      <c r="C26" s="7">
        <v>47.95</v>
      </c>
      <c r="D26" s="7">
        <v>47.1</v>
      </c>
      <c r="E26" s="7">
        <v>46.01</v>
      </c>
      <c r="F26" s="7">
        <v>44.49</v>
      </c>
      <c r="G26" s="7">
        <v>43.37</v>
      </c>
      <c r="H26" s="7">
        <v>45.69</v>
      </c>
      <c r="I26" s="7">
        <v>46.52</v>
      </c>
      <c r="J26" s="7">
        <v>46</v>
      </c>
      <c r="K26" s="7">
        <v>44.9</v>
      </c>
      <c r="L26" s="7">
        <v>44.5</v>
      </c>
      <c r="M26" s="7">
        <v>44.7</v>
      </c>
      <c r="N26" s="7">
        <v>43.3</v>
      </c>
      <c r="O26" s="7">
        <v>45</v>
      </c>
      <c r="P26" s="7">
        <v>45.33</v>
      </c>
      <c r="Q26" s="7">
        <v>45.3</v>
      </c>
      <c r="R26" s="7">
        <v>45.11</v>
      </c>
      <c r="S26" s="7">
        <v>45.12</v>
      </c>
      <c r="T26" s="7">
        <v>47.07</v>
      </c>
      <c r="U26" s="7">
        <v>46.55</v>
      </c>
      <c r="V26" s="7">
        <v>46.62</v>
      </c>
      <c r="Z26" s="13" t="s">
        <v>780</v>
      </c>
      <c r="AA26" s="48">
        <f t="shared" ref="AA26:AT26" si="13">AA5/1000</f>
        <v>10072.6425</v>
      </c>
      <c r="AB26" s="48">
        <f t="shared" si="13"/>
        <v>9836.4556499999999</v>
      </c>
      <c r="AC26" s="48">
        <f t="shared" si="13"/>
        <v>9570.6954999999998</v>
      </c>
      <c r="AD26" s="48">
        <f t="shared" si="13"/>
        <v>9961.6623600000003</v>
      </c>
      <c r="AE26" s="48">
        <f t="shared" si="13"/>
        <v>9907.7115999999987</v>
      </c>
      <c r="AF26" s="48">
        <f t="shared" si="13"/>
        <v>10028.60586</v>
      </c>
      <c r="AG26" s="48">
        <f t="shared" si="13"/>
        <v>9891.3318500000005</v>
      </c>
      <c r="AH26" s="48">
        <f t="shared" si="13"/>
        <v>9815.3115999999991</v>
      </c>
      <c r="AI26" s="48">
        <f t="shared" si="13"/>
        <v>9952.5659800000012</v>
      </c>
      <c r="AJ26" s="48">
        <f t="shared" si="13"/>
        <v>10002.93742</v>
      </c>
      <c r="AK26" s="48">
        <f t="shared" si="13"/>
        <v>9982.7539399999987</v>
      </c>
      <c r="AL26" s="48">
        <f t="shared" si="13"/>
        <v>10242.427589999999</v>
      </c>
      <c r="AM26" s="48">
        <f t="shared" si="13"/>
        <v>10313.108850000001</v>
      </c>
      <c r="AN26" s="48">
        <f t="shared" si="13"/>
        <v>9950.4488999999994</v>
      </c>
      <c r="AO26" s="48">
        <f t="shared" si="13"/>
        <v>10148.199909999999</v>
      </c>
      <c r="AP26" s="48">
        <f t="shared" si="13"/>
        <v>9792.2843300000004</v>
      </c>
      <c r="AQ26" s="48">
        <f t="shared" si="13"/>
        <v>9588.6753599999993</v>
      </c>
      <c r="AR26" s="48">
        <f t="shared" si="13"/>
        <v>9540.3244300000006</v>
      </c>
      <c r="AS26" s="48">
        <f t="shared" si="13"/>
        <v>9383.3503499999988</v>
      </c>
      <c r="AT26" s="48">
        <f t="shared" si="13"/>
        <v>9325.0917699999991</v>
      </c>
    </row>
    <row r="27" spans="1:70" x14ac:dyDescent="0.25">
      <c r="A27" s="3" t="s">
        <v>816</v>
      </c>
      <c r="B27" s="3" t="s">
        <v>801</v>
      </c>
      <c r="C27" s="7">
        <v>35.65</v>
      </c>
      <c r="D27" s="7">
        <v>36.5</v>
      </c>
      <c r="E27" s="7">
        <v>37.590000000000003</v>
      </c>
      <c r="F27" s="7">
        <v>39.1</v>
      </c>
      <c r="G27" s="7">
        <v>40.229999999999997</v>
      </c>
      <c r="H27" s="7">
        <v>37.92</v>
      </c>
      <c r="I27" s="7">
        <v>37.08</v>
      </c>
      <c r="J27" s="7">
        <v>37.6</v>
      </c>
      <c r="K27" s="7">
        <v>38.700000000000003</v>
      </c>
      <c r="L27" s="7">
        <v>39.1</v>
      </c>
      <c r="M27" s="7">
        <v>38.9</v>
      </c>
      <c r="N27" s="7">
        <v>40.299999999999997</v>
      </c>
      <c r="O27" s="7">
        <v>38.6</v>
      </c>
      <c r="P27" s="7">
        <v>38.270000000000003</v>
      </c>
      <c r="Q27" s="7">
        <v>38.299999999999997</v>
      </c>
      <c r="R27" s="7">
        <v>38.49</v>
      </c>
      <c r="S27" s="7">
        <v>38.479999999999997</v>
      </c>
      <c r="T27" s="7">
        <v>36.53</v>
      </c>
      <c r="U27" s="7">
        <v>37.049999999999997</v>
      </c>
      <c r="V27" s="7">
        <v>36.979999999999997</v>
      </c>
      <c r="Z27" s="13" t="s">
        <v>781</v>
      </c>
      <c r="AA27" s="48">
        <f t="shared" ref="AA27:AT27" si="14">AA6/1000</f>
        <v>255.32325</v>
      </c>
      <c r="AB27" s="48">
        <f t="shared" si="14"/>
        <v>261.56345999999996</v>
      </c>
      <c r="AC27" s="48">
        <f t="shared" si="14"/>
        <v>285.32029999999997</v>
      </c>
      <c r="AD27" s="48">
        <f t="shared" si="14"/>
        <v>276.63600000000002</v>
      </c>
      <c r="AE27" s="48">
        <f t="shared" si="14"/>
        <v>301.40680000000003</v>
      </c>
      <c r="AF27" s="48">
        <f t="shared" si="14"/>
        <v>276.04199999999997</v>
      </c>
      <c r="AG27" s="48">
        <f t="shared" si="14"/>
        <v>325.39089999999999</v>
      </c>
      <c r="AH27" s="48">
        <f t="shared" si="14"/>
        <v>363.93852000000004</v>
      </c>
      <c r="AI27" s="48">
        <f t="shared" si="14"/>
        <v>366.57193999999998</v>
      </c>
      <c r="AJ27" s="48">
        <f t="shared" si="14"/>
        <v>394.48980999999998</v>
      </c>
      <c r="AK27" s="48">
        <f t="shared" si="14"/>
        <v>445.09093999999999</v>
      </c>
      <c r="AL27" s="48">
        <f t="shared" si="14"/>
        <v>393.40674000000001</v>
      </c>
      <c r="AM27" s="48">
        <f t="shared" si="14"/>
        <v>428.67574999999999</v>
      </c>
      <c r="AN27" s="48">
        <f t="shared" si="14"/>
        <v>436.95690000000002</v>
      </c>
      <c r="AO27" s="48">
        <f t="shared" si="14"/>
        <v>457.62584999999996</v>
      </c>
      <c r="AP27" s="48">
        <f t="shared" si="14"/>
        <v>479.71315999999996</v>
      </c>
      <c r="AQ27" s="48">
        <f t="shared" si="14"/>
        <v>494.60928000000001</v>
      </c>
      <c r="AR27" s="48">
        <f t="shared" si="14"/>
        <v>532.07297000000005</v>
      </c>
      <c r="AS27" s="48">
        <f t="shared" si="14"/>
        <v>546.57515000000001</v>
      </c>
      <c r="AT27" s="48">
        <f t="shared" si="14"/>
        <v>534.17525999999998</v>
      </c>
    </row>
    <row r="28" spans="1:70" x14ac:dyDescent="0.25">
      <c r="A28" s="3" t="s">
        <v>786</v>
      </c>
      <c r="B28" s="3" t="s">
        <v>801</v>
      </c>
      <c r="C28" s="7">
        <v>83.6</v>
      </c>
      <c r="D28" s="7">
        <v>83.6</v>
      </c>
      <c r="E28" s="7">
        <v>83.6</v>
      </c>
      <c r="F28" s="7">
        <v>83.6</v>
      </c>
      <c r="G28" s="7">
        <v>83.6</v>
      </c>
      <c r="H28" s="7">
        <v>83.6</v>
      </c>
      <c r="I28" s="7">
        <v>83.6</v>
      </c>
      <c r="J28" s="7">
        <v>83.6</v>
      </c>
      <c r="K28" s="7">
        <v>83.6</v>
      </c>
      <c r="L28" s="7">
        <v>83.6</v>
      </c>
      <c r="M28" s="7">
        <v>83.6</v>
      </c>
      <c r="N28" s="7">
        <v>83.6</v>
      </c>
      <c r="O28" s="7">
        <v>83.6</v>
      </c>
      <c r="P28" s="7">
        <v>83.6</v>
      </c>
      <c r="Q28" s="7">
        <v>83.6</v>
      </c>
      <c r="R28" s="7">
        <v>83.6</v>
      </c>
      <c r="S28" s="7">
        <v>83.6</v>
      </c>
      <c r="T28" s="7">
        <v>83.6</v>
      </c>
      <c r="U28" s="7">
        <v>83.6</v>
      </c>
      <c r="V28" s="7">
        <v>83.6</v>
      </c>
      <c r="Z28" s="13" t="s">
        <v>792</v>
      </c>
      <c r="AA28" s="48">
        <f t="shared" ref="AA28:AT28" si="15">AA7/1000</f>
        <v>3215.3895000000007</v>
      </c>
      <c r="AB28" s="48">
        <f t="shared" si="15"/>
        <v>3558.9326099999998</v>
      </c>
      <c r="AC28" s="48">
        <f t="shared" si="15"/>
        <v>3853.2091</v>
      </c>
      <c r="AD28" s="48">
        <f t="shared" si="15"/>
        <v>4096.9791599999999</v>
      </c>
      <c r="AE28" s="48">
        <f t="shared" si="15"/>
        <v>3954.2359999999999</v>
      </c>
      <c r="AF28" s="48">
        <f t="shared" si="15"/>
        <v>4104.7445399999997</v>
      </c>
      <c r="AG28" s="48">
        <f t="shared" si="15"/>
        <v>4334.8686000000007</v>
      </c>
      <c r="AH28" s="48">
        <f t="shared" si="15"/>
        <v>4488.5750800000005</v>
      </c>
      <c r="AI28" s="48">
        <f t="shared" si="15"/>
        <v>4600.0644199999997</v>
      </c>
      <c r="AJ28" s="48">
        <f t="shared" si="15"/>
        <v>4990.4340300000003</v>
      </c>
      <c r="AK28" s="48">
        <f t="shared" si="15"/>
        <v>4840.7095399999998</v>
      </c>
      <c r="AL28" s="48">
        <f t="shared" si="15"/>
        <v>5089.3533900000002</v>
      </c>
      <c r="AM28" s="48">
        <f t="shared" si="15"/>
        <v>5182.8280999999997</v>
      </c>
      <c r="AN28" s="48">
        <f t="shared" si="15"/>
        <v>5251.7794499999991</v>
      </c>
      <c r="AO28" s="48">
        <f t="shared" si="15"/>
        <v>5621.8642299999992</v>
      </c>
      <c r="AP28" s="48">
        <f t="shared" si="15"/>
        <v>5965.7351699999999</v>
      </c>
      <c r="AQ28" s="48">
        <f t="shared" si="15"/>
        <v>6295.0271999999995</v>
      </c>
      <c r="AR28" s="48">
        <f t="shared" si="15"/>
        <v>6729.1581499999993</v>
      </c>
      <c r="AS28" s="48">
        <f t="shared" si="15"/>
        <v>6687.6760500000009</v>
      </c>
      <c r="AT28" s="48">
        <f t="shared" si="15"/>
        <v>6375.6401999999998</v>
      </c>
    </row>
    <row r="29" spans="1:70" x14ac:dyDescent="0.25">
      <c r="A29" s="3"/>
      <c r="B29" s="3"/>
      <c r="C29" s="7"/>
      <c r="D29" s="7"/>
      <c r="E29" s="7"/>
      <c r="F29" s="7"/>
      <c r="G29" s="7"/>
      <c r="H29" s="7"/>
      <c r="I29" s="7"/>
      <c r="J29" s="7"/>
      <c r="K29" s="7"/>
      <c r="L29" s="7"/>
      <c r="M29" s="7"/>
      <c r="N29" s="7"/>
      <c r="O29" s="7"/>
      <c r="P29" s="7"/>
      <c r="Q29" s="7"/>
      <c r="R29" s="7"/>
      <c r="S29" s="7"/>
      <c r="T29" s="7"/>
      <c r="U29" s="7"/>
      <c r="V29" s="7"/>
      <c r="Z29" s="13" t="s">
        <v>784</v>
      </c>
      <c r="AA29" s="48">
        <f t="shared" ref="AA29:AT29" si="16">AA8/1000</f>
        <v>98762.4</v>
      </c>
      <c r="AB29" s="48">
        <f t="shared" si="16"/>
        <v>95275.881599999993</v>
      </c>
      <c r="AC29" s="48">
        <f t="shared" si="16"/>
        <v>95596.150999999998</v>
      </c>
      <c r="AD29" s="48">
        <f t="shared" si="16"/>
        <v>99533.632799999992</v>
      </c>
      <c r="AE29" s="48">
        <f t="shared" si="16"/>
        <v>99934.327999999994</v>
      </c>
      <c r="AF29" s="48">
        <f t="shared" si="16"/>
        <v>94489.176600000006</v>
      </c>
      <c r="AG29" s="48">
        <f t="shared" si="16"/>
        <v>95300.928</v>
      </c>
      <c r="AH29" s="48">
        <f t="shared" si="16"/>
        <v>95451.148199999996</v>
      </c>
      <c r="AI29" s="48">
        <f t="shared" si="16"/>
        <v>93296.692999999999</v>
      </c>
      <c r="AJ29" s="48">
        <f t="shared" si="16"/>
        <v>95863.782500000001</v>
      </c>
      <c r="AK29" s="48">
        <f t="shared" si="16"/>
        <v>98307.042400000006</v>
      </c>
      <c r="AL29" s="48">
        <f t="shared" si="16"/>
        <v>110181.59189999998</v>
      </c>
      <c r="AM29" s="48">
        <f t="shared" si="16"/>
        <v>107445.5025</v>
      </c>
      <c r="AN29" s="48">
        <f t="shared" si="16"/>
        <v>108630.804</v>
      </c>
      <c r="AO29" s="48">
        <f t="shared" si="16"/>
        <v>106169.19720000001</v>
      </c>
      <c r="AP29" s="48">
        <f t="shared" si="16"/>
        <v>108995.29240000001</v>
      </c>
      <c r="AQ29" s="48">
        <f t="shared" si="16"/>
        <v>109123.17240000001</v>
      </c>
      <c r="AR29" s="48">
        <f t="shared" si="16"/>
        <v>110056.59079999999</v>
      </c>
      <c r="AS29" s="48">
        <f t="shared" si="16"/>
        <v>108256.21950000001</v>
      </c>
      <c r="AT29" s="48">
        <f t="shared" si="16"/>
        <v>107955.09689999999</v>
      </c>
    </row>
    <row r="30" spans="1:70" x14ac:dyDescent="0.25">
      <c r="A30" s="3" t="s">
        <v>817</v>
      </c>
      <c r="B30" s="3" t="s">
        <v>801</v>
      </c>
      <c r="C30" s="7">
        <v>53.05</v>
      </c>
      <c r="D30" s="7">
        <v>53.27</v>
      </c>
      <c r="E30" s="7">
        <v>54.13</v>
      </c>
      <c r="F30" s="7">
        <v>52.1</v>
      </c>
      <c r="G30" s="7">
        <v>52.53</v>
      </c>
      <c r="H30" s="7">
        <v>58.5</v>
      </c>
      <c r="I30" s="7">
        <v>57.39</v>
      </c>
      <c r="J30" s="7">
        <v>60.94</v>
      </c>
      <c r="K30" s="7">
        <v>59.13</v>
      </c>
      <c r="L30" s="7">
        <v>59.24</v>
      </c>
      <c r="M30" s="7">
        <v>59.91</v>
      </c>
      <c r="N30" s="7">
        <v>59.73</v>
      </c>
      <c r="O30" s="7">
        <v>64.66</v>
      </c>
      <c r="P30" s="7">
        <v>67.08</v>
      </c>
      <c r="Q30" s="7">
        <v>66.23</v>
      </c>
      <c r="R30" s="7">
        <v>66.58</v>
      </c>
      <c r="S30" s="7">
        <v>66.400000000000006</v>
      </c>
      <c r="T30" s="7">
        <v>65.010000000000005</v>
      </c>
      <c r="U30" s="7">
        <v>64.3</v>
      </c>
      <c r="V30" s="7">
        <v>61.08</v>
      </c>
      <c r="Z30" s="13" t="s">
        <v>806</v>
      </c>
      <c r="AA30" s="48">
        <f t="shared" ref="AA30:AT30" si="17">AA9/1000</f>
        <v>31617.996749999998</v>
      </c>
      <c r="AB30" s="48">
        <f t="shared" si="17"/>
        <v>31690.917510000003</v>
      </c>
      <c r="AC30" s="48">
        <f t="shared" si="17"/>
        <v>31357.531999999999</v>
      </c>
      <c r="AD30" s="48">
        <f t="shared" si="17"/>
        <v>31221.13896</v>
      </c>
      <c r="AE30" s="48">
        <f t="shared" si="17"/>
        <v>30754.554399999997</v>
      </c>
      <c r="AF30" s="48">
        <f t="shared" si="17"/>
        <v>30475.036800000002</v>
      </c>
      <c r="AG30" s="48">
        <f t="shared" si="17"/>
        <v>29800.842849999997</v>
      </c>
      <c r="AH30" s="48">
        <f t="shared" si="17"/>
        <v>28480.9463</v>
      </c>
      <c r="AI30" s="48">
        <f t="shared" si="17"/>
        <v>27597.63034</v>
      </c>
      <c r="AJ30" s="48">
        <f t="shared" si="17"/>
        <v>26905.308510000003</v>
      </c>
      <c r="AK30" s="48">
        <f t="shared" si="17"/>
        <v>26514.703140000001</v>
      </c>
      <c r="AL30" s="48">
        <f t="shared" si="17"/>
        <v>26518.938839999999</v>
      </c>
      <c r="AM30" s="48">
        <f t="shared" si="17"/>
        <v>25197.837149999999</v>
      </c>
      <c r="AN30" s="48">
        <f t="shared" si="17"/>
        <v>24712.9548</v>
      </c>
      <c r="AO30" s="48">
        <f t="shared" si="17"/>
        <v>24501.01066</v>
      </c>
      <c r="AP30" s="48">
        <f t="shared" si="17"/>
        <v>22872.835030000002</v>
      </c>
      <c r="AQ30" s="48">
        <f t="shared" si="17"/>
        <v>22937.505360000003</v>
      </c>
      <c r="AR30" s="48">
        <f t="shared" si="17"/>
        <v>22088.141529999997</v>
      </c>
      <c r="AS30" s="48">
        <f t="shared" si="17"/>
        <v>21244.889599999999</v>
      </c>
      <c r="AT30" s="48">
        <f t="shared" si="17"/>
        <v>20847.19469</v>
      </c>
    </row>
    <row r="31" spans="1:70" x14ac:dyDescent="0.25">
      <c r="A31" s="3" t="s">
        <v>818</v>
      </c>
      <c r="B31" s="3" t="s">
        <v>801</v>
      </c>
      <c r="C31" s="7">
        <v>13.04</v>
      </c>
      <c r="D31" s="7">
        <v>12.55</v>
      </c>
      <c r="E31" s="7">
        <v>13.29</v>
      </c>
      <c r="F31" s="7">
        <v>13.25</v>
      </c>
      <c r="G31" s="7">
        <v>14.76</v>
      </c>
      <c r="H31" s="7">
        <v>14.96</v>
      </c>
      <c r="I31" s="7">
        <v>13.85</v>
      </c>
      <c r="J31" s="7">
        <v>14.81</v>
      </c>
      <c r="K31" s="7">
        <v>15.25</v>
      </c>
      <c r="L31" s="7">
        <v>16.25</v>
      </c>
      <c r="M31" s="7">
        <v>15.78</v>
      </c>
      <c r="N31" s="7">
        <v>15.44</v>
      </c>
      <c r="O31" s="7">
        <v>16.079999999999998</v>
      </c>
      <c r="P31" s="7">
        <v>15.27</v>
      </c>
      <c r="Q31" s="7">
        <v>14.96</v>
      </c>
      <c r="R31" s="7">
        <v>15.14</v>
      </c>
      <c r="S31" s="7">
        <v>15.47</v>
      </c>
      <c r="T31" s="7">
        <v>16.39</v>
      </c>
      <c r="U31" s="7">
        <v>15.97</v>
      </c>
      <c r="V31" s="7">
        <v>16.12</v>
      </c>
      <c r="Z31" s="13" t="s">
        <v>794</v>
      </c>
      <c r="AA31" s="48">
        <f t="shared" ref="AA31:AT31" si="18">AA10/1000</f>
        <v>4750.1347500000002</v>
      </c>
      <c r="AB31" s="48">
        <f t="shared" si="18"/>
        <v>4671.968609999999</v>
      </c>
      <c r="AC31" s="48">
        <f t="shared" si="18"/>
        <v>4761.8019000000004</v>
      </c>
      <c r="AD31" s="48">
        <f t="shared" si="18"/>
        <v>4866.0272400000003</v>
      </c>
      <c r="AE31" s="48">
        <f t="shared" si="18"/>
        <v>4919.2907999999998</v>
      </c>
      <c r="AF31" s="48">
        <f t="shared" si="18"/>
        <v>4941.1517999999996</v>
      </c>
      <c r="AG31" s="48">
        <f t="shared" si="18"/>
        <v>4952.5598</v>
      </c>
      <c r="AH31" s="48">
        <f t="shared" si="18"/>
        <v>5012.4259799999991</v>
      </c>
      <c r="AI31" s="48">
        <f t="shared" si="18"/>
        <v>4969.3925399999998</v>
      </c>
      <c r="AJ31" s="48">
        <f t="shared" si="18"/>
        <v>5018.0207300000002</v>
      </c>
      <c r="AK31" s="48">
        <f t="shared" si="18"/>
        <v>5349.3849</v>
      </c>
      <c r="AL31" s="48">
        <f t="shared" si="18"/>
        <v>5219.5654799999993</v>
      </c>
      <c r="AM31" s="48">
        <f t="shared" si="18"/>
        <v>5163.4685500000005</v>
      </c>
      <c r="AN31" s="48">
        <f t="shared" si="18"/>
        <v>5254.5450000000001</v>
      </c>
      <c r="AO31" s="48">
        <f t="shared" si="18"/>
        <v>5233.5756300000003</v>
      </c>
      <c r="AP31" s="48">
        <f t="shared" si="18"/>
        <v>5650.5747799999999</v>
      </c>
      <c r="AQ31" s="48">
        <f t="shared" si="18"/>
        <v>5685.1964400000006</v>
      </c>
      <c r="AR31" s="48">
        <f t="shared" si="18"/>
        <v>5605.2606999999998</v>
      </c>
      <c r="AS31" s="48">
        <f t="shared" si="18"/>
        <v>5419.9651000000003</v>
      </c>
      <c r="AT31" s="48">
        <f t="shared" si="18"/>
        <v>5468.1166399999993</v>
      </c>
    </row>
    <row r="32" spans="1:70" x14ac:dyDescent="0.25">
      <c r="A32" s="3" t="s">
        <v>796</v>
      </c>
      <c r="C32" s="21">
        <f>SUM(C30:C31)</f>
        <v>66.09</v>
      </c>
      <c r="D32" s="21">
        <f t="shared" ref="D32:V32" si="19">SUM(D30:D31)</f>
        <v>65.820000000000007</v>
      </c>
      <c r="E32" s="21">
        <f t="shared" si="19"/>
        <v>67.42</v>
      </c>
      <c r="F32" s="21">
        <f t="shared" si="19"/>
        <v>65.349999999999994</v>
      </c>
      <c r="G32" s="21">
        <f t="shared" si="19"/>
        <v>67.290000000000006</v>
      </c>
      <c r="H32" s="21">
        <f t="shared" si="19"/>
        <v>73.460000000000008</v>
      </c>
      <c r="I32" s="21">
        <f t="shared" si="19"/>
        <v>71.239999999999995</v>
      </c>
      <c r="J32" s="21">
        <f t="shared" si="19"/>
        <v>75.75</v>
      </c>
      <c r="K32" s="21">
        <f t="shared" si="19"/>
        <v>74.38</v>
      </c>
      <c r="L32" s="21">
        <f t="shared" si="19"/>
        <v>75.490000000000009</v>
      </c>
      <c r="M32" s="21">
        <f t="shared" si="19"/>
        <v>75.69</v>
      </c>
      <c r="N32" s="21">
        <f t="shared" si="19"/>
        <v>75.17</v>
      </c>
      <c r="O32" s="21">
        <f t="shared" si="19"/>
        <v>80.739999999999995</v>
      </c>
      <c r="P32" s="21">
        <f t="shared" si="19"/>
        <v>82.35</v>
      </c>
      <c r="Q32" s="21">
        <f t="shared" si="19"/>
        <v>81.19</v>
      </c>
      <c r="R32" s="21">
        <f t="shared" si="19"/>
        <v>81.72</v>
      </c>
      <c r="S32" s="21">
        <f t="shared" si="19"/>
        <v>81.87</v>
      </c>
      <c r="T32" s="21">
        <f t="shared" si="19"/>
        <v>81.400000000000006</v>
      </c>
      <c r="U32" s="21">
        <f t="shared" si="19"/>
        <v>80.27</v>
      </c>
      <c r="V32" s="21">
        <f t="shared" si="19"/>
        <v>77.2</v>
      </c>
      <c r="Z32" s="13" t="s">
        <v>795</v>
      </c>
      <c r="AA32" s="48">
        <f t="shared" ref="AA32:AT32" si="20">AA11/1000</f>
        <v>3336.0367500000002</v>
      </c>
      <c r="AB32" s="48">
        <f t="shared" si="20"/>
        <v>3339.1080000000002</v>
      </c>
      <c r="AC32" s="48">
        <f t="shared" si="20"/>
        <v>3282.5684999999999</v>
      </c>
      <c r="AD32" s="48">
        <f t="shared" si="20"/>
        <v>3114.9213599999998</v>
      </c>
      <c r="AE32" s="48">
        <f t="shared" si="20"/>
        <v>3177.2148000000002</v>
      </c>
      <c r="AF32" s="48">
        <f t="shared" si="20"/>
        <v>3433.9624800000001</v>
      </c>
      <c r="AG32" s="48">
        <f t="shared" si="20"/>
        <v>3322.8477499999999</v>
      </c>
      <c r="AH32" s="48">
        <f t="shared" si="20"/>
        <v>3391.2453000000005</v>
      </c>
      <c r="AI32" s="48">
        <f t="shared" si="20"/>
        <v>3370.8081400000001</v>
      </c>
      <c r="AJ32" s="48">
        <f t="shared" si="20"/>
        <v>3453.85484</v>
      </c>
      <c r="AK32" s="48">
        <f t="shared" si="20"/>
        <v>3596.6665400000002</v>
      </c>
      <c r="AL32" s="48">
        <f t="shared" si="20"/>
        <v>3709.65933</v>
      </c>
      <c r="AM32" s="48">
        <f t="shared" si="20"/>
        <v>3761.2840000000001</v>
      </c>
      <c r="AN32" s="48">
        <f t="shared" si="20"/>
        <v>3899.4254999999998</v>
      </c>
      <c r="AO32" s="48">
        <f t="shared" si="20"/>
        <v>3985.50513</v>
      </c>
      <c r="AP32" s="48">
        <f t="shared" si="20"/>
        <v>3885.11879</v>
      </c>
      <c r="AQ32" s="48">
        <f t="shared" si="20"/>
        <v>4015.8901199999996</v>
      </c>
      <c r="AR32" s="48">
        <f t="shared" si="20"/>
        <v>4273.6556200000005</v>
      </c>
      <c r="AS32" s="48">
        <f t="shared" si="20"/>
        <v>4169.4240500000005</v>
      </c>
      <c r="AT32" s="48">
        <f t="shared" si="20"/>
        <v>3983.3391699999997</v>
      </c>
    </row>
    <row r="33" spans="1:51" x14ac:dyDescent="0.25">
      <c r="A33" s="3" t="s">
        <v>819</v>
      </c>
      <c r="B33" s="3" t="s">
        <v>801</v>
      </c>
      <c r="C33" s="7">
        <v>57.93</v>
      </c>
      <c r="D33" s="7">
        <v>60.74</v>
      </c>
      <c r="E33" s="7">
        <v>56.37</v>
      </c>
      <c r="F33" s="7">
        <v>56.66</v>
      </c>
      <c r="G33" s="7">
        <v>61.11</v>
      </c>
      <c r="H33" s="7">
        <v>63.26</v>
      </c>
      <c r="I33" s="7">
        <v>63.49</v>
      </c>
      <c r="J33" s="7">
        <v>65.13</v>
      </c>
      <c r="K33" s="7">
        <v>66.16</v>
      </c>
      <c r="L33" s="7">
        <v>64.95</v>
      </c>
      <c r="M33" s="7">
        <v>58.54</v>
      </c>
      <c r="N33" s="7">
        <v>62.8</v>
      </c>
      <c r="O33" s="7">
        <v>65.03</v>
      </c>
      <c r="P33" s="7">
        <v>66.290000000000006</v>
      </c>
      <c r="Q33" s="7">
        <v>67.56</v>
      </c>
      <c r="R33" s="7">
        <v>67.349999999999994</v>
      </c>
      <c r="S33" s="7">
        <v>68.37</v>
      </c>
      <c r="T33" s="7">
        <v>68.16</v>
      </c>
      <c r="U33" s="7">
        <v>67.91</v>
      </c>
      <c r="V33" s="7">
        <v>61.35</v>
      </c>
      <c r="Z33" s="13" t="s">
        <v>940</v>
      </c>
      <c r="AA33" s="48">
        <f t="shared" ref="AA33:AT33" si="21">AA12/1000</f>
        <v>18588.09375</v>
      </c>
      <c r="AB33" s="48">
        <f t="shared" si="21"/>
        <v>19786.997489999998</v>
      </c>
      <c r="AC33" s="48">
        <f t="shared" si="21"/>
        <v>18958.564399999999</v>
      </c>
      <c r="AD33" s="48">
        <f t="shared" si="21"/>
        <v>18985.528680000003</v>
      </c>
      <c r="AE33" s="48">
        <f t="shared" si="21"/>
        <v>19154.540400000002</v>
      </c>
      <c r="AF33" s="48">
        <f t="shared" si="21"/>
        <v>17953.771680000002</v>
      </c>
      <c r="AG33" s="48">
        <f t="shared" si="21"/>
        <v>17970.95335</v>
      </c>
      <c r="AH33" s="48">
        <f t="shared" si="21"/>
        <v>18133.512469999998</v>
      </c>
      <c r="AI33" s="48">
        <f t="shared" si="21"/>
        <v>17953.756519999999</v>
      </c>
      <c r="AJ33" s="48">
        <f t="shared" si="21"/>
        <v>18309.292790000003</v>
      </c>
      <c r="AK33" s="48">
        <f t="shared" si="21"/>
        <v>16838.813140000002</v>
      </c>
      <c r="AL33" s="48">
        <f t="shared" si="21"/>
        <v>16689.311279999998</v>
      </c>
      <c r="AM33" s="48">
        <f t="shared" si="21"/>
        <v>15678.469849999999</v>
      </c>
      <c r="AN33" s="48">
        <f t="shared" si="21"/>
        <v>15877.02255</v>
      </c>
      <c r="AO33" s="48">
        <f t="shared" si="21"/>
        <v>16125.07086</v>
      </c>
      <c r="AP33" s="48">
        <f t="shared" si="21"/>
        <v>16296.30229</v>
      </c>
      <c r="AQ33" s="48">
        <f t="shared" si="21"/>
        <v>16041.078240000001</v>
      </c>
      <c r="AR33" s="48">
        <f t="shared" si="21"/>
        <v>16380.44967</v>
      </c>
      <c r="AS33" s="48">
        <f t="shared" si="21"/>
        <v>16191.215699999999</v>
      </c>
      <c r="AT33" s="48">
        <f t="shared" si="21"/>
        <v>16036.745439999999</v>
      </c>
      <c r="AX33" s="46"/>
      <c r="AY33" s="46"/>
    </row>
    <row r="34" spans="1:51" x14ac:dyDescent="0.25">
      <c r="A34" s="3" t="s">
        <v>820</v>
      </c>
      <c r="B34" s="3" t="s">
        <v>801</v>
      </c>
      <c r="C34" s="7">
        <v>36.22</v>
      </c>
      <c r="D34" s="7">
        <v>34.68</v>
      </c>
      <c r="E34" s="7">
        <v>37.950000000000003</v>
      </c>
      <c r="F34" s="7">
        <v>41.71</v>
      </c>
      <c r="G34" s="7">
        <v>42.46</v>
      </c>
      <c r="H34" s="7">
        <v>40.229999999999997</v>
      </c>
      <c r="I34" s="7">
        <v>37.82</v>
      </c>
      <c r="J34" s="7">
        <v>41.98</v>
      </c>
      <c r="K34" s="7">
        <v>43.54</v>
      </c>
      <c r="L34" s="7">
        <v>42.12</v>
      </c>
      <c r="M34" s="7">
        <v>34.39</v>
      </c>
      <c r="N34" s="7">
        <v>35.72</v>
      </c>
      <c r="O34" s="7">
        <v>40.14</v>
      </c>
      <c r="P34" s="7">
        <v>38.5</v>
      </c>
      <c r="Q34" s="7">
        <v>38.29</v>
      </c>
      <c r="R34" s="7">
        <v>41.43</v>
      </c>
      <c r="S34" s="7">
        <v>41.62</v>
      </c>
      <c r="T34" s="7">
        <v>36.119999999999997</v>
      </c>
      <c r="U34" s="7">
        <v>35.880000000000003</v>
      </c>
      <c r="V34" s="7">
        <v>34.43</v>
      </c>
      <c r="Z34" s="13" t="s">
        <v>786</v>
      </c>
      <c r="AA34" s="48">
        <f t="shared" ref="AA34:AT34" si="22">AA13/1000</f>
        <v>23456.07</v>
      </c>
      <c r="AB34" s="48">
        <f t="shared" si="22"/>
        <v>23262.452399999998</v>
      </c>
      <c r="AC34" s="48">
        <f t="shared" si="22"/>
        <v>23158.036</v>
      </c>
      <c r="AD34" s="48">
        <f t="shared" si="22"/>
        <v>23126.769599999996</v>
      </c>
      <c r="AE34" s="48">
        <f t="shared" si="22"/>
        <v>23117.072</v>
      </c>
      <c r="AF34" s="48">
        <f t="shared" si="22"/>
        <v>23077.111199999999</v>
      </c>
      <c r="AG34" s="48">
        <f t="shared" si="22"/>
        <v>23053.117999999999</v>
      </c>
      <c r="AH34" s="48">
        <f t="shared" si="22"/>
        <v>23049.439599999998</v>
      </c>
      <c r="AI34" s="48">
        <f t="shared" si="22"/>
        <v>23041.664799999999</v>
      </c>
      <c r="AJ34" s="48">
        <f t="shared" si="22"/>
        <v>23062.481199999998</v>
      </c>
      <c r="AK34" s="48">
        <f t="shared" si="22"/>
        <v>23111.554399999997</v>
      </c>
      <c r="AL34" s="48">
        <f t="shared" si="22"/>
        <v>23161.129199999999</v>
      </c>
      <c r="AM34" s="48">
        <f t="shared" si="22"/>
        <v>23120.833999999999</v>
      </c>
      <c r="AN34" s="48">
        <f t="shared" si="22"/>
        <v>23119.998</v>
      </c>
      <c r="AO34" s="48">
        <f t="shared" si="22"/>
        <v>23186.376399999997</v>
      </c>
      <c r="AP34" s="48">
        <f t="shared" si="22"/>
        <v>23316.290799999995</v>
      </c>
      <c r="AQ34" s="48">
        <f t="shared" si="22"/>
        <v>23493.940799999997</v>
      </c>
      <c r="AR34" s="48">
        <f t="shared" si="22"/>
        <v>23786.791599999997</v>
      </c>
      <c r="AS34" s="48">
        <f t="shared" si="22"/>
        <v>23923.394</v>
      </c>
      <c r="AT34" s="48">
        <f t="shared" si="22"/>
        <v>24009.167599999997</v>
      </c>
    </row>
    <row r="35" spans="1:51" x14ac:dyDescent="0.25">
      <c r="A35" s="3" t="s">
        <v>821</v>
      </c>
      <c r="B35" s="3"/>
      <c r="C35" s="21">
        <f>SUM(C33:C34)</f>
        <v>94.15</v>
      </c>
      <c r="D35" s="21">
        <f t="shared" ref="D35:V35" si="23">SUM(D33:D34)</f>
        <v>95.42</v>
      </c>
      <c r="E35" s="21">
        <f t="shared" si="23"/>
        <v>94.32</v>
      </c>
      <c r="F35" s="21">
        <f t="shared" si="23"/>
        <v>98.37</v>
      </c>
      <c r="G35" s="21">
        <f t="shared" si="23"/>
        <v>103.57</v>
      </c>
      <c r="H35" s="21">
        <f t="shared" si="23"/>
        <v>103.49</v>
      </c>
      <c r="I35" s="21">
        <f t="shared" si="23"/>
        <v>101.31</v>
      </c>
      <c r="J35" s="21">
        <f t="shared" si="23"/>
        <v>107.10999999999999</v>
      </c>
      <c r="K35" s="21">
        <f t="shared" si="23"/>
        <v>109.69999999999999</v>
      </c>
      <c r="L35" s="21">
        <f t="shared" si="23"/>
        <v>107.07</v>
      </c>
      <c r="M35" s="21">
        <f t="shared" si="23"/>
        <v>92.93</v>
      </c>
      <c r="N35" s="21">
        <f t="shared" si="23"/>
        <v>98.52</v>
      </c>
      <c r="O35" s="21">
        <f t="shared" si="23"/>
        <v>105.17</v>
      </c>
      <c r="P35" s="21">
        <f t="shared" si="23"/>
        <v>104.79</v>
      </c>
      <c r="Q35" s="21">
        <f t="shared" si="23"/>
        <v>105.85</v>
      </c>
      <c r="R35" s="21">
        <f t="shared" si="23"/>
        <v>108.78</v>
      </c>
      <c r="S35" s="21">
        <f t="shared" si="23"/>
        <v>109.99000000000001</v>
      </c>
      <c r="T35" s="21">
        <f t="shared" si="23"/>
        <v>104.28</v>
      </c>
      <c r="U35" s="21">
        <f t="shared" si="23"/>
        <v>103.78999999999999</v>
      </c>
      <c r="V35" s="21">
        <f t="shared" si="23"/>
        <v>95.78</v>
      </c>
      <c r="Z35" s="13" t="s">
        <v>796</v>
      </c>
      <c r="AA35" s="48">
        <f t="shared" ref="AA35:AT35" si="24">AA14/1000</f>
        <v>18543.20175</v>
      </c>
      <c r="AB35" s="48">
        <f t="shared" si="24"/>
        <v>18315.007380000003</v>
      </c>
      <c r="AC35" s="48">
        <f t="shared" si="24"/>
        <v>18676.014199999998</v>
      </c>
      <c r="AD35" s="48">
        <f t="shared" si="24"/>
        <v>18078.162599999996</v>
      </c>
      <c r="AE35" s="48">
        <f t="shared" si="24"/>
        <v>18607.0308</v>
      </c>
      <c r="AF35" s="48">
        <f t="shared" si="24"/>
        <v>20278.045320000005</v>
      </c>
      <c r="AG35" s="48">
        <f t="shared" si="24"/>
        <v>19644.786199999999</v>
      </c>
      <c r="AH35" s="48">
        <f t="shared" si="24"/>
        <v>20885.108250000001</v>
      </c>
      <c r="AI35" s="48">
        <f t="shared" si="24"/>
        <v>20500.466840000001</v>
      </c>
      <c r="AJ35" s="48">
        <f t="shared" si="24"/>
        <v>20825.199830000001</v>
      </c>
      <c r="AK35" s="48">
        <f t="shared" si="24"/>
        <v>20924.803259999997</v>
      </c>
      <c r="AL35" s="48">
        <f t="shared" si="24"/>
        <v>20825.622990000003</v>
      </c>
      <c r="AM35" s="48">
        <f t="shared" si="24"/>
        <v>22329.858099999998</v>
      </c>
      <c r="AN35" s="48">
        <f t="shared" si="24"/>
        <v>22774.304250000001</v>
      </c>
      <c r="AO35" s="48">
        <f t="shared" si="24"/>
        <v>22517.96531</v>
      </c>
      <c r="AP35" s="48">
        <f t="shared" si="24"/>
        <v>22791.953160000001</v>
      </c>
      <c r="AQ35" s="48">
        <f t="shared" si="24"/>
        <v>23007.762360000004</v>
      </c>
      <c r="AR35" s="48">
        <f t="shared" si="24"/>
        <v>23160.823400000001</v>
      </c>
      <c r="AS35" s="48">
        <f t="shared" si="24"/>
        <v>22970.464549999997</v>
      </c>
      <c r="AT35" s="48">
        <f t="shared" si="24"/>
        <v>22171.145199999999</v>
      </c>
    </row>
    <row r="36" spans="1:51" x14ac:dyDescent="0.25">
      <c r="A36" s="3"/>
      <c r="B36" s="3"/>
      <c r="C36" s="7"/>
      <c r="D36" s="7"/>
      <c r="E36" s="7"/>
      <c r="F36" s="7"/>
      <c r="G36" s="7"/>
      <c r="H36" s="7"/>
      <c r="I36" s="7"/>
      <c r="J36" s="7"/>
      <c r="K36" s="7"/>
      <c r="L36" s="7"/>
      <c r="M36" s="7"/>
      <c r="N36" s="7"/>
      <c r="O36" s="7"/>
      <c r="P36" s="7"/>
      <c r="Q36" s="7"/>
      <c r="R36" s="7"/>
      <c r="S36" s="7"/>
      <c r="T36" s="7"/>
      <c r="U36" s="7"/>
      <c r="V36" s="7"/>
      <c r="Z36" s="13" t="s">
        <v>797</v>
      </c>
      <c r="AA36" s="48">
        <f t="shared" ref="AA36:AT36" si="25">AA15/1000</f>
        <v>26416.13625</v>
      </c>
      <c r="AB36" s="48">
        <f t="shared" si="25"/>
        <v>26551.47378</v>
      </c>
      <c r="AC36" s="48">
        <f t="shared" si="25"/>
        <v>26127.583200000001</v>
      </c>
      <c r="AD36" s="48">
        <f t="shared" si="25"/>
        <v>27212.68332</v>
      </c>
      <c r="AE36" s="48">
        <f t="shared" si="25"/>
        <v>28639.1764</v>
      </c>
      <c r="AF36" s="48">
        <f t="shared" si="25"/>
        <v>28567.586579999999</v>
      </c>
      <c r="AG36" s="48">
        <f t="shared" si="25"/>
        <v>27936.73905</v>
      </c>
      <c r="AH36" s="48">
        <f t="shared" si="25"/>
        <v>29531.405209999997</v>
      </c>
      <c r="AI36" s="48">
        <f t="shared" si="25"/>
        <v>30235.294599999997</v>
      </c>
      <c r="AJ36" s="48">
        <f t="shared" si="25"/>
        <v>29537.079689999999</v>
      </c>
      <c r="AK36" s="48">
        <f t="shared" si="25"/>
        <v>25690.870220000004</v>
      </c>
      <c r="AL36" s="48">
        <f t="shared" si="25"/>
        <v>27294.670439999998</v>
      </c>
      <c r="AM36" s="48">
        <f t="shared" si="25"/>
        <v>29086.341049999999</v>
      </c>
      <c r="AN36" s="48">
        <f t="shared" si="25"/>
        <v>28980.198450000004</v>
      </c>
      <c r="AO36" s="48">
        <f t="shared" si="25"/>
        <v>29357.391649999998</v>
      </c>
      <c r="AP36" s="48">
        <f t="shared" si="25"/>
        <v>30339.068340000002</v>
      </c>
      <c r="AQ36" s="48">
        <f t="shared" si="25"/>
        <v>30910.269720000004</v>
      </c>
      <c r="AR36" s="48">
        <f t="shared" si="25"/>
        <v>29670.892680000001</v>
      </c>
      <c r="AS36" s="48">
        <f t="shared" si="25"/>
        <v>29701.065349999997</v>
      </c>
      <c r="AT36" s="48">
        <f t="shared" si="25"/>
        <v>27507.153979999999</v>
      </c>
    </row>
    <row r="37" spans="1:51" ht="18.75" x14ac:dyDescent="0.3">
      <c r="A37" s="40" t="s">
        <v>822</v>
      </c>
      <c r="C37" s="47" t="s">
        <v>1</v>
      </c>
      <c r="D37" s="47" t="s">
        <v>2</v>
      </c>
      <c r="E37" s="47" t="s">
        <v>3</v>
      </c>
      <c r="F37" s="47" t="s">
        <v>4</v>
      </c>
      <c r="G37" s="47" t="s">
        <v>5</v>
      </c>
      <c r="H37" s="47" t="s">
        <v>6</v>
      </c>
      <c r="I37" s="47" t="s">
        <v>7</v>
      </c>
      <c r="J37" s="47" t="s">
        <v>8</v>
      </c>
      <c r="K37" s="47" t="s">
        <v>9</v>
      </c>
      <c r="L37" s="47" t="s">
        <v>10</v>
      </c>
      <c r="M37" s="47" t="s">
        <v>11</v>
      </c>
      <c r="N37" s="47" t="s">
        <v>12</v>
      </c>
      <c r="O37" s="47" t="s">
        <v>13</v>
      </c>
      <c r="P37" s="47" t="s">
        <v>14</v>
      </c>
      <c r="Q37" s="47" t="s">
        <v>15</v>
      </c>
      <c r="R37" s="47" t="s">
        <v>16</v>
      </c>
      <c r="S37" s="47" t="s">
        <v>17</v>
      </c>
      <c r="T37" s="47" t="s">
        <v>18</v>
      </c>
      <c r="U37" s="47" t="s">
        <v>19</v>
      </c>
      <c r="V37" s="47" t="s">
        <v>20</v>
      </c>
      <c r="W37" s="47" t="s">
        <v>110</v>
      </c>
    </row>
    <row r="38" spans="1:51" x14ac:dyDescent="0.25">
      <c r="B38" s="13" t="s">
        <v>823</v>
      </c>
      <c r="C38" s="2">
        <v>352</v>
      </c>
      <c r="D38" s="2">
        <v>342.4</v>
      </c>
      <c r="E38" s="2">
        <v>345.1</v>
      </c>
      <c r="F38" s="2">
        <v>359.8</v>
      </c>
      <c r="G38" s="48">
        <v>361.4</v>
      </c>
      <c r="H38" s="48">
        <v>342.3</v>
      </c>
      <c r="I38" s="48">
        <v>345.6</v>
      </c>
      <c r="J38" s="48">
        <v>346.2</v>
      </c>
      <c r="K38" s="48">
        <v>338.5</v>
      </c>
      <c r="L38" s="48">
        <v>347.5</v>
      </c>
      <c r="M38" s="49">
        <v>355.6</v>
      </c>
      <c r="N38" s="49">
        <v>397.7</v>
      </c>
      <c r="O38" s="48">
        <v>388.5</v>
      </c>
      <c r="P38" s="48">
        <v>392.8</v>
      </c>
      <c r="Q38" s="48">
        <v>382.8</v>
      </c>
      <c r="R38" s="48">
        <v>390.8</v>
      </c>
      <c r="S38" s="48">
        <v>388.3</v>
      </c>
      <c r="T38" s="49">
        <v>386.8</v>
      </c>
      <c r="U38" s="49">
        <v>378.3</v>
      </c>
      <c r="V38" s="48">
        <v>375.9</v>
      </c>
      <c r="W38" s="50">
        <v>373.5</v>
      </c>
    </row>
    <row r="39" spans="1:51" x14ac:dyDescent="0.25">
      <c r="B39" s="13"/>
      <c r="G39" s="48"/>
      <c r="H39" s="48"/>
      <c r="I39" s="48"/>
      <c r="J39" s="48"/>
      <c r="K39" s="48"/>
      <c r="L39" s="48"/>
      <c r="M39" s="49"/>
      <c r="N39" s="49"/>
      <c r="O39" s="48"/>
      <c r="P39" s="48"/>
      <c r="Q39" s="48"/>
      <c r="R39" s="48"/>
      <c r="S39" s="48"/>
      <c r="T39" s="49"/>
      <c r="U39" s="49"/>
      <c r="V39" s="48"/>
      <c r="W39" s="50"/>
    </row>
    <row r="40" spans="1:51" x14ac:dyDescent="0.25">
      <c r="B40" s="13"/>
      <c r="G40" s="48"/>
      <c r="H40" s="48"/>
      <c r="I40" s="48"/>
      <c r="J40" s="48"/>
      <c r="K40" s="48"/>
      <c r="L40" s="48"/>
      <c r="M40" s="49"/>
      <c r="N40" s="49"/>
      <c r="O40" s="48"/>
      <c r="P40" s="48"/>
      <c r="Q40" s="48"/>
      <c r="R40" s="48"/>
      <c r="S40" s="48"/>
      <c r="T40" s="49"/>
      <c r="U40" s="49"/>
      <c r="V40" s="48"/>
      <c r="W40" s="50"/>
    </row>
    <row r="41" spans="1:51" ht="18.75" x14ac:dyDescent="0.3">
      <c r="A41" s="51" t="s">
        <v>824</v>
      </c>
      <c r="B41" s="52"/>
      <c r="C41" s="52"/>
      <c r="D41" s="52"/>
      <c r="E41" s="52"/>
      <c r="F41" s="52"/>
      <c r="G41" s="52"/>
      <c r="H41" s="52"/>
      <c r="I41" s="52"/>
      <c r="J41" s="52"/>
      <c r="K41" s="52"/>
      <c r="L41" s="52"/>
      <c r="M41" s="52"/>
      <c r="N41" s="52"/>
      <c r="O41" s="52"/>
      <c r="P41" s="52"/>
      <c r="Q41" s="52"/>
      <c r="R41" s="52"/>
      <c r="S41" s="52"/>
      <c r="T41" s="52"/>
      <c r="U41" s="52"/>
      <c r="V41" s="52"/>
    </row>
    <row r="42" spans="1:51" x14ac:dyDescent="0.25">
      <c r="A42" s="54"/>
      <c r="B42" s="54"/>
      <c r="C42" s="55" t="s">
        <v>1</v>
      </c>
      <c r="D42" s="55" t="s">
        <v>2</v>
      </c>
      <c r="E42" s="55" t="s">
        <v>3</v>
      </c>
      <c r="F42" s="55" t="s">
        <v>4</v>
      </c>
      <c r="G42" s="55" t="s">
        <v>5</v>
      </c>
      <c r="H42" s="55" t="s">
        <v>6</v>
      </c>
      <c r="I42" s="55" t="s">
        <v>7</v>
      </c>
      <c r="J42" s="55" t="s">
        <v>8</v>
      </c>
      <c r="K42" s="55" t="s">
        <v>9</v>
      </c>
      <c r="L42" s="55" t="s">
        <v>10</v>
      </c>
      <c r="M42" s="55" t="s">
        <v>11</v>
      </c>
      <c r="N42" s="55" t="s">
        <v>12</v>
      </c>
      <c r="O42" s="55" t="s">
        <v>13</v>
      </c>
      <c r="P42" s="55" t="s">
        <v>14</v>
      </c>
      <c r="Q42" s="55" t="s">
        <v>15</v>
      </c>
      <c r="R42" s="55" t="s">
        <v>16</v>
      </c>
      <c r="S42" s="55" t="s">
        <v>17</v>
      </c>
      <c r="T42" s="55" t="s">
        <v>18</v>
      </c>
      <c r="U42" s="55" t="s">
        <v>19</v>
      </c>
      <c r="V42" s="55" t="s">
        <v>20</v>
      </c>
      <c r="W42" s="55" t="s">
        <v>110</v>
      </c>
    </row>
    <row r="43" spans="1:51" x14ac:dyDescent="0.25">
      <c r="A43" s="55" t="s">
        <v>21</v>
      </c>
      <c r="B43" s="55" t="s">
        <v>825</v>
      </c>
      <c r="C43" s="56">
        <v>280575</v>
      </c>
      <c r="D43" s="56">
        <v>278259</v>
      </c>
      <c r="E43" s="56">
        <v>277010</v>
      </c>
      <c r="F43" s="56">
        <v>276636</v>
      </c>
      <c r="G43" s="56">
        <v>276520</v>
      </c>
      <c r="H43" s="56">
        <v>276042</v>
      </c>
      <c r="I43" s="56">
        <v>275755</v>
      </c>
      <c r="J43" s="56">
        <v>275711</v>
      </c>
      <c r="K43" s="56">
        <v>275618</v>
      </c>
      <c r="L43" s="56">
        <v>275867</v>
      </c>
      <c r="M43" s="56">
        <v>276454</v>
      </c>
      <c r="N43" s="56">
        <v>277047</v>
      </c>
      <c r="O43" s="56">
        <v>276565</v>
      </c>
      <c r="P43" s="56">
        <v>276555</v>
      </c>
      <c r="Q43" s="56">
        <v>277349</v>
      </c>
      <c r="R43" s="56">
        <v>278903</v>
      </c>
      <c r="S43" s="56">
        <v>281028</v>
      </c>
      <c r="T43" s="56">
        <v>284531</v>
      </c>
      <c r="U43" s="56">
        <v>286165</v>
      </c>
      <c r="V43" s="56">
        <v>287191</v>
      </c>
      <c r="W43" s="56">
        <v>287966</v>
      </c>
    </row>
    <row r="45" spans="1:51" x14ac:dyDescent="0.25">
      <c r="A45" s="3"/>
      <c r="B45" s="3"/>
      <c r="C45" s="7"/>
      <c r="D45" s="7"/>
      <c r="E45" s="7"/>
      <c r="F45" s="7"/>
      <c r="G45" s="7"/>
      <c r="H45" s="7"/>
      <c r="I45" s="7"/>
      <c r="J45" s="7"/>
      <c r="K45" s="7"/>
      <c r="L45" s="7"/>
      <c r="M45" s="7"/>
      <c r="N45" s="7"/>
      <c r="O45" s="7"/>
      <c r="P45" s="7"/>
      <c r="Q45" s="7"/>
      <c r="R45" s="7"/>
      <c r="S45" s="7"/>
      <c r="T45" s="7"/>
      <c r="U45" s="7"/>
      <c r="V45" s="7"/>
    </row>
    <row r="47" spans="1:51" ht="105" x14ac:dyDescent="0.25">
      <c r="A47" s="6" t="s">
        <v>826</v>
      </c>
    </row>
    <row r="48" spans="1:51" x14ac:dyDescent="0.25">
      <c r="A48" s="2" t="s">
        <v>827</v>
      </c>
    </row>
    <row r="49" spans="1:1" x14ac:dyDescent="0.25">
      <c r="A49" s="2" t="s">
        <v>828</v>
      </c>
    </row>
    <row r="50" spans="1:1" x14ac:dyDescent="0.25">
      <c r="A50" s="2" t="s">
        <v>829</v>
      </c>
    </row>
    <row r="52" spans="1:1" x14ac:dyDescent="0.25">
      <c r="A52" s="2" t="s">
        <v>827</v>
      </c>
    </row>
    <row r="53" spans="1:1" x14ac:dyDescent="0.25">
      <c r="A53" s="2" t="s">
        <v>830</v>
      </c>
    </row>
    <row r="54" spans="1:1" x14ac:dyDescent="0.25">
      <c r="A54" s="2" t="s">
        <v>829</v>
      </c>
    </row>
    <row r="56" spans="1:1" x14ac:dyDescent="0.25">
      <c r="A56" s="2" t="s">
        <v>827</v>
      </c>
    </row>
    <row r="57" spans="1:1" x14ac:dyDescent="0.25">
      <c r="A57" s="2" t="s">
        <v>831</v>
      </c>
    </row>
    <row r="58" spans="1:1" x14ac:dyDescent="0.25">
      <c r="A58" s="2" t="s">
        <v>832</v>
      </c>
    </row>
    <row r="60" spans="1:1" x14ac:dyDescent="0.25">
      <c r="A60" s="2" t="s">
        <v>827</v>
      </c>
    </row>
    <row r="61" spans="1:1" x14ac:dyDescent="0.25">
      <c r="A61" s="2" t="s">
        <v>833</v>
      </c>
    </row>
    <row r="62" spans="1:1" x14ac:dyDescent="0.25">
      <c r="A62" s="2" t="s">
        <v>834</v>
      </c>
    </row>
    <row r="64" spans="1:1" x14ac:dyDescent="0.25">
      <c r="A64" s="2" t="s">
        <v>827</v>
      </c>
    </row>
    <row r="65" spans="1:1" x14ac:dyDescent="0.25">
      <c r="A65" s="2" t="s">
        <v>835</v>
      </c>
    </row>
    <row r="66" spans="1:1" x14ac:dyDescent="0.25">
      <c r="A66" s="2" t="s">
        <v>836</v>
      </c>
    </row>
    <row r="68" spans="1:1" x14ac:dyDescent="0.25">
      <c r="A68" s="2" t="s">
        <v>827</v>
      </c>
    </row>
    <row r="69" spans="1:1" x14ac:dyDescent="0.25">
      <c r="A69" s="2" t="s">
        <v>837</v>
      </c>
    </row>
    <row r="70" spans="1:1" x14ac:dyDescent="0.25">
      <c r="A70" s="2" t="s">
        <v>838</v>
      </c>
    </row>
    <row r="72" spans="1:1" x14ac:dyDescent="0.25">
      <c r="A72" s="2" t="s">
        <v>827</v>
      </c>
    </row>
    <row r="73" spans="1:1" x14ac:dyDescent="0.25">
      <c r="A73" s="2" t="s">
        <v>839</v>
      </c>
    </row>
    <row r="74" spans="1:1" x14ac:dyDescent="0.25">
      <c r="A74" s="2" t="s">
        <v>840</v>
      </c>
    </row>
    <row r="76" spans="1:1" x14ac:dyDescent="0.25">
      <c r="A76" s="2" t="s">
        <v>827</v>
      </c>
    </row>
    <row r="77" spans="1:1" x14ac:dyDescent="0.25">
      <c r="A77" s="2" t="s">
        <v>841</v>
      </c>
    </row>
    <row r="78" spans="1:1" x14ac:dyDescent="0.25">
      <c r="A78" s="2" t="s">
        <v>840</v>
      </c>
    </row>
    <row r="80" spans="1:1" x14ac:dyDescent="0.25">
      <c r="A80" s="2" t="s">
        <v>827</v>
      </c>
    </row>
    <row r="81" spans="1:1" x14ac:dyDescent="0.25">
      <c r="A81" s="2" t="s">
        <v>842</v>
      </c>
    </row>
    <row r="82" spans="1:1" x14ac:dyDescent="0.25">
      <c r="A82" s="2" t="s">
        <v>843</v>
      </c>
    </row>
    <row r="84" spans="1:1" x14ac:dyDescent="0.25">
      <c r="A84" s="2" t="s">
        <v>827</v>
      </c>
    </row>
    <row r="85" spans="1:1" x14ac:dyDescent="0.25">
      <c r="A85" s="2" t="s">
        <v>844</v>
      </c>
    </row>
    <row r="86" spans="1:1" x14ac:dyDescent="0.25">
      <c r="A86" s="2" t="s">
        <v>845</v>
      </c>
    </row>
    <row r="88" spans="1:1" x14ac:dyDescent="0.25">
      <c r="A88" s="2" t="s">
        <v>827</v>
      </c>
    </row>
    <row r="89" spans="1:1" x14ac:dyDescent="0.25">
      <c r="A89" s="2" t="s">
        <v>846</v>
      </c>
    </row>
    <row r="90" spans="1:1" x14ac:dyDescent="0.25">
      <c r="A90" s="2" t="s">
        <v>845</v>
      </c>
    </row>
    <row r="92" spans="1:1" x14ac:dyDescent="0.25">
      <c r="A92" s="2" t="s">
        <v>827</v>
      </c>
    </row>
    <row r="93" spans="1:1" x14ac:dyDescent="0.25">
      <c r="A93" s="2" t="s">
        <v>847</v>
      </c>
    </row>
    <row r="94" spans="1:1" x14ac:dyDescent="0.25">
      <c r="A94" s="2" t="s">
        <v>848</v>
      </c>
    </row>
    <row r="98" spans="1:1" x14ac:dyDescent="0.25">
      <c r="A98" s="2" t="s">
        <v>50</v>
      </c>
    </row>
    <row r="99" spans="1:1" x14ac:dyDescent="0.25">
      <c r="A99" s="2" t="s">
        <v>114</v>
      </c>
    </row>
    <row r="101" spans="1:1" x14ac:dyDescent="0.25">
      <c r="A101" s="2" t="s">
        <v>52</v>
      </c>
    </row>
    <row r="102" spans="1:1" x14ac:dyDescent="0.25">
      <c r="A102" s="2" t="s">
        <v>849</v>
      </c>
    </row>
    <row r="103" spans="1:1" x14ac:dyDescent="0.25">
      <c r="A103" s="2" t="s">
        <v>850</v>
      </c>
    </row>
    <row r="104" spans="1:1" x14ac:dyDescent="0.25">
      <c r="A104" s="2" t="s">
        <v>279</v>
      </c>
    </row>
    <row r="107" spans="1:1" x14ac:dyDescent="0.25">
      <c r="A107" s="2" t="s">
        <v>59</v>
      </c>
    </row>
    <row r="108" spans="1:1" x14ac:dyDescent="0.25">
      <c r="A108" s="2" t="s">
        <v>851</v>
      </c>
    </row>
    <row r="118" spans="1:1" x14ac:dyDescent="0.25">
      <c r="A118" s="2" t="s">
        <v>68</v>
      </c>
    </row>
    <row r="119" spans="1:1" x14ac:dyDescent="0.25">
      <c r="A119" s="2" t="s">
        <v>852</v>
      </c>
    </row>
  </sheetData>
  <pageMargins left="0.7" right="0.7" top="0.75" bottom="0.75" header="0.3" footer="0.3"/>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3" workbookViewId="0">
      <selection activeCell="C16" sqref="C16:E16"/>
    </sheetView>
  </sheetViews>
  <sheetFormatPr defaultColWidth="9.140625" defaultRowHeight="15" x14ac:dyDescent="0.25"/>
  <cols>
    <col min="1" max="1" width="33" style="45" customWidth="1"/>
    <col min="2" max="2" width="24.85546875" style="45" customWidth="1"/>
    <col min="3" max="3" width="18.28515625" style="45" customWidth="1"/>
    <col min="4" max="4" width="18.140625" style="45" customWidth="1"/>
    <col min="5" max="5" width="14.140625" style="45" customWidth="1"/>
    <col min="6" max="8" width="9.140625" style="45"/>
    <col min="9" max="9" width="18.85546875" style="45" customWidth="1"/>
    <col min="10" max="10" width="12.85546875" style="45" customWidth="1"/>
    <col min="11" max="11" width="9.140625" style="45"/>
    <col min="12" max="12" width="13.7109375" style="45" customWidth="1"/>
    <col min="13" max="13" width="9.85546875" style="45" customWidth="1"/>
    <col min="14" max="14" width="12" style="45" customWidth="1"/>
    <col min="15" max="16384" width="9.140625" style="45"/>
  </cols>
  <sheetData>
    <row r="1" spans="1:12" ht="18.75" x14ac:dyDescent="0.3">
      <c r="A1" s="23" t="s">
        <v>939</v>
      </c>
      <c r="B1" s="10"/>
      <c r="H1" s="67"/>
      <c r="I1" s="67"/>
      <c r="J1" s="67"/>
      <c r="K1" s="67"/>
      <c r="L1" s="67"/>
    </row>
    <row r="2" spans="1:12" x14ac:dyDescent="0.25">
      <c r="A2" s="10" t="s">
        <v>232</v>
      </c>
      <c r="B2" s="67"/>
      <c r="H2" s="67"/>
      <c r="I2" s="10" t="s">
        <v>774</v>
      </c>
      <c r="J2" s="67"/>
      <c r="K2" s="67"/>
      <c r="L2" s="67"/>
    </row>
    <row r="3" spans="1:12" x14ac:dyDescent="0.25">
      <c r="A3" s="67"/>
      <c r="B3" s="67"/>
      <c r="C3" s="67"/>
      <c r="D3" s="67"/>
      <c r="E3" s="67"/>
      <c r="F3" s="67"/>
      <c r="H3" s="67"/>
      <c r="I3" s="67"/>
      <c r="J3" s="67"/>
      <c r="K3" s="42" t="s">
        <v>20</v>
      </c>
      <c r="L3" s="67"/>
    </row>
    <row r="4" spans="1:12" x14ac:dyDescent="0.25">
      <c r="A4" s="67"/>
      <c r="B4" s="67"/>
      <c r="C4" s="67"/>
      <c r="D4" s="67"/>
      <c r="E4" s="67"/>
      <c r="F4" s="67"/>
      <c r="H4" s="67"/>
      <c r="I4" s="67" t="s">
        <v>775</v>
      </c>
      <c r="J4" s="67" t="s">
        <v>776</v>
      </c>
      <c r="K4" s="69">
        <f>E6</f>
        <v>2820</v>
      </c>
      <c r="L4" s="67"/>
    </row>
    <row r="5" spans="1:12" x14ac:dyDescent="0.25">
      <c r="A5" s="10" t="s">
        <v>777</v>
      </c>
      <c r="B5" s="67"/>
      <c r="C5" s="10" t="s">
        <v>18</v>
      </c>
      <c r="D5" s="10" t="s">
        <v>19</v>
      </c>
      <c r="E5" s="10" t="s">
        <v>20</v>
      </c>
      <c r="F5" s="67"/>
      <c r="H5" s="67"/>
      <c r="I5" s="67"/>
      <c r="J5" s="67" t="s">
        <v>778</v>
      </c>
      <c r="K5" s="69">
        <f>E28</f>
        <v>6978.7412999999997</v>
      </c>
      <c r="L5" s="67"/>
    </row>
    <row r="6" spans="1:12" x14ac:dyDescent="0.25">
      <c r="A6" s="67"/>
      <c r="B6" s="67" t="s">
        <v>779</v>
      </c>
      <c r="C6" s="50">
        <f>2.69*1000</f>
        <v>2690</v>
      </c>
      <c r="D6" s="50">
        <f>2.62*1000</f>
        <v>2620</v>
      </c>
      <c r="E6" s="50">
        <f>2.82*1000</f>
        <v>2820</v>
      </c>
      <c r="F6" s="67"/>
      <c r="H6" s="67"/>
      <c r="I6" s="67" t="s">
        <v>780</v>
      </c>
      <c r="J6" s="67" t="s">
        <v>776</v>
      </c>
      <c r="K6" s="69">
        <f>E8</f>
        <v>760</v>
      </c>
      <c r="L6" s="67"/>
    </row>
    <row r="7" spans="1:12" x14ac:dyDescent="0.25">
      <c r="A7" s="67"/>
      <c r="B7" s="67" t="s">
        <v>584</v>
      </c>
      <c r="C7" s="50">
        <f>0.68*1000</f>
        <v>680</v>
      </c>
      <c r="D7" s="50">
        <f>0.64*1000</f>
        <v>640</v>
      </c>
      <c r="E7" s="50">
        <f>0.57*1000</f>
        <v>570</v>
      </c>
      <c r="F7" s="67"/>
      <c r="H7" s="67"/>
      <c r="I7" s="67"/>
      <c r="J7" s="67" t="s">
        <v>778</v>
      </c>
      <c r="K7" s="69">
        <f>E29</f>
        <v>9325.0917699999991</v>
      </c>
      <c r="L7" s="67"/>
    </row>
    <row r="8" spans="1:12" x14ac:dyDescent="0.25">
      <c r="A8" s="67"/>
      <c r="B8" s="67" t="s">
        <v>782</v>
      </c>
      <c r="C8" s="50">
        <f>0.8*1000</f>
        <v>800</v>
      </c>
      <c r="D8" s="50">
        <f>0.78*1000</f>
        <v>780</v>
      </c>
      <c r="E8" s="50">
        <f>0.76*1000</f>
        <v>760</v>
      </c>
      <c r="F8" s="67"/>
      <c r="H8" s="67"/>
      <c r="I8" s="67" t="s">
        <v>781</v>
      </c>
      <c r="J8" s="67" t="s">
        <v>776</v>
      </c>
      <c r="K8" s="69">
        <f>E11</f>
        <v>140</v>
      </c>
      <c r="L8" s="67"/>
    </row>
    <row r="9" spans="1:12" x14ac:dyDescent="0.25">
      <c r="A9" s="67"/>
      <c r="B9" s="67" t="s">
        <v>783</v>
      </c>
      <c r="C9" s="50">
        <f>0.02*1000</f>
        <v>20</v>
      </c>
      <c r="D9" s="50">
        <f>0.02*1000</f>
        <v>20</v>
      </c>
      <c r="E9" s="50">
        <f>0.03*1000</f>
        <v>30</v>
      </c>
      <c r="F9" s="67"/>
      <c r="H9" s="67"/>
      <c r="I9" s="67"/>
      <c r="J9" s="67" t="s">
        <v>778</v>
      </c>
      <c r="K9" s="69">
        <f>E30</f>
        <v>534.17525999999998</v>
      </c>
      <c r="L9" s="67"/>
    </row>
    <row r="10" spans="1:12" x14ac:dyDescent="0.25">
      <c r="A10" s="67"/>
      <c r="B10" s="67" t="s">
        <v>460</v>
      </c>
      <c r="C10" s="50">
        <f>0.1*1000</f>
        <v>100</v>
      </c>
      <c r="D10" s="50">
        <f>0.09*1000</f>
        <v>90</v>
      </c>
      <c r="E10" s="50">
        <f>0.11*1000</f>
        <v>110</v>
      </c>
      <c r="F10" s="67"/>
      <c r="H10" s="67"/>
      <c r="I10" s="67" t="s">
        <v>784</v>
      </c>
      <c r="J10" s="67" t="s">
        <v>776</v>
      </c>
      <c r="K10" s="68">
        <f>E22</f>
        <v>51577.09186660697</v>
      </c>
      <c r="L10" s="67"/>
    </row>
    <row r="11" spans="1:12" x14ac:dyDescent="0.25">
      <c r="A11" s="67"/>
      <c r="B11" s="67" t="s">
        <v>785</v>
      </c>
      <c r="C11" s="50">
        <f>0.12*1000</f>
        <v>120</v>
      </c>
      <c r="D11" s="50">
        <f>0.11*1000</f>
        <v>110</v>
      </c>
      <c r="E11" s="50">
        <f>0.14*1000</f>
        <v>140</v>
      </c>
      <c r="F11" s="67"/>
      <c r="H11" s="67"/>
      <c r="I11" s="67"/>
      <c r="J11" s="67" t="s">
        <v>778</v>
      </c>
      <c r="K11" s="69">
        <f>E32</f>
        <v>107955.09689999999</v>
      </c>
      <c r="L11" s="67"/>
    </row>
    <row r="12" spans="1:12" x14ac:dyDescent="0.25">
      <c r="A12" s="67"/>
      <c r="B12" s="67"/>
      <c r="C12" s="67"/>
      <c r="D12" s="67"/>
      <c r="E12" s="67"/>
      <c r="F12" s="67"/>
      <c r="H12" s="67"/>
      <c r="I12" s="67" t="s">
        <v>786</v>
      </c>
      <c r="J12" s="67" t="s">
        <v>776</v>
      </c>
      <c r="K12" s="69">
        <f>E17</f>
        <v>21900</v>
      </c>
      <c r="L12" s="67"/>
    </row>
    <row r="13" spans="1:12" x14ac:dyDescent="0.25">
      <c r="A13" s="67"/>
      <c r="B13" s="67"/>
      <c r="C13" s="67"/>
      <c r="D13" s="67"/>
      <c r="E13" s="67"/>
      <c r="F13" s="67"/>
      <c r="H13" s="67"/>
      <c r="I13" s="67"/>
      <c r="J13" s="67" t="s">
        <v>778</v>
      </c>
      <c r="K13" s="69">
        <f>E37</f>
        <v>24009.167599999997</v>
      </c>
      <c r="L13" s="67"/>
    </row>
    <row r="14" spans="1:12" x14ac:dyDescent="0.25">
      <c r="A14" s="67"/>
      <c r="B14" s="67"/>
      <c r="C14" s="67"/>
      <c r="D14" s="67"/>
      <c r="E14" s="67"/>
      <c r="H14" s="67"/>
      <c r="I14" s="67"/>
      <c r="J14" s="67"/>
      <c r="K14" s="67"/>
      <c r="L14" s="67"/>
    </row>
    <row r="15" spans="1:12" x14ac:dyDescent="0.25">
      <c r="A15" s="10" t="s">
        <v>304</v>
      </c>
      <c r="B15" s="67"/>
      <c r="C15" s="10" t="s">
        <v>18</v>
      </c>
      <c r="D15" s="10" t="s">
        <v>19</v>
      </c>
      <c r="E15" s="10" t="s">
        <v>20</v>
      </c>
      <c r="H15" s="67"/>
      <c r="I15" s="67"/>
      <c r="J15" s="67"/>
      <c r="K15" s="67"/>
      <c r="L15" s="67"/>
    </row>
    <row r="16" spans="1:12" x14ac:dyDescent="0.25">
      <c r="A16" s="10"/>
      <c r="B16" s="67" t="s">
        <v>708</v>
      </c>
      <c r="C16" s="67">
        <v>65700</v>
      </c>
      <c r="D16" s="67">
        <v>74500</v>
      </c>
      <c r="E16" s="67">
        <v>38400</v>
      </c>
      <c r="H16" s="67"/>
      <c r="I16" s="67"/>
      <c r="J16" s="67"/>
      <c r="K16" s="67"/>
      <c r="L16" s="67"/>
    </row>
    <row r="17" spans="1:6" x14ac:dyDescent="0.25">
      <c r="A17" s="67"/>
      <c r="B17" s="67" t="s">
        <v>786</v>
      </c>
      <c r="C17" s="68">
        <v>24300</v>
      </c>
      <c r="D17" s="68">
        <v>23100</v>
      </c>
      <c r="E17" s="68">
        <v>21900</v>
      </c>
    </row>
    <row r="18" spans="1:6" x14ac:dyDescent="0.25">
      <c r="A18" s="67"/>
      <c r="B18" s="67"/>
      <c r="C18" s="67"/>
      <c r="D18" s="67"/>
      <c r="E18" s="67"/>
    </row>
    <row r="19" spans="1:6" x14ac:dyDescent="0.25">
      <c r="A19" s="67"/>
      <c r="B19" s="67"/>
      <c r="C19" s="67"/>
      <c r="D19" s="67"/>
      <c r="E19" s="67"/>
    </row>
    <row r="20" spans="1:6" x14ac:dyDescent="0.25">
      <c r="A20" s="67"/>
      <c r="B20" s="67"/>
      <c r="C20" s="42" t="s">
        <v>18</v>
      </c>
      <c r="D20" s="42" t="s">
        <v>19</v>
      </c>
      <c r="E20" s="42" t="s">
        <v>20</v>
      </c>
      <c r="F20" s="67"/>
    </row>
    <row r="21" spans="1:6" x14ac:dyDescent="0.25">
      <c r="A21" s="10" t="s">
        <v>787</v>
      </c>
      <c r="B21" s="10" t="s">
        <v>788</v>
      </c>
      <c r="C21" s="67">
        <v>51.788391061351199</v>
      </c>
      <c r="D21" s="67">
        <v>47.20820477624919</v>
      </c>
      <c r="E21" s="67">
        <v>51.57709186660697</v>
      </c>
      <c r="F21" s="67"/>
    </row>
    <row r="22" spans="1:6" x14ac:dyDescent="0.25">
      <c r="A22" s="67"/>
      <c r="B22" s="10" t="s">
        <v>789</v>
      </c>
      <c r="C22" s="67">
        <f>C21*1000</f>
        <v>51788.391061351198</v>
      </c>
      <c r="D22" s="67">
        <f t="shared" ref="D22:E22" si="0">D21*1000</f>
        <v>47208.204776249193</v>
      </c>
      <c r="E22" s="67">
        <f t="shared" si="0"/>
        <v>51577.09186660697</v>
      </c>
      <c r="F22" s="67"/>
    </row>
    <row r="23" spans="1:6" x14ac:dyDescent="0.25">
      <c r="A23" s="67"/>
      <c r="B23" s="67"/>
      <c r="C23" s="67"/>
      <c r="D23" s="67"/>
      <c r="E23" s="67"/>
      <c r="F23" s="67"/>
    </row>
    <row r="25" spans="1:6" x14ac:dyDescent="0.25">
      <c r="A25" s="67"/>
      <c r="B25" s="67"/>
      <c r="C25" s="67"/>
      <c r="D25" s="67"/>
      <c r="E25" s="67"/>
      <c r="F25" s="67"/>
    </row>
    <row r="26" spans="1:6" x14ac:dyDescent="0.25">
      <c r="A26" s="67"/>
      <c r="B26" s="67"/>
      <c r="C26" s="67"/>
      <c r="D26" s="67"/>
      <c r="E26" s="67"/>
      <c r="F26" s="67"/>
    </row>
    <row r="27" spans="1:6" x14ac:dyDescent="0.25">
      <c r="A27" s="10" t="s">
        <v>790</v>
      </c>
      <c r="B27" s="67"/>
      <c r="C27" s="42" t="s">
        <v>18</v>
      </c>
      <c r="D27" s="42" t="s">
        <v>19</v>
      </c>
      <c r="E27" s="42" t="s">
        <v>791</v>
      </c>
      <c r="F27" s="67"/>
    </row>
    <row r="28" spans="1:6" x14ac:dyDescent="0.25">
      <c r="A28" s="67"/>
      <c r="B28" s="13" t="s">
        <v>775</v>
      </c>
      <c r="C28" s="67">
        <v>7380.7341400000005</v>
      </c>
      <c r="D28" s="67">
        <v>7125.5084999999999</v>
      </c>
      <c r="E28" s="67">
        <v>6978.7412999999997</v>
      </c>
      <c r="F28" s="67"/>
    </row>
    <row r="29" spans="1:6" x14ac:dyDescent="0.25">
      <c r="A29" s="67"/>
      <c r="B29" s="13" t="s">
        <v>780</v>
      </c>
      <c r="C29" s="67">
        <v>9540.3244300000006</v>
      </c>
      <c r="D29" s="67">
        <v>9383.3503499999988</v>
      </c>
      <c r="E29" s="67">
        <v>9325.0917699999991</v>
      </c>
      <c r="F29" s="67"/>
    </row>
    <row r="30" spans="1:6" x14ac:dyDescent="0.25">
      <c r="A30" s="67"/>
      <c r="B30" s="13" t="s">
        <v>781</v>
      </c>
      <c r="C30" s="67">
        <v>532.07297000000005</v>
      </c>
      <c r="D30" s="67">
        <v>546.57515000000001</v>
      </c>
      <c r="E30" s="67">
        <v>534.17525999999998</v>
      </c>
      <c r="F30" s="67"/>
    </row>
    <row r="31" spans="1:6" x14ac:dyDescent="0.25">
      <c r="A31" s="67"/>
      <c r="B31" s="13" t="s">
        <v>792</v>
      </c>
      <c r="C31" s="67">
        <v>6729.1581499999993</v>
      </c>
      <c r="D31" s="67">
        <v>6687.6760500000009</v>
      </c>
      <c r="E31" s="67">
        <v>6375.6401999999998</v>
      </c>
      <c r="F31" s="67"/>
    </row>
    <row r="32" spans="1:6" x14ac:dyDescent="0.25">
      <c r="A32" s="67"/>
      <c r="B32" s="13" t="s">
        <v>784</v>
      </c>
      <c r="C32" s="67">
        <v>110056.59079999999</v>
      </c>
      <c r="D32" s="67">
        <v>108256.21950000001</v>
      </c>
      <c r="E32" s="67">
        <v>107955.09689999999</v>
      </c>
      <c r="F32" s="67"/>
    </row>
    <row r="33" spans="1:6" x14ac:dyDescent="0.25">
      <c r="A33" s="67"/>
      <c r="B33" s="13" t="s">
        <v>793</v>
      </c>
      <c r="C33" s="67">
        <v>22088.141529999997</v>
      </c>
      <c r="D33" s="67">
        <v>21244.889599999999</v>
      </c>
      <c r="E33" s="67">
        <v>20847.19469</v>
      </c>
      <c r="F33" s="67"/>
    </row>
    <row r="34" spans="1:6" x14ac:dyDescent="0.25">
      <c r="A34" s="67"/>
      <c r="B34" s="13" t="s">
        <v>794</v>
      </c>
      <c r="C34" s="67">
        <v>5605.2606999999998</v>
      </c>
      <c r="D34" s="67">
        <v>5419.9651000000003</v>
      </c>
      <c r="E34" s="67">
        <v>5468.1166399999993</v>
      </c>
      <c r="F34" s="67"/>
    </row>
    <row r="35" spans="1:6" x14ac:dyDescent="0.25">
      <c r="A35" s="67"/>
      <c r="B35" s="13" t="s">
        <v>795</v>
      </c>
      <c r="C35" s="67">
        <v>4273.6556200000005</v>
      </c>
      <c r="D35" s="67">
        <v>4169.4240500000005</v>
      </c>
      <c r="E35" s="67">
        <v>3983.3391699999997</v>
      </c>
      <c r="F35" s="67"/>
    </row>
    <row r="36" spans="1:6" x14ac:dyDescent="0.25">
      <c r="A36" s="67"/>
      <c r="B36" s="13" t="s">
        <v>940</v>
      </c>
      <c r="C36" s="67">
        <v>16380.44967</v>
      </c>
      <c r="D36" s="67">
        <v>16191.215699999999</v>
      </c>
      <c r="E36" s="67">
        <v>16036.745439999999</v>
      </c>
      <c r="F36" s="67"/>
    </row>
    <row r="37" spans="1:6" x14ac:dyDescent="0.25">
      <c r="A37" s="67"/>
      <c r="B37" s="13" t="s">
        <v>786</v>
      </c>
      <c r="C37" s="67">
        <v>23786.791599999997</v>
      </c>
      <c r="D37" s="67">
        <v>23923.394</v>
      </c>
      <c r="E37" s="67">
        <v>24009.167599999997</v>
      </c>
      <c r="F37" s="67"/>
    </row>
    <row r="38" spans="1:6" x14ac:dyDescent="0.25">
      <c r="A38" s="67"/>
      <c r="B38" s="13" t="s">
        <v>796</v>
      </c>
      <c r="C38" s="67">
        <v>23160.823400000001</v>
      </c>
      <c r="D38" s="67">
        <v>22970.464549999997</v>
      </c>
      <c r="E38" s="67">
        <v>22171.145199999999</v>
      </c>
      <c r="F38" s="67"/>
    </row>
    <row r="39" spans="1:6" x14ac:dyDescent="0.25">
      <c r="A39" s="67"/>
      <c r="B39" s="13" t="s">
        <v>797</v>
      </c>
      <c r="C39" s="67">
        <v>29670.892680000001</v>
      </c>
      <c r="D39" s="67">
        <v>29701.065349999997</v>
      </c>
      <c r="E39" s="67">
        <v>27507.153979999999</v>
      </c>
      <c r="F39" s="67"/>
    </row>
    <row r="40" spans="1:6" x14ac:dyDescent="0.25">
      <c r="A40" s="67"/>
      <c r="B40" s="67"/>
      <c r="C40" s="67"/>
      <c r="D40" s="67"/>
      <c r="E40" s="67"/>
      <c r="F40" s="67"/>
    </row>
    <row r="41" spans="1:6" x14ac:dyDescent="0.25">
      <c r="A41" s="67"/>
      <c r="B41" s="67"/>
      <c r="C41" s="67"/>
      <c r="D41" s="67"/>
      <c r="E41" s="67"/>
      <c r="F41" s="67"/>
    </row>
    <row r="42" spans="1:6" x14ac:dyDescent="0.25">
      <c r="A42" s="10" t="s">
        <v>798</v>
      </c>
      <c r="B42" s="67"/>
      <c r="C42" s="42" t="s">
        <v>18</v>
      </c>
      <c r="D42" s="42" t="s">
        <v>19</v>
      </c>
      <c r="E42" s="42" t="s">
        <v>20</v>
      </c>
      <c r="F42" s="67"/>
    </row>
    <row r="43" spans="1:6" x14ac:dyDescent="0.25">
      <c r="A43" s="67"/>
      <c r="B43" s="10" t="s">
        <v>775</v>
      </c>
      <c r="C43" s="67">
        <f>C6/C28</f>
        <v>0.36446238937418218</v>
      </c>
      <c r="D43" s="67">
        <f>D6/D28</f>
        <v>0.36769305657273443</v>
      </c>
      <c r="E43" s="67">
        <f>E6/E28</f>
        <v>0.4040843296483852</v>
      </c>
      <c r="F43" s="67"/>
    </row>
    <row r="44" spans="1:6" x14ac:dyDescent="0.25">
      <c r="A44" s="67"/>
      <c r="B44" s="10" t="s">
        <v>780</v>
      </c>
      <c r="C44" s="67">
        <f>C8/C29</f>
        <v>8.3854590676640112E-2</v>
      </c>
      <c r="D44" s="67">
        <f>D8/D29</f>
        <v>8.3125959375480438E-2</v>
      </c>
      <c r="E44" s="67">
        <f>E8/E29</f>
        <v>8.1500538412395712E-2</v>
      </c>
      <c r="F44" s="67"/>
    </row>
    <row r="45" spans="1:6" x14ac:dyDescent="0.25">
      <c r="A45" s="67"/>
      <c r="B45" s="10" t="s">
        <v>781</v>
      </c>
      <c r="C45" s="67">
        <f>C11/C30</f>
        <v>0.22553297529848207</v>
      </c>
      <c r="D45" s="67">
        <f>D11/D30</f>
        <v>0.20125320369943639</v>
      </c>
      <c r="E45" s="67">
        <f>E11/E30</f>
        <v>0.26208626734229512</v>
      </c>
      <c r="F45" s="67"/>
    </row>
    <row r="46" spans="1:6" x14ac:dyDescent="0.25">
      <c r="A46" s="67"/>
      <c r="B46" s="10" t="s">
        <v>784</v>
      </c>
      <c r="C46" s="67">
        <f>C22/C32</f>
        <v>0.47056146919418479</v>
      </c>
      <c r="D46" s="67">
        <f>D22/D32</f>
        <v>0.43607845345319113</v>
      </c>
      <c r="E46" s="67">
        <f>E22/E32</f>
        <v>0.47776430523130747</v>
      </c>
      <c r="F46" s="67"/>
    </row>
    <row r="47" spans="1:6" x14ac:dyDescent="0.25">
      <c r="A47" s="67"/>
      <c r="B47" s="10" t="s">
        <v>786</v>
      </c>
      <c r="C47" s="67">
        <f>C17/C37</f>
        <v>1.021575351927664</v>
      </c>
      <c r="D47" s="67">
        <f>D17/D37</f>
        <v>0.96558205746224801</v>
      </c>
      <c r="E47" s="67">
        <f>E17/E37</f>
        <v>0.91215157330152519</v>
      </c>
      <c r="F47" s="67"/>
    </row>
    <row r="48" spans="1:6" x14ac:dyDescent="0.25">
      <c r="A48" s="67"/>
      <c r="B48" s="67"/>
      <c r="C48" s="67"/>
      <c r="D48" s="67"/>
      <c r="E48" s="67"/>
      <c r="F48" s="67"/>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
  <sheetViews>
    <sheetView topLeftCell="J10" workbookViewId="0">
      <selection activeCell="P18" sqref="P18"/>
    </sheetView>
  </sheetViews>
  <sheetFormatPr defaultColWidth="9.140625" defaultRowHeight="15" x14ac:dyDescent="0.25"/>
  <cols>
    <col min="1" max="1" width="40.7109375" style="2" customWidth="1"/>
    <col min="2" max="2" width="20.5703125" style="2" customWidth="1"/>
    <col min="3" max="3" width="33.140625" style="2" customWidth="1"/>
    <col min="4" max="13" width="7" style="2" customWidth="1"/>
    <col min="14" max="15" width="9.140625" style="2"/>
    <col min="16" max="16" width="25.7109375" style="2" customWidth="1"/>
    <col min="17" max="28" width="9.140625" style="2"/>
    <col min="29" max="29" width="17.5703125" style="2" customWidth="1"/>
    <col min="30" max="30" width="16.42578125" style="2" customWidth="1"/>
    <col min="31" max="16384" width="9.140625" style="2"/>
  </cols>
  <sheetData>
    <row r="1" spans="1:41" ht="18.75" x14ac:dyDescent="0.3">
      <c r="A1" s="1" t="s">
        <v>245</v>
      </c>
      <c r="P1" s="40" t="s">
        <v>423</v>
      </c>
      <c r="AC1" s="59" t="s">
        <v>109</v>
      </c>
    </row>
    <row r="3" spans="1:41" x14ac:dyDescent="0.25">
      <c r="D3" s="3" t="s">
        <v>11</v>
      </c>
      <c r="E3" s="3" t="s">
        <v>12</v>
      </c>
      <c r="F3" s="3" t="s">
        <v>13</v>
      </c>
      <c r="G3" s="3" t="s">
        <v>14</v>
      </c>
      <c r="H3" s="3" t="s">
        <v>15</v>
      </c>
      <c r="I3" s="3" t="s">
        <v>16</v>
      </c>
      <c r="J3" s="3" t="s">
        <v>17</v>
      </c>
      <c r="K3" s="3" t="s">
        <v>18</v>
      </c>
      <c r="L3" s="3" t="s">
        <v>19</v>
      </c>
      <c r="M3" s="3" t="s">
        <v>20</v>
      </c>
      <c r="Q3" s="3" t="s">
        <v>11</v>
      </c>
      <c r="R3" s="3" t="s">
        <v>12</v>
      </c>
      <c r="S3" s="3" t="s">
        <v>13</v>
      </c>
      <c r="T3" s="3" t="s">
        <v>14</v>
      </c>
      <c r="U3" s="3" t="s">
        <v>15</v>
      </c>
      <c r="V3" s="3" t="s">
        <v>16</v>
      </c>
      <c r="W3" s="3" t="s">
        <v>17</v>
      </c>
      <c r="X3" s="3" t="s">
        <v>18</v>
      </c>
      <c r="Y3" s="3" t="s">
        <v>19</v>
      </c>
      <c r="Z3" s="3" t="s">
        <v>20</v>
      </c>
      <c r="AE3" s="3" t="s">
        <v>11</v>
      </c>
      <c r="AF3" s="3" t="s">
        <v>12</v>
      </c>
      <c r="AG3" s="3" t="s">
        <v>13</v>
      </c>
      <c r="AH3" s="3" t="s">
        <v>14</v>
      </c>
      <c r="AI3" s="3" t="s">
        <v>15</v>
      </c>
      <c r="AJ3" s="3" t="s">
        <v>16</v>
      </c>
      <c r="AK3" s="3" t="s">
        <v>17</v>
      </c>
      <c r="AL3" s="3" t="s">
        <v>18</v>
      </c>
      <c r="AM3" s="3" t="s">
        <v>19</v>
      </c>
      <c r="AN3" s="3" t="s">
        <v>20</v>
      </c>
      <c r="AO3" s="3" t="s">
        <v>110</v>
      </c>
    </row>
    <row r="4" spans="1:41" x14ac:dyDescent="0.25">
      <c r="A4" s="3" t="s">
        <v>21</v>
      </c>
      <c r="B4" s="3" t="s">
        <v>934</v>
      </c>
      <c r="C4" s="3" t="s">
        <v>247</v>
      </c>
      <c r="D4" s="4">
        <v>11979</v>
      </c>
      <c r="E4" s="4">
        <v>15153</v>
      </c>
      <c r="F4" s="4">
        <v>16145</v>
      </c>
      <c r="G4" s="4">
        <v>15898</v>
      </c>
      <c r="H4" s="4">
        <v>17529</v>
      </c>
      <c r="I4" s="4">
        <v>17606</v>
      </c>
      <c r="J4" s="4">
        <v>19403</v>
      </c>
      <c r="K4" s="4">
        <v>19938</v>
      </c>
      <c r="L4" s="4">
        <v>20717</v>
      </c>
      <c r="M4" s="4">
        <v>21314</v>
      </c>
      <c r="P4" s="13" t="s">
        <v>925</v>
      </c>
      <c r="Q4" s="4">
        <f>Q7-(Q6+Q5)</f>
        <v>61696</v>
      </c>
      <c r="R4" s="4">
        <f t="shared" ref="R4:Z4" si="0">R7-(R6+R5)</f>
        <v>59054</v>
      </c>
      <c r="S4" s="4">
        <f t="shared" si="0"/>
        <v>56439</v>
      </c>
      <c r="T4" s="4">
        <f t="shared" si="0"/>
        <v>54968</v>
      </c>
      <c r="U4" s="4">
        <f t="shared" si="0"/>
        <v>54135</v>
      </c>
      <c r="V4" s="4">
        <f t="shared" si="0"/>
        <v>52579</v>
      </c>
      <c r="W4" s="4">
        <f t="shared" si="0"/>
        <v>51444</v>
      </c>
      <c r="X4" s="4">
        <f t="shared" si="0"/>
        <v>51278</v>
      </c>
      <c r="Y4" s="4">
        <f t="shared" si="0"/>
        <v>48585</v>
      </c>
      <c r="Z4" s="4">
        <f t="shared" si="0"/>
        <v>47968</v>
      </c>
      <c r="AC4" s="3" t="s">
        <v>21</v>
      </c>
      <c r="AD4" s="3" t="s">
        <v>111</v>
      </c>
      <c r="AE4" s="2">
        <v>61618</v>
      </c>
      <c r="AF4" s="2">
        <v>61339</v>
      </c>
      <c r="AG4" s="2">
        <v>60676</v>
      </c>
      <c r="AH4" s="2">
        <v>60283</v>
      </c>
      <c r="AI4" s="2">
        <v>60376</v>
      </c>
      <c r="AJ4" s="2">
        <v>59854</v>
      </c>
      <c r="AK4" s="2">
        <v>59655</v>
      </c>
      <c r="AL4" s="2">
        <v>59346</v>
      </c>
      <c r="AM4" s="2">
        <v>58979</v>
      </c>
      <c r="AN4" s="2">
        <v>58764</v>
      </c>
      <c r="AO4" s="2">
        <v>58670</v>
      </c>
    </row>
    <row r="5" spans="1:41" x14ac:dyDescent="0.25">
      <c r="C5" s="3" t="s">
        <v>248</v>
      </c>
      <c r="D5" s="4">
        <v>8793</v>
      </c>
      <c r="E5" s="4">
        <v>10786</v>
      </c>
      <c r="F5" s="4">
        <v>12373</v>
      </c>
      <c r="G5" s="4">
        <v>13745</v>
      </c>
      <c r="H5" s="4">
        <v>16029</v>
      </c>
      <c r="I5" s="4">
        <v>16449</v>
      </c>
      <c r="J5" s="4">
        <v>16277</v>
      </c>
      <c r="K5" s="4">
        <v>16566</v>
      </c>
      <c r="L5" s="4">
        <v>18792</v>
      </c>
      <c r="M5" s="4">
        <v>19068</v>
      </c>
      <c r="P5" s="13" t="s">
        <v>248</v>
      </c>
      <c r="Q5" s="4">
        <f>D5</f>
        <v>8793</v>
      </c>
      <c r="R5" s="4">
        <f t="shared" ref="R5:Z6" si="1">E5</f>
        <v>10786</v>
      </c>
      <c r="S5" s="4">
        <f t="shared" si="1"/>
        <v>12373</v>
      </c>
      <c r="T5" s="4">
        <f t="shared" si="1"/>
        <v>13745</v>
      </c>
      <c r="U5" s="4">
        <f t="shared" si="1"/>
        <v>16029</v>
      </c>
      <c r="V5" s="4">
        <f t="shared" si="1"/>
        <v>16449</v>
      </c>
      <c r="W5" s="4">
        <f t="shared" si="1"/>
        <v>16277</v>
      </c>
      <c r="X5" s="4">
        <f t="shared" si="1"/>
        <v>16566</v>
      </c>
      <c r="Y5" s="4">
        <f t="shared" si="1"/>
        <v>18792</v>
      </c>
      <c r="Z5" s="4">
        <f t="shared" si="1"/>
        <v>19068</v>
      </c>
    </row>
    <row r="6" spans="1:41" x14ac:dyDescent="0.25">
      <c r="C6" s="3" t="s">
        <v>249</v>
      </c>
      <c r="D6" s="4">
        <v>3186</v>
      </c>
      <c r="E6" s="4">
        <v>4367</v>
      </c>
      <c r="F6" s="4">
        <v>3772</v>
      </c>
      <c r="G6" s="4">
        <v>2154</v>
      </c>
      <c r="H6" s="4">
        <v>1500</v>
      </c>
      <c r="I6" s="4">
        <v>1157</v>
      </c>
      <c r="J6" s="4">
        <v>3126</v>
      </c>
      <c r="K6" s="4">
        <v>3372</v>
      </c>
      <c r="L6" s="4">
        <v>1925</v>
      </c>
      <c r="M6" s="4">
        <v>2246</v>
      </c>
      <c r="P6" s="13" t="s">
        <v>249</v>
      </c>
      <c r="Q6" s="4">
        <f>D6</f>
        <v>3186</v>
      </c>
      <c r="R6" s="4">
        <f t="shared" si="1"/>
        <v>4367</v>
      </c>
      <c r="S6" s="4">
        <f t="shared" si="1"/>
        <v>3772</v>
      </c>
      <c r="T6" s="4">
        <f t="shared" si="1"/>
        <v>2154</v>
      </c>
      <c r="U6" s="4">
        <f t="shared" si="1"/>
        <v>1500</v>
      </c>
      <c r="V6" s="4">
        <f t="shared" si="1"/>
        <v>1157</v>
      </c>
      <c r="W6" s="4">
        <f t="shared" si="1"/>
        <v>3126</v>
      </c>
      <c r="X6" s="4">
        <f t="shared" si="1"/>
        <v>3372</v>
      </c>
      <c r="Y6" s="4">
        <f t="shared" si="1"/>
        <v>1925</v>
      </c>
      <c r="Z6" s="4">
        <f t="shared" si="1"/>
        <v>2246</v>
      </c>
    </row>
    <row r="7" spans="1:41" x14ac:dyDescent="0.25">
      <c r="B7" s="3" t="s">
        <v>935</v>
      </c>
      <c r="C7" s="3" t="s">
        <v>937</v>
      </c>
      <c r="D7" s="4">
        <v>9369</v>
      </c>
      <c r="E7" s="4">
        <v>11356</v>
      </c>
      <c r="F7" s="4">
        <v>12450</v>
      </c>
      <c r="G7" s="4">
        <v>12714</v>
      </c>
      <c r="H7" s="4">
        <v>14065</v>
      </c>
      <c r="I7" s="4">
        <v>14126</v>
      </c>
      <c r="J7" s="4">
        <v>14800</v>
      </c>
      <c r="K7" s="4">
        <v>15345</v>
      </c>
      <c r="L7" s="4">
        <v>16501</v>
      </c>
      <c r="M7" s="4">
        <v>17122</v>
      </c>
      <c r="P7" s="13" t="s">
        <v>246</v>
      </c>
      <c r="Q7" s="4">
        <f>AE4+AE11</f>
        <v>73675</v>
      </c>
      <c r="R7" s="4">
        <f t="shared" ref="R7:Z7" si="2">AF4+AF11</f>
        <v>74207</v>
      </c>
      <c r="S7" s="4">
        <f t="shared" si="2"/>
        <v>72584</v>
      </c>
      <c r="T7" s="4">
        <f t="shared" si="2"/>
        <v>70867</v>
      </c>
      <c r="U7" s="4">
        <f t="shared" si="2"/>
        <v>71664</v>
      </c>
      <c r="V7" s="4">
        <f t="shared" si="2"/>
        <v>70185</v>
      </c>
      <c r="W7" s="4">
        <f t="shared" si="2"/>
        <v>70847</v>
      </c>
      <c r="X7" s="4">
        <f t="shared" si="2"/>
        <v>71216</v>
      </c>
      <c r="Y7" s="4">
        <f t="shared" si="2"/>
        <v>69302</v>
      </c>
      <c r="Z7" s="4">
        <f t="shared" si="2"/>
        <v>69282</v>
      </c>
    </row>
    <row r="8" spans="1:41" ht="15.75" x14ac:dyDescent="0.25">
      <c r="C8" s="3" t="s">
        <v>248</v>
      </c>
      <c r="D8" s="4">
        <v>7183</v>
      </c>
      <c r="E8" s="4">
        <v>8011</v>
      </c>
      <c r="F8" s="4">
        <v>9627</v>
      </c>
      <c r="G8" s="4">
        <v>10799</v>
      </c>
      <c r="H8" s="4">
        <v>12765</v>
      </c>
      <c r="I8" s="4">
        <v>13128</v>
      </c>
      <c r="J8" s="4">
        <v>13094</v>
      </c>
      <c r="K8" s="4">
        <v>13419</v>
      </c>
      <c r="L8" s="4">
        <v>14796</v>
      </c>
      <c r="M8" s="4">
        <v>15194</v>
      </c>
      <c r="AC8" s="59" t="s">
        <v>203</v>
      </c>
    </row>
    <row r="9" spans="1:41" x14ac:dyDescent="0.25">
      <c r="C9" s="3" t="s">
        <v>249</v>
      </c>
      <c r="D9" s="4">
        <v>2187</v>
      </c>
      <c r="E9" s="4">
        <v>3346</v>
      </c>
      <c r="F9" s="4">
        <v>2822</v>
      </c>
      <c r="G9" s="4">
        <v>1914</v>
      </c>
      <c r="H9" s="4">
        <v>1300</v>
      </c>
      <c r="I9" s="4">
        <v>998</v>
      </c>
      <c r="J9" s="4">
        <v>1707</v>
      </c>
      <c r="K9" s="4">
        <v>1926</v>
      </c>
      <c r="L9" s="4">
        <v>1705</v>
      </c>
      <c r="M9" s="4">
        <v>1927</v>
      </c>
    </row>
    <row r="10" spans="1:41" x14ac:dyDescent="0.25">
      <c r="B10" s="3" t="s">
        <v>936</v>
      </c>
      <c r="C10" s="3" t="s">
        <v>938</v>
      </c>
      <c r="D10" s="4">
        <v>2610</v>
      </c>
      <c r="E10" s="4">
        <v>3797</v>
      </c>
      <c r="F10" s="4">
        <v>3695</v>
      </c>
      <c r="G10" s="4">
        <v>3185</v>
      </c>
      <c r="H10" s="4">
        <v>3464</v>
      </c>
      <c r="I10" s="4">
        <v>3480</v>
      </c>
      <c r="J10" s="4">
        <v>4603</v>
      </c>
      <c r="K10" s="4">
        <v>4593</v>
      </c>
      <c r="L10" s="4">
        <v>4216</v>
      </c>
      <c r="M10" s="4">
        <v>4192</v>
      </c>
      <c r="AE10" s="3" t="s">
        <v>11</v>
      </c>
      <c r="AF10" s="3" t="s">
        <v>12</v>
      </c>
      <c r="AG10" s="3" t="s">
        <v>13</v>
      </c>
      <c r="AH10" s="3" t="s">
        <v>14</v>
      </c>
      <c r="AI10" s="3" t="s">
        <v>15</v>
      </c>
      <c r="AJ10" s="3" t="s">
        <v>16</v>
      </c>
      <c r="AK10" s="3" t="s">
        <v>17</v>
      </c>
      <c r="AL10" s="3" t="s">
        <v>18</v>
      </c>
      <c r="AM10" s="3" t="s">
        <v>19</v>
      </c>
      <c r="AN10" s="3" t="s">
        <v>20</v>
      </c>
      <c r="AO10" s="3" t="s">
        <v>110</v>
      </c>
    </row>
    <row r="11" spans="1:41" x14ac:dyDescent="0.25">
      <c r="C11" s="3" t="s">
        <v>248</v>
      </c>
      <c r="D11" s="4">
        <v>1610</v>
      </c>
      <c r="E11" s="4">
        <v>2775</v>
      </c>
      <c r="F11" s="4">
        <v>2745</v>
      </c>
      <c r="G11" s="4">
        <v>2945</v>
      </c>
      <c r="H11" s="4">
        <v>3264</v>
      </c>
      <c r="I11" s="4">
        <v>3322</v>
      </c>
      <c r="J11" s="4">
        <v>3183</v>
      </c>
      <c r="K11" s="4">
        <v>3147</v>
      </c>
      <c r="L11" s="4">
        <v>3996</v>
      </c>
      <c r="M11" s="4">
        <v>3874</v>
      </c>
      <c r="AC11" s="3" t="s">
        <v>21</v>
      </c>
      <c r="AD11" s="3" t="s">
        <v>204</v>
      </c>
      <c r="AE11" s="2">
        <v>12057</v>
      </c>
      <c r="AF11" s="2">
        <v>12868</v>
      </c>
      <c r="AG11" s="2">
        <v>11908</v>
      </c>
      <c r="AH11" s="2">
        <v>10584</v>
      </c>
      <c r="AI11" s="2">
        <v>11288</v>
      </c>
      <c r="AJ11" s="2">
        <v>10331</v>
      </c>
      <c r="AK11" s="2">
        <v>11192</v>
      </c>
      <c r="AL11" s="2">
        <v>11870</v>
      </c>
      <c r="AM11" s="2">
        <v>10323</v>
      </c>
      <c r="AN11" s="2">
        <v>10518</v>
      </c>
      <c r="AO11" s="2">
        <v>10511</v>
      </c>
    </row>
    <row r="12" spans="1:41" x14ac:dyDescent="0.25">
      <c r="C12" s="3" t="s">
        <v>249</v>
      </c>
      <c r="D12" s="4">
        <v>999</v>
      </c>
      <c r="E12" s="4">
        <v>1021</v>
      </c>
      <c r="F12" s="4">
        <v>950</v>
      </c>
      <c r="G12" s="4">
        <v>240</v>
      </c>
      <c r="H12" s="4">
        <v>200</v>
      </c>
      <c r="I12" s="4">
        <v>158</v>
      </c>
      <c r="J12" s="4">
        <v>1420</v>
      </c>
      <c r="K12" s="4">
        <v>1446</v>
      </c>
      <c r="L12" s="4">
        <v>220</v>
      </c>
      <c r="M12" s="4">
        <v>318</v>
      </c>
    </row>
    <row r="16" spans="1:41" x14ac:dyDescent="0.25">
      <c r="C16" s="3"/>
      <c r="D16" s="4"/>
      <c r="E16" s="4"/>
      <c r="F16" s="4"/>
      <c r="G16" s="4"/>
      <c r="H16" s="4"/>
      <c r="I16" s="4"/>
      <c r="J16" s="4"/>
      <c r="K16" s="4"/>
      <c r="L16" s="4"/>
      <c r="M16" s="4"/>
    </row>
    <row r="18" spans="1:1" ht="405" x14ac:dyDescent="0.25">
      <c r="A18" s="6" t="s">
        <v>252</v>
      </c>
    </row>
    <row r="22" spans="1:1" x14ac:dyDescent="0.25">
      <c r="A22" s="2" t="s">
        <v>52</v>
      </c>
    </row>
    <row r="23" spans="1:1" x14ac:dyDescent="0.25">
      <c r="A23" s="2" t="s">
        <v>253</v>
      </c>
    </row>
    <row r="24" spans="1:1" x14ac:dyDescent="0.25">
      <c r="A24" s="2" t="s">
        <v>254</v>
      </c>
    </row>
    <row r="25" spans="1:1" x14ac:dyDescent="0.25">
      <c r="A25" s="2" t="s">
        <v>118</v>
      </c>
    </row>
    <row r="28" spans="1:1" x14ac:dyDescent="0.25">
      <c r="A28" s="2" t="s">
        <v>59</v>
      </c>
    </row>
    <row r="29" spans="1:1" x14ac:dyDescent="0.25">
      <c r="A29" s="2" t="s">
        <v>255</v>
      </c>
    </row>
    <row r="39" spans="1:1" x14ac:dyDescent="0.25">
      <c r="A39" s="2" t="s">
        <v>68</v>
      </c>
    </row>
    <row r="40" spans="1:1" x14ac:dyDescent="0.25">
      <c r="A40" s="2" t="s">
        <v>256</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9"/>
  <sheetViews>
    <sheetView topLeftCell="T1" workbookViewId="0">
      <selection activeCell="X23" sqref="X23"/>
    </sheetView>
  </sheetViews>
  <sheetFormatPr defaultColWidth="9.140625" defaultRowHeight="15" x14ac:dyDescent="0.25"/>
  <cols>
    <col min="1" max="1" width="40.7109375" style="2" customWidth="1"/>
    <col min="2" max="2" width="27.85546875" style="2" customWidth="1"/>
    <col min="3" max="12" width="7" style="2" customWidth="1"/>
    <col min="13" max="17" width="9.140625" style="2"/>
    <col min="18" max="18" width="26.5703125" style="2" customWidth="1"/>
    <col min="19" max="30" width="9.140625" style="2"/>
    <col min="31" max="31" width="28.42578125" style="2" customWidth="1"/>
    <col min="32" max="32" width="16.28515625" style="2" customWidth="1"/>
    <col min="33" max="16384" width="9.140625" style="2"/>
  </cols>
  <sheetData>
    <row r="1" spans="1:42" ht="18.75" x14ac:dyDescent="0.3">
      <c r="A1" s="1" t="s">
        <v>454</v>
      </c>
      <c r="R1" s="22" t="s">
        <v>930</v>
      </c>
    </row>
    <row r="3" spans="1:42" x14ac:dyDescent="0.25">
      <c r="C3" s="3" t="s">
        <v>11</v>
      </c>
      <c r="D3" s="3" t="s">
        <v>12</v>
      </c>
      <c r="E3" s="3" t="s">
        <v>13</v>
      </c>
      <c r="F3" s="3" t="s">
        <v>14</v>
      </c>
      <c r="G3" s="3" t="s">
        <v>15</v>
      </c>
      <c r="H3" s="3" t="s">
        <v>16</v>
      </c>
      <c r="I3" s="3" t="s">
        <v>17</v>
      </c>
      <c r="J3" s="3" t="s">
        <v>18</v>
      </c>
      <c r="K3" s="3" t="s">
        <v>19</v>
      </c>
      <c r="L3" s="3" t="s">
        <v>20</v>
      </c>
      <c r="S3" s="3" t="s">
        <v>11</v>
      </c>
      <c r="T3" s="3" t="s">
        <v>12</v>
      </c>
      <c r="U3" s="3" t="s">
        <v>13</v>
      </c>
      <c r="V3" s="3" t="s">
        <v>14</v>
      </c>
      <c r="W3" s="3" t="s">
        <v>15</v>
      </c>
      <c r="X3" s="3" t="s">
        <v>16</v>
      </c>
      <c r="Y3" s="3" t="s">
        <v>17</v>
      </c>
      <c r="Z3" s="3" t="s">
        <v>18</v>
      </c>
      <c r="AA3" s="3" t="s">
        <v>19</v>
      </c>
      <c r="AB3" s="3" t="s">
        <v>20</v>
      </c>
      <c r="AE3" s="3"/>
      <c r="AF3" s="48"/>
      <c r="AG3" s="3" t="s">
        <v>11</v>
      </c>
      <c r="AH3" s="3" t="s">
        <v>12</v>
      </c>
      <c r="AI3" s="3" t="s">
        <v>13</v>
      </c>
      <c r="AJ3" s="3" t="s">
        <v>14</v>
      </c>
      <c r="AK3" s="3" t="s">
        <v>15</v>
      </c>
      <c r="AL3" s="3" t="s">
        <v>16</v>
      </c>
      <c r="AM3" s="3" t="s">
        <v>17</v>
      </c>
      <c r="AN3" s="3" t="s">
        <v>18</v>
      </c>
      <c r="AO3" s="3" t="s">
        <v>19</v>
      </c>
      <c r="AP3" s="3" t="s">
        <v>20</v>
      </c>
    </row>
    <row r="4" spans="1:42" x14ac:dyDescent="0.25">
      <c r="A4" s="3" t="s">
        <v>21</v>
      </c>
      <c r="B4" s="3" t="s">
        <v>455</v>
      </c>
      <c r="C4" s="4">
        <v>684</v>
      </c>
      <c r="D4" s="4">
        <v>810</v>
      </c>
      <c r="E4" s="4">
        <v>879</v>
      </c>
      <c r="F4" s="4">
        <v>982</v>
      </c>
      <c r="G4" s="4">
        <v>1050</v>
      </c>
      <c r="H4" s="4">
        <v>1091</v>
      </c>
      <c r="I4" s="4">
        <v>1190</v>
      </c>
      <c r="J4" s="4">
        <v>1261</v>
      </c>
      <c r="K4" s="4">
        <v>1611</v>
      </c>
      <c r="L4" s="4">
        <v>1834</v>
      </c>
      <c r="R4" s="3" t="s">
        <v>282</v>
      </c>
      <c r="S4" s="4">
        <v>6731</v>
      </c>
      <c r="T4" s="4">
        <v>6125</v>
      </c>
      <c r="U4" s="4">
        <v>6232</v>
      </c>
      <c r="V4" s="4">
        <v>6206</v>
      </c>
      <c r="W4" s="4">
        <v>6134</v>
      </c>
      <c r="X4" s="4">
        <v>5977</v>
      </c>
      <c r="Y4" s="4">
        <v>6032</v>
      </c>
      <c r="Z4" s="4">
        <v>5986</v>
      </c>
      <c r="AA4" s="4">
        <v>5397</v>
      </c>
      <c r="AB4" s="4">
        <v>5968</v>
      </c>
      <c r="AE4" s="3" t="s">
        <v>455</v>
      </c>
      <c r="AF4" s="48" t="s">
        <v>931</v>
      </c>
      <c r="AG4" s="4">
        <f>AG6-AG5</f>
        <v>6047</v>
      </c>
      <c r="AH4" s="4">
        <f t="shared" ref="AH4:AP4" si="0">AH6-AH5</f>
        <v>5315</v>
      </c>
      <c r="AI4" s="4">
        <f t="shared" si="0"/>
        <v>5353</v>
      </c>
      <c r="AJ4" s="4">
        <f t="shared" si="0"/>
        <v>5224</v>
      </c>
      <c r="AK4" s="4">
        <f t="shared" si="0"/>
        <v>5084</v>
      </c>
      <c r="AL4" s="4">
        <f t="shared" si="0"/>
        <v>4886</v>
      </c>
      <c r="AM4" s="4">
        <f t="shared" si="0"/>
        <v>4842</v>
      </c>
      <c r="AN4" s="4">
        <f t="shared" si="0"/>
        <v>4725</v>
      </c>
      <c r="AO4" s="4">
        <f t="shared" si="0"/>
        <v>3786</v>
      </c>
      <c r="AP4" s="4">
        <f t="shared" si="0"/>
        <v>4134</v>
      </c>
    </row>
    <row r="5" spans="1:42" x14ac:dyDescent="0.25">
      <c r="B5" s="3" t="s">
        <v>456</v>
      </c>
      <c r="C5" s="4">
        <v>1162</v>
      </c>
      <c r="D5" s="4">
        <v>1521</v>
      </c>
      <c r="E5" s="4">
        <v>1934</v>
      </c>
      <c r="F5" s="4">
        <v>2498</v>
      </c>
      <c r="G5" s="4">
        <v>2739</v>
      </c>
      <c r="H5" s="4">
        <v>2873</v>
      </c>
      <c r="I5" s="4">
        <v>2626</v>
      </c>
      <c r="J5" s="4">
        <v>2691</v>
      </c>
      <c r="K5" s="4">
        <v>3294</v>
      </c>
      <c r="L5" s="4">
        <v>2783</v>
      </c>
      <c r="R5" s="3" t="s">
        <v>283</v>
      </c>
      <c r="S5" s="4">
        <v>5393</v>
      </c>
      <c r="T5" s="4">
        <v>5674</v>
      </c>
      <c r="U5" s="4">
        <v>5763</v>
      </c>
      <c r="V5" s="4">
        <v>5908</v>
      </c>
      <c r="W5" s="4">
        <v>5627</v>
      </c>
      <c r="X5" s="4">
        <v>5651</v>
      </c>
      <c r="Y5" s="4">
        <v>5370</v>
      </c>
      <c r="Z5" s="4">
        <v>5464</v>
      </c>
      <c r="AA5" s="4">
        <v>6062</v>
      </c>
      <c r="AB5" s="4">
        <v>5610</v>
      </c>
      <c r="AF5" s="48" t="s">
        <v>932</v>
      </c>
      <c r="AG5" s="4">
        <f t="shared" ref="AG5:AP5" si="1">C4</f>
        <v>684</v>
      </c>
      <c r="AH5" s="4">
        <f t="shared" si="1"/>
        <v>810</v>
      </c>
      <c r="AI5" s="4">
        <f t="shared" si="1"/>
        <v>879</v>
      </c>
      <c r="AJ5" s="4">
        <f t="shared" si="1"/>
        <v>982</v>
      </c>
      <c r="AK5" s="4">
        <f t="shared" si="1"/>
        <v>1050</v>
      </c>
      <c r="AL5" s="4">
        <f t="shared" si="1"/>
        <v>1091</v>
      </c>
      <c r="AM5" s="4">
        <f t="shared" si="1"/>
        <v>1190</v>
      </c>
      <c r="AN5" s="4">
        <f t="shared" si="1"/>
        <v>1261</v>
      </c>
      <c r="AO5" s="4">
        <f t="shared" si="1"/>
        <v>1611</v>
      </c>
      <c r="AP5" s="4">
        <f t="shared" si="1"/>
        <v>1834</v>
      </c>
    </row>
    <row r="6" spans="1:42" x14ac:dyDescent="0.25">
      <c r="B6" s="3" t="s">
        <v>457</v>
      </c>
      <c r="C6" s="4">
        <v>1359</v>
      </c>
      <c r="D6" s="4">
        <v>1867</v>
      </c>
      <c r="E6" s="4">
        <v>2079</v>
      </c>
      <c r="F6" s="4">
        <v>2276</v>
      </c>
      <c r="G6" s="4">
        <v>2469</v>
      </c>
      <c r="H6" s="4">
        <v>2368</v>
      </c>
      <c r="I6" s="4">
        <v>2441</v>
      </c>
      <c r="J6" s="4">
        <v>2408</v>
      </c>
      <c r="K6" s="4">
        <v>2866</v>
      </c>
      <c r="L6" s="4">
        <v>2901</v>
      </c>
      <c r="R6" s="3" t="s">
        <v>284</v>
      </c>
      <c r="S6" s="4">
        <v>10847</v>
      </c>
      <c r="T6" s="4">
        <v>10962</v>
      </c>
      <c r="U6" s="4">
        <v>10525</v>
      </c>
      <c r="V6" s="4">
        <v>10552</v>
      </c>
      <c r="W6" s="4">
        <v>10398</v>
      </c>
      <c r="X6" s="4">
        <v>9755</v>
      </c>
      <c r="Y6" s="4">
        <v>9794</v>
      </c>
      <c r="Z6" s="4">
        <v>9351</v>
      </c>
      <c r="AA6" s="4">
        <v>9612</v>
      </c>
      <c r="AB6" s="4">
        <v>9585</v>
      </c>
      <c r="AF6" s="48" t="s">
        <v>236</v>
      </c>
      <c r="AG6" s="9">
        <f t="shared" ref="AG6:AP6" si="2">S4</f>
        <v>6731</v>
      </c>
      <c r="AH6" s="9">
        <f t="shared" si="2"/>
        <v>6125</v>
      </c>
      <c r="AI6" s="9">
        <f t="shared" si="2"/>
        <v>6232</v>
      </c>
      <c r="AJ6" s="9">
        <f t="shared" si="2"/>
        <v>6206</v>
      </c>
      <c r="AK6" s="9">
        <f t="shared" si="2"/>
        <v>6134</v>
      </c>
      <c r="AL6" s="9">
        <f t="shared" si="2"/>
        <v>5977</v>
      </c>
      <c r="AM6" s="9">
        <f t="shared" si="2"/>
        <v>6032</v>
      </c>
      <c r="AN6" s="9">
        <f t="shared" si="2"/>
        <v>5986</v>
      </c>
      <c r="AO6" s="9">
        <f t="shared" si="2"/>
        <v>5397</v>
      </c>
      <c r="AP6" s="9">
        <f t="shared" si="2"/>
        <v>5968</v>
      </c>
    </row>
    <row r="7" spans="1:42" x14ac:dyDescent="0.25">
      <c r="B7" s="3" t="s">
        <v>458</v>
      </c>
      <c r="C7" s="4">
        <v>1342</v>
      </c>
      <c r="D7" s="4">
        <v>1732</v>
      </c>
      <c r="E7" s="4">
        <v>2089</v>
      </c>
      <c r="F7" s="4">
        <v>2589</v>
      </c>
      <c r="G7" s="4">
        <v>2767</v>
      </c>
      <c r="H7" s="4">
        <v>2914</v>
      </c>
      <c r="I7" s="4">
        <v>2766</v>
      </c>
      <c r="J7" s="4">
        <v>2962</v>
      </c>
      <c r="K7" s="4">
        <v>2991</v>
      </c>
      <c r="L7" s="4">
        <v>3205</v>
      </c>
      <c r="R7" s="3" t="s">
        <v>285</v>
      </c>
      <c r="S7" s="4">
        <v>10833</v>
      </c>
      <c r="T7" s="4">
        <v>10167</v>
      </c>
      <c r="U7" s="4">
        <v>10536</v>
      </c>
      <c r="V7" s="4">
        <v>10876</v>
      </c>
      <c r="W7" s="4">
        <v>9973</v>
      </c>
      <c r="X7" s="4">
        <v>9983</v>
      </c>
      <c r="Y7" s="4">
        <v>9890</v>
      </c>
      <c r="Z7" s="4">
        <v>10191</v>
      </c>
      <c r="AA7" s="4">
        <v>10016</v>
      </c>
      <c r="AB7" s="4">
        <v>10248</v>
      </c>
      <c r="AE7" s="13" t="s">
        <v>933</v>
      </c>
      <c r="AF7" s="48" t="s">
        <v>931</v>
      </c>
      <c r="AG7" s="66">
        <f>AG9-AG8</f>
        <v>29257</v>
      </c>
      <c r="AH7" s="66">
        <f t="shared" ref="AH7:AP7" si="3">AH9-AH8</f>
        <v>26998</v>
      </c>
      <c r="AI7" s="66">
        <f t="shared" si="3"/>
        <v>26075</v>
      </c>
      <c r="AJ7" s="66">
        <f t="shared" si="3"/>
        <v>25197</v>
      </c>
      <c r="AK7" s="66">
        <f t="shared" si="3"/>
        <v>23107</v>
      </c>
      <c r="AL7" s="66">
        <f t="shared" si="3"/>
        <v>22120</v>
      </c>
      <c r="AM7" s="66">
        <f t="shared" si="3"/>
        <v>22063</v>
      </c>
      <c r="AN7" s="66">
        <f t="shared" si="3"/>
        <v>21670</v>
      </c>
      <c r="AO7" s="66">
        <f t="shared" si="3"/>
        <v>20325</v>
      </c>
      <c r="AP7" s="66">
        <f t="shared" si="3"/>
        <v>20688</v>
      </c>
    </row>
    <row r="8" spans="1:42" x14ac:dyDescent="0.25">
      <c r="B8" s="3" t="s">
        <v>926</v>
      </c>
      <c r="C8" s="9">
        <f>SUM(C4:C7)</f>
        <v>4547</v>
      </c>
      <c r="D8" s="9">
        <f t="shared" ref="D8:L8" si="4">SUM(D4:D7)</f>
        <v>5930</v>
      </c>
      <c r="E8" s="9">
        <f t="shared" si="4"/>
        <v>6981</v>
      </c>
      <c r="F8" s="9">
        <f t="shared" si="4"/>
        <v>8345</v>
      </c>
      <c r="G8" s="9">
        <f t="shared" si="4"/>
        <v>9025</v>
      </c>
      <c r="H8" s="9">
        <f t="shared" si="4"/>
        <v>9246</v>
      </c>
      <c r="I8" s="9">
        <f t="shared" si="4"/>
        <v>9023</v>
      </c>
      <c r="J8" s="9">
        <f t="shared" si="4"/>
        <v>9322</v>
      </c>
      <c r="K8" s="9">
        <f t="shared" si="4"/>
        <v>10762</v>
      </c>
      <c r="L8" s="9">
        <f t="shared" si="4"/>
        <v>10723</v>
      </c>
      <c r="R8" s="3" t="s">
        <v>927</v>
      </c>
      <c r="S8" s="4">
        <v>7151</v>
      </c>
      <c r="T8" s="4">
        <v>9065</v>
      </c>
      <c r="U8" s="4">
        <v>10028</v>
      </c>
      <c r="V8" s="4">
        <v>9144</v>
      </c>
      <c r="W8" s="4">
        <v>8550</v>
      </c>
      <c r="X8" s="4">
        <v>8236</v>
      </c>
      <c r="Y8" s="4">
        <v>8041</v>
      </c>
      <c r="Z8" s="4">
        <v>8111</v>
      </c>
      <c r="AA8" s="4">
        <v>8481</v>
      </c>
      <c r="AB8" s="4">
        <v>8434</v>
      </c>
      <c r="AF8" s="48" t="s">
        <v>932</v>
      </c>
      <c r="AG8" s="4">
        <f t="shared" ref="AG8:AP8" si="5">C8</f>
        <v>4547</v>
      </c>
      <c r="AH8" s="4">
        <f t="shared" si="5"/>
        <v>5930</v>
      </c>
      <c r="AI8" s="4">
        <f t="shared" si="5"/>
        <v>6981</v>
      </c>
      <c r="AJ8" s="4">
        <f t="shared" si="5"/>
        <v>8345</v>
      </c>
      <c r="AK8" s="4">
        <f t="shared" si="5"/>
        <v>9025</v>
      </c>
      <c r="AL8" s="4">
        <f t="shared" si="5"/>
        <v>9246</v>
      </c>
      <c r="AM8" s="4">
        <f t="shared" si="5"/>
        <v>9023</v>
      </c>
      <c r="AN8" s="4">
        <f t="shared" si="5"/>
        <v>9322</v>
      </c>
      <c r="AO8" s="4">
        <f t="shared" si="5"/>
        <v>10762</v>
      </c>
      <c r="AP8" s="4">
        <f t="shared" si="5"/>
        <v>10723</v>
      </c>
    </row>
    <row r="9" spans="1:42" x14ac:dyDescent="0.25">
      <c r="B9" s="3" t="s">
        <v>459</v>
      </c>
      <c r="C9" s="4">
        <v>290</v>
      </c>
      <c r="D9" s="4">
        <v>855</v>
      </c>
      <c r="E9" s="4">
        <v>1079</v>
      </c>
      <c r="F9" s="4">
        <v>1090</v>
      </c>
      <c r="G9" s="4">
        <v>1273</v>
      </c>
      <c r="H9" s="4">
        <v>1267</v>
      </c>
      <c r="I9" s="4">
        <v>1945</v>
      </c>
      <c r="J9" s="4">
        <v>1880</v>
      </c>
      <c r="K9" s="4">
        <v>1445</v>
      </c>
      <c r="L9" s="4">
        <v>1716</v>
      </c>
      <c r="R9" s="3" t="s">
        <v>928</v>
      </c>
      <c r="S9" s="4">
        <v>6754</v>
      </c>
      <c r="T9" s="4">
        <v>8612</v>
      </c>
      <c r="U9" s="4">
        <v>9687</v>
      </c>
      <c r="V9" s="4">
        <v>8656</v>
      </c>
      <c r="W9" s="4">
        <v>7759</v>
      </c>
      <c r="X9" s="4">
        <v>7421</v>
      </c>
      <c r="Y9" s="4">
        <v>7004</v>
      </c>
      <c r="Z9" s="4">
        <v>7630</v>
      </c>
      <c r="AA9" s="4">
        <v>8340</v>
      </c>
      <c r="AB9" s="4">
        <v>7800</v>
      </c>
      <c r="AF9" s="48" t="s">
        <v>236</v>
      </c>
      <c r="AG9" s="9">
        <f t="shared" ref="AG9:AP9" si="6">SUM(S4:S7)</f>
        <v>33804</v>
      </c>
      <c r="AH9" s="9">
        <f t="shared" si="6"/>
        <v>32928</v>
      </c>
      <c r="AI9" s="9">
        <f t="shared" si="6"/>
        <v>33056</v>
      </c>
      <c r="AJ9" s="9">
        <f t="shared" si="6"/>
        <v>33542</v>
      </c>
      <c r="AK9" s="9">
        <f t="shared" si="6"/>
        <v>32132</v>
      </c>
      <c r="AL9" s="9">
        <f t="shared" si="6"/>
        <v>31366</v>
      </c>
      <c r="AM9" s="9">
        <f t="shared" si="6"/>
        <v>31086</v>
      </c>
      <c r="AN9" s="9">
        <f t="shared" si="6"/>
        <v>30992</v>
      </c>
      <c r="AO9" s="9">
        <f t="shared" si="6"/>
        <v>31087</v>
      </c>
      <c r="AP9" s="9">
        <f t="shared" si="6"/>
        <v>31411</v>
      </c>
    </row>
    <row r="10" spans="1:42" x14ac:dyDescent="0.25">
      <c r="B10" s="3" t="s">
        <v>460</v>
      </c>
      <c r="C10" s="4">
        <v>366</v>
      </c>
      <c r="D10" s="4">
        <v>1034</v>
      </c>
      <c r="E10" s="4">
        <v>1227</v>
      </c>
      <c r="F10" s="4">
        <v>1508</v>
      </c>
      <c r="G10" s="4">
        <v>1538</v>
      </c>
      <c r="H10" s="4">
        <v>1477</v>
      </c>
      <c r="I10" s="4">
        <v>1681</v>
      </c>
      <c r="J10" s="4">
        <v>1868</v>
      </c>
      <c r="K10" s="4">
        <v>1600</v>
      </c>
      <c r="L10" s="4">
        <v>2011</v>
      </c>
      <c r="R10" s="3" t="s">
        <v>286</v>
      </c>
      <c r="S10" s="8" t="s">
        <v>128</v>
      </c>
      <c r="T10" s="4">
        <v>15</v>
      </c>
      <c r="U10" s="4">
        <v>13</v>
      </c>
      <c r="V10" s="4">
        <v>7</v>
      </c>
      <c r="W10" s="4">
        <v>14</v>
      </c>
      <c r="X10" s="8" t="s">
        <v>128</v>
      </c>
      <c r="Y10" s="4">
        <v>14</v>
      </c>
      <c r="Z10" s="4">
        <v>13</v>
      </c>
      <c r="AA10" s="4">
        <v>20</v>
      </c>
      <c r="AB10" s="4">
        <v>20</v>
      </c>
      <c r="AE10" s="13" t="s">
        <v>459</v>
      </c>
      <c r="AF10" s="48" t="s">
        <v>931</v>
      </c>
      <c r="AG10" s="4">
        <f>AG12-AG11</f>
        <v>6861</v>
      </c>
      <c r="AH10" s="4">
        <f t="shared" ref="AH10:AP10" si="7">AH12-AH11</f>
        <v>8210</v>
      </c>
      <c r="AI10" s="4">
        <f t="shared" si="7"/>
        <v>8949</v>
      </c>
      <c r="AJ10" s="4">
        <f t="shared" si="7"/>
        <v>8054</v>
      </c>
      <c r="AK10" s="4">
        <f t="shared" si="7"/>
        <v>7277</v>
      </c>
      <c r="AL10" s="4">
        <f t="shared" si="7"/>
        <v>6969</v>
      </c>
      <c r="AM10" s="4">
        <f t="shared" si="7"/>
        <v>6096</v>
      </c>
      <c r="AN10" s="4">
        <f t="shared" si="7"/>
        <v>6231</v>
      </c>
      <c r="AO10" s="4">
        <f t="shared" si="7"/>
        <v>7036</v>
      </c>
      <c r="AP10" s="4">
        <f t="shared" si="7"/>
        <v>6718</v>
      </c>
    </row>
    <row r="11" spans="1:42" x14ac:dyDescent="0.25">
      <c r="B11" s="3" t="s">
        <v>461</v>
      </c>
      <c r="C11" s="8" t="s">
        <v>128</v>
      </c>
      <c r="D11" s="8" t="s">
        <v>128</v>
      </c>
      <c r="E11" s="8" t="s">
        <v>128</v>
      </c>
      <c r="F11" s="8" t="s">
        <v>128</v>
      </c>
      <c r="G11" s="8" t="s">
        <v>128</v>
      </c>
      <c r="H11" s="8" t="s">
        <v>128</v>
      </c>
      <c r="I11" s="8" t="s">
        <v>128</v>
      </c>
      <c r="J11" s="8" t="s">
        <v>128</v>
      </c>
      <c r="K11" s="8" t="s">
        <v>128</v>
      </c>
      <c r="L11" s="8" t="s">
        <v>128</v>
      </c>
      <c r="R11" s="3" t="s">
        <v>287</v>
      </c>
      <c r="S11" s="4">
        <v>1199</v>
      </c>
      <c r="T11" s="4">
        <v>1596</v>
      </c>
      <c r="U11" s="4">
        <v>990</v>
      </c>
      <c r="V11" s="4">
        <v>972</v>
      </c>
      <c r="W11" s="4">
        <v>1119</v>
      </c>
      <c r="X11" s="4">
        <v>999</v>
      </c>
      <c r="Y11" s="4">
        <v>1248</v>
      </c>
      <c r="Z11" s="4">
        <v>1115</v>
      </c>
      <c r="AA11" s="4">
        <v>1249</v>
      </c>
      <c r="AB11" s="4">
        <v>1670</v>
      </c>
      <c r="AF11" s="48" t="s">
        <v>932</v>
      </c>
      <c r="AG11" s="4">
        <f t="shared" ref="AG11:AP11" si="8">C9</f>
        <v>290</v>
      </c>
      <c r="AH11" s="4">
        <f t="shared" si="8"/>
        <v>855</v>
      </c>
      <c r="AI11" s="4">
        <f t="shared" si="8"/>
        <v>1079</v>
      </c>
      <c r="AJ11" s="4">
        <f t="shared" si="8"/>
        <v>1090</v>
      </c>
      <c r="AK11" s="4">
        <f t="shared" si="8"/>
        <v>1273</v>
      </c>
      <c r="AL11" s="4">
        <f t="shared" si="8"/>
        <v>1267</v>
      </c>
      <c r="AM11" s="4">
        <f t="shared" si="8"/>
        <v>1945</v>
      </c>
      <c r="AN11" s="4">
        <f t="shared" si="8"/>
        <v>1880</v>
      </c>
      <c r="AO11" s="4">
        <f t="shared" si="8"/>
        <v>1445</v>
      </c>
      <c r="AP11" s="4">
        <f t="shared" si="8"/>
        <v>1716</v>
      </c>
    </row>
    <row r="12" spans="1:42" x14ac:dyDescent="0.25">
      <c r="B12" s="3" t="s">
        <v>462</v>
      </c>
      <c r="C12" s="8" t="s">
        <v>128</v>
      </c>
      <c r="D12" s="8" t="s">
        <v>128</v>
      </c>
      <c r="E12" s="4">
        <v>214</v>
      </c>
      <c r="F12" s="8" t="s">
        <v>128</v>
      </c>
      <c r="G12" s="8" t="s">
        <v>128</v>
      </c>
      <c r="H12" s="8" t="s">
        <v>128</v>
      </c>
      <c r="I12" s="8" t="s">
        <v>128</v>
      </c>
      <c r="J12" s="8" t="s">
        <v>128</v>
      </c>
      <c r="K12" s="8" t="s">
        <v>128</v>
      </c>
      <c r="L12" s="8" t="s">
        <v>128</v>
      </c>
      <c r="R12" s="3" t="s">
        <v>929</v>
      </c>
      <c r="S12" s="4">
        <v>3175</v>
      </c>
      <c r="T12" s="4">
        <v>4487</v>
      </c>
      <c r="U12" s="4">
        <v>2382</v>
      </c>
      <c r="V12" s="4">
        <v>4729</v>
      </c>
      <c r="W12" s="4">
        <v>2757</v>
      </c>
      <c r="X12" s="4">
        <v>2787</v>
      </c>
      <c r="Y12" s="4">
        <v>2986</v>
      </c>
      <c r="Z12" s="4">
        <v>2613</v>
      </c>
      <c r="AA12" s="4">
        <v>3767</v>
      </c>
      <c r="AB12" s="4">
        <v>3821</v>
      </c>
      <c r="AF12" s="48" t="s">
        <v>236</v>
      </c>
      <c r="AG12" s="9">
        <f t="shared" ref="AG12:AP12" si="9">S8</f>
        <v>7151</v>
      </c>
      <c r="AH12" s="9">
        <f t="shared" si="9"/>
        <v>9065</v>
      </c>
      <c r="AI12" s="9">
        <f t="shared" si="9"/>
        <v>10028</v>
      </c>
      <c r="AJ12" s="9">
        <f t="shared" si="9"/>
        <v>9144</v>
      </c>
      <c r="AK12" s="9">
        <f t="shared" si="9"/>
        <v>8550</v>
      </c>
      <c r="AL12" s="9">
        <f t="shared" si="9"/>
        <v>8236</v>
      </c>
      <c r="AM12" s="9">
        <f t="shared" si="9"/>
        <v>8041</v>
      </c>
      <c r="AN12" s="9">
        <f t="shared" si="9"/>
        <v>8111</v>
      </c>
      <c r="AO12" s="9">
        <f t="shared" si="9"/>
        <v>8481</v>
      </c>
      <c r="AP12" s="9">
        <f t="shared" si="9"/>
        <v>8434</v>
      </c>
    </row>
    <row r="13" spans="1:42" x14ac:dyDescent="0.25">
      <c r="B13" s="3" t="s">
        <v>463</v>
      </c>
      <c r="C13" s="8" t="s">
        <v>128</v>
      </c>
      <c r="D13" s="8" t="s">
        <v>128</v>
      </c>
      <c r="E13" s="8" t="s">
        <v>128</v>
      </c>
      <c r="F13" s="8" t="s">
        <v>128</v>
      </c>
      <c r="G13" s="8" t="s">
        <v>128</v>
      </c>
      <c r="H13" s="8" t="s">
        <v>128</v>
      </c>
      <c r="I13" s="8" t="s">
        <v>128</v>
      </c>
      <c r="J13" s="8" t="s">
        <v>128</v>
      </c>
      <c r="K13" s="8" t="s">
        <v>128</v>
      </c>
      <c r="L13" s="8" t="s">
        <v>128</v>
      </c>
      <c r="R13" s="3" t="s">
        <v>288</v>
      </c>
      <c r="S13" s="4">
        <v>2719</v>
      </c>
      <c r="T13" s="4">
        <v>2702</v>
      </c>
      <c r="U13" s="4">
        <v>2707</v>
      </c>
      <c r="V13" s="4">
        <v>2406</v>
      </c>
      <c r="W13" s="4">
        <v>2730</v>
      </c>
      <c r="X13" s="4">
        <v>2339</v>
      </c>
      <c r="Y13" s="4">
        <v>2435</v>
      </c>
      <c r="Z13" s="4">
        <v>2161</v>
      </c>
      <c r="AA13" s="4">
        <v>2397</v>
      </c>
      <c r="AB13" s="4">
        <v>2428</v>
      </c>
      <c r="AE13" s="13" t="s">
        <v>460</v>
      </c>
      <c r="AF13" s="48" t="s">
        <v>931</v>
      </c>
      <c r="AG13" s="4">
        <f>AG15-AG14</f>
        <v>6388</v>
      </c>
      <c r="AH13" s="4">
        <f t="shared" ref="AH13:AP13" si="10">AH15-AH14</f>
        <v>7578</v>
      </c>
      <c r="AI13" s="4">
        <f t="shared" si="10"/>
        <v>8460</v>
      </c>
      <c r="AJ13" s="4">
        <f t="shared" si="10"/>
        <v>7148</v>
      </c>
      <c r="AK13" s="4">
        <f t="shared" si="10"/>
        <v>6221</v>
      </c>
      <c r="AL13" s="4">
        <f t="shared" si="10"/>
        <v>5944</v>
      </c>
      <c r="AM13" s="4">
        <f t="shared" si="10"/>
        <v>5323</v>
      </c>
      <c r="AN13" s="4">
        <f t="shared" si="10"/>
        <v>5762</v>
      </c>
      <c r="AO13" s="4">
        <f t="shared" si="10"/>
        <v>6740</v>
      </c>
      <c r="AP13" s="4">
        <f t="shared" si="10"/>
        <v>5789</v>
      </c>
    </row>
    <row r="14" spans="1:42" x14ac:dyDescent="0.25">
      <c r="B14" s="3" t="s">
        <v>464</v>
      </c>
      <c r="C14" s="8" t="s">
        <v>128</v>
      </c>
      <c r="D14" s="8" t="s">
        <v>128</v>
      </c>
      <c r="E14" s="8" t="s">
        <v>128</v>
      </c>
      <c r="F14" s="8" t="s">
        <v>128</v>
      </c>
      <c r="G14" s="8" t="s">
        <v>128</v>
      </c>
      <c r="H14" s="8" t="s">
        <v>128</v>
      </c>
      <c r="I14" s="8" t="s">
        <v>128</v>
      </c>
      <c r="J14" s="8" t="s">
        <v>128</v>
      </c>
      <c r="K14" s="8" t="s">
        <v>128</v>
      </c>
      <c r="L14" s="8" t="s">
        <v>128</v>
      </c>
      <c r="R14" s="3" t="s">
        <v>289</v>
      </c>
      <c r="S14" s="4">
        <v>29067</v>
      </c>
      <c r="T14" s="4">
        <v>41068</v>
      </c>
      <c r="U14" s="4">
        <v>21620</v>
      </c>
      <c r="V14" s="4">
        <v>44138</v>
      </c>
      <c r="W14" s="4">
        <v>57761</v>
      </c>
      <c r="X14" s="4">
        <v>57537</v>
      </c>
      <c r="Y14" s="4">
        <v>55657</v>
      </c>
      <c r="Z14" s="4">
        <v>49541</v>
      </c>
      <c r="AA14" s="4">
        <v>54451</v>
      </c>
      <c r="AB14" s="4">
        <v>76797</v>
      </c>
      <c r="AF14" s="48" t="s">
        <v>932</v>
      </c>
      <c r="AG14" s="66">
        <f t="shared" ref="AG14:AP14" si="11">C10</f>
        <v>366</v>
      </c>
      <c r="AH14" s="66">
        <f t="shared" si="11"/>
        <v>1034</v>
      </c>
      <c r="AI14" s="66">
        <f t="shared" si="11"/>
        <v>1227</v>
      </c>
      <c r="AJ14" s="66">
        <f t="shared" si="11"/>
        <v>1508</v>
      </c>
      <c r="AK14" s="66">
        <f t="shared" si="11"/>
        <v>1538</v>
      </c>
      <c r="AL14" s="66">
        <f t="shared" si="11"/>
        <v>1477</v>
      </c>
      <c r="AM14" s="66">
        <f t="shared" si="11"/>
        <v>1681</v>
      </c>
      <c r="AN14" s="66">
        <f t="shared" si="11"/>
        <v>1868</v>
      </c>
      <c r="AO14" s="66">
        <f t="shared" si="11"/>
        <v>1600</v>
      </c>
      <c r="AP14" s="66">
        <f t="shared" si="11"/>
        <v>2011</v>
      </c>
    </row>
    <row r="15" spans="1:42" x14ac:dyDescent="0.25">
      <c r="B15" s="3"/>
      <c r="C15" s="3"/>
      <c r="D15" s="3"/>
      <c r="E15" s="3"/>
      <c r="F15" s="3"/>
      <c r="G15" s="3"/>
      <c r="H15" s="3"/>
      <c r="I15" s="3"/>
      <c r="J15" s="3"/>
      <c r="K15" s="3"/>
      <c r="L15" s="3"/>
      <c r="M15" s="3"/>
      <c r="R15" s="3" t="s">
        <v>290</v>
      </c>
      <c r="S15" s="8" t="s">
        <v>128</v>
      </c>
      <c r="T15" s="4">
        <v>302</v>
      </c>
      <c r="U15" s="4">
        <v>15800</v>
      </c>
      <c r="V15" s="8" t="s">
        <v>128</v>
      </c>
      <c r="W15" s="4">
        <v>473</v>
      </c>
      <c r="X15" s="8" t="s">
        <v>128</v>
      </c>
      <c r="Y15" s="8" t="s">
        <v>128</v>
      </c>
      <c r="Z15" s="8" t="s">
        <v>128</v>
      </c>
      <c r="AA15" s="8" t="s">
        <v>128</v>
      </c>
      <c r="AB15" s="8" t="s">
        <v>128</v>
      </c>
      <c r="AF15" s="48" t="s">
        <v>236</v>
      </c>
      <c r="AG15" s="9">
        <f t="shared" ref="AG15:AP15" si="12">S9</f>
        <v>6754</v>
      </c>
      <c r="AH15" s="9">
        <f t="shared" si="12"/>
        <v>8612</v>
      </c>
      <c r="AI15" s="9">
        <f t="shared" si="12"/>
        <v>9687</v>
      </c>
      <c r="AJ15" s="9">
        <f t="shared" si="12"/>
        <v>8656</v>
      </c>
      <c r="AK15" s="9">
        <f t="shared" si="12"/>
        <v>7759</v>
      </c>
      <c r="AL15" s="9">
        <f t="shared" si="12"/>
        <v>7421</v>
      </c>
      <c r="AM15" s="9">
        <f t="shared" si="12"/>
        <v>7004</v>
      </c>
      <c r="AN15" s="9">
        <f t="shared" si="12"/>
        <v>7630</v>
      </c>
      <c r="AO15" s="9">
        <f t="shared" si="12"/>
        <v>8340</v>
      </c>
      <c r="AP15" s="9">
        <f t="shared" si="12"/>
        <v>7800</v>
      </c>
    </row>
    <row r="16" spans="1:42" x14ac:dyDescent="0.25">
      <c r="B16" s="3"/>
      <c r="C16" s="3"/>
      <c r="D16" s="3"/>
      <c r="E16" s="3"/>
      <c r="F16" s="3"/>
      <c r="G16" s="3"/>
      <c r="H16" s="3"/>
      <c r="I16" s="3"/>
      <c r="J16" s="3"/>
      <c r="K16" s="3"/>
      <c r="L16" s="3"/>
      <c r="M16" s="3"/>
      <c r="R16" s="3" t="s">
        <v>291</v>
      </c>
      <c r="S16" s="8" t="s">
        <v>128</v>
      </c>
      <c r="T16" s="4">
        <v>987</v>
      </c>
      <c r="U16" s="4">
        <v>400</v>
      </c>
      <c r="V16" s="4">
        <v>10</v>
      </c>
      <c r="W16" s="4">
        <v>87</v>
      </c>
      <c r="X16" s="8" t="s">
        <v>128</v>
      </c>
      <c r="Y16" s="8" t="s">
        <v>128</v>
      </c>
      <c r="Z16" s="8" t="s">
        <v>128</v>
      </c>
      <c r="AA16" s="8" t="s">
        <v>128</v>
      </c>
      <c r="AB16" s="8" t="s">
        <v>128</v>
      </c>
    </row>
    <row r="17" spans="1:13" x14ac:dyDescent="0.25">
      <c r="B17" s="3"/>
      <c r="C17" s="3"/>
      <c r="D17" s="3"/>
      <c r="E17" s="3"/>
      <c r="F17" s="3"/>
      <c r="G17" s="3"/>
      <c r="H17" s="3"/>
      <c r="I17" s="3"/>
      <c r="J17" s="3"/>
      <c r="K17" s="3"/>
      <c r="L17" s="3"/>
      <c r="M17" s="3"/>
    </row>
    <row r="18" spans="1:13" x14ac:dyDescent="0.25">
      <c r="B18" s="3"/>
      <c r="C18" s="3"/>
      <c r="D18" s="3"/>
      <c r="E18" s="3"/>
      <c r="F18" s="3"/>
      <c r="G18" s="3"/>
      <c r="H18" s="3"/>
      <c r="I18" s="3"/>
      <c r="J18" s="3"/>
      <c r="K18" s="3"/>
      <c r="L18" s="3"/>
      <c r="M18" s="3"/>
    </row>
    <row r="19" spans="1:13" x14ac:dyDescent="0.25">
      <c r="B19" s="3"/>
      <c r="C19" s="3"/>
      <c r="D19" s="3"/>
      <c r="E19" s="3"/>
      <c r="F19" s="3"/>
      <c r="G19" s="3"/>
      <c r="H19" s="3"/>
      <c r="I19" s="3"/>
      <c r="J19" s="3"/>
      <c r="K19" s="3"/>
      <c r="L19" s="3"/>
      <c r="M19" s="3"/>
    </row>
    <row r="20" spans="1:13" x14ac:dyDescent="0.25">
      <c r="B20" s="3"/>
      <c r="C20" s="3"/>
      <c r="D20" s="3"/>
      <c r="E20" s="3"/>
      <c r="F20" s="3"/>
      <c r="G20" s="3"/>
      <c r="H20" s="3"/>
      <c r="I20" s="3"/>
      <c r="J20" s="3"/>
      <c r="K20" s="3"/>
      <c r="L20" s="3"/>
      <c r="M20" s="3"/>
    </row>
    <row r="22" spans="1:13" ht="30" x14ac:dyDescent="0.25">
      <c r="A22" s="6" t="s">
        <v>465</v>
      </c>
    </row>
    <row r="23" spans="1:13" ht="75" x14ac:dyDescent="0.25">
      <c r="A23" s="6" t="s">
        <v>466</v>
      </c>
    </row>
    <row r="24" spans="1:13" ht="60" x14ac:dyDescent="0.25">
      <c r="A24" s="6" t="s">
        <v>467</v>
      </c>
    </row>
    <row r="25" spans="1:13" ht="60" x14ac:dyDescent="0.25">
      <c r="A25" s="6" t="s">
        <v>468</v>
      </c>
    </row>
    <row r="28" spans="1:13" x14ac:dyDescent="0.25">
      <c r="A28" s="2" t="s">
        <v>50</v>
      </c>
    </row>
    <row r="29" spans="1:13" x14ac:dyDescent="0.25">
      <c r="A29" s="2" t="s">
        <v>114</v>
      </c>
    </row>
    <row r="31" spans="1:13" x14ac:dyDescent="0.25">
      <c r="A31" s="2" t="s">
        <v>52</v>
      </c>
    </row>
    <row r="32" spans="1:13" x14ac:dyDescent="0.25">
      <c r="A32" s="2" t="s">
        <v>253</v>
      </c>
    </row>
    <row r="33" spans="1:1" x14ac:dyDescent="0.25">
      <c r="A33" s="2" t="s">
        <v>254</v>
      </c>
    </row>
    <row r="34" spans="1:1" x14ac:dyDescent="0.25">
      <c r="A34" s="2" t="s">
        <v>279</v>
      </c>
    </row>
    <row r="37" spans="1:1" x14ac:dyDescent="0.25">
      <c r="A37" s="2" t="s">
        <v>59</v>
      </c>
    </row>
    <row r="38" spans="1:1" x14ac:dyDescent="0.25">
      <c r="A38" s="2" t="s">
        <v>218</v>
      </c>
    </row>
    <row r="48" spans="1:1" x14ac:dyDescent="0.25">
      <c r="A48" s="2" t="s">
        <v>68</v>
      </c>
    </row>
    <row r="49" spans="1:1" x14ac:dyDescent="0.25">
      <c r="A49" s="2" t="s">
        <v>469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D30" sqref="D30"/>
    </sheetView>
  </sheetViews>
  <sheetFormatPr defaultRowHeight="15" x14ac:dyDescent="0.25"/>
  <cols>
    <col min="1" max="1" width="19" customWidth="1"/>
    <col min="2" max="2" width="10.28515625" customWidth="1"/>
    <col min="3" max="3" width="10.85546875" customWidth="1"/>
    <col min="7" max="7" width="14.42578125" customWidth="1"/>
    <col min="8" max="8" width="12.7109375" customWidth="1"/>
    <col min="9" max="9" width="23.28515625" customWidth="1"/>
    <col min="10" max="10" width="12.42578125" customWidth="1"/>
    <col min="11" max="11" width="22.28515625" customWidth="1"/>
  </cols>
  <sheetData>
    <row r="1" spans="1:11" ht="18.75" x14ac:dyDescent="0.3">
      <c r="A1" s="23" t="s">
        <v>1064</v>
      </c>
      <c r="G1" s="23" t="s">
        <v>1064</v>
      </c>
    </row>
    <row r="2" spans="1:11" x14ac:dyDescent="0.25">
      <c r="A2" t="s">
        <v>304</v>
      </c>
      <c r="G2" t="s">
        <v>944</v>
      </c>
    </row>
    <row r="4" spans="1:11" x14ac:dyDescent="0.25">
      <c r="H4" s="10" t="s">
        <v>708</v>
      </c>
      <c r="I4" s="10"/>
      <c r="J4" s="10" t="s">
        <v>786</v>
      </c>
    </row>
    <row r="5" spans="1:11" x14ac:dyDescent="0.25">
      <c r="A5" s="10" t="s">
        <v>505</v>
      </c>
      <c r="B5" s="10" t="s">
        <v>708</v>
      </c>
      <c r="C5" s="10" t="s">
        <v>786</v>
      </c>
      <c r="G5" s="10" t="s">
        <v>505</v>
      </c>
      <c r="H5" s="70" t="s">
        <v>944</v>
      </c>
      <c r="I5" s="70" t="s">
        <v>1065</v>
      </c>
      <c r="J5" s="70" t="s">
        <v>944</v>
      </c>
      <c r="K5" s="70" t="s">
        <v>1065</v>
      </c>
    </row>
    <row r="6" spans="1:11" x14ac:dyDescent="0.25">
      <c r="A6" t="s">
        <v>1066</v>
      </c>
      <c r="B6" s="24">
        <v>4500</v>
      </c>
      <c r="C6" t="s">
        <v>128</v>
      </c>
      <c r="G6" t="s">
        <v>1066</v>
      </c>
      <c r="H6" s="24">
        <v>2100</v>
      </c>
      <c r="I6">
        <v>8.3000000000000007</v>
      </c>
      <c r="J6">
        <v>10</v>
      </c>
      <c r="K6">
        <v>10</v>
      </c>
    </row>
    <row r="7" spans="1:11" x14ac:dyDescent="0.25">
      <c r="A7" t="s">
        <v>1067</v>
      </c>
      <c r="B7" s="24">
        <v>18100</v>
      </c>
      <c r="C7" t="s">
        <v>128</v>
      </c>
      <c r="G7" t="s">
        <v>1067</v>
      </c>
      <c r="H7" s="24">
        <v>8270</v>
      </c>
      <c r="I7">
        <v>10.4</v>
      </c>
      <c r="J7">
        <v>30</v>
      </c>
      <c r="K7">
        <v>20.2</v>
      </c>
    </row>
    <row r="8" spans="1:11" x14ac:dyDescent="0.25">
      <c r="A8" t="s">
        <v>1068</v>
      </c>
      <c r="B8" s="24">
        <v>10000</v>
      </c>
      <c r="C8" t="s">
        <v>128</v>
      </c>
      <c r="G8" t="s">
        <v>1068</v>
      </c>
      <c r="H8" s="24">
        <v>5260</v>
      </c>
      <c r="I8">
        <v>10.4</v>
      </c>
      <c r="J8">
        <v>0</v>
      </c>
      <c r="K8">
        <v>9.4</v>
      </c>
    </row>
    <row r="9" spans="1:11" x14ac:dyDescent="0.25">
      <c r="A9" t="s">
        <v>1069</v>
      </c>
      <c r="B9" s="24">
        <v>38000</v>
      </c>
      <c r="C9" t="s">
        <v>128</v>
      </c>
      <c r="G9" t="s">
        <v>1069</v>
      </c>
      <c r="H9" s="24">
        <v>11940</v>
      </c>
      <c r="I9">
        <v>14.3</v>
      </c>
      <c r="J9">
        <v>50</v>
      </c>
      <c r="K9">
        <v>2.8</v>
      </c>
    </row>
    <row r="10" spans="1:11" x14ac:dyDescent="0.25">
      <c r="A10" t="s">
        <v>1070</v>
      </c>
      <c r="B10" s="24">
        <v>3100</v>
      </c>
      <c r="C10" t="s">
        <v>128</v>
      </c>
      <c r="G10" t="s">
        <v>1070</v>
      </c>
      <c r="H10" s="24">
        <v>1450</v>
      </c>
      <c r="I10">
        <v>18.8</v>
      </c>
      <c r="J10">
        <v>10</v>
      </c>
      <c r="K10">
        <v>8.1999999999999993</v>
      </c>
    </row>
    <row r="11" spans="1:11" x14ac:dyDescent="0.25">
      <c r="A11" t="s">
        <v>1071</v>
      </c>
      <c r="B11" t="s">
        <v>128</v>
      </c>
      <c r="C11" t="s">
        <v>128</v>
      </c>
      <c r="G11" t="s">
        <v>1071</v>
      </c>
      <c r="H11" s="24">
        <v>460</v>
      </c>
      <c r="I11">
        <v>8.6999999999999993</v>
      </c>
      <c r="J11">
        <v>0</v>
      </c>
      <c r="K11">
        <v>9.1999999999999993</v>
      </c>
    </row>
    <row r="12" spans="1:11" x14ac:dyDescent="0.25">
      <c r="A12" t="s">
        <v>1072</v>
      </c>
      <c r="B12" s="24">
        <v>3300</v>
      </c>
      <c r="C12" t="s">
        <v>128</v>
      </c>
      <c r="G12" t="s">
        <v>1072</v>
      </c>
      <c r="H12" s="24">
        <v>1650</v>
      </c>
      <c r="I12">
        <v>6.2</v>
      </c>
      <c r="J12">
        <v>40</v>
      </c>
      <c r="K12">
        <v>9.6</v>
      </c>
    </row>
    <row r="13" spans="1:11" x14ac:dyDescent="0.25">
      <c r="A13" t="s">
        <v>1073</v>
      </c>
      <c r="B13" s="24">
        <v>4500</v>
      </c>
      <c r="C13" t="s">
        <v>128</v>
      </c>
      <c r="G13" t="s">
        <v>1073</v>
      </c>
      <c r="H13" s="24">
        <v>2780</v>
      </c>
      <c r="I13">
        <v>9.9</v>
      </c>
      <c r="J13">
        <v>330</v>
      </c>
      <c r="K13">
        <v>39.700000000000003</v>
      </c>
    </row>
    <row r="14" spans="1:11" x14ac:dyDescent="0.25">
      <c r="A14" t="s">
        <v>1074</v>
      </c>
      <c r="B14" t="s">
        <v>128</v>
      </c>
      <c r="C14" t="s">
        <v>128</v>
      </c>
      <c r="G14" t="s">
        <v>1074</v>
      </c>
      <c r="H14" s="24">
        <v>590</v>
      </c>
      <c r="I14">
        <v>6.9</v>
      </c>
      <c r="J14">
        <v>30</v>
      </c>
      <c r="K14">
        <v>35</v>
      </c>
    </row>
    <row r="15" spans="1:11" x14ac:dyDescent="0.25">
      <c r="A15" t="s">
        <v>1075</v>
      </c>
      <c r="B15" s="24">
        <v>20000</v>
      </c>
      <c r="C15" s="24">
        <v>9400</v>
      </c>
      <c r="G15" t="s">
        <v>1075</v>
      </c>
      <c r="H15" s="24">
        <v>8410</v>
      </c>
      <c r="I15">
        <v>4</v>
      </c>
      <c r="J15">
        <v>380</v>
      </c>
      <c r="K15">
        <v>6.3</v>
      </c>
    </row>
    <row r="16" spans="1:11" x14ac:dyDescent="0.25">
      <c r="A16" t="s">
        <v>1076</v>
      </c>
      <c r="B16" s="24">
        <v>5900</v>
      </c>
      <c r="C16" t="s">
        <v>128</v>
      </c>
      <c r="G16" t="s">
        <v>1076</v>
      </c>
      <c r="H16" s="24">
        <v>2260</v>
      </c>
      <c r="I16">
        <v>5.9</v>
      </c>
      <c r="J16">
        <v>20</v>
      </c>
      <c r="K16">
        <v>0.9</v>
      </c>
    </row>
    <row r="17" spans="1:11" x14ac:dyDescent="0.25">
      <c r="A17" t="s">
        <v>1077</v>
      </c>
      <c r="B17" s="24">
        <v>79400</v>
      </c>
      <c r="C17" s="24">
        <v>9800</v>
      </c>
      <c r="G17" t="s">
        <v>1077</v>
      </c>
      <c r="H17" s="24">
        <v>28910</v>
      </c>
      <c r="I17">
        <v>15.4</v>
      </c>
      <c r="J17">
        <v>520</v>
      </c>
      <c r="K17">
        <v>25.8</v>
      </c>
    </row>
    <row r="18" spans="1:11" x14ac:dyDescent="0.25">
      <c r="A18" t="s">
        <v>1078</v>
      </c>
      <c r="B18" s="24">
        <v>10200</v>
      </c>
      <c r="C18" t="s">
        <v>128</v>
      </c>
      <c r="G18" t="s">
        <v>1078</v>
      </c>
      <c r="H18" s="24">
        <v>6210</v>
      </c>
      <c r="I18">
        <v>24.7</v>
      </c>
      <c r="J18">
        <v>30</v>
      </c>
      <c r="K18">
        <v>11.9</v>
      </c>
    </row>
    <row r="19" spans="1:11" x14ac:dyDescent="0.25">
      <c r="A19" t="s">
        <v>1079</v>
      </c>
      <c r="B19" s="24">
        <v>13200</v>
      </c>
      <c r="C19" s="24" t="s">
        <v>128</v>
      </c>
      <c r="G19" t="s">
        <v>1079</v>
      </c>
      <c r="H19" s="24">
        <v>4930</v>
      </c>
      <c r="I19">
        <v>10.199999999999999</v>
      </c>
      <c r="J19">
        <v>50</v>
      </c>
      <c r="K19">
        <v>11.5</v>
      </c>
    </row>
    <row r="20" spans="1:11" x14ac:dyDescent="0.25">
      <c r="A20" t="s">
        <v>1080</v>
      </c>
      <c r="B20" s="24">
        <v>13700</v>
      </c>
      <c r="C20" t="s">
        <v>128</v>
      </c>
      <c r="G20" t="s">
        <v>1080</v>
      </c>
      <c r="H20" s="24">
        <v>7210</v>
      </c>
      <c r="I20">
        <v>13.3</v>
      </c>
      <c r="J20">
        <v>0</v>
      </c>
      <c r="K20">
        <v>22</v>
      </c>
    </row>
    <row r="21" spans="1:11" x14ac:dyDescent="0.25">
      <c r="A21" t="s">
        <v>1081</v>
      </c>
      <c r="B21" s="24">
        <v>7800</v>
      </c>
      <c r="C21" s="24" t="s">
        <v>128</v>
      </c>
      <c r="G21" t="s">
        <v>1081</v>
      </c>
      <c r="H21" s="24">
        <v>4180</v>
      </c>
      <c r="I21">
        <v>25.3</v>
      </c>
      <c r="J21">
        <v>140</v>
      </c>
      <c r="K21">
        <v>17.899999999999999</v>
      </c>
    </row>
    <row r="22" spans="1:11" x14ac:dyDescent="0.25">
      <c r="A22" t="s">
        <v>1082</v>
      </c>
      <c r="B22" s="24">
        <v>4500</v>
      </c>
      <c r="C22" t="s">
        <v>128</v>
      </c>
      <c r="G22" t="s">
        <v>1082</v>
      </c>
      <c r="H22" s="24">
        <v>2700</v>
      </c>
      <c r="I22">
        <v>21.4</v>
      </c>
      <c r="J22">
        <v>90</v>
      </c>
      <c r="K22">
        <v>53.1</v>
      </c>
    </row>
    <row r="23" spans="1:11" x14ac:dyDescent="0.25">
      <c r="A23" t="s">
        <v>1083</v>
      </c>
      <c r="B23" s="24">
        <v>1400</v>
      </c>
      <c r="C23" s="24" t="s">
        <v>128</v>
      </c>
      <c r="G23" t="s">
        <v>1083</v>
      </c>
      <c r="H23" s="24">
        <v>800</v>
      </c>
      <c r="I23">
        <v>29.6</v>
      </c>
      <c r="J23">
        <v>20</v>
      </c>
      <c r="K23">
        <v>11.2</v>
      </c>
    </row>
    <row r="24" spans="1:11" x14ac:dyDescent="0.25">
      <c r="A24" t="s">
        <v>1084</v>
      </c>
      <c r="B24" t="s">
        <v>128</v>
      </c>
      <c r="C24" t="s">
        <v>128</v>
      </c>
      <c r="G24" t="s">
        <v>1084</v>
      </c>
      <c r="H24" s="24">
        <v>600</v>
      </c>
      <c r="I24">
        <v>56.3</v>
      </c>
      <c r="J24">
        <v>10</v>
      </c>
      <c r="K24">
        <v>11.3</v>
      </c>
    </row>
    <row r="25" spans="1:11" x14ac:dyDescent="0.25">
      <c r="A25" t="s">
        <v>1085</v>
      </c>
      <c r="B25" s="24">
        <v>2600</v>
      </c>
      <c r="C25" s="24" t="s">
        <v>128</v>
      </c>
      <c r="G25" t="s">
        <v>1085</v>
      </c>
      <c r="H25" s="24">
        <v>1170</v>
      </c>
      <c r="I25">
        <v>15.7</v>
      </c>
      <c r="J25">
        <v>10</v>
      </c>
      <c r="K25">
        <v>6</v>
      </c>
    </row>
    <row r="26" spans="1:11" x14ac:dyDescent="0.25">
      <c r="A26" t="s">
        <v>1086</v>
      </c>
      <c r="B26" t="s">
        <v>128</v>
      </c>
      <c r="C26" t="s">
        <v>128</v>
      </c>
      <c r="G26" t="s">
        <v>1086</v>
      </c>
      <c r="H26" s="24">
        <v>380</v>
      </c>
      <c r="I26">
        <v>13.6</v>
      </c>
      <c r="J26">
        <v>10</v>
      </c>
      <c r="K26">
        <v>3.6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64"/>
  <sheetViews>
    <sheetView tabSelected="1" topLeftCell="A19" workbookViewId="0">
      <selection activeCell="A137" sqref="A137"/>
    </sheetView>
  </sheetViews>
  <sheetFormatPr defaultColWidth="9.140625" defaultRowHeight="15" x14ac:dyDescent="0.25"/>
  <cols>
    <col min="1" max="1" width="40.7109375" style="2" customWidth="1"/>
    <col min="2" max="2" width="17.7109375" style="2" customWidth="1"/>
    <col min="3" max="3" width="14.5703125" style="2" customWidth="1"/>
    <col min="4" max="10" width="7" style="2" customWidth="1"/>
    <col min="11" max="12" width="9.140625" style="2"/>
    <col min="13" max="13" width="16.140625" style="2" customWidth="1"/>
    <col min="14" max="14" width="20" style="2" customWidth="1"/>
    <col min="15" max="15" width="18" style="2" customWidth="1"/>
    <col min="16" max="22" width="7" style="2" customWidth="1"/>
    <col min="23" max="24" width="9.140625" style="2"/>
    <col min="25" max="25" width="18.85546875" style="2" customWidth="1"/>
    <col min="26" max="26" width="11.5703125" style="2" customWidth="1"/>
    <col min="27" max="27" width="14.5703125" style="2" customWidth="1"/>
    <col min="28" max="30" width="7" style="2" customWidth="1"/>
    <col min="31" max="31" width="9.140625" style="2"/>
    <col min="32" max="32" width="40.7109375" style="2" customWidth="1"/>
    <col min="33" max="33" width="14.42578125" style="2" customWidth="1"/>
    <col min="34" max="34" width="14.5703125" style="2" customWidth="1"/>
    <col min="35" max="41" width="7" style="2" customWidth="1"/>
    <col min="42" max="16384" width="9.140625" style="2"/>
  </cols>
  <sheetData>
    <row r="1" spans="1:41" ht="18.75" x14ac:dyDescent="0.3">
      <c r="A1" s="1" t="s">
        <v>942</v>
      </c>
      <c r="M1" s="1" t="s">
        <v>981</v>
      </c>
      <c r="Y1" s="1" t="s">
        <v>1009</v>
      </c>
      <c r="AF1" s="1" t="s">
        <v>1001</v>
      </c>
    </row>
    <row r="3" spans="1:41" x14ac:dyDescent="0.25">
      <c r="D3" s="3" t="s">
        <v>1</v>
      </c>
      <c r="E3" s="3" t="s">
        <v>4</v>
      </c>
      <c r="F3" s="3" t="s">
        <v>7</v>
      </c>
      <c r="G3" s="3" t="s">
        <v>10</v>
      </c>
      <c r="H3" s="3" t="s">
        <v>13</v>
      </c>
      <c r="I3" s="3" t="s">
        <v>16</v>
      </c>
      <c r="J3" s="3" t="s">
        <v>19</v>
      </c>
      <c r="P3" s="3" t="s">
        <v>1</v>
      </c>
      <c r="Q3" s="3" t="s">
        <v>4</v>
      </c>
      <c r="R3" s="3" t="s">
        <v>7</v>
      </c>
      <c r="S3" s="3" t="s">
        <v>10</v>
      </c>
      <c r="T3" s="3" t="s">
        <v>13</v>
      </c>
      <c r="U3" s="3" t="s">
        <v>16</v>
      </c>
      <c r="V3" s="3" t="s">
        <v>19</v>
      </c>
      <c r="AB3" s="3" t="s">
        <v>1</v>
      </c>
      <c r="AC3" s="3" t="s">
        <v>16</v>
      </c>
      <c r="AD3" s="3" t="s">
        <v>19</v>
      </c>
      <c r="AI3" s="3" t="s">
        <v>1</v>
      </c>
      <c r="AJ3" s="3" t="s">
        <v>4</v>
      </c>
      <c r="AK3" s="3" t="s">
        <v>7</v>
      </c>
      <c r="AL3" s="3" t="s">
        <v>10</v>
      </c>
      <c r="AM3" s="3" t="s">
        <v>13</v>
      </c>
      <c r="AN3" s="3" t="s">
        <v>16</v>
      </c>
      <c r="AO3" s="3" t="s">
        <v>19</v>
      </c>
    </row>
    <row r="4" spans="1:41" x14ac:dyDescent="0.25">
      <c r="A4" s="3" t="s">
        <v>21</v>
      </c>
      <c r="B4" s="3" t="s">
        <v>943</v>
      </c>
      <c r="C4" s="3" t="s">
        <v>123</v>
      </c>
      <c r="D4" s="8" t="s">
        <v>128</v>
      </c>
      <c r="E4" s="8" t="s">
        <v>128</v>
      </c>
      <c r="F4" s="8" t="s">
        <v>128</v>
      </c>
      <c r="G4" s="8" t="s">
        <v>128</v>
      </c>
      <c r="H4" s="8" t="s">
        <v>128</v>
      </c>
      <c r="I4" s="8" t="s">
        <v>128</v>
      </c>
      <c r="J4" s="8" t="s">
        <v>128</v>
      </c>
      <c r="M4" s="3" t="s">
        <v>21</v>
      </c>
      <c r="N4" s="3" t="s">
        <v>947</v>
      </c>
      <c r="O4" s="3" t="s">
        <v>123</v>
      </c>
      <c r="P4" s="4">
        <v>2</v>
      </c>
      <c r="Q4" s="8" t="s">
        <v>128</v>
      </c>
      <c r="R4" s="8" t="s">
        <v>128</v>
      </c>
      <c r="S4" s="8" t="s">
        <v>128</v>
      </c>
      <c r="T4" s="8" t="s">
        <v>128</v>
      </c>
      <c r="U4" s="8" t="s">
        <v>128</v>
      </c>
      <c r="V4" s="8" t="s">
        <v>514</v>
      </c>
      <c r="Y4" s="3" t="s">
        <v>21</v>
      </c>
      <c r="Z4" s="3" t="s">
        <v>1010</v>
      </c>
      <c r="AA4" s="3" t="s">
        <v>123</v>
      </c>
      <c r="AB4" s="8" t="s">
        <v>128</v>
      </c>
      <c r="AC4" s="8" t="s">
        <v>128</v>
      </c>
      <c r="AD4" s="8" t="s">
        <v>128</v>
      </c>
      <c r="AF4" s="3" t="s">
        <v>21</v>
      </c>
      <c r="AG4" s="3" t="s">
        <v>1002</v>
      </c>
      <c r="AH4" s="3" t="s">
        <v>123</v>
      </c>
      <c r="AI4" s="4">
        <v>3</v>
      </c>
      <c r="AJ4" s="8" t="s">
        <v>128</v>
      </c>
      <c r="AK4" s="8" t="s">
        <v>128</v>
      </c>
      <c r="AL4" s="8" t="s">
        <v>128</v>
      </c>
      <c r="AM4" s="8" t="s">
        <v>128</v>
      </c>
      <c r="AN4" s="4">
        <v>4</v>
      </c>
      <c r="AO4" s="4">
        <v>5</v>
      </c>
    </row>
    <row r="5" spans="1:41" x14ac:dyDescent="0.25">
      <c r="C5" s="3" t="s">
        <v>944</v>
      </c>
      <c r="D5" s="8" t="s">
        <v>128</v>
      </c>
      <c r="E5" s="8" t="s">
        <v>128</v>
      </c>
      <c r="F5" s="8" t="s">
        <v>128</v>
      </c>
      <c r="G5" s="8" t="s">
        <v>128</v>
      </c>
      <c r="H5" s="8" t="s">
        <v>128</v>
      </c>
      <c r="I5" s="8" t="s">
        <v>128</v>
      </c>
      <c r="J5" s="8" t="s">
        <v>128</v>
      </c>
      <c r="O5" s="3" t="s">
        <v>982</v>
      </c>
      <c r="P5" s="8" t="s">
        <v>128</v>
      </c>
      <c r="Q5" s="8" t="s">
        <v>128</v>
      </c>
      <c r="R5" s="8" t="s">
        <v>128</v>
      </c>
      <c r="S5" s="8" t="s">
        <v>128</v>
      </c>
      <c r="T5" s="8" t="s">
        <v>128</v>
      </c>
      <c r="U5" s="8" t="s">
        <v>128</v>
      </c>
      <c r="V5" s="8" t="s">
        <v>514</v>
      </c>
      <c r="AA5" s="3" t="s">
        <v>944</v>
      </c>
      <c r="AB5" s="8" t="s">
        <v>128</v>
      </c>
      <c r="AC5" s="8" t="s">
        <v>128</v>
      </c>
      <c r="AD5" s="8" t="s">
        <v>128</v>
      </c>
      <c r="AH5" s="3" t="s">
        <v>944</v>
      </c>
      <c r="AI5" s="8" t="s">
        <v>128</v>
      </c>
      <c r="AJ5" s="8" t="s">
        <v>128</v>
      </c>
      <c r="AK5" s="8" t="s">
        <v>128</v>
      </c>
      <c r="AL5" s="8" t="s">
        <v>128</v>
      </c>
      <c r="AM5" s="8" t="s">
        <v>128</v>
      </c>
      <c r="AN5" s="4">
        <v>2</v>
      </c>
      <c r="AO5" s="4">
        <v>3</v>
      </c>
    </row>
    <row r="6" spans="1:41" x14ac:dyDescent="0.25">
      <c r="C6" s="3" t="s">
        <v>945</v>
      </c>
      <c r="D6" s="8" t="s">
        <v>128</v>
      </c>
      <c r="E6" s="8" t="s">
        <v>128</v>
      </c>
      <c r="F6" s="8" t="s">
        <v>128</v>
      </c>
      <c r="G6" s="8" t="s">
        <v>128</v>
      </c>
      <c r="H6" s="8" t="s">
        <v>128</v>
      </c>
      <c r="I6" s="8" t="s">
        <v>128</v>
      </c>
      <c r="J6" s="8" t="s">
        <v>128</v>
      </c>
      <c r="O6" s="3" t="s">
        <v>945</v>
      </c>
      <c r="P6" s="8" t="s">
        <v>128</v>
      </c>
      <c r="Q6" s="8" t="s">
        <v>128</v>
      </c>
      <c r="R6" s="8" t="s">
        <v>128</v>
      </c>
      <c r="S6" s="8" t="s">
        <v>128</v>
      </c>
      <c r="T6" s="8" t="s">
        <v>128</v>
      </c>
      <c r="U6" s="8" t="s">
        <v>128</v>
      </c>
      <c r="V6" s="8" t="s">
        <v>128</v>
      </c>
      <c r="AA6" s="3" t="s">
        <v>945</v>
      </c>
      <c r="AB6" s="8" t="s">
        <v>128</v>
      </c>
      <c r="AC6" s="8" t="s">
        <v>128</v>
      </c>
      <c r="AD6" s="8" t="s">
        <v>128</v>
      </c>
      <c r="AH6" s="3" t="s">
        <v>945</v>
      </c>
      <c r="AI6" s="8" t="s">
        <v>128</v>
      </c>
      <c r="AJ6" s="8" t="s">
        <v>128</v>
      </c>
      <c r="AK6" s="8" t="s">
        <v>128</v>
      </c>
      <c r="AL6" s="8" t="s">
        <v>128</v>
      </c>
      <c r="AM6" s="8" t="s">
        <v>128</v>
      </c>
      <c r="AN6" s="4">
        <v>3</v>
      </c>
      <c r="AO6" s="4">
        <v>3</v>
      </c>
    </row>
    <row r="7" spans="1:41" x14ac:dyDescent="0.25">
      <c r="C7" s="3" t="s">
        <v>946</v>
      </c>
      <c r="D7" s="8" t="s">
        <v>128</v>
      </c>
      <c r="E7" s="8" t="s">
        <v>128</v>
      </c>
      <c r="F7" s="8" t="s">
        <v>128</v>
      </c>
      <c r="G7" s="8" t="s">
        <v>128</v>
      </c>
      <c r="H7" s="8" t="s">
        <v>128</v>
      </c>
      <c r="I7" s="8" t="s">
        <v>128</v>
      </c>
      <c r="J7" s="8" t="s">
        <v>128</v>
      </c>
      <c r="O7" s="3" t="s">
        <v>983</v>
      </c>
      <c r="P7" s="4">
        <v>340</v>
      </c>
      <c r="Q7" s="8" t="s">
        <v>128</v>
      </c>
      <c r="R7" s="8" t="s">
        <v>128</v>
      </c>
      <c r="S7" s="8" t="s">
        <v>128</v>
      </c>
      <c r="T7" s="8" t="s">
        <v>128</v>
      </c>
      <c r="U7" s="8" t="s">
        <v>128</v>
      </c>
      <c r="V7" s="8" t="s">
        <v>514</v>
      </c>
      <c r="Z7" s="3" t="s">
        <v>1011</v>
      </c>
      <c r="AA7" s="3" t="s">
        <v>123</v>
      </c>
      <c r="AB7" s="8" t="s">
        <v>128</v>
      </c>
      <c r="AC7" s="8" t="s">
        <v>128</v>
      </c>
      <c r="AD7" s="8" t="s">
        <v>128</v>
      </c>
      <c r="AG7" s="3" t="s">
        <v>1003</v>
      </c>
      <c r="AH7" s="3" t="s">
        <v>123</v>
      </c>
      <c r="AI7" s="4">
        <v>19</v>
      </c>
      <c r="AJ7" s="4">
        <v>11</v>
      </c>
      <c r="AK7" s="4">
        <v>9</v>
      </c>
      <c r="AL7" s="4">
        <v>5</v>
      </c>
      <c r="AM7" s="4">
        <v>5</v>
      </c>
      <c r="AN7" s="4">
        <v>7</v>
      </c>
      <c r="AO7" s="4">
        <v>12</v>
      </c>
    </row>
    <row r="8" spans="1:41" x14ac:dyDescent="0.25">
      <c r="B8" s="3" t="s">
        <v>947</v>
      </c>
      <c r="C8" s="3" t="s">
        <v>123</v>
      </c>
      <c r="D8" s="4">
        <v>3</v>
      </c>
      <c r="E8" s="4">
        <v>3</v>
      </c>
      <c r="F8" s="8" t="s">
        <v>128</v>
      </c>
      <c r="G8" s="8" t="s">
        <v>128</v>
      </c>
      <c r="H8" s="8" t="s">
        <v>128</v>
      </c>
      <c r="I8" s="4">
        <v>6</v>
      </c>
      <c r="J8" s="4">
        <v>6</v>
      </c>
      <c r="N8" s="3" t="s">
        <v>984</v>
      </c>
      <c r="O8" s="3" t="s">
        <v>123</v>
      </c>
      <c r="P8" s="8" t="s">
        <v>128</v>
      </c>
      <c r="Q8" s="8" t="s">
        <v>128</v>
      </c>
      <c r="R8" s="8" t="s">
        <v>128</v>
      </c>
      <c r="S8" s="8" t="s">
        <v>128</v>
      </c>
      <c r="T8" s="8" t="s">
        <v>128</v>
      </c>
      <c r="U8" s="8" t="s">
        <v>128</v>
      </c>
      <c r="V8" s="8" t="s">
        <v>514</v>
      </c>
      <c r="AA8" s="3" t="s">
        <v>944</v>
      </c>
      <c r="AB8" s="8" t="s">
        <v>128</v>
      </c>
      <c r="AC8" s="8" t="s">
        <v>128</v>
      </c>
      <c r="AD8" s="8" t="s">
        <v>128</v>
      </c>
      <c r="AH8" s="3" t="s">
        <v>944</v>
      </c>
      <c r="AI8" s="4">
        <v>39</v>
      </c>
      <c r="AJ8" s="4">
        <v>35</v>
      </c>
      <c r="AK8" s="4">
        <v>33</v>
      </c>
      <c r="AL8" s="4">
        <v>22</v>
      </c>
      <c r="AM8" s="4">
        <v>27</v>
      </c>
      <c r="AN8" s="4">
        <v>38</v>
      </c>
      <c r="AO8" s="4">
        <v>51</v>
      </c>
    </row>
    <row r="9" spans="1:41" x14ac:dyDescent="0.25">
      <c r="C9" s="3" t="s">
        <v>944</v>
      </c>
      <c r="D9" s="8" t="s">
        <v>128</v>
      </c>
      <c r="E9" s="4">
        <v>1</v>
      </c>
      <c r="F9" s="8" t="s">
        <v>128</v>
      </c>
      <c r="G9" s="8" t="s">
        <v>128</v>
      </c>
      <c r="H9" s="8" t="s">
        <v>128</v>
      </c>
      <c r="I9" s="4">
        <v>2</v>
      </c>
      <c r="J9" s="4">
        <v>3</v>
      </c>
      <c r="O9" s="3" t="s">
        <v>982</v>
      </c>
      <c r="P9" s="8" t="s">
        <v>128</v>
      </c>
      <c r="Q9" s="8" t="s">
        <v>128</v>
      </c>
      <c r="R9" s="8" t="s">
        <v>128</v>
      </c>
      <c r="S9" s="8" t="s">
        <v>128</v>
      </c>
      <c r="T9" s="8" t="s">
        <v>128</v>
      </c>
      <c r="U9" s="8" t="s">
        <v>128</v>
      </c>
      <c r="V9" s="8" t="s">
        <v>128</v>
      </c>
      <c r="AA9" s="3" t="s">
        <v>945</v>
      </c>
      <c r="AB9" s="8" t="s">
        <v>128</v>
      </c>
      <c r="AC9" s="8" t="s">
        <v>128</v>
      </c>
      <c r="AD9" s="8" t="s">
        <v>128</v>
      </c>
      <c r="AH9" s="3" t="s">
        <v>945</v>
      </c>
      <c r="AI9" s="4">
        <v>525</v>
      </c>
      <c r="AJ9" s="4">
        <v>83</v>
      </c>
      <c r="AK9" s="4">
        <v>117</v>
      </c>
      <c r="AL9" s="4">
        <v>105</v>
      </c>
      <c r="AM9" s="4">
        <v>111</v>
      </c>
      <c r="AN9" s="4">
        <v>167</v>
      </c>
      <c r="AO9" s="4">
        <v>218</v>
      </c>
    </row>
    <row r="10" spans="1:41" x14ac:dyDescent="0.25">
      <c r="C10" s="3" t="s">
        <v>945</v>
      </c>
      <c r="D10" s="8" t="s">
        <v>128</v>
      </c>
      <c r="E10" s="8" t="s">
        <v>128</v>
      </c>
      <c r="F10" s="8" t="s">
        <v>128</v>
      </c>
      <c r="G10" s="8" t="s">
        <v>128</v>
      </c>
      <c r="H10" s="8" t="s">
        <v>128</v>
      </c>
      <c r="I10" s="4">
        <v>21</v>
      </c>
      <c r="J10" s="4">
        <v>16</v>
      </c>
      <c r="O10" s="3" t="s">
        <v>945</v>
      </c>
      <c r="P10" s="8" t="s">
        <v>128</v>
      </c>
      <c r="Q10" s="8" t="s">
        <v>128</v>
      </c>
      <c r="R10" s="8" t="s">
        <v>128</v>
      </c>
      <c r="S10" s="8" t="s">
        <v>128</v>
      </c>
      <c r="T10" s="8" t="s">
        <v>128</v>
      </c>
      <c r="U10" s="8" t="s">
        <v>128</v>
      </c>
      <c r="V10" s="8" t="s">
        <v>514</v>
      </c>
      <c r="Z10" s="3" t="s">
        <v>1012</v>
      </c>
      <c r="AA10" s="3" t="s">
        <v>123</v>
      </c>
      <c r="AB10" s="8" t="s">
        <v>128</v>
      </c>
      <c r="AC10" s="8" t="s">
        <v>128</v>
      </c>
      <c r="AD10" s="8" t="s">
        <v>128</v>
      </c>
      <c r="AG10" s="3" t="s">
        <v>1004</v>
      </c>
      <c r="AH10" s="3" t="s">
        <v>123</v>
      </c>
      <c r="AI10" s="4">
        <v>8</v>
      </c>
      <c r="AJ10" s="4">
        <v>6</v>
      </c>
      <c r="AK10" s="4">
        <v>7</v>
      </c>
      <c r="AL10" s="4">
        <v>4</v>
      </c>
      <c r="AM10" s="4">
        <v>3</v>
      </c>
      <c r="AN10" s="4">
        <v>5</v>
      </c>
      <c r="AO10" s="4">
        <v>4</v>
      </c>
    </row>
    <row r="11" spans="1:41" x14ac:dyDescent="0.25">
      <c r="C11" s="3" t="s">
        <v>946</v>
      </c>
      <c r="D11" s="8" t="s">
        <v>128</v>
      </c>
      <c r="E11" s="8" t="s">
        <v>128</v>
      </c>
      <c r="F11" s="8" t="s">
        <v>128</v>
      </c>
      <c r="G11" s="8" t="s">
        <v>128</v>
      </c>
      <c r="H11" s="8" t="s">
        <v>128</v>
      </c>
      <c r="I11" s="8" t="s">
        <v>128</v>
      </c>
      <c r="J11" s="8" t="s">
        <v>128</v>
      </c>
      <c r="O11" s="3" t="s">
        <v>983</v>
      </c>
      <c r="P11" s="8" t="s">
        <v>128</v>
      </c>
      <c r="Q11" s="8" t="s">
        <v>128</v>
      </c>
      <c r="R11" s="8" t="s">
        <v>128</v>
      </c>
      <c r="S11" s="8" t="s">
        <v>128</v>
      </c>
      <c r="T11" s="8" t="s">
        <v>128</v>
      </c>
      <c r="U11" s="8" t="s">
        <v>128</v>
      </c>
      <c r="V11" s="8" t="s">
        <v>514</v>
      </c>
      <c r="AA11" s="3" t="s">
        <v>944</v>
      </c>
      <c r="AB11" s="8" t="s">
        <v>128</v>
      </c>
      <c r="AC11" s="8" t="s">
        <v>128</v>
      </c>
      <c r="AD11" s="8" t="s">
        <v>128</v>
      </c>
      <c r="AH11" s="3" t="s">
        <v>944</v>
      </c>
      <c r="AI11" s="4">
        <v>48</v>
      </c>
      <c r="AJ11" s="4">
        <v>61</v>
      </c>
      <c r="AK11" s="4">
        <v>81</v>
      </c>
      <c r="AL11" s="4">
        <v>66</v>
      </c>
      <c r="AM11" s="4">
        <v>58</v>
      </c>
      <c r="AN11" s="4">
        <v>98</v>
      </c>
      <c r="AO11" s="4">
        <v>89</v>
      </c>
    </row>
    <row r="12" spans="1:41" x14ac:dyDescent="0.25">
      <c r="B12" s="3" t="s">
        <v>948</v>
      </c>
      <c r="C12" s="3" t="s">
        <v>123</v>
      </c>
      <c r="D12" s="4">
        <v>7</v>
      </c>
      <c r="E12" s="4">
        <v>5</v>
      </c>
      <c r="F12" s="4">
        <v>5</v>
      </c>
      <c r="G12" s="4">
        <v>5</v>
      </c>
      <c r="H12" s="4">
        <v>6</v>
      </c>
      <c r="I12" s="4">
        <v>4</v>
      </c>
      <c r="J12" s="4">
        <v>3</v>
      </c>
      <c r="N12" s="3" t="s">
        <v>985</v>
      </c>
      <c r="O12" s="3" t="s">
        <v>123</v>
      </c>
      <c r="P12" s="8" t="s">
        <v>128</v>
      </c>
      <c r="Q12" s="8" t="s">
        <v>128</v>
      </c>
      <c r="R12" s="8" t="s">
        <v>128</v>
      </c>
      <c r="S12" s="8" t="s">
        <v>128</v>
      </c>
      <c r="T12" s="8" t="s">
        <v>128</v>
      </c>
      <c r="U12" s="8" t="s">
        <v>128</v>
      </c>
      <c r="V12" s="8" t="s">
        <v>514</v>
      </c>
      <c r="AA12" s="3" t="s">
        <v>945</v>
      </c>
      <c r="AB12" s="8" t="s">
        <v>128</v>
      </c>
      <c r="AC12" s="8" t="s">
        <v>128</v>
      </c>
      <c r="AD12" s="8" t="s">
        <v>128</v>
      </c>
      <c r="AH12" s="3" t="s">
        <v>945</v>
      </c>
      <c r="AI12" s="4">
        <v>107</v>
      </c>
      <c r="AJ12" s="4">
        <v>41</v>
      </c>
      <c r="AK12" s="4">
        <v>91</v>
      </c>
      <c r="AL12" s="4">
        <v>64</v>
      </c>
      <c r="AM12" s="4">
        <v>75</v>
      </c>
      <c r="AN12" s="4">
        <v>80</v>
      </c>
      <c r="AO12" s="4">
        <v>301</v>
      </c>
    </row>
    <row r="13" spans="1:41" x14ac:dyDescent="0.25">
      <c r="C13" s="3" t="s">
        <v>944</v>
      </c>
      <c r="D13" s="4">
        <v>2</v>
      </c>
      <c r="E13" s="4">
        <v>1</v>
      </c>
      <c r="F13" s="4">
        <v>1</v>
      </c>
      <c r="G13" s="4">
        <v>0</v>
      </c>
      <c r="H13" s="4">
        <v>2</v>
      </c>
      <c r="I13" s="4">
        <v>2</v>
      </c>
      <c r="J13" s="4">
        <v>1</v>
      </c>
      <c r="O13" s="3" t="s">
        <v>982</v>
      </c>
      <c r="P13" s="8" t="s">
        <v>128</v>
      </c>
      <c r="Q13" s="8" t="s">
        <v>128</v>
      </c>
      <c r="R13" s="8" t="s">
        <v>128</v>
      </c>
      <c r="S13" s="8" t="s">
        <v>128</v>
      </c>
      <c r="T13" s="8" t="s">
        <v>128</v>
      </c>
      <c r="U13" s="8" t="s">
        <v>128</v>
      </c>
      <c r="V13" s="8" t="s">
        <v>128</v>
      </c>
      <c r="Z13" s="3" t="s">
        <v>1013</v>
      </c>
      <c r="AA13" s="3" t="s">
        <v>123</v>
      </c>
      <c r="AB13" s="4">
        <v>1</v>
      </c>
      <c r="AC13" s="4">
        <v>3</v>
      </c>
      <c r="AD13" s="4">
        <v>4</v>
      </c>
      <c r="AG13" s="3" t="s">
        <v>1005</v>
      </c>
      <c r="AH13" s="3" t="s">
        <v>123</v>
      </c>
      <c r="AI13" s="8" t="s">
        <v>128</v>
      </c>
      <c r="AJ13" s="8" t="s">
        <v>128</v>
      </c>
      <c r="AK13" s="8" t="s">
        <v>128</v>
      </c>
      <c r="AL13" s="8" t="s">
        <v>128</v>
      </c>
      <c r="AM13" s="8" t="s">
        <v>128</v>
      </c>
      <c r="AN13" s="8" t="s">
        <v>128</v>
      </c>
      <c r="AO13" s="8" t="s">
        <v>128</v>
      </c>
    </row>
    <row r="14" spans="1:41" x14ac:dyDescent="0.25">
      <c r="C14" s="3" t="s">
        <v>945</v>
      </c>
      <c r="D14" s="4">
        <v>9</v>
      </c>
      <c r="E14" s="4">
        <v>4</v>
      </c>
      <c r="F14" s="4">
        <v>5</v>
      </c>
      <c r="G14" s="4">
        <v>2</v>
      </c>
      <c r="H14" s="4">
        <v>25</v>
      </c>
      <c r="I14" s="4">
        <v>24</v>
      </c>
      <c r="J14" s="4">
        <v>21</v>
      </c>
      <c r="O14" s="3" t="s">
        <v>945</v>
      </c>
      <c r="P14" s="8" t="s">
        <v>128</v>
      </c>
      <c r="Q14" s="8" t="s">
        <v>128</v>
      </c>
      <c r="R14" s="8" t="s">
        <v>128</v>
      </c>
      <c r="S14" s="8" t="s">
        <v>128</v>
      </c>
      <c r="T14" s="8" t="s">
        <v>128</v>
      </c>
      <c r="U14" s="8" t="s">
        <v>128</v>
      </c>
      <c r="V14" s="8" t="s">
        <v>514</v>
      </c>
      <c r="AA14" s="3" t="s">
        <v>944</v>
      </c>
      <c r="AB14" s="8" t="s">
        <v>128</v>
      </c>
      <c r="AC14" s="4">
        <v>0</v>
      </c>
      <c r="AD14" s="4">
        <v>1</v>
      </c>
      <c r="AH14" s="3" t="s">
        <v>944</v>
      </c>
      <c r="AI14" s="8" t="s">
        <v>128</v>
      </c>
      <c r="AJ14" s="8" t="s">
        <v>128</v>
      </c>
      <c r="AK14" s="8" t="s">
        <v>128</v>
      </c>
      <c r="AL14" s="8" t="s">
        <v>128</v>
      </c>
      <c r="AM14" s="8" t="s">
        <v>128</v>
      </c>
      <c r="AN14" s="8" t="s">
        <v>128</v>
      </c>
      <c r="AO14" s="8" t="s">
        <v>128</v>
      </c>
    </row>
    <row r="15" spans="1:41" x14ac:dyDescent="0.25">
      <c r="C15" s="3" t="s">
        <v>946</v>
      </c>
      <c r="D15" s="8" t="s">
        <v>128</v>
      </c>
      <c r="E15" s="8" t="s">
        <v>128</v>
      </c>
      <c r="F15" s="8" t="s">
        <v>128</v>
      </c>
      <c r="G15" s="8" t="s">
        <v>128</v>
      </c>
      <c r="H15" s="8" t="s">
        <v>128</v>
      </c>
      <c r="I15" s="8" t="s">
        <v>128</v>
      </c>
      <c r="J15" s="8" t="s">
        <v>128</v>
      </c>
      <c r="O15" s="3" t="s">
        <v>983</v>
      </c>
      <c r="P15" s="8" t="s">
        <v>128</v>
      </c>
      <c r="Q15" s="8" t="s">
        <v>128</v>
      </c>
      <c r="R15" s="8" t="s">
        <v>128</v>
      </c>
      <c r="S15" s="8" t="s">
        <v>128</v>
      </c>
      <c r="T15" s="8" t="s">
        <v>128</v>
      </c>
      <c r="U15" s="8" t="s">
        <v>128</v>
      </c>
      <c r="V15" s="8" t="s">
        <v>514</v>
      </c>
      <c r="AA15" s="3" t="s">
        <v>945</v>
      </c>
      <c r="AB15" s="8" t="s">
        <v>128</v>
      </c>
      <c r="AC15" s="4">
        <v>1</v>
      </c>
      <c r="AD15" s="4">
        <v>1</v>
      </c>
      <c r="AH15" s="3" t="s">
        <v>945</v>
      </c>
      <c r="AI15" s="8" t="s">
        <v>128</v>
      </c>
      <c r="AJ15" s="8" t="s">
        <v>128</v>
      </c>
      <c r="AK15" s="8" t="s">
        <v>128</v>
      </c>
      <c r="AL15" s="8" t="s">
        <v>128</v>
      </c>
      <c r="AM15" s="8" t="s">
        <v>128</v>
      </c>
      <c r="AN15" s="8" t="s">
        <v>128</v>
      </c>
      <c r="AO15" s="8" t="s">
        <v>128</v>
      </c>
    </row>
    <row r="16" spans="1:41" x14ac:dyDescent="0.25">
      <c r="B16" s="3" t="s">
        <v>949</v>
      </c>
      <c r="C16" s="3" t="s">
        <v>123</v>
      </c>
      <c r="D16" s="8" t="s">
        <v>128</v>
      </c>
      <c r="E16" s="8" t="s">
        <v>128</v>
      </c>
      <c r="F16" s="4">
        <v>6</v>
      </c>
      <c r="G16" s="4">
        <v>6</v>
      </c>
      <c r="H16" s="4">
        <v>9</v>
      </c>
      <c r="I16" s="4">
        <v>7</v>
      </c>
      <c r="J16" s="4">
        <v>7</v>
      </c>
      <c r="N16" s="3" t="s">
        <v>986</v>
      </c>
      <c r="O16" s="3" t="s">
        <v>123</v>
      </c>
      <c r="P16" s="8" t="s">
        <v>128</v>
      </c>
      <c r="Q16" s="8" t="s">
        <v>128</v>
      </c>
      <c r="R16" s="8" t="s">
        <v>128</v>
      </c>
      <c r="S16" s="8" t="s">
        <v>128</v>
      </c>
      <c r="T16" s="8" t="s">
        <v>128</v>
      </c>
      <c r="U16" s="8" t="s">
        <v>514</v>
      </c>
      <c r="V16" s="8" t="s">
        <v>514</v>
      </c>
      <c r="AG16" s="3" t="s">
        <v>1006</v>
      </c>
      <c r="AH16" s="3" t="s">
        <v>123</v>
      </c>
      <c r="AI16" s="4">
        <v>1</v>
      </c>
      <c r="AJ16" s="8" t="s">
        <v>128</v>
      </c>
      <c r="AK16" s="8" t="s">
        <v>128</v>
      </c>
      <c r="AL16" s="8" t="s">
        <v>128</v>
      </c>
      <c r="AM16" s="4">
        <v>3</v>
      </c>
      <c r="AN16" s="4">
        <v>3</v>
      </c>
      <c r="AO16" s="4">
        <v>6</v>
      </c>
    </row>
    <row r="17" spans="2:41" x14ac:dyDescent="0.25">
      <c r="C17" s="3" t="s">
        <v>944</v>
      </c>
      <c r="D17" s="8" t="s">
        <v>128</v>
      </c>
      <c r="E17" s="8" t="s">
        <v>128</v>
      </c>
      <c r="F17" s="4">
        <v>1</v>
      </c>
      <c r="G17" s="4">
        <v>1</v>
      </c>
      <c r="H17" s="4">
        <v>3</v>
      </c>
      <c r="I17" s="4">
        <v>2</v>
      </c>
      <c r="J17" s="4">
        <v>2</v>
      </c>
      <c r="O17" s="3" t="s">
        <v>982</v>
      </c>
      <c r="P17" s="8" t="s">
        <v>128</v>
      </c>
      <c r="Q17" s="8" t="s">
        <v>128</v>
      </c>
      <c r="R17" s="8" t="s">
        <v>128</v>
      </c>
      <c r="S17" s="8" t="s">
        <v>128</v>
      </c>
      <c r="T17" s="8" t="s">
        <v>128</v>
      </c>
      <c r="U17" s="8" t="s">
        <v>128</v>
      </c>
      <c r="V17" s="8" t="s">
        <v>128</v>
      </c>
      <c r="AH17" s="3" t="s">
        <v>944</v>
      </c>
      <c r="AI17" s="8" t="s">
        <v>128</v>
      </c>
      <c r="AJ17" s="8" t="s">
        <v>128</v>
      </c>
      <c r="AK17" s="8" t="s">
        <v>128</v>
      </c>
      <c r="AL17" s="8" t="s">
        <v>128</v>
      </c>
      <c r="AM17" s="4">
        <v>1</v>
      </c>
      <c r="AN17" s="4">
        <v>1</v>
      </c>
      <c r="AO17" s="4">
        <v>1</v>
      </c>
    </row>
    <row r="18" spans="2:41" x14ac:dyDescent="0.25">
      <c r="C18" s="3" t="s">
        <v>945</v>
      </c>
      <c r="D18" s="8" t="s">
        <v>128</v>
      </c>
      <c r="E18" s="8" t="s">
        <v>128</v>
      </c>
      <c r="F18" s="4">
        <v>4</v>
      </c>
      <c r="G18" s="4">
        <v>4</v>
      </c>
      <c r="H18" s="4">
        <v>13</v>
      </c>
      <c r="I18" s="4">
        <v>9</v>
      </c>
      <c r="J18" s="4">
        <v>8</v>
      </c>
      <c r="O18" s="3" t="s">
        <v>945</v>
      </c>
      <c r="P18" s="8" t="s">
        <v>128</v>
      </c>
      <c r="Q18" s="8" t="s">
        <v>128</v>
      </c>
      <c r="R18" s="8" t="s">
        <v>128</v>
      </c>
      <c r="S18" s="8" t="s">
        <v>128</v>
      </c>
      <c r="T18" s="8" t="s">
        <v>128</v>
      </c>
      <c r="U18" s="8" t="s">
        <v>514</v>
      </c>
      <c r="V18" s="8" t="s">
        <v>514</v>
      </c>
      <c r="AH18" s="3" t="s">
        <v>945</v>
      </c>
      <c r="AI18" s="8" t="s">
        <v>128</v>
      </c>
      <c r="AJ18" s="8" t="s">
        <v>128</v>
      </c>
      <c r="AK18" s="8" t="s">
        <v>128</v>
      </c>
      <c r="AL18" s="8" t="s">
        <v>128</v>
      </c>
      <c r="AM18" s="8" t="s">
        <v>128</v>
      </c>
      <c r="AN18" s="8" t="s">
        <v>128</v>
      </c>
      <c r="AO18" s="4">
        <v>1</v>
      </c>
    </row>
    <row r="19" spans="2:41" x14ac:dyDescent="0.25">
      <c r="C19" s="3" t="s">
        <v>946</v>
      </c>
      <c r="D19" s="8" t="s">
        <v>128</v>
      </c>
      <c r="E19" s="8" t="s">
        <v>128</v>
      </c>
      <c r="F19" s="8" t="s">
        <v>128</v>
      </c>
      <c r="G19" s="8" t="s">
        <v>128</v>
      </c>
      <c r="H19" s="8" t="s">
        <v>128</v>
      </c>
      <c r="I19" s="8" t="s">
        <v>128</v>
      </c>
      <c r="J19" s="8" t="s">
        <v>128</v>
      </c>
      <c r="O19" s="3" t="s">
        <v>983</v>
      </c>
      <c r="P19" s="8" t="s">
        <v>128</v>
      </c>
      <c r="Q19" s="8" t="s">
        <v>128</v>
      </c>
      <c r="R19" s="8" t="s">
        <v>128</v>
      </c>
      <c r="S19" s="8" t="s">
        <v>128</v>
      </c>
      <c r="T19" s="8" t="s">
        <v>128</v>
      </c>
      <c r="U19" s="8" t="s">
        <v>514</v>
      </c>
      <c r="V19" s="8" t="s">
        <v>514</v>
      </c>
      <c r="Y19" s="2" t="s">
        <v>50</v>
      </c>
      <c r="AG19" s="3" t="s">
        <v>236</v>
      </c>
      <c r="AH19" s="3" t="s">
        <v>123</v>
      </c>
      <c r="AI19" s="4">
        <v>26</v>
      </c>
      <c r="AJ19" s="4">
        <v>15</v>
      </c>
      <c r="AK19" s="4">
        <v>15</v>
      </c>
      <c r="AL19" s="4">
        <v>10</v>
      </c>
      <c r="AM19" s="4">
        <v>10</v>
      </c>
      <c r="AN19" s="4">
        <v>15</v>
      </c>
      <c r="AO19" s="4">
        <v>17</v>
      </c>
    </row>
    <row r="20" spans="2:41" x14ac:dyDescent="0.25">
      <c r="B20" s="3" t="s">
        <v>950</v>
      </c>
      <c r="C20" s="3" t="s">
        <v>123</v>
      </c>
      <c r="D20" s="8" t="s">
        <v>128</v>
      </c>
      <c r="E20" s="8" t="s">
        <v>128</v>
      </c>
      <c r="F20" s="8" t="s">
        <v>128</v>
      </c>
      <c r="G20" s="8" t="s">
        <v>128</v>
      </c>
      <c r="H20" s="8" t="s">
        <v>128</v>
      </c>
      <c r="I20" s="8" t="s">
        <v>128</v>
      </c>
      <c r="J20" s="8" t="s">
        <v>128</v>
      </c>
      <c r="N20" s="3" t="s">
        <v>987</v>
      </c>
      <c r="O20" s="3" t="s">
        <v>123</v>
      </c>
      <c r="P20" s="8" t="s">
        <v>128</v>
      </c>
      <c r="Q20" s="8" t="s">
        <v>128</v>
      </c>
      <c r="R20" s="8" t="s">
        <v>128</v>
      </c>
      <c r="S20" s="8" t="s">
        <v>128</v>
      </c>
      <c r="T20" s="8" t="s">
        <v>128</v>
      </c>
      <c r="U20" s="8" t="s">
        <v>128</v>
      </c>
      <c r="V20" s="8" t="s">
        <v>128</v>
      </c>
      <c r="Y20" s="2" t="s">
        <v>114</v>
      </c>
      <c r="AH20" s="3" t="s">
        <v>944</v>
      </c>
      <c r="AI20" s="4">
        <v>88</v>
      </c>
      <c r="AJ20" s="4">
        <v>96</v>
      </c>
      <c r="AK20" s="4">
        <v>115</v>
      </c>
      <c r="AL20" s="4">
        <v>88</v>
      </c>
      <c r="AM20" s="4">
        <v>86</v>
      </c>
      <c r="AN20" s="4">
        <v>139</v>
      </c>
      <c r="AO20" s="4">
        <v>144</v>
      </c>
    </row>
    <row r="21" spans="2:41" x14ac:dyDescent="0.25">
      <c r="C21" s="3" t="s">
        <v>944</v>
      </c>
      <c r="D21" s="8" t="s">
        <v>128</v>
      </c>
      <c r="E21" s="8" t="s">
        <v>128</v>
      </c>
      <c r="F21" s="8" t="s">
        <v>128</v>
      </c>
      <c r="G21" s="8" t="s">
        <v>128</v>
      </c>
      <c r="H21" s="8" t="s">
        <v>128</v>
      </c>
      <c r="I21" s="8" t="s">
        <v>128</v>
      </c>
      <c r="J21" s="8" t="s">
        <v>128</v>
      </c>
      <c r="O21" s="3" t="s">
        <v>982</v>
      </c>
      <c r="P21" s="8" t="s">
        <v>128</v>
      </c>
      <c r="Q21" s="8" t="s">
        <v>128</v>
      </c>
      <c r="R21" s="8" t="s">
        <v>128</v>
      </c>
      <c r="S21" s="8" t="s">
        <v>128</v>
      </c>
      <c r="T21" s="8" t="s">
        <v>128</v>
      </c>
      <c r="U21" s="8" t="s">
        <v>128</v>
      </c>
      <c r="V21" s="8" t="s">
        <v>128</v>
      </c>
      <c r="AH21" s="3" t="s">
        <v>945</v>
      </c>
      <c r="AI21" s="8" t="s">
        <v>128</v>
      </c>
      <c r="AJ21" s="8" t="s">
        <v>128</v>
      </c>
      <c r="AK21" s="8" t="s">
        <v>128</v>
      </c>
      <c r="AL21" s="8" t="s">
        <v>128</v>
      </c>
      <c r="AM21" s="8" t="s">
        <v>128</v>
      </c>
      <c r="AN21" s="8" t="s">
        <v>128</v>
      </c>
      <c r="AO21" s="4">
        <v>523</v>
      </c>
    </row>
    <row r="22" spans="2:41" x14ac:dyDescent="0.25">
      <c r="C22" s="3" t="s">
        <v>945</v>
      </c>
      <c r="D22" s="8" t="s">
        <v>128</v>
      </c>
      <c r="E22" s="8" t="s">
        <v>128</v>
      </c>
      <c r="F22" s="8" t="s">
        <v>128</v>
      </c>
      <c r="G22" s="8" t="s">
        <v>128</v>
      </c>
      <c r="H22" s="8" t="s">
        <v>128</v>
      </c>
      <c r="I22" s="8" t="s">
        <v>128</v>
      </c>
      <c r="J22" s="8" t="s">
        <v>128</v>
      </c>
      <c r="O22" s="3" t="s">
        <v>945</v>
      </c>
      <c r="P22" s="8" t="s">
        <v>128</v>
      </c>
      <c r="Q22" s="8" t="s">
        <v>128</v>
      </c>
      <c r="R22" s="8" t="s">
        <v>128</v>
      </c>
      <c r="S22" s="8" t="s">
        <v>128</v>
      </c>
      <c r="T22" s="8" t="s">
        <v>128</v>
      </c>
      <c r="U22" s="8" t="s">
        <v>128</v>
      </c>
      <c r="V22" s="8" t="s">
        <v>128</v>
      </c>
      <c r="Y22" s="2" t="s">
        <v>52</v>
      </c>
    </row>
    <row r="23" spans="2:41" x14ac:dyDescent="0.25">
      <c r="C23" s="3" t="s">
        <v>946</v>
      </c>
      <c r="D23" s="8" t="s">
        <v>128</v>
      </c>
      <c r="E23" s="8" t="s">
        <v>128</v>
      </c>
      <c r="F23" s="8" t="s">
        <v>128</v>
      </c>
      <c r="G23" s="8" t="s">
        <v>128</v>
      </c>
      <c r="H23" s="8" t="s">
        <v>128</v>
      </c>
      <c r="I23" s="8" t="s">
        <v>128</v>
      </c>
      <c r="J23" s="8" t="s">
        <v>128</v>
      </c>
      <c r="O23" s="3" t="s">
        <v>983</v>
      </c>
      <c r="P23" s="8" t="s">
        <v>128</v>
      </c>
      <c r="Q23" s="8" t="s">
        <v>128</v>
      </c>
      <c r="R23" s="8" t="s">
        <v>128</v>
      </c>
      <c r="S23" s="8" t="s">
        <v>128</v>
      </c>
      <c r="T23" s="8" t="s">
        <v>128</v>
      </c>
      <c r="U23" s="8" t="s">
        <v>128</v>
      </c>
      <c r="V23" s="8" t="s">
        <v>128</v>
      </c>
      <c r="Y23" s="2" t="s">
        <v>857</v>
      </c>
    </row>
    <row r="24" spans="2:41" x14ac:dyDescent="0.25">
      <c r="B24" s="3" t="s">
        <v>951</v>
      </c>
      <c r="C24" s="3" t="s">
        <v>123</v>
      </c>
      <c r="D24" s="8" t="s">
        <v>128</v>
      </c>
      <c r="E24" s="8" t="s">
        <v>128</v>
      </c>
      <c r="F24" s="8" t="s">
        <v>128</v>
      </c>
      <c r="G24" s="8" t="s">
        <v>128</v>
      </c>
      <c r="H24" s="8" t="s">
        <v>128</v>
      </c>
      <c r="I24" s="8" t="s">
        <v>128</v>
      </c>
      <c r="J24" s="4">
        <v>3</v>
      </c>
      <c r="N24" s="3" t="s">
        <v>988</v>
      </c>
      <c r="O24" s="3" t="s">
        <v>123</v>
      </c>
      <c r="P24" s="8" t="s">
        <v>128</v>
      </c>
      <c r="Q24" s="8" t="s">
        <v>128</v>
      </c>
      <c r="R24" s="8" t="s">
        <v>128</v>
      </c>
      <c r="S24" s="8" t="s">
        <v>128</v>
      </c>
      <c r="T24" s="8" t="s">
        <v>128</v>
      </c>
      <c r="U24" s="8" t="s">
        <v>128</v>
      </c>
      <c r="V24" s="4">
        <v>6</v>
      </c>
      <c r="Y24" s="2" t="s">
        <v>858</v>
      </c>
    </row>
    <row r="25" spans="2:41" x14ac:dyDescent="0.25">
      <c r="C25" s="3" t="s">
        <v>944</v>
      </c>
      <c r="D25" s="8" t="s">
        <v>128</v>
      </c>
      <c r="E25" s="8" t="s">
        <v>128</v>
      </c>
      <c r="F25" s="8" t="s">
        <v>128</v>
      </c>
      <c r="G25" s="8" t="s">
        <v>128</v>
      </c>
      <c r="H25" s="8" t="s">
        <v>128</v>
      </c>
      <c r="I25" s="8" t="s">
        <v>128</v>
      </c>
      <c r="J25" s="8" t="s">
        <v>128</v>
      </c>
      <c r="O25" s="3" t="s">
        <v>982</v>
      </c>
      <c r="P25" s="8" t="s">
        <v>128</v>
      </c>
      <c r="Q25" s="8" t="s">
        <v>128</v>
      </c>
      <c r="R25" s="8" t="s">
        <v>128</v>
      </c>
      <c r="S25" s="8" t="s">
        <v>128</v>
      </c>
      <c r="T25" s="8" t="s">
        <v>128</v>
      </c>
      <c r="U25" s="8" t="s">
        <v>128</v>
      </c>
      <c r="V25" s="8" t="s">
        <v>128</v>
      </c>
      <c r="Y25" s="2" t="s">
        <v>279</v>
      </c>
      <c r="AF25" s="2" t="s">
        <v>50</v>
      </c>
    </row>
    <row r="26" spans="2:41" x14ac:dyDescent="0.25">
      <c r="C26" s="3" t="s">
        <v>945</v>
      </c>
      <c r="D26" s="8" t="s">
        <v>128</v>
      </c>
      <c r="E26" s="8" t="s">
        <v>128</v>
      </c>
      <c r="F26" s="8" t="s">
        <v>128</v>
      </c>
      <c r="G26" s="8" t="s">
        <v>128</v>
      </c>
      <c r="H26" s="8" t="s">
        <v>128</v>
      </c>
      <c r="I26" s="8" t="s">
        <v>128</v>
      </c>
      <c r="J26" s="4">
        <v>1</v>
      </c>
      <c r="O26" s="3" t="s">
        <v>945</v>
      </c>
      <c r="P26" s="8" t="s">
        <v>128</v>
      </c>
      <c r="Q26" s="8" t="s">
        <v>128</v>
      </c>
      <c r="R26" s="8" t="s">
        <v>128</v>
      </c>
      <c r="S26" s="8" t="s">
        <v>128</v>
      </c>
      <c r="T26" s="8" t="s">
        <v>128</v>
      </c>
      <c r="U26" s="8" t="s">
        <v>128</v>
      </c>
      <c r="V26" s="4">
        <v>27</v>
      </c>
      <c r="AF26" s="2" t="s">
        <v>114</v>
      </c>
    </row>
    <row r="27" spans="2:41" x14ac:dyDescent="0.25">
      <c r="C27" s="3" t="s">
        <v>946</v>
      </c>
      <c r="D27" s="8" t="s">
        <v>128</v>
      </c>
      <c r="E27" s="8" t="s">
        <v>128</v>
      </c>
      <c r="F27" s="8" t="s">
        <v>128</v>
      </c>
      <c r="G27" s="8" t="s">
        <v>128</v>
      </c>
      <c r="H27" s="8" t="s">
        <v>128</v>
      </c>
      <c r="I27" s="8" t="s">
        <v>128</v>
      </c>
      <c r="J27" s="4">
        <v>1</v>
      </c>
      <c r="O27" s="3" t="s">
        <v>983</v>
      </c>
      <c r="P27" s="8" t="s">
        <v>128</v>
      </c>
      <c r="Q27" s="8" t="s">
        <v>128</v>
      </c>
      <c r="R27" s="8" t="s">
        <v>128</v>
      </c>
      <c r="S27" s="8" t="s">
        <v>128</v>
      </c>
      <c r="T27" s="8" t="s">
        <v>128</v>
      </c>
      <c r="U27" s="8" t="s">
        <v>128</v>
      </c>
      <c r="V27" s="4">
        <v>1440</v>
      </c>
    </row>
    <row r="28" spans="2:41" x14ac:dyDescent="0.25">
      <c r="B28" s="3" t="s">
        <v>952</v>
      </c>
      <c r="C28" s="3" t="s">
        <v>123</v>
      </c>
      <c r="D28" s="8" t="s">
        <v>128</v>
      </c>
      <c r="E28" s="8" t="s">
        <v>128</v>
      </c>
      <c r="F28" s="4">
        <v>4</v>
      </c>
      <c r="G28" s="4">
        <v>4</v>
      </c>
      <c r="H28" s="4">
        <v>4</v>
      </c>
      <c r="I28" s="4">
        <v>3</v>
      </c>
      <c r="J28" s="4">
        <v>4</v>
      </c>
      <c r="N28" s="3" t="s">
        <v>989</v>
      </c>
      <c r="O28" s="3" t="s">
        <v>123</v>
      </c>
      <c r="P28" s="4">
        <v>11</v>
      </c>
      <c r="Q28" s="4">
        <v>7</v>
      </c>
      <c r="R28" s="4">
        <v>10</v>
      </c>
      <c r="S28" s="4">
        <v>8</v>
      </c>
      <c r="T28" s="4">
        <v>7</v>
      </c>
      <c r="U28" s="4">
        <v>11</v>
      </c>
      <c r="V28" s="4">
        <v>8</v>
      </c>
      <c r="Y28" s="2" t="s">
        <v>59</v>
      </c>
      <c r="AF28" s="2" t="s">
        <v>52</v>
      </c>
    </row>
    <row r="29" spans="2:41" x14ac:dyDescent="0.25">
      <c r="C29" s="3" t="s">
        <v>944</v>
      </c>
      <c r="D29" s="8" t="s">
        <v>128</v>
      </c>
      <c r="E29" s="8" t="s">
        <v>128</v>
      </c>
      <c r="F29" s="4">
        <v>1</v>
      </c>
      <c r="G29" s="4">
        <v>0</v>
      </c>
      <c r="H29" s="4">
        <v>0</v>
      </c>
      <c r="I29" s="4">
        <v>0</v>
      </c>
      <c r="J29" s="4">
        <v>0</v>
      </c>
      <c r="O29" s="3" t="s">
        <v>982</v>
      </c>
      <c r="P29" s="8" t="s">
        <v>128</v>
      </c>
      <c r="Q29" s="8" t="s">
        <v>128</v>
      </c>
      <c r="R29" s="8" t="s">
        <v>128</v>
      </c>
      <c r="S29" s="8" t="s">
        <v>128</v>
      </c>
      <c r="T29" s="8" t="s">
        <v>128</v>
      </c>
      <c r="U29" s="8" t="s">
        <v>128</v>
      </c>
      <c r="V29" s="8" t="s">
        <v>128</v>
      </c>
      <c r="Y29" s="2" t="s">
        <v>1014</v>
      </c>
      <c r="AF29" s="2" t="s">
        <v>857</v>
      </c>
    </row>
    <row r="30" spans="2:41" x14ac:dyDescent="0.25">
      <c r="C30" s="3" t="s">
        <v>945</v>
      </c>
      <c r="D30" s="8" t="s">
        <v>128</v>
      </c>
      <c r="E30" s="8" t="s">
        <v>128</v>
      </c>
      <c r="F30" s="4">
        <v>1</v>
      </c>
      <c r="G30" s="4">
        <v>0</v>
      </c>
      <c r="H30" s="4">
        <v>2</v>
      </c>
      <c r="I30" s="4">
        <v>2</v>
      </c>
      <c r="J30" s="4">
        <v>0</v>
      </c>
      <c r="O30" s="3" t="s">
        <v>945</v>
      </c>
      <c r="P30" s="4">
        <v>50</v>
      </c>
      <c r="Q30" s="4">
        <v>48</v>
      </c>
      <c r="R30" s="4">
        <v>45</v>
      </c>
      <c r="S30" s="4">
        <v>33</v>
      </c>
      <c r="T30" s="4">
        <v>17</v>
      </c>
      <c r="U30" s="4">
        <v>34</v>
      </c>
      <c r="V30" s="4">
        <v>41</v>
      </c>
      <c r="AF30" s="2" t="s">
        <v>858</v>
      </c>
    </row>
    <row r="31" spans="2:41" x14ac:dyDescent="0.25">
      <c r="C31" s="3" t="s">
        <v>946</v>
      </c>
      <c r="D31" s="8" t="s">
        <v>128</v>
      </c>
      <c r="E31" s="8" t="s">
        <v>128</v>
      </c>
      <c r="F31" s="8" t="s">
        <v>128</v>
      </c>
      <c r="G31" s="8" t="s">
        <v>128</v>
      </c>
      <c r="H31" s="8" t="s">
        <v>128</v>
      </c>
      <c r="I31" s="8" t="s">
        <v>128</v>
      </c>
      <c r="J31" s="8" t="s">
        <v>128</v>
      </c>
      <c r="O31" s="3" t="s">
        <v>983</v>
      </c>
      <c r="P31" s="4">
        <v>3395</v>
      </c>
      <c r="Q31" s="4">
        <v>2528</v>
      </c>
      <c r="R31" s="4">
        <v>2790</v>
      </c>
      <c r="S31" s="4">
        <v>1840</v>
      </c>
      <c r="T31" s="4">
        <v>1130</v>
      </c>
      <c r="U31" s="4">
        <v>2310</v>
      </c>
      <c r="V31" s="4">
        <v>2370</v>
      </c>
      <c r="AF31" s="2" t="s">
        <v>279</v>
      </c>
    </row>
    <row r="32" spans="2:41" x14ac:dyDescent="0.25">
      <c r="B32" s="3" t="s">
        <v>953</v>
      </c>
      <c r="C32" s="3" t="s">
        <v>123</v>
      </c>
      <c r="D32" s="8" t="s">
        <v>128</v>
      </c>
      <c r="E32" s="8" t="s">
        <v>128</v>
      </c>
      <c r="F32" s="8" t="s">
        <v>128</v>
      </c>
      <c r="G32" s="8" t="s">
        <v>128</v>
      </c>
      <c r="H32" s="8" t="s">
        <v>128</v>
      </c>
      <c r="I32" s="8" t="s">
        <v>128</v>
      </c>
      <c r="J32" s="8" t="s">
        <v>128</v>
      </c>
      <c r="N32" s="3" t="s">
        <v>990</v>
      </c>
      <c r="O32" s="3" t="s">
        <v>123</v>
      </c>
      <c r="P32" s="8" t="s">
        <v>128</v>
      </c>
      <c r="Q32" s="8" t="s">
        <v>514</v>
      </c>
      <c r="R32" s="8" t="s">
        <v>514</v>
      </c>
      <c r="S32" s="8" t="s">
        <v>514</v>
      </c>
      <c r="T32" s="8" t="s">
        <v>514</v>
      </c>
      <c r="U32" s="8" t="s">
        <v>514</v>
      </c>
      <c r="V32" s="8" t="s">
        <v>514</v>
      </c>
    </row>
    <row r="33" spans="2:32" x14ac:dyDescent="0.25">
      <c r="C33" s="3" t="s">
        <v>944</v>
      </c>
      <c r="D33" s="8" t="s">
        <v>128</v>
      </c>
      <c r="E33" s="8" t="s">
        <v>128</v>
      </c>
      <c r="F33" s="8" t="s">
        <v>128</v>
      </c>
      <c r="G33" s="8" t="s">
        <v>128</v>
      </c>
      <c r="H33" s="8" t="s">
        <v>128</v>
      </c>
      <c r="I33" s="8" t="s">
        <v>128</v>
      </c>
      <c r="J33" s="8" t="s">
        <v>128</v>
      </c>
      <c r="O33" s="3" t="s">
        <v>982</v>
      </c>
      <c r="P33" s="8" t="s">
        <v>128</v>
      </c>
      <c r="Q33" s="8" t="s">
        <v>514</v>
      </c>
      <c r="R33" s="8" t="s">
        <v>514</v>
      </c>
      <c r="S33" s="8" t="s">
        <v>514</v>
      </c>
      <c r="T33" s="8" t="s">
        <v>514</v>
      </c>
      <c r="U33" s="8" t="s">
        <v>514</v>
      </c>
      <c r="V33" s="8" t="s">
        <v>514</v>
      </c>
    </row>
    <row r="34" spans="2:32" x14ac:dyDescent="0.25">
      <c r="C34" s="3" t="s">
        <v>945</v>
      </c>
      <c r="D34" s="8" t="s">
        <v>128</v>
      </c>
      <c r="E34" s="8" t="s">
        <v>128</v>
      </c>
      <c r="F34" s="8" t="s">
        <v>128</v>
      </c>
      <c r="G34" s="8" t="s">
        <v>128</v>
      </c>
      <c r="H34" s="8" t="s">
        <v>128</v>
      </c>
      <c r="I34" s="8" t="s">
        <v>128</v>
      </c>
      <c r="J34" s="8" t="s">
        <v>128</v>
      </c>
      <c r="O34" s="3" t="s">
        <v>945</v>
      </c>
      <c r="P34" s="8" t="s">
        <v>128</v>
      </c>
      <c r="Q34" s="8" t="s">
        <v>128</v>
      </c>
      <c r="R34" s="8" t="s">
        <v>128</v>
      </c>
      <c r="S34" s="8" t="s">
        <v>128</v>
      </c>
      <c r="T34" s="8" t="s">
        <v>128</v>
      </c>
      <c r="U34" s="8" t="s">
        <v>128</v>
      </c>
      <c r="V34" s="8" t="s">
        <v>128</v>
      </c>
      <c r="AF34" s="2" t="s">
        <v>59</v>
      </c>
    </row>
    <row r="35" spans="2:32" x14ac:dyDescent="0.25">
      <c r="C35" s="3" t="s">
        <v>946</v>
      </c>
      <c r="D35" s="8" t="s">
        <v>128</v>
      </c>
      <c r="E35" s="8" t="s">
        <v>128</v>
      </c>
      <c r="F35" s="8" t="s">
        <v>128</v>
      </c>
      <c r="G35" s="8" t="s">
        <v>128</v>
      </c>
      <c r="H35" s="8" t="s">
        <v>128</v>
      </c>
      <c r="I35" s="8" t="s">
        <v>128</v>
      </c>
      <c r="J35" s="8" t="s">
        <v>128</v>
      </c>
      <c r="O35" s="3" t="s">
        <v>983</v>
      </c>
      <c r="P35" s="8" t="s">
        <v>128</v>
      </c>
      <c r="Q35" s="8" t="s">
        <v>514</v>
      </c>
      <c r="R35" s="8" t="s">
        <v>514</v>
      </c>
      <c r="S35" s="8" t="s">
        <v>514</v>
      </c>
      <c r="T35" s="8" t="s">
        <v>514</v>
      </c>
      <c r="U35" s="8" t="s">
        <v>514</v>
      </c>
      <c r="V35" s="8" t="s">
        <v>514</v>
      </c>
      <c r="AF35" s="2" t="s">
        <v>1007</v>
      </c>
    </row>
    <row r="36" spans="2:32" x14ac:dyDescent="0.25">
      <c r="B36" s="3" t="s">
        <v>954</v>
      </c>
      <c r="C36" s="3" t="s">
        <v>123</v>
      </c>
      <c r="D36" s="8" t="s">
        <v>128</v>
      </c>
      <c r="E36" s="8" t="s">
        <v>128</v>
      </c>
      <c r="F36" s="8" t="s">
        <v>128</v>
      </c>
      <c r="G36" s="8" t="s">
        <v>128</v>
      </c>
      <c r="H36" s="8" t="s">
        <v>128</v>
      </c>
      <c r="I36" s="8" t="s">
        <v>128</v>
      </c>
      <c r="J36" s="4">
        <v>7</v>
      </c>
      <c r="N36" s="3" t="s">
        <v>991</v>
      </c>
      <c r="O36" s="3" t="s">
        <v>123</v>
      </c>
      <c r="P36" s="8" t="s">
        <v>128</v>
      </c>
      <c r="Q36" s="8" t="s">
        <v>128</v>
      </c>
      <c r="R36" s="8" t="s">
        <v>128</v>
      </c>
      <c r="S36" s="8" t="s">
        <v>128</v>
      </c>
      <c r="T36" s="8" t="s">
        <v>128</v>
      </c>
      <c r="U36" s="8" t="s">
        <v>128</v>
      </c>
      <c r="V36" s="8" t="s">
        <v>514</v>
      </c>
    </row>
    <row r="37" spans="2:32" x14ac:dyDescent="0.25">
      <c r="C37" s="3" t="s">
        <v>944</v>
      </c>
      <c r="D37" s="8" t="s">
        <v>128</v>
      </c>
      <c r="E37" s="8" t="s">
        <v>128</v>
      </c>
      <c r="F37" s="8" t="s">
        <v>128</v>
      </c>
      <c r="G37" s="8" t="s">
        <v>128</v>
      </c>
      <c r="H37" s="8" t="s">
        <v>128</v>
      </c>
      <c r="I37" s="8" t="s">
        <v>128</v>
      </c>
      <c r="J37" s="8" t="s">
        <v>128</v>
      </c>
      <c r="O37" s="3" t="s">
        <v>982</v>
      </c>
      <c r="P37" s="8" t="s">
        <v>128</v>
      </c>
      <c r="Q37" s="8" t="s">
        <v>128</v>
      </c>
      <c r="R37" s="8" t="s">
        <v>128</v>
      </c>
      <c r="S37" s="8" t="s">
        <v>128</v>
      </c>
      <c r="T37" s="8" t="s">
        <v>128</v>
      </c>
      <c r="U37" s="8" t="s">
        <v>128</v>
      </c>
      <c r="V37" s="8" t="s">
        <v>514</v>
      </c>
    </row>
    <row r="38" spans="2:32" x14ac:dyDescent="0.25">
      <c r="C38" s="3" t="s">
        <v>945</v>
      </c>
      <c r="D38" s="8" t="s">
        <v>128</v>
      </c>
      <c r="E38" s="8" t="s">
        <v>128</v>
      </c>
      <c r="F38" s="8" t="s">
        <v>128</v>
      </c>
      <c r="G38" s="8" t="s">
        <v>128</v>
      </c>
      <c r="H38" s="8" t="s">
        <v>128</v>
      </c>
      <c r="I38" s="8" t="s">
        <v>128</v>
      </c>
      <c r="J38" s="4">
        <v>8</v>
      </c>
      <c r="O38" s="3" t="s">
        <v>945</v>
      </c>
      <c r="P38" s="8" t="s">
        <v>128</v>
      </c>
      <c r="Q38" s="8" t="s">
        <v>128</v>
      </c>
      <c r="R38" s="8" t="s">
        <v>128</v>
      </c>
      <c r="S38" s="8" t="s">
        <v>128</v>
      </c>
      <c r="T38" s="8" t="s">
        <v>128</v>
      </c>
      <c r="U38" s="8" t="s">
        <v>128</v>
      </c>
      <c r="V38" s="8" t="s">
        <v>128</v>
      </c>
    </row>
    <row r="39" spans="2:32" x14ac:dyDescent="0.25">
      <c r="C39" s="3" t="s">
        <v>946</v>
      </c>
      <c r="D39" s="8" t="s">
        <v>128</v>
      </c>
      <c r="E39" s="8" t="s">
        <v>128</v>
      </c>
      <c r="F39" s="8" t="s">
        <v>128</v>
      </c>
      <c r="G39" s="8" t="s">
        <v>128</v>
      </c>
      <c r="H39" s="8" t="s">
        <v>128</v>
      </c>
      <c r="I39" s="8" t="s">
        <v>128</v>
      </c>
      <c r="J39" s="4">
        <v>1</v>
      </c>
      <c r="O39" s="3" t="s">
        <v>983</v>
      </c>
      <c r="P39" s="8" t="s">
        <v>128</v>
      </c>
      <c r="Q39" s="8" t="s">
        <v>128</v>
      </c>
      <c r="R39" s="8" t="s">
        <v>128</v>
      </c>
      <c r="S39" s="8" t="s">
        <v>128</v>
      </c>
      <c r="T39" s="8" t="s">
        <v>128</v>
      </c>
      <c r="U39" s="8" t="s">
        <v>128</v>
      </c>
      <c r="V39" s="8" t="s">
        <v>514</v>
      </c>
      <c r="Y39" s="2" t="s">
        <v>68</v>
      </c>
    </row>
    <row r="40" spans="2:32" x14ac:dyDescent="0.25">
      <c r="B40" s="3" t="s">
        <v>955</v>
      </c>
      <c r="C40" s="3" t="s">
        <v>123</v>
      </c>
      <c r="D40" s="4">
        <v>3</v>
      </c>
      <c r="E40" s="8" t="s">
        <v>128</v>
      </c>
      <c r="F40" s="8" t="s">
        <v>128</v>
      </c>
      <c r="G40" s="8" t="s">
        <v>128</v>
      </c>
      <c r="H40" s="8" t="s">
        <v>128</v>
      </c>
      <c r="I40" s="8" t="s">
        <v>128</v>
      </c>
      <c r="J40" s="4">
        <v>3</v>
      </c>
      <c r="N40" s="3" t="s">
        <v>992</v>
      </c>
      <c r="O40" s="3" t="s">
        <v>123</v>
      </c>
      <c r="P40" s="8" t="s">
        <v>128</v>
      </c>
      <c r="Q40" s="8" t="s">
        <v>514</v>
      </c>
      <c r="R40" s="8" t="s">
        <v>514</v>
      </c>
      <c r="S40" s="8" t="s">
        <v>514</v>
      </c>
      <c r="T40" s="8" t="s">
        <v>514</v>
      </c>
      <c r="U40" s="8" t="s">
        <v>514</v>
      </c>
      <c r="V40" s="8" t="s">
        <v>514</v>
      </c>
      <c r="Y40" s="2" t="s">
        <v>1015</v>
      </c>
    </row>
    <row r="41" spans="2:32" x14ac:dyDescent="0.25">
      <c r="C41" s="3" t="s">
        <v>944</v>
      </c>
      <c r="D41" s="4">
        <v>1</v>
      </c>
      <c r="E41" s="8" t="s">
        <v>128</v>
      </c>
      <c r="F41" s="8" t="s">
        <v>128</v>
      </c>
      <c r="G41" s="8" t="s">
        <v>128</v>
      </c>
      <c r="H41" s="8" t="s">
        <v>128</v>
      </c>
      <c r="I41" s="8" t="s">
        <v>128</v>
      </c>
      <c r="J41" s="4">
        <v>0</v>
      </c>
      <c r="O41" s="3" t="s">
        <v>982</v>
      </c>
      <c r="P41" s="8" t="s">
        <v>128</v>
      </c>
      <c r="Q41" s="8" t="s">
        <v>128</v>
      </c>
      <c r="R41" s="8" t="s">
        <v>128</v>
      </c>
      <c r="S41" s="8" t="s">
        <v>128</v>
      </c>
      <c r="T41" s="8" t="s">
        <v>128</v>
      </c>
      <c r="U41" s="8" t="s">
        <v>128</v>
      </c>
      <c r="V41" s="8" t="s">
        <v>128</v>
      </c>
    </row>
    <row r="42" spans="2:32" x14ac:dyDescent="0.25">
      <c r="C42" s="3" t="s">
        <v>945</v>
      </c>
      <c r="D42" s="4">
        <v>4</v>
      </c>
      <c r="E42" s="8" t="s">
        <v>128</v>
      </c>
      <c r="F42" s="8" t="s">
        <v>128</v>
      </c>
      <c r="G42" s="8" t="s">
        <v>128</v>
      </c>
      <c r="H42" s="8" t="s">
        <v>128</v>
      </c>
      <c r="I42" s="8" t="s">
        <v>128</v>
      </c>
      <c r="J42" s="4">
        <v>1</v>
      </c>
      <c r="O42" s="3" t="s">
        <v>945</v>
      </c>
      <c r="P42" s="8" t="s">
        <v>128</v>
      </c>
      <c r="Q42" s="8" t="s">
        <v>514</v>
      </c>
      <c r="R42" s="8" t="s">
        <v>514</v>
      </c>
      <c r="S42" s="8" t="s">
        <v>514</v>
      </c>
      <c r="T42" s="8" t="s">
        <v>514</v>
      </c>
      <c r="U42" s="8" t="s">
        <v>514</v>
      </c>
      <c r="V42" s="8" t="s">
        <v>514</v>
      </c>
    </row>
    <row r="43" spans="2:32" x14ac:dyDescent="0.25">
      <c r="C43" s="3" t="s">
        <v>946</v>
      </c>
      <c r="D43" s="8" t="s">
        <v>128</v>
      </c>
      <c r="E43" s="8" t="s">
        <v>128</v>
      </c>
      <c r="F43" s="8" t="s">
        <v>128</v>
      </c>
      <c r="G43" s="8" t="s">
        <v>128</v>
      </c>
      <c r="H43" s="8" t="s">
        <v>128</v>
      </c>
      <c r="I43" s="8" t="s">
        <v>128</v>
      </c>
      <c r="J43" s="8" t="s">
        <v>128</v>
      </c>
      <c r="O43" s="3" t="s">
        <v>983</v>
      </c>
      <c r="P43" s="8" t="s">
        <v>128</v>
      </c>
      <c r="Q43" s="8" t="s">
        <v>514</v>
      </c>
      <c r="R43" s="8" t="s">
        <v>514</v>
      </c>
      <c r="S43" s="8" t="s">
        <v>514</v>
      </c>
      <c r="T43" s="8" t="s">
        <v>514</v>
      </c>
      <c r="U43" s="8" t="s">
        <v>514</v>
      </c>
      <c r="V43" s="8" t="s">
        <v>514</v>
      </c>
    </row>
    <row r="44" spans="2:32" x14ac:dyDescent="0.25">
      <c r="B44" s="3" t="s">
        <v>956</v>
      </c>
      <c r="C44" s="3" t="s">
        <v>123</v>
      </c>
      <c r="D44" s="4">
        <v>4</v>
      </c>
      <c r="E44" s="4">
        <v>3</v>
      </c>
      <c r="F44" s="8" t="s">
        <v>128</v>
      </c>
      <c r="G44" s="8" t="s">
        <v>128</v>
      </c>
      <c r="H44" s="4">
        <v>4</v>
      </c>
      <c r="I44" s="8" t="s">
        <v>128</v>
      </c>
      <c r="J44" s="4">
        <v>3</v>
      </c>
      <c r="N44" s="3" t="s">
        <v>993</v>
      </c>
      <c r="O44" s="3" t="s">
        <v>123</v>
      </c>
      <c r="P44" s="8" t="s">
        <v>128</v>
      </c>
      <c r="Q44" s="8" t="s">
        <v>128</v>
      </c>
      <c r="R44" s="8" t="s">
        <v>128</v>
      </c>
      <c r="S44" s="8" t="s">
        <v>128</v>
      </c>
      <c r="T44" s="8" t="s">
        <v>128</v>
      </c>
      <c r="U44" s="4">
        <v>3</v>
      </c>
      <c r="V44" s="8" t="s">
        <v>514</v>
      </c>
    </row>
    <row r="45" spans="2:32" x14ac:dyDescent="0.25">
      <c r="C45" s="3" t="s">
        <v>944</v>
      </c>
      <c r="D45" s="4">
        <v>2</v>
      </c>
      <c r="E45" s="4">
        <v>2</v>
      </c>
      <c r="F45" s="8" t="s">
        <v>128</v>
      </c>
      <c r="G45" s="8" t="s">
        <v>128</v>
      </c>
      <c r="H45" s="4">
        <v>1</v>
      </c>
      <c r="I45" s="8" t="s">
        <v>128</v>
      </c>
      <c r="J45" s="4">
        <v>1</v>
      </c>
      <c r="O45" s="3" t="s">
        <v>982</v>
      </c>
      <c r="P45" s="8" t="s">
        <v>128</v>
      </c>
      <c r="Q45" s="8" t="s">
        <v>128</v>
      </c>
      <c r="R45" s="8" t="s">
        <v>128</v>
      </c>
      <c r="S45" s="8" t="s">
        <v>128</v>
      </c>
      <c r="T45" s="8" t="s">
        <v>128</v>
      </c>
      <c r="U45" s="8" t="s">
        <v>128</v>
      </c>
      <c r="V45" s="8" t="s">
        <v>128</v>
      </c>
      <c r="AF45" s="2" t="s">
        <v>68</v>
      </c>
    </row>
    <row r="46" spans="2:32" x14ac:dyDescent="0.25">
      <c r="C46" s="3" t="s">
        <v>945</v>
      </c>
      <c r="D46" s="4">
        <v>16</v>
      </c>
      <c r="E46" s="8" t="s">
        <v>128</v>
      </c>
      <c r="F46" s="8" t="s">
        <v>128</v>
      </c>
      <c r="G46" s="8" t="s">
        <v>128</v>
      </c>
      <c r="H46" s="4">
        <v>8</v>
      </c>
      <c r="I46" s="8" t="s">
        <v>128</v>
      </c>
      <c r="J46" s="4">
        <v>5</v>
      </c>
      <c r="O46" s="3" t="s">
        <v>945</v>
      </c>
      <c r="P46" s="8" t="s">
        <v>128</v>
      </c>
      <c r="Q46" s="8" t="s">
        <v>128</v>
      </c>
      <c r="R46" s="8" t="s">
        <v>128</v>
      </c>
      <c r="S46" s="8" t="s">
        <v>128</v>
      </c>
      <c r="T46" s="8" t="s">
        <v>128</v>
      </c>
      <c r="U46" s="4">
        <v>0</v>
      </c>
      <c r="V46" s="8" t="s">
        <v>514</v>
      </c>
      <c r="AF46" s="2" t="s">
        <v>1008</v>
      </c>
    </row>
    <row r="47" spans="2:32" x14ac:dyDescent="0.25">
      <c r="C47" s="3" t="s">
        <v>946</v>
      </c>
      <c r="D47" s="8" t="s">
        <v>128</v>
      </c>
      <c r="E47" s="8" t="s">
        <v>128</v>
      </c>
      <c r="F47" s="8" t="s">
        <v>128</v>
      </c>
      <c r="G47" s="8" t="s">
        <v>128</v>
      </c>
      <c r="H47" s="8" t="s">
        <v>128</v>
      </c>
      <c r="I47" s="8" t="s">
        <v>128</v>
      </c>
      <c r="J47" s="8" t="s">
        <v>128</v>
      </c>
      <c r="O47" s="3" t="s">
        <v>983</v>
      </c>
      <c r="P47" s="8" t="s">
        <v>128</v>
      </c>
      <c r="Q47" s="8" t="s">
        <v>128</v>
      </c>
      <c r="R47" s="8" t="s">
        <v>128</v>
      </c>
      <c r="S47" s="8" t="s">
        <v>128</v>
      </c>
      <c r="T47" s="8" t="s">
        <v>128</v>
      </c>
      <c r="U47" s="4">
        <v>25</v>
      </c>
      <c r="V47" s="8" t="s">
        <v>514</v>
      </c>
    </row>
    <row r="48" spans="2:32" x14ac:dyDescent="0.25">
      <c r="B48" s="3" t="s">
        <v>957</v>
      </c>
      <c r="C48" s="3" t="s">
        <v>123</v>
      </c>
      <c r="D48" s="8" t="s">
        <v>128</v>
      </c>
      <c r="E48" s="8" t="s">
        <v>128</v>
      </c>
      <c r="F48" s="8" t="s">
        <v>128</v>
      </c>
      <c r="G48" s="8" t="s">
        <v>128</v>
      </c>
      <c r="H48" s="8" t="s">
        <v>128</v>
      </c>
      <c r="I48" s="4">
        <v>4</v>
      </c>
      <c r="J48" s="8" t="s">
        <v>128</v>
      </c>
      <c r="N48" s="3" t="s">
        <v>994</v>
      </c>
      <c r="O48" s="3" t="s">
        <v>123</v>
      </c>
      <c r="P48" s="8" t="s">
        <v>128</v>
      </c>
      <c r="Q48" s="8" t="s">
        <v>128</v>
      </c>
      <c r="R48" s="8" t="s">
        <v>128</v>
      </c>
      <c r="S48" s="8" t="s">
        <v>128</v>
      </c>
      <c r="T48" s="8" t="s">
        <v>128</v>
      </c>
      <c r="U48" s="8" t="s">
        <v>128</v>
      </c>
      <c r="V48" s="8" t="s">
        <v>514</v>
      </c>
    </row>
    <row r="49" spans="2:22" x14ac:dyDescent="0.25">
      <c r="C49" s="3" t="s">
        <v>944</v>
      </c>
      <c r="D49" s="8" t="s">
        <v>128</v>
      </c>
      <c r="E49" s="8" t="s">
        <v>128</v>
      </c>
      <c r="F49" s="8" t="s">
        <v>128</v>
      </c>
      <c r="G49" s="8" t="s">
        <v>128</v>
      </c>
      <c r="H49" s="8" t="s">
        <v>128</v>
      </c>
      <c r="I49" s="4">
        <v>0</v>
      </c>
      <c r="J49" s="8" t="s">
        <v>128</v>
      </c>
      <c r="O49" s="3" t="s">
        <v>982</v>
      </c>
      <c r="P49" s="8" t="s">
        <v>128</v>
      </c>
      <c r="Q49" s="8" t="s">
        <v>128</v>
      </c>
      <c r="R49" s="8" t="s">
        <v>128</v>
      </c>
      <c r="S49" s="8" t="s">
        <v>128</v>
      </c>
      <c r="T49" s="8" t="s">
        <v>128</v>
      </c>
      <c r="U49" s="8" t="s">
        <v>128</v>
      </c>
      <c r="V49" s="8" t="s">
        <v>128</v>
      </c>
    </row>
    <row r="50" spans="2:22" x14ac:dyDescent="0.25">
      <c r="C50" s="3" t="s">
        <v>945</v>
      </c>
      <c r="D50" s="8" t="s">
        <v>128</v>
      </c>
      <c r="E50" s="8" t="s">
        <v>128</v>
      </c>
      <c r="F50" s="8" t="s">
        <v>128</v>
      </c>
      <c r="G50" s="8" t="s">
        <v>128</v>
      </c>
      <c r="H50" s="8" t="s">
        <v>128</v>
      </c>
      <c r="I50" s="4">
        <v>1</v>
      </c>
      <c r="J50" s="8" t="s">
        <v>128</v>
      </c>
      <c r="O50" s="3" t="s">
        <v>945</v>
      </c>
      <c r="P50" s="8" t="s">
        <v>128</v>
      </c>
      <c r="Q50" s="8" t="s">
        <v>128</v>
      </c>
      <c r="R50" s="8" t="s">
        <v>128</v>
      </c>
      <c r="S50" s="8" t="s">
        <v>128</v>
      </c>
      <c r="T50" s="8" t="s">
        <v>128</v>
      </c>
      <c r="U50" s="8" t="s">
        <v>128</v>
      </c>
      <c r="V50" s="8" t="s">
        <v>514</v>
      </c>
    </row>
    <row r="51" spans="2:22" x14ac:dyDescent="0.25">
      <c r="C51" s="3" t="s">
        <v>946</v>
      </c>
      <c r="D51" s="8" t="s">
        <v>128</v>
      </c>
      <c r="E51" s="8" t="s">
        <v>128</v>
      </c>
      <c r="F51" s="8" t="s">
        <v>128</v>
      </c>
      <c r="G51" s="8" t="s">
        <v>128</v>
      </c>
      <c r="H51" s="8" t="s">
        <v>128</v>
      </c>
      <c r="I51" s="8" t="s">
        <v>128</v>
      </c>
      <c r="J51" s="8" t="s">
        <v>128</v>
      </c>
      <c r="O51" s="3" t="s">
        <v>983</v>
      </c>
      <c r="P51" s="8" t="s">
        <v>128</v>
      </c>
      <c r="Q51" s="8" t="s">
        <v>128</v>
      </c>
      <c r="R51" s="8" t="s">
        <v>128</v>
      </c>
      <c r="S51" s="8" t="s">
        <v>128</v>
      </c>
      <c r="T51" s="8" t="s">
        <v>128</v>
      </c>
      <c r="U51" s="8" t="s">
        <v>128</v>
      </c>
      <c r="V51" s="8" t="s">
        <v>514</v>
      </c>
    </row>
    <row r="52" spans="2:22" x14ac:dyDescent="0.25">
      <c r="B52" s="3" t="s">
        <v>958</v>
      </c>
      <c r="C52" s="3" t="s">
        <v>123</v>
      </c>
      <c r="D52" s="4">
        <v>5</v>
      </c>
      <c r="E52" s="4">
        <v>4</v>
      </c>
      <c r="F52" s="4">
        <v>5</v>
      </c>
      <c r="G52" s="4">
        <v>4</v>
      </c>
      <c r="H52" s="4">
        <v>3</v>
      </c>
      <c r="I52" s="4">
        <v>4</v>
      </c>
      <c r="J52" s="4">
        <v>5</v>
      </c>
      <c r="N52" s="3" t="s">
        <v>995</v>
      </c>
      <c r="O52" s="3" t="s">
        <v>123</v>
      </c>
      <c r="P52" s="8" t="s">
        <v>128</v>
      </c>
      <c r="Q52" s="8" t="s">
        <v>128</v>
      </c>
      <c r="R52" s="8" t="s">
        <v>128</v>
      </c>
      <c r="S52" s="8" t="s">
        <v>128</v>
      </c>
      <c r="T52" s="8" t="s">
        <v>128</v>
      </c>
      <c r="U52" s="8" t="s">
        <v>128</v>
      </c>
      <c r="V52" s="4">
        <v>6</v>
      </c>
    </row>
    <row r="53" spans="2:22" x14ac:dyDescent="0.25">
      <c r="C53" s="3" t="s">
        <v>944</v>
      </c>
      <c r="D53" s="4">
        <v>6</v>
      </c>
      <c r="E53" s="4">
        <v>2</v>
      </c>
      <c r="F53" s="4">
        <v>2</v>
      </c>
      <c r="G53" s="4">
        <v>1</v>
      </c>
      <c r="H53" s="4">
        <v>1</v>
      </c>
      <c r="I53" s="4">
        <v>0</v>
      </c>
      <c r="J53" s="4">
        <v>1</v>
      </c>
      <c r="O53" s="3" t="s">
        <v>982</v>
      </c>
      <c r="P53" s="8" t="s">
        <v>128</v>
      </c>
      <c r="Q53" s="8" t="s">
        <v>128</v>
      </c>
      <c r="R53" s="8" t="s">
        <v>128</v>
      </c>
      <c r="S53" s="8" t="s">
        <v>128</v>
      </c>
      <c r="T53" s="8" t="s">
        <v>128</v>
      </c>
      <c r="U53" s="8" t="s">
        <v>128</v>
      </c>
      <c r="V53" s="8" t="s">
        <v>128</v>
      </c>
    </row>
    <row r="54" spans="2:22" x14ac:dyDescent="0.25">
      <c r="C54" s="3" t="s">
        <v>945</v>
      </c>
      <c r="D54" s="4">
        <v>229</v>
      </c>
      <c r="E54" s="8" t="s">
        <v>128</v>
      </c>
      <c r="F54" s="4">
        <v>42</v>
      </c>
      <c r="G54" s="4">
        <v>9</v>
      </c>
      <c r="H54" s="4">
        <v>9</v>
      </c>
      <c r="I54" s="4">
        <v>6</v>
      </c>
      <c r="J54" s="4">
        <v>11</v>
      </c>
      <c r="O54" s="3" t="s">
        <v>945</v>
      </c>
      <c r="P54" s="8" t="s">
        <v>128</v>
      </c>
      <c r="Q54" s="8" t="s">
        <v>128</v>
      </c>
      <c r="R54" s="8" t="s">
        <v>128</v>
      </c>
      <c r="S54" s="8" t="s">
        <v>128</v>
      </c>
      <c r="T54" s="8" t="s">
        <v>128</v>
      </c>
      <c r="U54" s="8" t="s">
        <v>128</v>
      </c>
      <c r="V54" s="4">
        <v>6</v>
      </c>
    </row>
    <row r="55" spans="2:22" x14ac:dyDescent="0.25">
      <c r="C55" s="3" t="s">
        <v>946</v>
      </c>
      <c r="D55" s="8" t="s">
        <v>128</v>
      </c>
      <c r="E55" s="8" t="s">
        <v>128</v>
      </c>
      <c r="F55" s="8" t="s">
        <v>128</v>
      </c>
      <c r="G55" s="8" t="s">
        <v>128</v>
      </c>
      <c r="H55" s="8" t="s">
        <v>128</v>
      </c>
      <c r="I55" s="8" t="s">
        <v>128</v>
      </c>
      <c r="J55" s="8" t="s">
        <v>128</v>
      </c>
      <c r="O55" s="3" t="s">
        <v>983</v>
      </c>
      <c r="P55" s="8" t="s">
        <v>128</v>
      </c>
      <c r="Q55" s="8" t="s">
        <v>128</v>
      </c>
      <c r="R55" s="8" t="s">
        <v>128</v>
      </c>
      <c r="S55" s="8" t="s">
        <v>128</v>
      </c>
      <c r="T55" s="8" t="s">
        <v>128</v>
      </c>
      <c r="U55" s="8" t="s">
        <v>128</v>
      </c>
      <c r="V55" s="4">
        <v>561</v>
      </c>
    </row>
    <row r="56" spans="2:22" x14ac:dyDescent="0.25">
      <c r="B56" s="3" t="s">
        <v>959</v>
      </c>
      <c r="C56" s="3" t="s">
        <v>123</v>
      </c>
      <c r="D56" s="8" t="s">
        <v>128</v>
      </c>
      <c r="E56" s="8" t="s">
        <v>128</v>
      </c>
      <c r="F56" s="8" t="s">
        <v>128</v>
      </c>
      <c r="G56" s="8" t="s">
        <v>128</v>
      </c>
      <c r="H56" s="8" t="s">
        <v>128</v>
      </c>
      <c r="I56" s="8" t="s">
        <v>128</v>
      </c>
      <c r="J56" s="8" t="s">
        <v>128</v>
      </c>
      <c r="N56" s="3" t="s">
        <v>996</v>
      </c>
      <c r="O56" s="3" t="s">
        <v>123</v>
      </c>
      <c r="P56" s="8" t="s">
        <v>128</v>
      </c>
      <c r="Q56" s="8" t="s">
        <v>128</v>
      </c>
      <c r="R56" s="8" t="s">
        <v>128</v>
      </c>
      <c r="S56" s="8" t="s">
        <v>128</v>
      </c>
      <c r="T56" s="8" t="s">
        <v>128</v>
      </c>
      <c r="U56" s="8" t="s">
        <v>128</v>
      </c>
      <c r="V56" s="8" t="s">
        <v>514</v>
      </c>
    </row>
    <row r="57" spans="2:22" x14ac:dyDescent="0.25">
      <c r="C57" s="3" t="s">
        <v>944</v>
      </c>
      <c r="D57" s="8" t="s">
        <v>128</v>
      </c>
      <c r="E57" s="8" t="s">
        <v>128</v>
      </c>
      <c r="F57" s="8" t="s">
        <v>128</v>
      </c>
      <c r="G57" s="8" t="s">
        <v>128</v>
      </c>
      <c r="H57" s="8" t="s">
        <v>128</v>
      </c>
      <c r="I57" s="8" t="s">
        <v>128</v>
      </c>
      <c r="J57" s="8" t="s">
        <v>128</v>
      </c>
      <c r="O57" s="3" t="s">
        <v>982</v>
      </c>
      <c r="P57" s="8" t="s">
        <v>128</v>
      </c>
      <c r="Q57" s="8" t="s">
        <v>128</v>
      </c>
      <c r="R57" s="8" t="s">
        <v>128</v>
      </c>
      <c r="S57" s="8" t="s">
        <v>128</v>
      </c>
      <c r="T57" s="8" t="s">
        <v>128</v>
      </c>
      <c r="U57" s="8" t="s">
        <v>128</v>
      </c>
      <c r="V57" s="8" t="s">
        <v>128</v>
      </c>
    </row>
    <row r="58" spans="2:22" x14ac:dyDescent="0.25">
      <c r="C58" s="3" t="s">
        <v>945</v>
      </c>
      <c r="D58" s="8" t="s">
        <v>128</v>
      </c>
      <c r="E58" s="8" t="s">
        <v>128</v>
      </c>
      <c r="F58" s="8" t="s">
        <v>128</v>
      </c>
      <c r="G58" s="8" t="s">
        <v>128</v>
      </c>
      <c r="H58" s="8" t="s">
        <v>128</v>
      </c>
      <c r="I58" s="8" t="s">
        <v>128</v>
      </c>
      <c r="J58" s="8" t="s">
        <v>128</v>
      </c>
      <c r="O58" s="3" t="s">
        <v>945</v>
      </c>
      <c r="P58" s="8" t="s">
        <v>128</v>
      </c>
      <c r="Q58" s="8" t="s">
        <v>128</v>
      </c>
      <c r="R58" s="8" t="s">
        <v>128</v>
      </c>
      <c r="S58" s="8" t="s">
        <v>128</v>
      </c>
      <c r="T58" s="8" t="s">
        <v>128</v>
      </c>
      <c r="U58" s="8" t="s">
        <v>128</v>
      </c>
      <c r="V58" s="8" t="s">
        <v>514</v>
      </c>
    </row>
    <row r="59" spans="2:22" x14ac:dyDescent="0.25">
      <c r="C59" s="3" t="s">
        <v>946</v>
      </c>
      <c r="D59" s="8" t="s">
        <v>128</v>
      </c>
      <c r="E59" s="8" t="s">
        <v>128</v>
      </c>
      <c r="F59" s="8" t="s">
        <v>128</v>
      </c>
      <c r="G59" s="8" t="s">
        <v>128</v>
      </c>
      <c r="H59" s="8" t="s">
        <v>128</v>
      </c>
      <c r="I59" s="8" t="s">
        <v>128</v>
      </c>
      <c r="J59" s="8" t="s">
        <v>128</v>
      </c>
      <c r="O59" s="3" t="s">
        <v>983</v>
      </c>
      <c r="P59" s="8" t="s">
        <v>128</v>
      </c>
      <c r="Q59" s="8" t="s">
        <v>128</v>
      </c>
      <c r="R59" s="8" t="s">
        <v>128</v>
      </c>
      <c r="S59" s="8" t="s">
        <v>128</v>
      </c>
      <c r="T59" s="8" t="s">
        <v>128</v>
      </c>
      <c r="U59" s="8" t="s">
        <v>128</v>
      </c>
      <c r="V59" s="8" t="s">
        <v>514</v>
      </c>
    </row>
    <row r="60" spans="2:22" x14ac:dyDescent="0.25">
      <c r="B60" s="3" t="s">
        <v>960</v>
      </c>
      <c r="C60" s="3" t="s">
        <v>123</v>
      </c>
      <c r="D60" s="4">
        <v>6</v>
      </c>
      <c r="E60" s="4">
        <v>6</v>
      </c>
      <c r="F60" s="4">
        <v>4</v>
      </c>
      <c r="G60" s="4">
        <v>4</v>
      </c>
      <c r="H60" s="4">
        <v>5</v>
      </c>
      <c r="I60" s="4">
        <v>7</v>
      </c>
      <c r="J60" s="4">
        <v>8</v>
      </c>
      <c r="N60" s="3" t="s">
        <v>997</v>
      </c>
      <c r="O60" s="3" t="s">
        <v>123</v>
      </c>
      <c r="P60" s="8" t="s">
        <v>128</v>
      </c>
      <c r="Q60" s="8" t="s">
        <v>128</v>
      </c>
      <c r="R60" s="8" t="s">
        <v>128</v>
      </c>
      <c r="S60" s="8" t="s">
        <v>128</v>
      </c>
      <c r="T60" s="8" t="s">
        <v>128</v>
      </c>
      <c r="U60" s="8" t="s">
        <v>128</v>
      </c>
      <c r="V60" s="4">
        <v>11</v>
      </c>
    </row>
    <row r="61" spans="2:22" x14ac:dyDescent="0.25">
      <c r="C61" s="3" t="s">
        <v>944</v>
      </c>
      <c r="D61" s="4">
        <v>1</v>
      </c>
      <c r="E61" s="4">
        <v>2</v>
      </c>
      <c r="F61" s="4">
        <v>1</v>
      </c>
      <c r="G61" s="4">
        <v>0</v>
      </c>
      <c r="H61" s="4">
        <v>1</v>
      </c>
      <c r="I61" s="4">
        <v>1</v>
      </c>
      <c r="J61" s="4">
        <v>2</v>
      </c>
      <c r="O61" s="3" t="s">
        <v>982</v>
      </c>
      <c r="P61" s="8" t="s">
        <v>128</v>
      </c>
      <c r="Q61" s="8" t="s">
        <v>128</v>
      </c>
      <c r="R61" s="8" t="s">
        <v>128</v>
      </c>
      <c r="S61" s="8" t="s">
        <v>128</v>
      </c>
      <c r="T61" s="8" t="s">
        <v>128</v>
      </c>
      <c r="U61" s="8" t="s">
        <v>128</v>
      </c>
      <c r="V61" s="8" t="s">
        <v>128</v>
      </c>
    </row>
    <row r="62" spans="2:22" x14ac:dyDescent="0.25">
      <c r="C62" s="3" t="s">
        <v>945</v>
      </c>
      <c r="D62" s="4">
        <v>14</v>
      </c>
      <c r="E62" s="4">
        <v>4</v>
      </c>
      <c r="F62" s="4">
        <v>8</v>
      </c>
      <c r="G62" s="4">
        <v>6</v>
      </c>
      <c r="H62" s="4">
        <v>12</v>
      </c>
      <c r="I62" s="4">
        <v>12</v>
      </c>
      <c r="J62" s="4">
        <v>17</v>
      </c>
      <c r="O62" s="3" t="s">
        <v>945</v>
      </c>
      <c r="P62" s="8" t="s">
        <v>128</v>
      </c>
      <c r="Q62" s="8" t="s">
        <v>128</v>
      </c>
      <c r="R62" s="8" t="s">
        <v>128</v>
      </c>
      <c r="S62" s="8" t="s">
        <v>128</v>
      </c>
      <c r="T62" s="8" t="s">
        <v>128</v>
      </c>
      <c r="U62" s="8" t="s">
        <v>128</v>
      </c>
      <c r="V62" s="4">
        <v>50</v>
      </c>
    </row>
    <row r="63" spans="2:22" x14ac:dyDescent="0.25">
      <c r="C63" s="3" t="s">
        <v>946</v>
      </c>
      <c r="D63" s="8" t="s">
        <v>128</v>
      </c>
      <c r="E63" s="8" t="s">
        <v>128</v>
      </c>
      <c r="F63" s="8" t="s">
        <v>128</v>
      </c>
      <c r="G63" s="8" t="s">
        <v>128</v>
      </c>
      <c r="H63" s="8" t="s">
        <v>128</v>
      </c>
      <c r="I63" s="8" t="s">
        <v>128</v>
      </c>
      <c r="J63" s="8" t="s">
        <v>128</v>
      </c>
      <c r="O63" s="3" t="s">
        <v>983</v>
      </c>
      <c r="P63" s="8" t="s">
        <v>128</v>
      </c>
      <c r="Q63" s="8" t="s">
        <v>128</v>
      </c>
      <c r="R63" s="8" t="s">
        <v>128</v>
      </c>
      <c r="S63" s="8" t="s">
        <v>128</v>
      </c>
      <c r="T63" s="8" t="s">
        <v>128</v>
      </c>
      <c r="U63" s="8" t="s">
        <v>128</v>
      </c>
      <c r="V63" s="4">
        <v>2616</v>
      </c>
    </row>
    <row r="64" spans="2:22" x14ac:dyDescent="0.25">
      <c r="B64" s="3" t="s">
        <v>961</v>
      </c>
      <c r="C64" s="3" t="s">
        <v>123</v>
      </c>
      <c r="D64" s="4">
        <v>10</v>
      </c>
      <c r="E64" s="4">
        <v>12</v>
      </c>
      <c r="F64" s="4">
        <v>10</v>
      </c>
      <c r="G64" s="4">
        <v>10</v>
      </c>
      <c r="H64" s="4">
        <v>7</v>
      </c>
      <c r="I64" s="4">
        <v>14</v>
      </c>
      <c r="J64" s="4">
        <v>12</v>
      </c>
      <c r="N64" s="3" t="s">
        <v>998</v>
      </c>
      <c r="O64" s="3" t="s">
        <v>123</v>
      </c>
      <c r="P64" s="4">
        <v>13</v>
      </c>
      <c r="Q64" s="4">
        <v>9</v>
      </c>
      <c r="R64" s="4">
        <v>10</v>
      </c>
      <c r="S64" s="4">
        <v>9</v>
      </c>
      <c r="T64" s="4">
        <v>7</v>
      </c>
      <c r="U64" s="4">
        <v>13</v>
      </c>
      <c r="V64" s="4">
        <v>11</v>
      </c>
    </row>
    <row r="65" spans="2:22" x14ac:dyDescent="0.25">
      <c r="C65" s="3" t="s">
        <v>944</v>
      </c>
      <c r="D65" s="4">
        <v>8</v>
      </c>
      <c r="E65" s="4">
        <v>13</v>
      </c>
      <c r="F65" s="4">
        <v>8</v>
      </c>
      <c r="G65" s="4">
        <v>10</v>
      </c>
      <c r="H65" s="4">
        <v>10</v>
      </c>
      <c r="I65" s="4">
        <v>15</v>
      </c>
      <c r="J65" s="4">
        <v>13</v>
      </c>
      <c r="O65" s="3" t="s">
        <v>982</v>
      </c>
      <c r="P65" s="8" t="s">
        <v>128</v>
      </c>
      <c r="Q65" s="8" t="s">
        <v>128</v>
      </c>
      <c r="R65" s="8" t="s">
        <v>128</v>
      </c>
      <c r="S65" s="8" t="s">
        <v>128</v>
      </c>
      <c r="T65" s="8" t="s">
        <v>128</v>
      </c>
      <c r="U65" s="8" t="s">
        <v>128</v>
      </c>
      <c r="V65" s="8" t="s">
        <v>128</v>
      </c>
    </row>
    <row r="66" spans="2:22" x14ac:dyDescent="0.25">
      <c r="C66" s="3" t="s">
        <v>945</v>
      </c>
      <c r="D66" s="4">
        <v>347</v>
      </c>
      <c r="E66" s="4">
        <v>251</v>
      </c>
      <c r="F66" s="4">
        <v>290</v>
      </c>
      <c r="G66" s="4">
        <v>364</v>
      </c>
      <c r="H66" s="4">
        <v>351</v>
      </c>
      <c r="I66" s="4">
        <v>364</v>
      </c>
      <c r="J66" s="4">
        <v>408</v>
      </c>
      <c r="O66" s="3" t="s">
        <v>945</v>
      </c>
      <c r="P66" s="4">
        <v>79</v>
      </c>
      <c r="Q66" s="4">
        <v>66</v>
      </c>
      <c r="R66" s="4">
        <v>66</v>
      </c>
      <c r="S66" s="4">
        <v>71</v>
      </c>
      <c r="T66" s="4">
        <v>32</v>
      </c>
      <c r="U66" s="4">
        <v>42</v>
      </c>
      <c r="V66" s="4">
        <v>56</v>
      </c>
    </row>
    <row r="67" spans="2:22" x14ac:dyDescent="0.25">
      <c r="C67" s="3" t="s">
        <v>946</v>
      </c>
      <c r="D67" s="8" t="s">
        <v>128</v>
      </c>
      <c r="E67" s="8" t="s">
        <v>128</v>
      </c>
      <c r="F67" s="8" t="s">
        <v>128</v>
      </c>
      <c r="G67" s="8" t="s">
        <v>128</v>
      </c>
      <c r="H67" s="8" t="s">
        <v>128</v>
      </c>
      <c r="I67" s="8" t="s">
        <v>128</v>
      </c>
      <c r="J67" s="8" t="s">
        <v>128</v>
      </c>
      <c r="O67" s="3" t="s">
        <v>983</v>
      </c>
      <c r="P67" s="4">
        <v>4972</v>
      </c>
      <c r="Q67" s="4">
        <v>3586</v>
      </c>
      <c r="R67" s="4">
        <v>3482</v>
      </c>
      <c r="S67" s="4">
        <v>3057</v>
      </c>
      <c r="T67" s="4">
        <v>2442</v>
      </c>
      <c r="U67" s="4">
        <v>3017</v>
      </c>
      <c r="V67" s="4">
        <v>3177</v>
      </c>
    </row>
    <row r="68" spans="2:22" x14ac:dyDescent="0.25">
      <c r="B68" s="3" t="s">
        <v>962</v>
      </c>
      <c r="C68" s="3" t="s">
        <v>123</v>
      </c>
      <c r="D68" s="8" t="s">
        <v>128</v>
      </c>
      <c r="E68" s="8" t="s">
        <v>128</v>
      </c>
      <c r="F68" s="8" t="s">
        <v>128</v>
      </c>
      <c r="G68" s="4">
        <v>5</v>
      </c>
      <c r="H68" s="4">
        <v>5</v>
      </c>
      <c r="I68" s="4">
        <v>4</v>
      </c>
      <c r="J68" s="4">
        <v>5</v>
      </c>
      <c r="N68" s="3" t="s">
        <v>978</v>
      </c>
      <c r="O68" s="3" t="s">
        <v>123</v>
      </c>
      <c r="P68" s="4">
        <v>2</v>
      </c>
      <c r="Q68" s="8" t="s">
        <v>514</v>
      </c>
      <c r="R68" s="8" t="s">
        <v>514</v>
      </c>
      <c r="S68" s="8" t="s">
        <v>128</v>
      </c>
      <c r="T68" s="8" t="s">
        <v>128</v>
      </c>
      <c r="U68" s="8" t="s">
        <v>128</v>
      </c>
      <c r="V68" s="8" t="s">
        <v>128</v>
      </c>
    </row>
    <row r="69" spans="2:22" x14ac:dyDescent="0.25">
      <c r="C69" s="3" t="s">
        <v>944</v>
      </c>
      <c r="D69" s="8" t="s">
        <v>128</v>
      </c>
      <c r="E69" s="8" t="s">
        <v>128</v>
      </c>
      <c r="F69" s="8" t="s">
        <v>128</v>
      </c>
      <c r="G69" s="4">
        <v>1</v>
      </c>
      <c r="H69" s="4">
        <v>2</v>
      </c>
      <c r="I69" s="4">
        <v>1</v>
      </c>
      <c r="J69" s="4">
        <v>1</v>
      </c>
      <c r="O69" s="3" t="s">
        <v>982</v>
      </c>
      <c r="P69" s="8" t="s">
        <v>128</v>
      </c>
      <c r="Q69" s="8" t="s">
        <v>128</v>
      </c>
      <c r="R69" s="8" t="s">
        <v>128</v>
      </c>
      <c r="S69" s="8" t="s">
        <v>128</v>
      </c>
      <c r="T69" s="8" t="s">
        <v>128</v>
      </c>
      <c r="U69" s="8" t="s">
        <v>128</v>
      </c>
      <c r="V69" s="8" t="s">
        <v>128</v>
      </c>
    </row>
    <row r="70" spans="2:22" x14ac:dyDescent="0.25">
      <c r="C70" s="3" t="s">
        <v>945</v>
      </c>
      <c r="D70" s="8" t="s">
        <v>128</v>
      </c>
      <c r="E70" s="8" t="s">
        <v>128</v>
      </c>
      <c r="F70" s="8" t="s">
        <v>128</v>
      </c>
      <c r="G70" s="4">
        <v>8</v>
      </c>
      <c r="H70" s="4">
        <v>25</v>
      </c>
      <c r="I70" s="4">
        <v>22</v>
      </c>
      <c r="J70" s="4">
        <v>13</v>
      </c>
      <c r="O70" s="3" t="s">
        <v>945</v>
      </c>
      <c r="P70" s="8" t="s">
        <v>128</v>
      </c>
      <c r="Q70" s="8" t="s">
        <v>128</v>
      </c>
      <c r="R70" s="8" t="s">
        <v>128</v>
      </c>
      <c r="S70" s="8" t="s">
        <v>128</v>
      </c>
      <c r="T70" s="8" t="s">
        <v>128</v>
      </c>
      <c r="U70" s="8" t="s">
        <v>128</v>
      </c>
      <c r="V70" s="8" t="s">
        <v>128</v>
      </c>
    </row>
    <row r="71" spans="2:22" x14ac:dyDescent="0.25">
      <c r="C71" s="3" t="s">
        <v>946</v>
      </c>
      <c r="D71" s="8" t="s">
        <v>128</v>
      </c>
      <c r="E71" s="8" t="s">
        <v>128</v>
      </c>
      <c r="F71" s="8" t="s">
        <v>128</v>
      </c>
      <c r="G71" s="8" t="s">
        <v>128</v>
      </c>
      <c r="H71" s="8" t="s">
        <v>128</v>
      </c>
      <c r="I71" s="8" t="s">
        <v>128</v>
      </c>
      <c r="J71" s="8" t="s">
        <v>128</v>
      </c>
      <c r="O71" s="3" t="s">
        <v>983</v>
      </c>
      <c r="P71" s="4">
        <v>315</v>
      </c>
      <c r="Q71" s="8" t="s">
        <v>514</v>
      </c>
      <c r="R71" s="8" t="s">
        <v>514</v>
      </c>
      <c r="S71" s="8" t="s">
        <v>128</v>
      </c>
      <c r="T71" s="8" t="s">
        <v>128</v>
      </c>
      <c r="U71" s="8" t="s">
        <v>128</v>
      </c>
      <c r="V71" s="8" t="s">
        <v>128</v>
      </c>
    </row>
    <row r="72" spans="2:22" x14ac:dyDescent="0.25">
      <c r="B72" s="3" t="s">
        <v>963</v>
      </c>
      <c r="C72" s="3" t="s">
        <v>123</v>
      </c>
      <c r="D72" s="8" t="s">
        <v>128</v>
      </c>
      <c r="E72" s="8" t="s">
        <v>128</v>
      </c>
      <c r="F72" s="8" t="s">
        <v>128</v>
      </c>
      <c r="G72" s="8" t="s">
        <v>128</v>
      </c>
      <c r="H72" s="8" t="s">
        <v>128</v>
      </c>
      <c r="I72" s="8" t="s">
        <v>128</v>
      </c>
      <c r="J72" s="4">
        <v>4</v>
      </c>
      <c r="N72" s="3" t="s">
        <v>236</v>
      </c>
      <c r="O72" s="3" t="s">
        <v>123</v>
      </c>
      <c r="P72" s="4">
        <v>15</v>
      </c>
      <c r="Q72" s="4">
        <v>10</v>
      </c>
      <c r="R72" s="4">
        <v>12</v>
      </c>
      <c r="S72" s="4">
        <v>9</v>
      </c>
      <c r="T72" s="4">
        <v>9</v>
      </c>
      <c r="U72" s="4">
        <v>13</v>
      </c>
      <c r="V72" s="4">
        <v>12</v>
      </c>
    </row>
    <row r="73" spans="2:22" x14ac:dyDescent="0.25">
      <c r="C73" s="3" t="s">
        <v>944</v>
      </c>
      <c r="D73" s="8" t="s">
        <v>128</v>
      </c>
      <c r="E73" s="8" t="s">
        <v>128</v>
      </c>
      <c r="F73" s="8" t="s">
        <v>128</v>
      </c>
      <c r="G73" s="8" t="s">
        <v>128</v>
      </c>
      <c r="H73" s="8" t="s">
        <v>128</v>
      </c>
      <c r="I73" s="8" t="s">
        <v>128</v>
      </c>
      <c r="J73" s="4">
        <v>0</v>
      </c>
      <c r="O73" s="3" t="s">
        <v>982</v>
      </c>
      <c r="P73" s="8" t="s">
        <v>128</v>
      </c>
      <c r="Q73" s="8" t="s">
        <v>128</v>
      </c>
      <c r="R73" s="8" t="s">
        <v>128</v>
      </c>
      <c r="S73" s="8" t="s">
        <v>128</v>
      </c>
      <c r="T73" s="8" t="s">
        <v>128</v>
      </c>
      <c r="U73" s="8" t="s">
        <v>128</v>
      </c>
      <c r="V73" s="8" t="s">
        <v>128</v>
      </c>
    </row>
    <row r="74" spans="2:22" x14ac:dyDescent="0.25">
      <c r="C74" s="3" t="s">
        <v>945</v>
      </c>
      <c r="D74" s="8" t="s">
        <v>128</v>
      </c>
      <c r="E74" s="8" t="s">
        <v>128</v>
      </c>
      <c r="F74" s="8" t="s">
        <v>128</v>
      </c>
      <c r="G74" s="8" t="s">
        <v>128</v>
      </c>
      <c r="H74" s="8" t="s">
        <v>128</v>
      </c>
      <c r="I74" s="8" t="s">
        <v>128</v>
      </c>
      <c r="J74" s="4">
        <v>0</v>
      </c>
      <c r="O74" s="3" t="s">
        <v>945</v>
      </c>
      <c r="P74" s="8" t="s">
        <v>128</v>
      </c>
      <c r="Q74" s="8" t="s">
        <v>128</v>
      </c>
      <c r="R74" s="8" t="s">
        <v>128</v>
      </c>
      <c r="S74" s="8" t="s">
        <v>128</v>
      </c>
      <c r="T74" s="8" t="s">
        <v>128</v>
      </c>
      <c r="U74" s="8" t="s">
        <v>128</v>
      </c>
      <c r="V74" s="8" t="s">
        <v>128</v>
      </c>
    </row>
    <row r="75" spans="2:22" x14ac:dyDescent="0.25">
      <c r="C75" s="3" t="s">
        <v>946</v>
      </c>
      <c r="D75" s="8" t="s">
        <v>128</v>
      </c>
      <c r="E75" s="8" t="s">
        <v>128</v>
      </c>
      <c r="F75" s="8" t="s">
        <v>128</v>
      </c>
      <c r="G75" s="8" t="s">
        <v>128</v>
      </c>
      <c r="H75" s="8" t="s">
        <v>128</v>
      </c>
      <c r="I75" s="8" t="s">
        <v>128</v>
      </c>
      <c r="J75" s="8" t="s">
        <v>128</v>
      </c>
      <c r="O75" s="3" t="s">
        <v>983</v>
      </c>
      <c r="P75" s="4">
        <v>10491</v>
      </c>
      <c r="Q75" s="4">
        <v>7763</v>
      </c>
      <c r="R75" s="4">
        <v>7002</v>
      </c>
      <c r="S75" s="4">
        <v>5517</v>
      </c>
      <c r="T75" s="4">
        <v>3942</v>
      </c>
      <c r="U75" s="4">
        <v>5627</v>
      </c>
      <c r="V75" s="4">
        <v>5607</v>
      </c>
    </row>
    <row r="76" spans="2:22" x14ac:dyDescent="0.25">
      <c r="B76" s="3" t="s">
        <v>964</v>
      </c>
      <c r="C76" s="3" t="s">
        <v>123</v>
      </c>
      <c r="D76" s="8" t="s">
        <v>128</v>
      </c>
      <c r="E76" s="8" t="s">
        <v>128</v>
      </c>
      <c r="F76" s="8" t="s">
        <v>128</v>
      </c>
      <c r="G76" s="8" t="s">
        <v>128</v>
      </c>
      <c r="H76" s="8" t="s">
        <v>128</v>
      </c>
      <c r="I76" s="8" t="s">
        <v>128</v>
      </c>
      <c r="J76" s="8" t="s">
        <v>128</v>
      </c>
    </row>
    <row r="77" spans="2:22" x14ac:dyDescent="0.25">
      <c r="C77" s="3" t="s">
        <v>944</v>
      </c>
      <c r="D77" s="8" t="s">
        <v>128</v>
      </c>
      <c r="E77" s="8" t="s">
        <v>128</v>
      </c>
      <c r="F77" s="8" t="s">
        <v>128</v>
      </c>
      <c r="G77" s="8" t="s">
        <v>128</v>
      </c>
      <c r="H77" s="8" t="s">
        <v>128</v>
      </c>
      <c r="I77" s="8" t="s">
        <v>128</v>
      </c>
      <c r="J77" s="8" t="s">
        <v>128</v>
      </c>
    </row>
    <row r="78" spans="2:22" x14ac:dyDescent="0.25">
      <c r="C78" s="3" t="s">
        <v>945</v>
      </c>
      <c r="D78" s="8" t="s">
        <v>128</v>
      </c>
      <c r="E78" s="8" t="s">
        <v>128</v>
      </c>
      <c r="F78" s="8" t="s">
        <v>128</v>
      </c>
      <c r="G78" s="8" t="s">
        <v>128</v>
      </c>
      <c r="H78" s="8" t="s">
        <v>128</v>
      </c>
      <c r="I78" s="8" t="s">
        <v>128</v>
      </c>
      <c r="J78" s="8" t="s">
        <v>128</v>
      </c>
    </row>
    <row r="79" spans="2:22" x14ac:dyDescent="0.25">
      <c r="C79" s="3" t="s">
        <v>946</v>
      </c>
      <c r="D79" s="8" t="s">
        <v>128</v>
      </c>
      <c r="E79" s="8" t="s">
        <v>128</v>
      </c>
      <c r="F79" s="8" t="s">
        <v>128</v>
      </c>
      <c r="G79" s="8" t="s">
        <v>128</v>
      </c>
      <c r="H79" s="8" t="s">
        <v>128</v>
      </c>
      <c r="I79" s="8" t="s">
        <v>128</v>
      </c>
      <c r="J79" s="8" t="s">
        <v>128</v>
      </c>
      <c r="M79" s="2" t="s">
        <v>50</v>
      </c>
    </row>
    <row r="80" spans="2:22" x14ac:dyDescent="0.25">
      <c r="B80" s="3" t="s">
        <v>965</v>
      </c>
      <c r="C80" s="3" t="s">
        <v>123</v>
      </c>
      <c r="D80" s="4">
        <v>4</v>
      </c>
      <c r="E80" s="4">
        <v>5</v>
      </c>
      <c r="F80" s="8" t="s">
        <v>128</v>
      </c>
      <c r="G80" s="8" t="s">
        <v>128</v>
      </c>
      <c r="H80" s="4">
        <v>3</v>
      </c>
      <c r="I80" s="8" t="s">
        <v>128</v>
      </c>
      <c r="J80" s="8" t="s">
        <v>128</v>
      </c>
      <c r="M80" s="2" t="s">
        <v>114</v>
      </c>
    </row>
    <row r="81" spans="2:13" x14ac:dyDescent="0.25">
      <c r="C81" s="3" t="s">
        <v>944</v>
      </c>
      <c r="D81" s="4">
        <v>1</v>
      </c>
      <c r="E81" s="4">
        <v>1</v>
      </c>
      <c r="F81" s="8" t="s">
        <v>128</v>
      </c>
      <c r="G81" s="8" t="s">
        <v>128</v>
      </c>
      <c r="H81" s="4">
        <v>0</v>
      </c>
      <c r="I81" s="8" t="s">
        <v>128</v>
      </c>
      <c r="J81" s="8" t="s">
        <v>128</v>
      </c>
    </row>
    <row r="82" spans="2:13" x14ac:dyDescent="0.25">
      <c r="C82" s="3" t="s">
        <v>945</v>
      </c>
      <c r="D82" s="4">
        <v>6</v>
      </c>
      <c r="E82" s="4">
        <v>1</v>
      </c>
      <c r="F82" s="8" t="s">
        <v>128</v>
      </c>
      <c r="G82" s="8" t="s">
        <v>128</v>
      </c>
      <c r="H82" s="4">
        <v>2</v>
      </c>
      <c r="I82" s="8" t="s">
        <v>128</v>
      </c>
      <c r="J82" s="8" t="s">
        <v>128</v>
      </c>
      <c r="M82" s="2" t="s">
        <v>52</v>
      </c>
    </row>
    <row r="83" spans="2:13" x14ac:dyDescent="0.25">
      <c r="C83" s="3" t="s">
        <v>946</v>
      </c>
      <c r="D83" s="8" t="s">
        <v>128</v>
      </c>
      <c r="E83" s="8" t="s">
        <v>128</v>
      </c>
      <c r="F83" s="8" t="s">
        <v>128</v>
      </c>
      <c r="G83" s="8" t="s">
        <v>128</v>
      </c>
      <c r="H83" s="8" t="s">
        <v>128</v>
      </c>
      <c r="I83" s="8" t="s">
        <v>128</v>
      </c>
      <c r="J83" s="8" t="s">
        <v>128</v>
      </c>
      <c r="M83" s="2" t="s">
        <v>857</v>
      </c>
    </row>
    <row r="84" spans="2:13" x14ac:dyDescent="0.25">
      <c r="B84" s="3" t="s">
        <v>966</v>
      </c>
      <c r="C84" s="3" t="s">
        <v>123</v>
      </c>
      <c r="D84" s="8" t="s">
        <v>128</v>
      </c>
      <c r="E84" s="8" t="s">
        <v>128</v>
      </c>
      <c r="F84" s="8" t="s">
        <v>128</v>
      </c>
      <c r="G84" s="8" t="s">
        <v>128</v>
      </c>
      <c r="H84" s="8" t="s">
        <v>128</v>
      </c>
      <c r="I84" s="8" t="s">
        <v>128</v>
      </c>
      <c r="J84" s="4">
        <v>4</v>
      </c>
      <c r="M84" s="2" t="s">
        <v>858</v>
      </c>
    </row>
    <row r="85" spans="2:13" x14ac:dyDescent="0.25">
      <c r="C85" s="3" t="s">
        <v>944</v>
      </c>
      <c r="D85" s="8" t="s">
        <v>128</v>
      </c>
      <c r="E85" s="8" t="s">
        <v>128</v>
      </c>
      <c r="F85" s="8" t="s">
        <v>128</v>
      </c>
      <c r="G85" s="8" t="s">
        <v>128</v>
      </c>
      <c r="H85" s="8" t="s">
        <v>128</v>
      </c>
      <c r="I85" s="8" t="s">
        <v>128</v>
      </c>
      <c r="J85" s="8" t="s">
        <v>128</v>
      </c>
      <c r="M85" s="2" t="s">
        <v>279</v>
      </c>
    </row>
    <row r="86" spans="2:13" x14ac:dyDescent="0.25">
      <c r="C86" s="3" t="s">
        <v>945</v>
      </c>
      <c r="D86" s="8" t="s">
        <v>128</v>
      </c>
      <c r="E86" s="8" t="s">
        <v>128</v>
      </c>
      <c r="F86" s="8" t="s">
        <v>128</v>
      </c>
      <c r="G86" s="8" t="s">
        <v>128</v>
      </c>
      <c r="H86" s="8" t="s">
        <v>128</v>
      </c>
      <c r="I86" s="8" t="s">
        <v>128</v>
      </c>
      <c r="J86" s="4">
        <v>1</v>
      </c>
    </row>
    <row r="87" spans="2:13" x14ac:dyDescent="0.25">
      <c r="C87" s="3" t="s">
        <v>946</v>
      </c>
      <c r="D87" s="8" t="s">
        <v>128</v>
      </c>
      <c r="E87" s="8" t="s">
        <v>128</v>
      </c>
      <c r="F87" s="8" t="s">
        <v>128</v>
      </c>
      <c r="G87" s="8" t="s">
        <v>128</v>
      </c>
      <c r="H87" s="8" t="s">
        <v>128</v>
      </c>
      <c r="I87" s="8" t="s">
        <v>128</v>
      </c>
      <c r="J87" s="4">
        <v>0</v>
      </c>
    </row>
    <row r="88" spans="2:13" x14ac:dyDescent="0.25">
      <c r="B88" s="3" t="s">
        <v>967</v>
      </c>
      <c r="C88" s="3" t="s">
        <v>123</v>
      </c>
      <c r="D88" s="4">
        <v>5</v>
      </c>
      <c r="E88" s="8" t="s">
        <v>128</v>
      </c>
      <c r="F88" s="8" t="s">
        <v>128</v>
      </c>
      <c r="G88" s="4">
        <v>4</v>
      </c>
      <c r="H88" s="4">
        <v>5</v>
      </c>
      <c r="I88" s="4">
        <v>9</v>
      </c>
      <c r="J88" s="4">
        <v>6</v>
      </c>
      <c r="M88" s="2" t="s">
        <v>59</v>
      </c>
    </row>
    <row r="89" spans="2:13" x14ac:dyDescent="0.25">
      <c r="C89" s="3" t="s">
        <v>944</v>
      </c>
      <c r="D89" s="4">
        <v>1</v>
      </c>
      <c r="E89" s="8" t="s">
        <v>128</v>
      </c>
      <c r="F89" s="8" t="s">
        <v>128</v>
      </c>
      <c r="G89" s="4">
        <v>0</v>
      </c>
      <c r="H89" s="4">
        <v>1</v>
      </c>
      <c r="I89" s="4">
        <v>1</v>
      </c>
      <c r="J89" s="4">
        <v>2</v>
      </c>
      <c r="M89" s="2" t="s">
        <v>999</v>
      </c>
    </row>
    <row r="90" spans="2:13" x14ac:dyDescent="0.25">
      <c r="C90" s="3" t="s">
        <v>945</v>
      </c>
      <c r="D90" s="4">
        <v>4</v>
      </c>
      <c r="E90" s="8" t="s">
        <v>128</v>
      </c>
      <c r="F90" s="8" t="s">
        <v>128</v>
      </c>
      <c r="G90" s="4">
        <v>5</v>
      </c>
      <c r="H90" s="4">
        <v>28</v>
      </c>
      <c r="I90" s="4">
        <v>25</v>
      </c>
      <c r="J90" s="4">
        <v>29</v>
      </c>
    </row>
    <row r="91" spans="2:13" x14ac:dyDescent="0.25">
      <c r="C91" s="3" t="s">
        <v>946</v>
      </c>
      <c r="D91" s="8" t="s">
        <v>128</v>
      </c>
      <c r="E91" s="8" t="s">
        <v>128</v>
      </c>
      <c r="F91" s="8" t="s">
        <v>128</v>
      </c>
      <c r="G91" s="8" t="s">
        <v>128</v>
      </c>
      <c r="H91" s="8" t="s">
        <v>128</v>
      </c>
      <c r="I91" s="8" t="s">
        <v>128</v>
      </c>
      <c r="J91" s="8" t="s">
        <v>128</v>
      </c>
    </row>
    <row r="92" spans="2:13" x14ac:dyDescent="0.25">
      <c r="B92" s="3" t="s">
        <v>968</v>
      </c>
      <c r="C92" s="3" t="s">
        <v>123</v>
      </c>
      <c r="D92" s="8" t="s">
        <v>128</v>
      </c>
      <c r="E92" s="8" t="s">
        <v>128</v>
      </c>
      <c r="F92" s="8" t="s">
        <v>128</v>
      </c>
      <c r="G92" s="8" t="s">
        <v>128</v>
      </c>
      <c r="H92" s="8" t="s">
        <v>128</v>
      </c>
      <c r="I92" s="8" t="s">
        <v>128</v>
      </c>
      <c r="J92" s="4">
        <v>4</v>
      </c>
    </row>
    <row r="93" spans="2:13" x14ac:dyDescent="0.25">
      <c r="C93" s="3" t="s">
        <v>944</v>
      </c>
      <c r="D93" s="8" t="s">
        <v>128</v>
      </c>
      <c r="E93" s="8" t="s">
        <v>128</v>
      </c>
      <c r="F93" s="8" t="s">
        <v>128</v>
      </c>
      <c r="G93" s="8" t="s">
        <v>128</v>
      </c>
      <c r="H93" s="8" t="s">
        <v>128</v>
      </c>
      <c r="I93" s="8" t="s">
        <v>128</v>
      </c>
      <c r="J93" s="8" t="s">
        <v>128</v>
      </c>
    </row>
    <row r="94" spans="2:13" x14ac:dyDescent="0.25">
      <c r="C94" s="3" t="s">
        <v>945</v>
      </c>
      <c r="D94" s="8" t="s">
        <v>128</v>
      </c>
      <c r="E94" s="8" t="s">
        <v>128</v>
      </c>
      <c r="F94" s="8" t="s">
        <v>128</v>
      </c>
      <c r="G94" s="8" t="s">
        <v>128</v>
      </c>
      <c r="H94" s="8" t="s">
        <v>128</v>
      </c>
      <c r="I94" s="8" t="s">
        <v>128</v>
      </c>
      <c r="J94" s="4">
        <v>16</v>
      </c>
    </row>
    <row r="95" spans="2:13" x14ac:dyDescent="0.25">
      <c r="C95" s="3" t="s">
        <v>946</v>
      </c>
      <c r="D95" s="8" t="s">
        <v>128</v>
      </c>
      <c r="E95" s="8" t="s">
        <v>128</v>
      </c>
      <c r="F95" s="8" t="s">
        <v>128</v>
      </c>
      <c r="G95" s="8" t="s">
        <v>128</v>
      </c>
      <c r="H95" s="8" t="s">
        <v>128</v>
      </c>
      <c r="I95" s="8" t="s">
        <v>128</v>
      </c>
      <c r="J95" s="4">
        <v>1</v>
      </c>
    </row>
    <row r="96" spans="2:13" x14ac:dyDescent="0.25">
      <c r="B96" s="3" t="s">
        <v>969</v>
      </c>
      <c r="C96" s="3" t="s">
        <v>123</v>
      </c>
      <c r="D96" s="4">
        <v>3</v>
      </c>
      <c r="E96" s="8" t="s">
        <v>128</v>
      </c>
      <c r="F96" s="8" t="s">
        <v>128</v>
      </c>
      <c r="G96" s="8" t="s">
        <v>128</v>
      </c>
      <c r="H96" s="8" t="s">
        <v>128</v>
      </c>
      <c r="I96" s="8" t="s">
        <v>128</v>
      </c>
      <c r="J96" s="8" t="s">
        <v>128</v>
      </c>
    </row>
    <row r="97" spans="2:13" x14ac:dyDescent="0.25">
      <c r="C97" s="3" t="s">
        <v>944</v>
      </c>
      <c r="D97" s="4">
        <v>0</v>
      </c>
      <c r="E97" s="8" t="s">
        <v>128</v>
      </c>
      <c r="F97" s="8" t="s">
        <v>128</v>
      </c>
      <c r="G97" s="8" t="s">
        <v>128</v>
      </c>
      <c r="H97" s="8" t="s">
        <v>128</v>
      </c>
      <c r="I97" s="8" t="s">
        <v>128</v>
      </c>
      <c r="J97" s="8" t="s">
        <v>128</v>
      </c>
    </row>
    <row r="98" spans="2:13" x14ac:dyDescent="0.25">
      <c r="C98" s="3" t="s">
        <v>945</v>
      </c>
      <c r="D98" s="4">
        <v>1</v>
      </c>
      <c r="E98" s="8" t="s">
        <v>128</v>
      </c>
      <c r="F98" s="8" t="s">
        <v>128</v>
      </c>
      <c r="G98" s="8" t="s">
        <v>128</v>
      </c>
      <c r="H98" s="8" t="s">
        <v>128</v>
      </c>
      <c r="I98" s="8" t="s">
        <v>128</v>
      </c>
      <c r="J98" s="8" t="s">
        <v>128</v>
      </c>
    </row>
    <row r="99" spans="2:13" x14ac:dyDescent="0.25">
      <c r="C99" s="3" t="s">
        <v>946</v>
      </c>
      <c r="D99" s="8" t="s">
        <v>128</v>
      </c>
      <c r="E99" s="8" t="s">
        <v>128</v>
      </c>
      <c r="F99" s="8" t="s">
        <v>128</v>
      </c>
      <c r="G99" s="8" t="s">
        <v>128</v>
      </c>
      <c r="H99" s="8" t="s">
        <v>128</v>
      </c>
      <c r="I99" s="8" t="s">
        <v>128</v>
      </c>
      <c r="J99" s="8" t="s">
        <v>128</v>
      </c>
      <c r="M99" s="2" t="s">
        <v>68</v>
      </c>
    </row>
    <row r="100" spans="2:13" x14ac:dyDescent="0.25">
      <c r="B100" s="3" t="s">
        <v>970</v>
      </c>
      <c r="C100" s="3" t="s">
        <v>123</v>
      </c>
      <c r="D100" s="8" t="s">
        <v>128</v>
      </c>
      <c r="E100" s="8" t="s">
        <v>128</v>
      </c>
      <c r="F100" s="8" t="s">
        <v>128</v>
      </c>
      <c r="G100" s="8" t="s">
        <v>128</v>
      </c>
      <c r="H100" s="8" t="s">
        <v>128</v>
      </c>
      <c r="I100" s="8" t="s">
        <v>128</v>
      </c>
      <c r="J100" s="8" t="s">
        <v>128</v>
      </c>
      <c r="M100" s="2" t="s">
        <v>1000</v>
      </c>
    </row>
    <row r="101" spans="2:13" x14ac:dyDescent="0.25">
      <c r="C101" s="3" t="s">
        <v>944</v>
      </c>
      <c r="D101" s="8" t="s">
        <v>128</v>
      </c>
      <c r="E101" s="8" t="s">
        <v>128</v>
      </c>
      <c r="F101" s="8" t="s">
        <v>128</v>
      </c>
      <c r="G101" s="8" t="s">
        <v>128</v>
      </c>
      <c r="H101" s="8" t="s">
        <v>128</v>
      </c>
      <c r="I101" s="8" t="s">
        <v>128</v>
      </c>
      <c r="J101" s="8" t="s">
        <v>128</v>
      </c>
    </row>
    <row r="102" spans="2:13" x14ac:dyDescent="0.25">
      <c r="C102" s="3" t="s">
        <v>945</v>
      </c>
      <c r="D102" s="8" t="s">
        <v>128</v>
      </c>
      <c r="E102" s="8" t="s">
        <v>128</v>
      </c>
      <c r="F102" s="8" t="s">
        <v>128</v>
      </c>
      <c r="G102" s="8" t="s">
        <v>128</v>
      </c>
      <c r="H102" s="8" t="s">
        <v>128</v>
      </c>
      <c r="I102" s="8" t="s">
        <v>128</v>
      </c>
      <c r="J102" s="8" t="s">
        <v>128</v>
      </c>
    </row>
    <row r="103" spans="2:13" x14ac:dyDescent="0.25">
      <c r="C103" s="3" t="s">
        <v>946</v>
      </c>
      <c r="D103" s="8" t="s">
        <v>128</v>
      </c>
      <c r="E103" s="8" t="s">
        <v>128</v>
      </c>
      <c r="F103" s="8" t="s">
        <v>128</v>
      </c>
      <c r="G103" s="8" t="s">
        <v>128</v>
      </c>
      <c r="H103" s="8" t="s">
        <v>128</v>
      </c>
      <c r="I103" s="8" t="s">
        <v>128</v>
      </c>
      <c r="J103" s="8" t="s">
        <v>128</v>
      </c>
    </row>
    <row r="104" spans="2:13" x14ac:dyDescent="0.25">
      <c r="B104" s="3" t="s">
        <v>971</v>
      </c>
      <c r="C104" s="3" t="s">
        <v>123</v>
      </c>
      <c r="D104" s="8" t="s">
        <v>128</v>
      </c>
      <c r="E104" s="8" t="s">
        <v>128</v>
      </c>
      <c r="F104" s="8" t="s">
        <v>128</v>
      </c>
      <c r="G104" s="8" t="s">
        <v>128</v>
      </c>
      <c r="H104" s="8" t="s">
        <v>128</v>
      </c>
      <c r="I104" s="8" t="s">
        <v>128</v>
      </c>
      <c r="J104" s="8" t="s">
        <v>128</v>
      </c>
    </row>
    <row r="105" spans="2:13" x14ac:dyDescent="0.25">
      <c r="C105" s="3" t="s">
        <v>944</v>
      </c>
      <c r="D105" s="8" t="s">
        <v>128</v>
      </c>
      <c r="E105" s="8" t="s">
        <v>128</v>
      </c>
      <c r="F105" s="8" t="s">
        <v>128</v>
      </c>
      <c r="G105" s="8" t="s">
        <v>128</v>
      </c>
      <c r="H105" s="8" t="s">
        <v>128</v>
      </c>
      <c r="I105" s="8" t="s">
        <v>128</v>
      </c>
      <c r="J105" s="8" t="s">
        <v>128</v>
      </c>
    </row>
    <row r="106" spans="2:13" x14ac:dyDescent="0.25">
      <c r="C106" s="3" t="s">
        <v>945</v>
      </c>
      <c r="D106" s="8" t="s">
        <v>128</v>
      </c>
      <c r="E106" s="8" t="s">
        <v>128</v>
      </c>
      <c r="F106" s="8" t="s">
        <v>128</v>
      </c>
      <c r="G106" s="8" t="s">
        <v>128</v>
      </c>
      <c r="H106" s="8" t="s">
        <v>128</v>
      </c>
      <c r="I106" s="8" t="s">
        <v>128</v>
      </c>
      <c r="J106" s="8" t="s">
        <v>128</v>
      </c>
    </row>
    <row r="107" spans="2:13" x14ac:dyDescent="0.25">
      <c r="C107" s="3" t="s">
        <v>946</v>
      </c>
      <c r="D107" s="8" t="s">
        <v>128</v>
      </c>
      <c r="E107" s="8" t="s">
        <v>128</v>
      </c>
      <c r="F107" s="8" t="s">
        <v>128</v>
      </c>
      <c r="G107" s="8" t="s">
        <v>128</v>
      </c>
      <c r="H107" s="8" t="s">
        <v>128</v>
      </c>
      <c r="I107" s="8" t="s">
        <v>128</v>
      </c>
      <c r="J107" s="8" t="s">
        <v>128</v>
      </c>
    </row>
    <row r="108" spans="2:13" x14ac:dyDescent="0.25">
      <c r="B108" s="3" t="s">
        <v>972</v>
      </c>
      <c r="C108" s="3" t="s">
        <v>123</v>
      </c>
      <c r="D108" s="8" t="s">
        <v>128</v>
      </c>
      <c r="E108" s="8" t="s">
        <v>128</v>
      </c>
      <c r="F108" s="8" t="s">
        <v>128</v>
      </c>
      <c r="G108" s="8" t="s">
        <v>128</v>
      </c>
      <c r="H108" s="8" t="s">
        <v>128</v>
      </c>
      <c r="I108" s="8" t="s">
        <v>128</v>
      </c>
      <c r="J108" s="8" t="s">
        <v>128</v>
      </c>
    </row>
    <row r="109" spans="2:13" x14ac:dyDescent="0.25">
      <c r="C109" s="3" t="s">
        <v>944</v>
      </c>
      <c r="D109" s="8" t="s">
        <v>128</v>
      </c>
      <c r="E109" s="8" t="s">
        <v>128</v>
      </c>
      <c r="F109" s="8" t="s">
        <v>128</v>
      </c>
      <c r="G109" s="8" t="s">
        <v>128</v>
      </c>
      <c r="H109" s="8" t="s">
        <v>128</v>
      </c>
      <c r="I109" s="8" t="s">
        <v>128</v>
      </c>
      <c r="J109" s="8" t="s">
        <v>128</v>
      </c>
    </row>
    <row r="110" spans="2:13" x14ac:dyDescent="0.25">
      <c r="C110" s="3" t="s">
        <v>945</v>
      </c>
      <c r="D110" s="8" t="s">
        <v>128</v>
      </c>
      <c r="E110" s="8" t="s">
        <v>128</v>
      </c>
      <c r="F110" s="8" t="s">
        <v>128</v>
      </c>
      <c r="G110" s="8" t="s">
        <v>128</v>
      </c>
      <c r="H110" s="8" t="s">
        <v>128</v>
      </c>
      <c r="I110" s="8" t="s">
        <v>128</v>
      </c>
      <c r="J110" s="8" t="s">
        <v>128</v>
      </c>
    </row>
    <row r="111" spans="2:13" x14ac:dyDescent="0.25">
      <c r="C111" s="3" t="s">
        <v>946</v>
      </c>
      <c r="D111" s="8" t="s">
        <v>128</v>
      </c>
      <c r="E111" s="8" t="s">
        <v>128</v>
      </c>
      <c r="F111" s="8" t="s">
        <v>128</v>
      </c>
      <c r="G111" s="8" t="s">
        <v>128</v>
      </c>
      <c r="H111" s="8" t="s">
        <v>128</v>
      </c>
      <c r="I111" s="8" t="s">
        <v>128</v>
      </c>
      <c r="J111" s="8" t="s">
        <v>128</v>
      </c>
    </row>
    <row r="112" spans="2:13" x14ac:dyDescent="0.25">
      <c r="B112" s="3" t="s">
        <v>973</v>
      </c>
      <c r="C112" s="3" t="s">
        <v>123</v>
      </c>
      <c r="D112" s="8" t="s">
        <v>128</v>
      </c>
      <c r="E112" s="8" t="s">
        <v>128</v>
      </c>
      <c r="F112" s="8" t="s">
        <v>128</v>
      </c>
      <c r="G112" s="8" t="s">
        <v>128</v>
      </c>
      <c r="H112" s="8" t="s">
        <v>128</v>
      </c>
      <c r="I112" s="8" t="s">
        <v>128</v>
      </c>
      <c r="J112" s="4">
        <v>3</v>
      </c>
    </row>
    <row r="113" spans="2:10" x14ac:dyDescent="0.25">
      <c r="C113" s="3" t="s">
        <v>944</v>
      </c>
      <c r="D113" s="8" t="s">
        <v>128</v>
      </c>
      <c r="E113" s="8" t="s">
        <v>128</v>
      </c>
      <c r="F113" s="8" t="s">
        <v>128</v>
      </c>
      <c r="G113" s="8" t="s">
        <v>128</v>
      </c>
      <c r="H113" s="8" t="s">
        <v>128</v>
      </c>
      <c r="I113" s="8" t="s">
        <v>128</v>
      </c>
      <c r="J113" s="8" t="s">
        <v>128</v>
      </c>
    </row>
    <row r="114" spans="2:10" x14ac:dyDescent="0.25">
      <c r="C114" s="3" t="s">
        <v>945</v>
      </c>
      <c r="D114" s="8" t="s">
        <v>128</v>
      </c>
      <c r="E114" s="8" t="s">
        <v>128</v>
      </c>
      <c r="F114" s="8" t="s">
        <v>128</v>
      </c>
      <c r="G114" s="8" t="s">
        <v>128</v>
      </c>
      <c r="H114" s="8" t="s">
        <v>128</v>
      </c>
      <c r="I114" s="8" t="s">
        <v>128</v>
      </c>
      <c r="J114" s="4">
        <v>10</v>
      </c>
    </row>
    <row r="115" spans="2:10" x14ac:dyDescent="0.25">
      <c r="C115" s="3" t="s">
        <v>946</v>
      </c>
      <c r="D115" s="8" t="s">
        <v>128</v>
      </c>
      <c r="E115" s="8" t="s">
        <v>128</v>
      </c>
      <c r="F115" s="8" t="s">
        <v>128</v>
      </c>
      <c r="G115" s="8" t="s">
        <v>128</v>
      </c>
      <c r="H115" s="8" t="s">
        <v>128</v>
      </c>
      <c r="I115" s="8" t="s">
        <v>128</v>
      </c>
      <c r="J115" s="4">
        <v>1</v>
      </c>
    </row>
    <row r="116" spans="2:10" x14ac:dyDescent="0.25">
      <c r="B116" s="3" t="s">
        <v>974</v>
      </c>
      <c r="C116" s="3" t="s">
        <v>123</v>
      </c>
      <c r="D116" s="8" t="s">
        <v>128</v>
      </c>
      <c r="E116" s="8" t="s">
        <v>128</v>
      </c>
      <c r="F116" s="8" t="s">
        <v>128</v>
      </c>
      <c r="G116" s="8" t="s">
        <v>128</v>
      </c>
      <c r="H116" s="8" t="s">
        <v>128</v>
      </c>
      <c r="I116" s="8" t="s">
        <v>128</v>
      </c>
      <c r="J116" s="4">
        <v>6</v>
      </c>
    </row>
    <row r="117" spans="2:10" x14ac:dyDescent="0.25">
      <c r="C117" s="3" t="s">
        <v>944</v>
      </c>
      <c r="D117" s="8" t="s">
        <v>128</v>
      </c>
      <c r="E117" s="8" t="s">
        <v>128</v>
      </c>
      <c r="F117" s="8" t="s">
        <v>128</v>
      </c>
      <c r="G117" s="8" t="s">
        <v>128</v>
      </c>
      <c r="H117" s="8" t="s">
        <v>128</v>
      </c>
      <c r="I117" s="8" t="s">
        <v>128</v>
      </c>
      <c r="J117" s="8" t="s">
        <v>128</v>
      </c>
    </row>
    <row r="118" spans="2:10" x14ac:dyDescent="0.25">
      <c r="C118" s="3" t="s">
        <v>945</v>
      </c>
      <c r="D118" s="8" t="s">
        <v>128</v>
      </c>
      <c r="E118" s="8" t="s">
        <v>128</v>
      </c>
      <c r="F118" s="8" t="s">
        <v>128</v>
      </c>
      <c r="G118" s="8" t="s">
        <v>128</v>
      </c>
      <c r="H118" s="8" t="s">
        <v>128</v>
      </c>
      <c r="I118" s="8" t="s">
        <v>128</v>
      </c>
      <c r="J118" s="4">
        <v>3</v>
      </c>
    </row>
    <row r="119" spans="2:10" x14ac:dyDescent="0.25">
      <c r="C119" s="3" t="s">
        <v>946</v>
      </c>
      <c r="D119" s="8" t="s">
        <v>128</v>
      </c>
      <c r="E119" s="8" t="s">
        <v>128</v>
      </c>
      <c r="F119" s="8" t="s">
        <v>128</v>
      </c>
      <c r="G119" s="8" t="s">
        <v>128</v>
      </c>
      <c r="H119" s="8" t="s">
        <v>128</v>
      </c>
      <c r="I119" s="8" t="s">
        <v>128</v>
      </c>
      <c r="J119" s="4">
        <v>1</v>
      </c>
    </row>
    <row r="120" spans="2:10" x14ac:dyDescent="0.25">
      <c r="B120" s="3" t="s">
        <v>975</v>
      </c>
      <c r="C120" s="3" t="s">
        <v>123</v>
      </c>
      <c r="D120" s="4">
        <v>11</v>
      </c>
      <c r="E120" s="4">
        <v>9</v>
      </c>
      <c r="F120" s="4">
        <v>9</v>
      </c>
      <c r="G120" s="4">
        <v>9</v>
      </c>
      <c r="H120" s="4">
        <v>9</v>
      </c>
      <c r="I120" s="4">
        <v>8</v>
      </c>
      <c r="J120" s="4">
        <v>8</v>
      </c>
    </row>
    <row r="121" spans="2:10" x14ac:dyDescent="0.25">
      <c r="C121" s="3" t="s">
        <v>944</v>
      </c>
      <c r="D121" s="4">
        <v>4</v>
      </c>
      <c r="E121" s="4">
        <v>4</v>
      </c>
      <c r="F121" s="4">
        <v>4</v>
      </c>
      <c r="G121" s="4">
        <v>3</v>
      </c>
      <c r="H121" s="4">
        <v>4</v>
      </c>
      <c r="I121" s="4">
        <v>6</v>
      </c>
      <c r="J121" s="4">
        <v>4</v>
      </c>
    </row>
    <row r="122" spans="2:10" x14ac:dyDescent="0.25">
      <c r="C122" s="3" t="s">
        <v>945</v>
      </c>
      <c r="D122" s="4">
        <v>85</v>
      </c>
      <c r="E122" s="4">
        <v>59</v>
      </c>
      <c r="F122" s="4">
        <v>109</v>
      </c>
      <c r="G122" s="4">
        <v>102</v>
      </c>
      <c r="H122" s="4">
        <v>144</v>
      </c>
      <c r="I122" s="4">
        <v>119</v>
      </c>
      <c r="J122" s="4">
        <v>92</v>
      </c>
    </row>
    <row r="123" spans="2:10" x14ac:dyDescent="0.25">
      <c r="C123" s="3" t="s">
        <v>946</v>
      </c>
      <c r="D123" s="8" t="s">
        <v>128</v>
      </c>
      <c r="E123" s="8" t="s">
        <v>128</v>
      </c>
      <c r="F123" s="8" t="s">
        <v>128</v>
      </c>
      <c r="G123" s="8" t="s">
        <v>128</v>
      </c>
      <c r="H123" s="8" t="s">
        <v>128</v>
      </c>
      <c r="I123" s="8" t="s">
        <v>128</v>
      </c>
      <c r="J123" s="8" t="s">
        <v>128</v>
      </c>
    </row>
    <row r="124" spans="2:10" x14ac:dyDescent="0.25">
      <c r="B124" s="3" t="s">
        <v>976</v>
      </c>
      <c r="C124" s="3" t="s">
        <v>123</v>
      </c>
      <c r="D124" s="8" t="s">
        <v>128</v>
      </c>
      <c r="E124" s="8" t="s">
        <v>128</v>
      </c>
      <c r="F124" s="8" t="s">
        <v>128</v>
      </c>
      <c r="G124" s="8" t="s">
        <v>128</v>
      </c>
      <c r="H124" s="8" t="s">
        <v>128</v>
      </c>
      <c r="I124" s="8" t="s">
        <v>128</v>
      </c>
      <c r="J124" s="4">
        <v>3</v>
      </c>
    </row>
    <row r="125" spans="2:10" x14ac:dyDescent="0.25">
      <c r="C125" s="3" t="s">
        <v>944</v>
      </c>
      <c r="D125" s="8" t="s">
        <v>128</v>
      </c>
      <c r="E125" s="8" t="s">
        <v>128</v>
      </c>
      <c r="F125" s="8" t="s">
        <v>128</v>
      </c>
      <c r="G125" s="8" t="s">
        <v>128</v>
      </c>
      <c r="H125" s="8" t="s">
        <v>128</v>
      </c>
      <c r="I125" s="8" t="s">
        <v>128</v>
      </c>
      <c r="J125" s="8" t="s">
        <v>128</v>
      </c>
    </row>
    <row r="126" spans="2:10" x14ac:dyDescent="0.25">
      <c r="C126" s="3" t="s">
        <v>945</v>
      </c>
      <c r="D126" s="8" t="s">
        <v>128</v>
      </c>
      <c r="E126" s="8" t="s">
        <v>128</v>
      </c>
      <c r="F126" s="8" t="s">
        <v>128</v>
      </c>
      <c r="G126" s="8" t="s">
        <v>128</v>
      </c>
      <c r="H126" s="8" t="s">
        <v>128</v>
      </c>
      <c r="I126" s="8" t="s">
        <v>128</v>
      </c>
      <c r="J126" s="4">
        <v>0</v>
      </c>
    </row>
    <row r="127" spans="2:10" x14ac:dyDescent="0.25">
      <c r="C127" s="3" t="s">
        <v>946</v>
      </c>
      <c r="D127" s="8" t="s">
        <v>128</v>
      </c>
      <c r="E127" s="8" t="s">
        <v>128</v>
      </c>
      <c r="F127" s="8" t="s">
        <v>128</v>
      </c>
      <c r="G127" s="8" t="s">
        <v>128</v>
      </c>
      <c r="H127" s="8" t="s">
        <v>128</v>
      </c>
      <c r="I127" s="8" t="s">
        <v>128</v>
      </c>
      <c r="J127" s="4">
        <v>0</v>
      </c>
    </row>
    <row r="128" spans="2:10" x14ac:dyDescent="0.25">
      <c r="B128" s="3" t="s">
        <v>977</v>
      </c>
      <c r="C128" s="3" t="s">
        <v>123</v>
      </c>
      <c r="D128" s="8" t="s">
        <v>128</v>
      </c>
      <c r="E128" s="8" t="s">
        <v>128</v>
      </c>
      <c r="F128" s="8" t="s">
        <v>128</v>
      </c>
      <c r="G128" s="8" t="s">
        <v>128</v>
      </c>
      <c r="H128" s="8" t="s">
        <v>128</v>
      </c>
      <c r="I128" s="8" t="s">
        <v>128</v>
      </c>
      <c r="J128" s="4">
        <v>4</v>
      </c>
    </row>
    <row r="129" spans="1:10" x14ac:dyDescent="0.25">
      <c r="C129" s="3" t="s">
        <v>944</v>
      </c>
      <c r="D129" s="8" t="s">
        <v>128</v>
      </c>
      <c r="E129" s="8" t="s">
        <v>128</v>
      </c>
      <c r="F129" s="8" t="s">
        <v>128</v>
      </c>
      <c r="G129" s="8" t="s">
        <v>128</v>
      </c>
      <c r="H129" s="8" t="s">
        <v>128</v>
      </c>
      <c r="I129" s="8" t="s">
        <v>128</v>
      </c>
      <c r="J129" s="8" t="s">
        <v>128</v>
      </c>
    </row>
    <row r="130" spans="1:10" x14ac:dyDescent="0.25">
      <c r="C130" s="3" t="s">
        <v>945</v>
      </c>
      <c r="D130" s="8" t="s">
        <v>128</v>
      </c>
      <c r="E130" s="8" t="s">
        <v>128</v>
      </c>
      <c r="F130" s="8" t="s">
        <v>128</v>
      </c>
      <c r="G130" s="8" t="s">
        <v>128</v>
      </c>
      <c r="H130" s="8" t="s">
        <v>128</v>
      </c>
      <c r="I130" s="8" t="s">
        <v>128</v>
      </c>
      <c r="J130" s="4">
        <v>16</v>
      </c>
    </row>
    <row r="131" spans="1:10" x14ac:dyDescent="0.25">
      <c r="C131" s="3" t="s">
        <v>946</v>
      </c>
      <c r="D131" s="8" t="s">
        <v>128</v>
      </c>
      <c r="E131" s="8" t="s">
        <v>128</v>
      </c>
      <c r="F131" s="8" t="s">
        <v>128</v>
      </c>
      <c r="G131" s="8" t="s">
        <v>128</v>
      </c>
      <c r="H131" s="8" t="s">
        <v>128</v>
      </c>
      <c r="I131" s="8" t="s">
        <v>128</v>
      </c>
      <c r="J131" s="4">
        <v>1</v>
      </c>
    </row>
    <row r="132" spans="1:10" x14ac:dyDescent="0.25">
      <c r="B132" s="3" t="s">
        <v>978</v>
      </c>
      <c r="C132" s="3" t="s">
        <v>123</v>
      </c>
      <c r="D132" s="4">
        <v>15</v>
      </c>
      <c r="E132" s="4">
        <v>9</v>
      </c>
      <c r="F132" s="4">
        <v>6</v>
      </c>
      <c r="G132" s="4">
        <v>14</v>
      </c>
      <c r="H132" s="4">
        <v>6</v>
      </c>
      <c r="I132" s="4">
        <v>8</v>
      </c>
      <c r="J132" s="4">
        <v>6</v>
      </c>
    </row>
    <row r="133" spans="1:10" x14ac:dyDescent="0.25">
      <c r="C133" s="3" t="s">
        <v>944</v>
      </c>
      <c r="D133" s="4">
        <v>9</v>
      </c>
      <c r="E133" s="4">
        <v>5</v>
      </c>
      <c r="F133" s="4">
        <v>46</v>
      </c>
      <c r="G133" s="4">
        <v>4</v>
      </c>
      <c r="H133" s="4">
        <v>5</v>
      </c>
      <c r="I133" s="4">
        <v>9</v>
      </c>
      <c r="J133" s="4">
        <v>5</v>
      </c>
    </row>
    <row r="134" spans="1:10" x14ac:dyDescent="0.25">
      <c r="C134" s="3" t="s">
        <v>945</v>
      </c>
      <c r="D134" s="8" t="s">
        <v>128</v>
      </c>
      <c r="E134" s="8" t="s">
        <v>128</v>
      </c>
      <c r="F134" s="8" t="s">
        <v>128</v>
      </c>
      <c r="G134" s="8" t="s">
        <v>128</v>
      </c>
      <c r="H134" s="8" t="s">
        <v>128</v>
      </c>
      <c r="I134" s="8" t="s">
        <v>128</v>
      </c>
      <c r="J134" s="4">
        <v>15</v>
      </c>
    </row>
    <row r="135" spans="1:10" x14ac:dyDescent="0.25">
      <c r="C135" s="3" t="s">
        <v>946</v>
      </c>
      <c r="D135" s="8" t="s">
        <v>128</v>
      </c>
      <c r="E135" s="8" t="s">
        <v>128</v>
      </c>
      <c r="F135" s="8" t="s">
        <v>128</v>
      </c>
      <c r="G135" s="8" t="s">
        <v>128</v>
      </c>
      <c r="H135" s="8" t="s">
        <v>128</v>
      </c>
      <c r="I135" s="8" t="s">
        <v>128</v>
      </c>
      <c r="J135" s="8" t="s">
        <v>128</v>
      </c>
    </row>
    <row r="136" spans="1:10" x14ac:dyDescent="0.25">
      <c r="B136" s="3" t="s">
        <v>236</v>
      </c>
      <c r="C136" s="3" t="s">
        <v>123</v>
      </c>
      <c r="D136" s="4">
        <v>20</v>
      </c>
      <c r="E136" s="4">
        <v>18</v>
      </c>
      <c r="F136" s="4">
        <v>20</v>
      </c>
      <c r="G136" s="4">
        <v>16</v>
      </c>
      <c r="H136" s="4">
        <v>14</v>
      </c>
      <c r="I136" s="4">
        <v>21</v>
      </c>
      <c r="J136" s="4">
        <v>22</v>
      </c>
    </row>
    <row r="137" spans="1:10" x14ac:dyDescent="0.25">
      <c r="C137" s="3" t="s">
        <v>944</v>
      </c>
      <c r="D137" s="4">
        <v>36</v>
      </c>
      <c r="E137" s="4">
        <v>32</v>
      </c>
      <c r="F137" s="4">
        <v>66</v>
      </c>
      <c r="G137" s="4">
        <v>21</v>
      </c>
      <c r="H137" s="4">
        <v>29</v>
      </c>
      <c r="I137" s="4">
        <v>43</v>
      </c>
      <c r="J137" s="4">
        <v>42</v>
      </c>
    </row>
    <row r="138" spans="1:10" x14ac:dyDescent="0.25">
      <c r="C138" s="3" t="s">
        <v>945</v>
      </c>
      <c r="D138" s="8" t="s">
        <v>128</v>
      </c>
      <c r="E138" s="8" t="s">
        <v>128</v>
      </c>
      <c r="F138" s="8" t="s">
        <v>128</v>
      </c>
      <c r="G138" s="8" t="s">
        <v>128</v>
      </c>
      <c r="H138" s="8" t="s">
        <v>128</v>
      </c>
      <c r="I138" s="8" t="s">
        <v>128</v>
      </c>
      <c r="J138" s="4">
        <v>707</v>
      </c>
    </row>
    <row r="139" spans="1:10" x14ac:dyDescent="0.25">
      <c r="C139" s="3" t="s">
        <v>946</v>
      </c>
      <c r="D139" s="8" t="s">
        <v>128</v>
      </c>
      <c r="E139" s="8" t="s">
        <v>128</v>
      </c>
      <c r="F139" s="8" t="s">
        <v>128</v>
      </c>
      <c r="G139" s="8" t="s">
        <v>128</v>
      </c>
      <c r="H139" s="8" t="s">
        <v>128</v>
      </c>
      <c r="I139" s="8" t="s">
        <v>128</v>
      </c>
      <c r="J139" s="8" t="s">
        <v>128</v>
      </c>
    </row>
    <row r="143" spans="1:10" x14ac:dyDescent="0.25">
      <c r="A143" s="2" t="s">
        <v>50</v>
      </c>
    </row>
    <row r="144" spans="1:10" x14ac:dyDescent="0.25">
      <c r="A144" s="2" t="s">
        <v>114</v>
      </c>
    </row>
    <row r="146" spans="1:1" x14ac:dyDescent="0.25">
      <c r="A146" s="2" t="s">
        <v>52</v>
      </c>
    </row>
    <row r="147" spans="1:1" x14ac:dyDescent="0.25">
      <c r="A147" s="2" t="s">
        <v>857</v>
      </c>
    </row>
    <row r="148" spans="1:1" x14ac:dyDescent="0.25">
      <c r="A148" s="2" t="s">
        <v>858</v>
      </c>
    </row>
    <row r="149" spans="1:1" x14ac:dyDescent="0.25">
      <c r="A149" s="2" t="s">
        <v>279</v>
      </c>
    </row>
    <row r="152" spans="1:1" x14ac:dyDescent="0.25">
      <c r="A152" s="2" t="s">
        <v>59</v>
      </c>
    </row>
    <row r="153" spans="1:1" x14ac:dyDescent="0.25">
      <c r="A153" s="2" t="s">
        <v>979</v>
      </c>
    </row>
    <row r="163" spans="1:1" x14ac:dyDescent="0.25">
      <c r="A163" s="2" t="s">
        <v>68</v>
      </c>
    </row>
    <row r="164" spans="1:1" x14ac:dyDescent="0.25">
      <c r="A164" s="2" t="s">
        <v>980</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topLeftCell="A22" workbookViewId="0">
      <selection activeCell="L55" sqref="L55"/>
    </sheetView>
  </sheetViews>
  <sheetFormatPr defaultColWidth="9.140625" defaultRowHeight="15" x14ac:dyDescent="0.25"/>
  <cols>
    <col min="1" max="1" width="40.7109375" style="2" customWidth="1"/>
    <col min="2" max="2" width="8" style="2" customWidth="1"/>
    <col min="3" max="3" width="32.5703125" style="2" customWidth="1"/>
    <col min="4" max="8" width="7" style="2" customWidth="1"/>
    <col min="9" max="10" width="9.140625" style="2"/>
    <col min="11" max="11" width="15.42578125" style="2" customWidth="1"/>
    <col min="12" max="12" width="24.42578125" style="2" customWidth="1"/>
    <col min="13" max="13" width="32.7109375" style="2" customWidth="1"/>
    <col min="14" max="16384" width="9.140625" style="2"/>
  </cols>
  <sheetData>
    <row r="1" spans="1:18" ht="18.75" x14ac:dyDescent="0.3">
      <c r="A1" s="1" t="s">
        <v>853</v>
      </c>
      <c r="K1" s="1" t="s">
        <v>853</v>
      </c>
    </row>
    <row r="3" spans="1:18" x14ac:dyDescent="0.25">
      <c r="D3" s="3" t="s">
        <v>7</v>
      </c>
      <c r="E3" s="3" t="s">
        <v>10</v>
      </c>
      <c r="F3" s="3" t="s">
        <v>13</v>
      </c>
      <c r="G3" s="3" t="s">
        <v>16</v>
      </c>
      <c r="H3" s="3" t="s">
        <v>19</v>
      </c>
      <c r="N3" s="3" t="s">
        <v>7</v>
      </c>
      <c r="O3" s="3" t="s">
        <v>10</v>
      </c>
      <c r="P3" s="3" t="s">
        <v>13</v>
      </c>
      <c r="Q3" s="3" t="s">
        <v>16</v>
      </c>
      <c r="R3" s="3" t="s">
        <v>19</v>
      </c>
    </row>
    <row r="4" spans="1:18" x14ac:dyDescent="0.25">
      <c r="A4" s="3" t="s">
        <v>21</v>
      </c>
      <c r="B4" s="3" t="s">
        <v>236</v>
      </c>
      <c r="C4" s="3" t="s">
        <v>854</v>
      </c>
      <c r="D4" s="4">
        <v>99</v>
      </c>
      <c r="E4" s="4">
        <v>69</v>
      </c>
      <c r="F4" s="4">
        <v>65</v>
      </c>
      <c r="G4" s="4">
        <v>98</v>
      </c>
      <c r="H4" s="4">
        <v>110</v>
      </c>
      <c r="K4" s="3" t="s">
        <v>21</v>
      </c>
      <c r="M4" s="3" t="s">
        <v>854</v>
      </c>
      <c r="N4" s="4">
        <v>37</v>
      </c>
      <c r="O4" s="4">
        <v>19</v>
      </c>
      <c r="P4" s="4">
        <v>26</v>
      </c>
      <c r="Q4" s="4">
        <v>32</v>
      </c>
      <c r="R4" s="4">
        <v>33</v>
      </c>
    </row>
    <row r="5" spans="1:18" x14ac:dyDescent="0.25">
      <c r="C5" s="3" t="s">
        <v>855</v>
      </c>
      <c r="D5" s="4">
        <v>206</v>
      </c>
      <c r="E5" s="4">
        <v>193</v>
      </c>
      <c r="F5" s="4">
        <v>185</v>
      </c>
      <c r="G5" s="4">
        <v>183</v>
      </c>
      <c r="H5" s="4">
        <v>181</v>
      </c>
      <c r="M5" s="3" t="s">
        <v>855</v>
      </c>
      <c r="N5" s="4">
        <v>153</v>
      </c>
      <c r="O5" s="4">
        <v>128</v>
      </c>
      <c r="P5" s="4">
        <v>144</v>
      </c>
      <c r="Q5" s="4">
        <v>149</v>
      </c>
      <c r="R5" s="4">
        <v>135</v>
      </c>
    </row>
    <row r="6" spans="1:18" x14ac:dyDescent="0.25">
      <c r="C6" s="3" t="s">
        <v>856</v>
      </c>
      <c r="D6" s="4">
        <v>305</v>
      </c>
      <c r="E6" s="4">
        <v>262</v>
      </c>
      <c r="F6" s="4">
        <v>250</v>
      </c>
      <c r="G6" s="4">
        <v>281</v>
      </c>
      <c r="H6" s="4">
        <v>291</v>
      </c>
      <c r="L6" s="3" t="s">
        <v>862</v>
      </c>
      <c r="M6" s="3" t="s">
        <v>856</v>
      </c>
      <c r="N6" s="4">
        <v>190</v>
      </c>
      <c r="O6" s="4">
        <v>147</v>
      </c>
      <c r="P6" s="4">
        <v>170</v>
      </c>
      <c r="Q6" s="4">
        <v>181</v>
      </c>
      <c r="R6" s="4">
        <v>168</v>
      </c>
    </row>
    <row r="7" spans="1:18" x14ac:dyDescent="0.25">
      <c r="M7" s="3" t="s">
        <v>854</v>
      </c>
      <c r="N7" s="4">
        <v>14</v>
      </c>
      <c r="O7" s="4">
        <v>19</v>
      </c>
      <c r="P7" s="4">
        <v>10</v>
      </c>
      <c r="Q7" s="4">
        <v>19</v>
      </c>
      <c r="R7" s="4">
        <v>27</v>
      </c>
    </row>
    <row r="8" spans="1:18" x14ac:dyDescent="0.25">
      <c r="M8" s="3" t="s">
        <v>855</v>
      </c>
      <c r="N8" s="4">
        <v>14</v>
      </c>
      <c r="O8" s="4">
        <v>14</v>
      </c>
      <c r="P8" s="4">
        <v>10</v>
      </c>
      <c r="Q8" s="4">
        <v>11</v>
      </c>
      <c r="R8" s="4">
        <v>14</v>
      </c>
    </row>
    <row r="9" spans="1:18" x14ac:dyDescent="0.25">
      <c r="L9" s="3" t="s">
        <v>863</v>
      </c>
      <c r="M9" s="3" t="s">
        <v>856</v>
      </c>
      <c r="N9" s="4">
        <v>28</v>
      </c>
      <c r="O9" s="4">
        <v>33</v>
      </c>
      <c r="P9" s="4">
        <v>20</v>
      </c>
      <c r="Q9" s="4">
        <v>30</v>
      </c>
      <c r="R9" s="4">
        <v>41</v>
      </c>
    </row>
    <row r="10" spans="1:18" x14ac:dyDescent="0.25">
      <c r="A10" s="2" t="s">
        <v>50</v>
      </c>
      <c r="M10" s="3" t="s">
        <v>854</v>
      </c>
      <c r="N10" s="4">
        <v>12</v>
      </c>
      <c r="O10" s="4">
        <v>10</v>
      </c>
      <c r="P10" s="4">
        <v>2</v>
      </c>
      <c r="Q10" s="4">
        <v>6</v>
      </c>
      <c r="R10" s="4">
        <v>12</v>
      </c>
    </row>
    <row r="11" spans="1:18" x14ac:dyDescent="0.25">
      <c r="A11" s="2" t="s">
        <v>114</v>
      </c>
      <c r="M11" s="3" t="s">
        <v>855</v>
      </c>
      <c r="N11" s="4">
        <v>6</v>
      </c>
      <c r="O11" s="4">
        <v>9</v>
      </c>
      <c r="P11" s="4">
        <v>14</v>
      </c>
      <c r="Q11" s="4">
        <v>13</v>
      </c>
      <c r="R11" s="4">
        <v>17</v>
      </c>
    </row>
    <row r="12" spans="1:18" x14ac:dyDescent="0.25">
      <c r="L12" s="3" t="s">
        <v>864</v>
      </c>
      <c r="M12" s="3" t="s">
        <v>856</v>
      </c>
      <c r="N12" s="4">
        <v>18</v>
      </c>
      <c r="O12" s="4">
        <v>19</v>
      </c>
      <c r="P12" s="4">
        <v>16</v>
      </c>
      <c r="Q12" s="4">
        <v>19</v>
      </c>
      <c r="R12" s="4">
        <v>29</v>
      </c>
    </row>
    <row r="13" spans="1:18" x14ac:dyDescent="0.25">
      <c r="A13" s="2" t="s">
        <v>52</v>
      </c>
      <c r="M13" s="3" t="s">
        <v>854</v>
      </c>
      <c r="N13" s="4">
        <v>10</v>
      </c>
      <c r="O13" s="4">
        <v>7</v>
      </c>
      <c r="P13" s="4">
        <v>6</v>
      </c>
      <c r="Q13" s="4">
        <v>10</v>
      </c>
      <c r="R13" s="4">
        <v>10</v>
      </c>
    </row>
    <row r="14" spans="1:18" x14ac:dyDescent="0.25">
      <c r="A14" s="2" t="s">
        <v>857</v>
      </c>
      <c r="M14" s="3" t="s">
        <v>855</v>
      </c>
      <c r="N14" s="4">
        <v>5</v>
      </c>
      <c r="O14" s="4">
        <v>13</v>
      </c>
      <c r="P14" s="4">
        <v>8</v>
      </c>
      <c r="Q14" s="4">
        <v>3</v>
      </c>
      <c r="R14" s="4">
        <v>4</v>
      </c>
    </row>
    <row r="15" spans="1:18" x14ac:dyDescent="0.25">
      <c r="A15" s="2" t="s">
        <v>858</v>
      </c>
      <c r="L15" s="3" t="s">
        <v>865</v>
      </c>
      <c r="M15" s="3" t="s">
        <v>856</v>
      </c>
      <c r="N15" s="4">
        <v>15</v>
      </c>
      <c r="O15" s="4">
        <v>20</v>
      </c>
      <c r="P15" s="4">
        <v>14</v>
      </c>
      <c r="Q15" s="4">
        <v>13</v>
      </c>
      <c r="R15" s="4">
        <v>14</v>
      </c>
    </row>
    <row r="16" spans="1:18" x14ac:dyDescent="0.25">
      <c r="A16" s="2" t="s">
        <v>859</v>
      </c>
      <c r="M16" s="3" t="s">
        <v>854</v>
      </c>
      <c r="N16" s="4">
        <v>26</v>
      </c>
      <c r="O16" s="4">
        <v>14</v>
      </c>
      <c r="P16" s="4">
        <v>21</v>
      </c>
      <c r="Q16" s="4">
        <v>31</v>
      </c>
      <c r="R16" s="4">
        <v>28</v>
      </c>
    </row>
    <row r="17" spans="1:18" x14ac:dyDescent="0.25">
      <c r="M17" s="3" t="s">
        <v>855</v>
      </c>
      <c r="N17" s="4">
        <v>28</v>
      </c>
      <c r="O17" s="4">
        <v>29</v>
      </c>
      <c r="P17" s="4">
        <v>9</v>
      </c>
      <c r="Q17" s="4">
        <v>7</v>
      </c>
      <c r="R17" s="4">
        <v>11</v>
      </c>
    </row>
    <row r="18" spans="1:18" x14ac:dyDescent="0.25">
      <c r="L18" s="3" t="s">
        <v>866</v>
      </c>
      <c r="M18" s="3" t="s">
        <v>856</v>
      </c>
      <c r="N18" s="4">
        <v>54</v>
      </c>
      <c r="O18" s="4">
        <v>43</v>
      </c>
      <c r="P18" s="4">
        <v>30</v>
      </c>
      <c r="Q18" s="4">
        <v>38</v>
      </c>
      <c r="R18" s="4">
        <v>39</v>
      </c>
    </row>
    <row r="19" spans="1:18" x14ac:dyDescent="0.25">
      <c r="A19" s="2" t="s">
        <v>59</v>
      </c>
      <c r="M19" s="3" t="s">
        <v>854</v>
      </c>
      <c r="N19" s="4">
        <v>99</v>
      </c>
      <c r="O19" s="4">
        <v>69</v>
      </c>
      <c r="P19" s="4">
        <v>65</v>
      </c>
      <c r="Q19" s="4">
        <v>98</v>
      </c>
      <c r="R19" s="4">
        <v>110</v>
      </c>
    </row>
    <row r="20" spans="1:18" x14ac:dyDescent="0.25">
      <c r="A20" s="2" t="s">
        <v>860</v>
      </c>
      <c r="M20" s="3" t="s">
        <v>855</v>
      </c>
      <c r="N20" s="4">
        <v>206</v>
      </c>
      <c r="O20" s="4">
        <v>193</v>
      </c>
      <c r="P20" s="4">
        <v>185</v>
      </c>
      <c r="Q20" s="4">
        <v>183</v>
      </c>
      <c r="R20" s="4">
        <v>181</v>
      </c>
    </row>
    <row r="21" spans="1:18" x14ac:dyDescent="0.25">
      <c r="L21" s="3" t="s">
        <v>236</v>
      </c>
      <c r="M21" s="3" t="s">
        <v>856</v>
      </c>
      <c r="N21" s="4">
        <v>305</v>
      </c>
      <c r="O21" s="4">
        <v>262</v>
      </c>
      <c r="P21" s="4">
        <v>250</v>
      </c>
      <c r="Q21" s="4">
        <v>281</v>
      </c>
      <c r="R21" s="4">
        <v>291</v>
      </c>
    </row>
    <row r="25" spans="1:18" x14ac:dyDescent="0.25">
      <c r="K25" s="2" t="s">
        <v>50</v>
      </c>
    </row>
    <row r="26" spans="1:18" x14ac:dyDescent="0.25">
      <c r="K26" s="2" t="s">
        <v>114</v>
      </c>
    </row>
    <row r="28" spans="1:18" x14ac:dyDescent="0.25">
      <c r="K28" s="2" t="s">
        <v>52</v>
      </c>
    </row>
    <row r="29" spans="1:18" x14ac:dyDescent="0.25">
      <c r="K29" s="2" t="s">
        <v>857</v>
      </c>
    </row>
    <row r="30" spans="1:18" x14ac:dyDescent="0.25">
      <c r="A30" s="2" t="s">
        <v>68</v>
      </c>
      <c r="K30" s="2" t="s">
        <v>858</v>
      </c>
    </row>
    <row r="31" spans="1:18" x14ac:dyDescent="0.25">
      <c r="A31" s="2" t="s">
        <v>861</v>
      </c>
      <c r="K31" s="2" t="s">
        <v>859</v>
      </c>
    </row>
    <row r="34" spans="11:11" x14ac:dyDescent="0.25">
      <c r="K34" s="2" t="s">
        <v>59</v>
      </c>
    </row>
    <row r="35" spans="11:11" x14ac:dyDescent="0.25">
      <c r="K35" s="2" t="s">
        <v>860</v>
      </c>
    </row>
    <row r="45" spans="11:11" x14ac:dyDescent="0.25">
      <c r="K45" s="2" t="s">
        <v>68</v>
      </c>
    </row>
    <row r="46" spans="11:11" x14ac:dyDescent="0.25">
      <c r="K46" s="2" t="s">
        <v>861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opLeftCell="G16" workbookViewId="0">
      <selection activeCell="Z49" sqref="Z49"/>
    </sheetView>
  </sheetViews>
  <sheetFormatPr defaultRowHeight="15" x14ac:dyDescent="0.25"/>
  <cols>
    <col min="1" max="1" width="21.42578125" customWidth="1"/>
    <col min="2" max="2" width="14.7109375" customWidth="1"/>
    <col min="3" max="3" width="41.42578125" customWidth="1"/>
  </cols>
  <sheetData>
    <row r="1" spans="1:15" ht="18.75" x14ac:dyDescent="0.3">
      <c r="A1" s="25" t="s">
        <v>502</v>
      </c>
      <c r="B1" s="26"/>
      <c r="C1" s="26"/>
      <c r="D1" s="26"/>
      <c r="E1" s="26"/>
      <c r="F1" s="26"/>
      <c r="G1" s="26"/>
      <c r="H1" s="26"/>
      <c r="I1" s="26"/>
      <c r="J1" s="26"/>
      <c r="K1" s="26"/>
      <c r="L1" s="26"/>
      <c r="M1" s="26"/>
      <c r="N1" s="26"/>
      <c r="O1" s="26"/>
    </row>
    <row r="2" spans="1:15" x14ac:dyDescent="0.25">
      <c r="A2" s="26" t="s">
        <v>50</v>
      </c>
      <c r="B2" s="26" t="s">
        <v>503</v>
      </c>
      <c r="C2" s="26"/>
      <c r="D2" s="26"/>
      <c r="E2" s="26"/>
      <c r="F2" s="26"/>
      <c r="G2" s="26"/>
      <c r="H2" s="26"/>
      <c r="I2" s="26"/>
      <c r="J2" s="26"/>
      <c r="K2" s="26"/>
      <c r="L2" s="26"/>
      <c r="M2" s="26"/>
      <c r="N2" s="26"/>
      <c r="O2" s="26"/>
    </row>
    <row r="3" spans="1:15" x14ac:dyDescent="0.25">
      <c r="A3" s="26"/>
      <c r="B3" s="26"/>
      <c r="C3" s="26"/>
      <c r="D3" s="26"/>
      <c r="E3" s="26"/>
      <c r="F3" s="26"/>
      <c r="G3" s="26"/>
      <c r="H3" s="26"/>
      <c r="I3" s="26"/>
      <c r="J3" s="26"/>
      <c r="K3" s="26"/>
      <c r="L3" s="26"/>
      <c r="M3" s="26"/>
      <c r="N3" s="26"/>
      <c r="O3" s="26"/>
    </row>
    <row r="4" spans="1:15" x14ac:dyDescent="0.25">
      <c r="A4" s="26"/>
      <c r="B4" s="26"/>
      <c r="C4" s="26"/>
      <c r="D4" s="28">
        <v>2008</v>
      </c>
      <c r="E4" s="28">
        <v>2009</v>
      </c>
      <c r="F4" s="28">
        <v>2010</v>
      </c>
      <c r="G4" s="28">
        <v>2011</v>
      </c>
      <c r="H4" s="28">
        <v>2012</v>
      </c>
      <c r="I4" s="28">
        <v>2013</v>
      </c>
      <c r="J4" s="28">
        <v>2014</v>
      </c>
      <c r="K4" s="28">
        <v>2015</v>
      </c>
      <c r="L4" s="28">
        <v>2016</v>
      </c>
      <c r="M4" s="28">
        <v>2017</v>
      </c>
      <c r="N4" s="28">
        <v>2018</v>
      </c>
      <c r="O4" s="26"/>
    </row>
    <row r="5" spans="1:15" s="10" customFormat="1" x14ac:dyDescent="0.25">
      <c r="A5" s="28" t="s">
        <v>504</v>
      </c>
      <c r="B5" s="28" t="s">
        <v>505</v>
      </c>
      <c r="C5" s="28" t="s">
        <v>506</v>
      </c>
      <c r="O5" s="28"/>
    </row>
    <row r="6" spans="1:15" x14ac:dyDescent="0.25">
      <c r="A6" s="27" t="s">
        <v>500</v>
      </c>
      <c r="B6" s="27" t="s">
        <v>232</v>
      </c>
      <c r="C6" s="27" t="s">
        <v>236</v>
      </c>
      <c r="D6" s="27">
        <v>1432</v>
      </c>
      <c r="E6" s="27">
        <v>1628</v>
      </c>
      <c r="F6" s="27">
        <v>2045</v>
      </c>
      <c r="G6" s="27">
        <v>1940</v>
      </c>
      <c r="H6" s="27">
        <v>2008</v>
      </c>
      <c r="I6" s="27">
        <v>1942</v>
      </c>
      <c r="J6" s="27">
        <v>1867</v>
      </c>
      <c r="K6" s="27">
        <v>1808</v>
      </c>
      <c r="L6" s="27">
        <v>1757</v>
      </c>
      <c r="M6" s="27">
        <v>1675</v>
      </c>
      <c r="N6" s="27">
        <v>1588</v>
      </c>
      <c r="O6" s="27"/>
    </row>
    <row r="7" spans="1:15" x14ac:dyDescent="0.25">
      <c r="A7" s="27" t="s">
        <v>500</v>
      </c>
      <c r="B7" s="27" t="s">
        <v>232</v>
      </c>
      <c r="C7" s="27" t="s">
        <v>507</v>
      </c>
      <c r="D7" s="27">
        <v>524</v>
      </c>
      <c r="E7" s="27">
        <v>626</v>
      </c>
      <c r="F7" s="27">
        <v>857</v>
      </c>
      <c r="G7" s="27">
        <v>812</v>
      </c>
      <c r="H7" s="27">
        <v>825</v>
      </c>
      <c r="I7" s="27">
        <v>766</v>
      </c>
      <c r="J7" s="27">
        <v>707</v>
      </c>
      <c r="K7" s="27">
        <v>679</v>
      </c>
      <c r="L7" s="27">
        <v>634</v>
      </c>
      <c r="M7" s="27">
        <v>587</v>
      </c>
      <c r="N7" s="27">
        <v>531</v>
      </c>
      <c r="O7" s="27"/>
    </row>
    <row r="8" spans="1:15" x14ac:dyDescent="0.25">
      <c r="A8" s="27" t="s">
        <v>500</v>
      </c>
      <c r="B8" s="27" t="s">
        <v>232</v>
      </c>
      <c r="C8" s="27" t="s">
        <v>508</v>
      </c>
      <c r="D8" s="27">
        <v>757</v>
      </c>
      <c r="E8" s="27">
        <v>820</v>
      </c>
      <c r="F8" s="27">
        <v>917</v>
      </c>
      <c r="G8" s="27">
        <v>859</v>
      </c>
      <c r="H8" s="27">
        <v>906</v>
      </c>
      <c r="I8" s="27">
        <v>921</v>
      </c>
      <c r="J8" s="27">
        <v>882</v>
      </c>
      <c r="K8" s="27">
        <v>860</v>
      </c>
      <c r="L8" s="27">
        <v>843</v>
      </c>
      <c r="M8" s="27">
        <v>818</v>
      </c>
      <c r="N8" s="27">
        <v>794</v>
      </c>
      <c r="O8" s="27"/>
    </row>
    <row r="9" spans="1:15" x14ac:dyDescent="0.25">
      <c r="A9" s="27" t="s">
        <v>500</v>
      </c>
      <c r="B9" s="27" t="s">
        <v>232</v>
      </c>
      <c r="C9" s="27" t="s">
        <v>509</v>
      </c>
      <c r="D9" s="27">
        <v>22</v>
      </c>
      <c r="E9" s="27">
        <v>29</v>
      </c>
      <c r="F9" s="27">
        <v>39</v>
      </c>
      <c r="G9" s="27">
        <v>47</v>
      </c>
      <c r="H9" s="27">
        <v>38</v>
      </c>
      <c r="I9" s="27">
        <v>31</v>
      </c>
      <c r="J9" s="27">
        <v>47</v>
      </c>
      <c r="K9" s="27">
        <v>48</v>
      </c>
      <c r="L9" s="27">
        <v>48</v>
      </c>
      <c r="M9" s="27">
        <v>48</v>
      </c>
      <c r="N9" s="27">
        <v>48</v>
      </c>
      <c r="O9" s="27"/>
    </row>
    <row r="10" spans="1:15" x14ac:dyDescent="0.25">
      <c r="A10" s="27" t="s">
        <v>500</v>
      </c>
      <c r="B10" s="27" t="s">
        <v>232</v>
      </c>
      <c r="C10" s="27" t="s">
        <v>510</v>
      </c>
      <c r="D10" s="27">
        <v>116</v>
      </c>
      <c r="E10" s="27">
        <v>140</v>
      </c>
      <c r="F10" s="27">
        <v>201</v>
      </c>
      <c r="G10" s="27">
        <v>195</v>
      </c>
      <c r="H10" s="27">
        <v>203</v>
      </c>
      <c r="I10" s="27">
        <v>199</v>
      </c>
      <c r="J10" s="27">
        <v>202</v>
      </c>
      <c r="K10" s="27">
        <v>188</v>
      </c>
      <c r="L10" s="27">
        <v>192</v>
      </c>
      <c r="M10" s="27">
        <v>179</v>
      </c>
      <c r="N10" s="27">
        <v>173</v>
      </c>
      <c r="O10" s="27"/>
    </row>
    <row r="11" spans="1:15" x14ac:dyDescent="0.25">
      <c r="A11" s="27" t="s">
        <v>500</v>
      </c>
      <c r="B11" s="27" t="s">
        <v>232</v>
      </c>
      <c r="C11" s="27" t="s">
        <v>511</v>
      </c>
      <c r="D11" s="27">
        <v>3</v>
      </c>
      <c r="E11" s="27">
        <v>3</v>
      </c>
      <c r="F11" s="27">
        <v>4</v>
      </c>
      <c r="G11" s="27">
        <v>5</v>
      </c>
      <c r="H11" s="27">
        <v>5</v>
      </c>
      <c r="I11" s="27">
        <v>4</v>
      </c>
      <c r="J11" s="27">
        <v>4</v>
      </c>
      <c r="K11" s="27">
        <v>4</v>
      </c>
      <c r="L11" s="27">
        <v>5</v>
      </c>
      <c r="M11" s="27">
        <v>4</v>
      </c>
      <c r="N11" s="27">
        <v>4</v>
      </c>
      <c r="O11" s="27"/>
    </row>
    <row r="12" spans="1:15" x14ac:dyDescent="0.25">
      <c r="A12" s="27" t="s">
        <v>500</v>
      </c>
      <c r="B12" s="27" t="s">
        <v>232</v>
      </c>
      <c r="C12" s="27" t="s">
        <v>512</v>
      </c>
      <c r="D12" s="27">
        <v>10</v>
      </c>
      <c r="E12" s="27">
        <v>10</v>
      </c>
      <c r="F12" s="27">
        <v>27</v>
      </c>
      <c r="G12" s="27">
        <v>22</v>
      </c>
      <c r="H12" s="27">
        <v>31</v>
      </c>
      <c r="I12" s="27">
        <v>21</v>
      </c>
      <c r="J12" s="27">
        <v>25</v>
      </c>
      <c r="K12" s="27">
        <v>29</v>
      </c>
      <c r="L12" s="27">
        <v>35</v>
      </c>
      <c r="M12" s="27">
        <v>39</v>
      </c>
      <c r="N12" s="27">
        <v>38</v>
      </c>
      <c r="O12" s="27"/>
    </row>
    <row r="13" spans="1:15" x14ac:dyDescent="0.25">
      <c r="A13" s="27"/>
      <c r="B13" s="27"/>
      <c r="C13" s="27"/>
      <c r="D13" s="27"/>
      <c r="E13" s="27"/>
      <c r="F13" s="27"/>
      <c r="G13" s="27"/>
      <c r="H13" s="27"/>
      <c r="I13" s="27"/>
      <c r="J13" s="27"/>
      <c r="K13" s="27"/>
      <c r="L13" s="27"/>
      <c r="M13" s="27"/>
      <c r="N13" s="27"/>
      <c r="O13" s="27"/>
    </row>
    <row r="14" spans="1:15" x14ac:dyDescent="0.25">
      <c r="A14" s="27" t="s">
        <v>513</v>
      </c>
      <c r="B14" s="27" t="s">
        <v>232</v>
      </c>
      <c r="C14" s="27" t="s">
        <v>236</v>
      </c>
      <c r="D14" s="27">
        <v>1745</v>
      </c>
      <c r="E14" s="27">
        <v>1703</v>
      </c>
      <c r="F14" s="27">
        <v>1713</v>
      </c>
      <c r="G14" s="27">
        <v>1786</v>
      </c>
      <c r="H14" s="27">
        <v>1583</v>
      </c>
      <c r="I14" s="27">
        <v>1615</v>
      </c>
      <c r="J14" s="27">
        <v>1541</v>
      </c>
      <c r="K14" s="27">
        <v>1562</v>
      </c>
      <c r="L14" s="27">
        <v>1539</v>
      </c>
      <c r="M14" s="27">
        <v>1529</v>
      </c>
      <c r="N14" s="27">
        <v>1527</v>
      </c>
      <c r="O14" s="27"/>
    </row>
    <row r="15" spans="1:15" x14ac:dyDescent="0.25">
      <c r="A15" s="27" t="s">
        <v>513</v>
      </c>
      <c r="B15" s="27" t="s">
        <v>232</v>
      </c>
      <c r="C15" s="27" t="s">
        <v>507</v>
      </c>
      <c r="D15" s="27">
        <v>493</v>
      </c>
      <c r="E15" s="27">
        <v>472</v>
      </c>
      <c r="F15" s="27">
        <v>435</v>
      </c>
      <c r="G15" s="27">
        <v>420</v>
      </c>
      <c r="H15" s="27">
        <v>374</v>
      </c>
      <c r="I15" s="27">
        <v>384</v>
      </c>
      <c r="J15" s="27">
        <v>339</v>
      </c>
      <c r="K15" s="27">
        <v>348</v>
      </c>
      <c r="L15" s="27">
        <v>347</v>
      </c>
      <c r="M15" s="27">
        <v>323</v>
      </c>
      <c r="N15" s="27">
        <v>327</v>
      </c>
      <c r="O15" s="27"/>
    </row>
    <row r="16" spans="1:15" x14ac:dyDescent="0.25">
      <c r="A16" s="27" t="s">
        <v>513</v>
      </c>
      <c r="B16" s="27" t="s">
        <v>232</v>
      </c>
      <c r="C16" s="27" t="s">
        <v>508</v>
      </c>
      <c r="D16" s="27">
        <v>1060</v>
      </c>
      <c r="E16" s="27">
        <v>1048</v>
      </c>
      <c r="F16" s="27">
        <v>1065</v>
      </c>
      <c r="G16" s="27">
        <v>1141</v>
      </c>
      <c r="H16" s="27">
        <v>1009</v>
      </c>
      <c r="I16" s="27">
        <v>1025</v>
      </c>
      <c r="J16" s="27">
        <v>986</v>
      </c>
      <c r="K16" s="27">
        <v>986</v>
      </c>
      <c r="L16" s="27">
        <v>964</v>
      </c>
      <c r="M16" s="27">
        <v>953</v>
      </c>
      <c r="N16" s="27">
        <v>950</v>
      </c>
      <c r="O16" s="27"/>
    </row>
    <row r="17" spans="1:15" x14ac:dyDescent="0.25">
      <c r="A17" s="27" t="s">
        <v>513</v>
      </c>
      <c r="B17" s="27" t="s">
        <v>232</v>
      </c>
      <c r="C17" s="27" t="s">
        <v>509</v>
      </c>
      <c r="D17" s="27">
        <v>72</v>
      </c>
      <c r="E17" s="27">
        <v>71</v>
      </c>
      <c r="F17" s="27">
        <v>84</v>
      </c>
      <c r="G17" s="27">
        <v>86</v>
      </c>
      <c r="H17" s="27">
        <v>78</v>
      </c>
      <c r="I17" s="27">
        <v>76</v>
      </c>
      <c r="J17" s="27">
        <v>74</v>
      </c>
      <c r="K17" s="27">
        <v>79</v>
      </c>
      <c r="L17" s="27">
        <v>83</v>
      </c>
      <c r="M17" s="27">
        <v>94</v>
      </c>
      <c r="N17" s="27">
        <v>96</v>
      </c>
      <c r="O17" s="27"/>
    </row>
    <row r="18" spans="1:15" x14ac:dyDescent="0.25">
      <c r="A18" s="27" t="s">
        <v>513</v>
      </c>
      <c r="B18" s="27" t="s">
        <v>232</v>
      </c>
      <c r="C18" s="27" t="s">
        <v>510</v>
      </c>
      <c r="D18" s="27">
        <v>102</v>
      </c>
      <c r="E18" s="27">
        <v>97</v>
      </c>
      <c r="F18" s="27">
        <v>105</v>
      </c>
      <c r="G18" s="27">
        <v>111</v>
      </c>
      <c r="H18" s="27">
        <v>96</v>
      </c>
      <c r="I18" s="27">
        <v>106</v>
      </c>
      <c r="J18" s="27">
        <v>111</v>
      </c>
      <c r="K18" s="27">
        <v>117</v>
      </c>
      <c r="L18" s="27">
        <v>116</v>
      </c>
      <c r="M18" s="27">
        <v>124</v>
      </c>
      <c r="N18" s="27">
        <v>121</v>
      </c>
      <c r="O18" s="27"/>
    </row>
    <row r="19" spans="1:15" x14ac:dyDescent="0.25">
      <c r="A19" s="27" t="s">
        <v>513</v>
      </c>
      <c r="B19" s="27" t="s">
        <v>232</v>
      </c>
      <c r="C19" s="27" t="s">
        <v>511</v>
      </c>
      <c r="D19" s="27">
        <v>0</v>
      </c>
      <c r="E19" s="27">
        <v>0</v>
      </c>
      <c r="F19" s="27">
        <v>0</v>
      </c>
      <c r="G19" s="27">
        <v>0</v>
      </c>
      <c r="H19" s="27">
        <v>0</v>
      </c>
      <c r="I19" s="27">
        <v>0</v>
      </c>
      <c r="J19" s="27">
        <v>0</v>
      </c>
      <c r="K19" s="27">
        <v>0</v>
      </c>
      <c r="L19" s="27">
        <v>0</v>
      </c>
      <c r="M19" s="27">
        <v>1</v>
      </c>
      <c r="N19" s="27">
        <v>1</v>
      </c>
      <c r="O19" s="27"/>
    </row>
    <row r="20" spans="1:15" x14ac:dyDescent="0.25">
      <c r="A20" s="27" t="s">
        <v>513</v>
      </c>
      <c r="B20" s="27" t="s">
        <v>232</v>
      </c>
      <c r="C20" s="27" t="s">
        <v>512</v>
      </c>
      <c r="D20" s="27">
        <v>18</v>
      </c>
      <c r="E20" s="27">
        <v>15</v>
      </c>
      <c r="F20" s="27">
        <v>24</v>
      </c>
      <c r="G20" s="27">
        <v>28</v>
      </c>
      <c r="H20" s="27">
        <v>26</v>
      </c>
      <c r="I20" s="27">
        <v>24</v>
      </c>
      <c r="J20" s="27">
        <v>31</v>
      </c>
      <c r="K20" s="27">
        <v>32</v>
      </c>
      <c r="L20" s="27">
        <v>29</v>
      </c>
      <c r="M20" s="27">
        <v>34</v>
      </c>
      <c r="N20" s="27">
        <v>32</v>
      </c>
      <c r="O20" s="27"/>
    </row>
    <row r="21" spans="1:15" x14ac:dyDescent="0.25">
      <c r="A21" s="27"/>
      <c r="B21" s="27"/>
      <c r="C21" s="27"/>
      <c r="D21" s="27"/>
      <c r="E21" s="27"/>
      <c r="F21" s="27"/>
      <c r="G21" s="27"/>
      <c r="H21" s="27"/>
      <c r="I21" s="27"/>
      <c r="J21" s="27"/>
      <c r="K21" s="27"/>
      <c r="L21" s="27"/>
      <c r="M21" s="27"/>
      <c r="N21" s="27"/>
      <c r="O21" s="27"/>
    </row>
    <row r="22" spans="1:15" x14ac:dyDescent="0.25">
      <c r="A22" s="27" t="s">
        <v>497</v>
      </c>
      <c r="B22" s="27" t="s">
        <v>232</v>
      </c>
      <c r="C22" s="27" t="s">
        <v>236</v>
      </c>
      <c r="D22" s="27">
        <v>4365</v>
      </c>
      <c r="E22" s="27">
        <v>4445</v>
      </c>
      <c r="F22" s="27">
        <v>4406</v>
      </c>
      <c r="G22" s="27">
        <v>4432</v>
      </c>
      <c r="H22" s="27">
        <v>4519</v>
      </c>
      <c r="I22" s="27">
        <v>4542</v>
      </c>
      <c r="J22" s="27">
        <v>4458</v>
      </c>
      <c r="K22" s="27">
        <v>4435</v>
      </c>
      <c r="L22" s="27">
        <v>4467</v>
      </c>
      <c r="M22" s="27">
        <v>4493</v>
      </c>
      <c r="N22" s="27">
        <v>4514</v>
      </c>
      <c r="O22" s="27"/>
    </row>
    <row r="23" spans="1:15" x14ac:dyDescent="0.25">
      <c r="A23" s="27" t="s">
        <v>497</v>
      </c>
      <c r="B23" s="27" t="s">
        <v>232</v>
      </c>
      <c r="C23" s="27" t="s">
        <v>507</v>
      </c>
      <c r="D23" s="27">
        <v>1166</v>
      </c>
      <c r="E23" s="27">
        <v>1133</v>
      </c>
      <c r="F23" s="27">
        <v>1038</v>
      </c>
      <c r="G23" s="27">
        <v>973</v>
      </c>
      <c r="H23" s="27">
        <v>960</v>
      </c>
      <c r="I23" s="27">
        <v>878</v>
      </c>
      <c r="J23" s="27">
        <v>876</v>
      </c>
      <c r="K23" s="27">
        <v>877</v>
      </c>
      <c r="L23" s="27">
        <v>876</v>
      </c>
      <c r="M23" s="27">
        <v>912</v>
      </c>
      <c r="N23" s="27">
        <v>901</v>
      </c>
      <c r="O23" s="27"/>
    </row>
    <row r="24" spans="1:15" x14ac:dyDescent="0.25">
      <c r="A24" s="27" t="s">
        <v>497</v>
      </c>
      <c r="B24" s="27" t="s">
        <v>232</v>
      </c>
      <c r="C24" s="27" t="s">
        <v>508</v>
      </c>
      <c r="D24" s="27">
        <v>2729</v>
      </c>
      <c r="E24" s="27">
        <v>2808</v>
      </c>
      <c r="F24" s="27">
        <v>2806</v>
      </c>
      <c r="G24" s="27">
        <v>2882</v>
      </c>
      <c r="H24" s="27">
        <v>2948</v>
      </c>
      <c r="I24" s="27">
        <v>3033</v>
      </c>
      <c r="J24" s="27">
        <v>2960</v>
      </c>
      <c r="K24" s="27">
        <v>2901</v>
      </c>
      <c r="L24" s="27">
        <v>2905</v>
      </c>
      <c r="M24" s="27">
        <v>2901</v>
      </c>
      <c r="N24" s="27">
        <v>2936</v>
      </c>
      <c r="O24" s="27"/>
    </row>
    <row r="25" spans="1:15" x14ac:dyDescent="0.25">
      <c r="A25" s="27" t="s">
        <v>497</v>
      </c>
      <c r="B25" s="27" t="s">
        <v>232</v>
      </c>
      <c r="C25" s="27" t="s">
        <v>509</v>
      </c>
      <c r="D25" s="27">
        <v>209</v>
      </c>
      <c r="E25" s="27">
        <v>222</v>
      </c>
      <c r="F25" s="27">
        <v>244</v>
      </c>
      <c r="G25" s="27">
        <v>251</v>
      </c>
      <c r="H25" s="27">
        <v>288</v>
      </c>
      <c r="I25" s="27">
        <v>292</v>
      </c>
      <c r="J25" s="27">
        <v>251</v>
      </c>
      <c r="K25" s="27">
        <v>267</v>
      </c>
      <c r="L25" s="27">
        <v>291</v>
      </c>
      <c r="M25" s="27">
        <v>271</v>
      </c>
      <c r="N25" s="27">
        <v>264</v>
      </c>
      <c r="O25" s="27"/>
    </row>
    <row r="26" spans="1:15" x14ac:dyDescent="0.25">
      <c r="A26" s="27" t="s">
        <v>497</v>
      </c>
      <c r="B26" s="27" t="s">
        <v>232</v>
      </c>
      <c r="C26" s="27" t="s">
        <v>510</v>
      </c>
      <c r="D26" s="27">
        <v>240</v>
      </c>
      <c r="E26" s="27">
        <v>263</v>
      </c>
      <c r="F26" s="27">
        <v>280</v>
      </c>
      <c r="G26" s="27">
        <v>288</v>
      </c>
      <c r="H26" s="27">
        <v>294</v>
      </c>
      <c r="I26" s="27">
        <v>300</v>
      </c>
      <c r="J26" s="27">
        <v>328</v>
      </c>
      <c r="K26" s="27">
        <v>331</v>
      </c>
      <c r="L26" s="27">
        <v>345</v>
      </c>
      <c r="M26" s="27">
        <v>348</v>
      </c>
      <c r="N26" s="27">
        <v>352</v>
      </c>
      <c r="O26" s="27"/>
    </row>
    <row r="27" spans="1:15" x14ac:dyDescent="0.25">
      <c r="A27" s="27" t="s">
        <v>497</v>
      </c>
      <c r="B27" s="27" t="s">
        <v>232</v>
      </c>
      <c r="C27" s="27" t="s">
        <v>511</v>
      </c>
      <c r="D27" s="27">
        <v>0</v>
      </c>
      <c r="E27" s="27">
        <v>0</v>
      </c>
      <c r="F27" s="27">
        <v>0</v>
      </c>
      <c r="G27" s="27">
        <v>0</v>
      </c>
      <c r="H27" s="27">
        <v>0</v>
      </c>
      <c r="I27" s="27">
        <v>2</v>
      </c>
      <c r="J27" s="27">
        <v>1</v>
      </c>
      <c r="K27" s="27">
        <v>2</v>
      </c>
      <c r="L27" s="27">
        <v>2</v>
      </c>
      <c r="M27" s="27">
        <v>3</v>
      </c>
      <c r="N27" s="27">
        <v>3</v>
      </c>
      <c r="O27" s="27"/>
    </row>
    <row r="28" spans="1:15" x14ac:dyDescent="0.25">
      <c r="A28" s="27" t="s">
        <v>497</v>
      </c>
      <c r="B28" s="27" t="s">
        <v>232</v>
      </c>
      <c r="C28" s="27" t="s">
        <v>512</v>
      </c>
      <c r="D28" s="27">
        <v>21</v>
      </c>
      <c r="E28" s="27">
        <v>19</v>
      </c>
      <c r="F28" s="27">
        <v>38</v>
      </c>
      <c r="G28" s="27">
        <v>38</v>
      </c>
      <c r="H28" s="27">
        <v>29</v>
      </c>
      <c r="I28" s="27">
        <v>37</v>
      </c>
      <c r="J28" s="27">
        <v>42</v>
      </c>
      <c r="K28" s="27">
        <v>57</v>
      </c>
      <c r="L28" s="27">
        <v>48</v>
      </c>
      <c r="M28" s="27">
        <v>58</v>
      </c>
      <c r="N28" s="27">
        <v>58</v>
      </c>
      <c r="O28" s="27"/>
    </row>
    <row r="29" spans="1:15" x14ac:dyDescent="0.25">
      <c r="A29" s="27"/>
      <c r="B29" s="27"/>
      <c r="C29" s="27"/>
      <c r="D29" s="27"/>
      <c r="E29" s="27"/>
      <c r="F29" s="27"/>
      <c r="G29" s="27"/>
      <c r="H29" s="27"/>
      <c r="I29" s="27"/>
      <c r="J29" s="27"/>
      <c r="K29" s="27"/>
      <c r="L29" s="27"/>
      <c r="M29" s="27"/>
      <c r="N29" s="27"/>
      <c r="O29" s="27"/>
    </row>
    <row r="30" spans="1:15" x14ac:dyDescent="0.25">
      <c r="A30" s="27" t="s">
        <v>501</v>
      </c>
      <c r="B30" s="27" t="s">
        <v>232</v>
      </c>
      <c r="C30" s="27" t="s">
        <v>236</v>
      </c>
      <c r="D30" s="27">
        <v>3566</v>
      </c>
      <c r="E30" s="27">
        <v>3624</v>
      </c>
      <c r="F30" s="27">
        <v>3709</v>
      </c>
      <c r="G30" s="27">
        <v>3723</v>
      </c>
      <c r="H30" s="27">
        <v>3918</v>
      </c>
      <c r="I30" s="27">
        <v>3965</v>
      </c>
      <c r="J30" s="27">
        <v>3905</v>
      </c>
      <c r="K30" s="27">
        <v>3882</v>
      </c>
      <c r="L30" s="27">
        <v>3868</v>
      </c>
      <c r="M30" s="27">
        <v>4018</v>
      </c>
      <c r="N30" s="27">
        <v>4000</v>
      </c>
      <c r="O30" s="27"/>
    </row>
    <row r="31" spans="1:15" x14ac:dyDescent="0.25">
      <c r="A31" s="27" t="s">
        <v>501</v>
      </c>
      <c r="B31" s="27" t="s">
        <v>232</v>
      </c>
      <c r="C31" s="27" t="s">
        <v>507</v>
      </c>
      <c r="D31" s="27">
        <v>1380</v>
      </c>
      <c r="E31" s="27">
        <v>1278</v>
      </c>
      <c r="F31" s="27">
        <v>1273</v>
      </c>
      <c r="G31" s="27">
        <v>1239</v>
      </c>
      <c r="H31" s="27">
        <v>1372</v>
      </c>
      <c r="I31" s="27">
        <v>1347</v>
      </c>
      <c r="J31" s="27">
        <v>1292</v>
      </c>
      <c r="K31" s="27">
        <v>1303</v>
      </c>
      <c r="L31" s="27">
        <v>1424</v>
      </c>
      <c r="M31" s="27">
        <v>1483</v>
      </c>
      <c r="N31" s="27">
        <v>1506</v>
      </c>
      <c r="O31" s="27"/>
    </row>
    <row r="32" spans="1:15" x14ac:dyDescent="0.25">
      <c r="A32" s="27" t="s">
        <v>501</v>
      </c>
      <c r="B32" s="27" t="s">
        <v>232</v>
      </c>
      <c r="C32" s="27" t="s">
        <v>508</v>
      </c>
      <c r="D32" s="27">
        <v>1743</v>
      </c>
      <c r="E32" s="27">
        <v>1852</v>
      </c>
      <c r="F32" s="27">
        <v>1873</v>
      </c>
      <c r="G32" s="27">
        <v>1864</v>
      </c>
      <c r="H32" s="27">
        <v>1895</v>
      </c>
      <c r="I32" s="27">
        <v>1929</v>
      </c>
      <c r="J32" s="27">
        <v>1935</v>
      </c>
      <c r="K32" s="27">
        <v>1893</v>
      </c>
      <c r="L32" s="27">
        <v>1754</v>
      </c>
      <c r="M32" s="27">
        <v>1783</v>
      </c>
      <c r="N32" s="27">
        <v>1697</v>
      </c>
      <c r="O32" s="27"/>
    </row>
    <row r="33" spans="1:15" x14ac:dyDescent="0.25">
      <c r="A33" s="27" t="s">
        <v>501</v>
      </c>
      <c r="B33" s="27" t="s">
        <v>232</v>
      </c>
      <c r="C33" s="27" t="s">
        <v>509</v>
      </c>
      <c r="D33" s="27">
        <v>118</v>
      </c>
      <c r="E33" s="27">
        <v>135</v>
      </c>
      <c r="F33" s="27">
        <v>150</v>
      </c>
      <c r="G33" s="27">
        <v>175</v>
      </c>
      <c r="H33" s="27">
        <v>173</v>
      </c>
      <c r="I33" s="27">
        <v>181</v>
      </c>
      <c r="J33" s="27">
        <v>176</v>
      </c>
      <c r="K33" s="27">
        <v>183</v>
      </c>
      <c r="L33" s="27">
        <v>168</v>
      </c>
      <c r="M33" s="27">
        <v>170</v>
      </c>
      <c r="N33" s="27">
        <v>168</v>
      </c>
      <c r="O33" s="27"/>
    </row>
    <row r="34" spans="1:15" x14ac:dyDescent="0.25">
      <c r="A34" s="27" t="s">
        <v>501</v>
      </c>
      <c r="B34" s="27" t="s">
        <v>232</v>
      </c>
      <c r="C34" s="27" t="s">
        <v>510</v>
      </c>
      <c r="D34" s="27">
        <v>224</v>
      </c>
      <c r="E34" s="27">
        <v>231</v>
      </c>
      <c r="F34" s="27">
        <v>238</v>
      </c>
      <c r="G34" s="27">
        <v>251</v>
      </c>
      <c r="H34" s="27">
        <v>282</v>
      </c>
      <c r="I34" s="27">
        <v>321</v>
      </c>
      <c r="J34" s="27">
        <v>302</v>
      </c>
      <c r="K34" s="27">
        <v>293</v>
      </c>
      <c r="L34" s="27">
        <v>323</v>
      </c>
      <c r="M34" s="27">
        <v>316</v>
      </c>
      <c r="N34" s="27">
        <v>310</v>
      </c>
      <c r="O34" s="27"/>
    </row>
    <row r="35" spans="1:15" x14ac:dyDescent="0.25">
      <c r="A35" s="27" t="s">
        <v>501</v>
      </c>
      <c r="B35" s="27" t="s">
        <v>232</v>
      </c>
      <c r="C35" s="27" t="s">
        <v>511</v>
      </c>
      <c r="D35" s="27">
        <v>1</v>
      </c>
      <c r="E35" s="27">
        <v>1</v>
      </c>
      <c r="F35" s="27">
        <v>0</v>
      </c>
      <c r="G35" s="27">
        <v>0</v>
      </c>
      <c r="H35" s="27">
        <v>0</v>
      </c>
      <c r="I35" s="27">
        <v>0</v>
      </c>
      <c r="J35" s="27">
        <v>0</v>
      </c>
      <c r="K35" s="27">
        <v>1</v>
      </c>
      <c r="L35" s="27">
        <v>0</v>
      </c>
      <c r="M35" s="27">
        <v>0</v>
      </c>
      <c r="N35" s="27">
        <v>0</v>
      </c>
      <c r="O35" s="27"/>
    </row>
    <row r="36" spans="1:15" x14ac:dyDescent="0.25">
      <c r="A36" s="27" t="s">
        <v>501</v>
      </c>
      <c r="B36" s="27" t="s">
        <v>232</v>
      </c>
      <c r="C36" s="27" t="s">
        <v>512</v>
      </c>
      <c r="D36" s="27">
        <v>100</v>
      </c>
      <c r="E36" s="27">
        <v>127</v>
      </c>
      <c r="F36" s="27">
        <v>175</v>
      </c>
      <c r="G36" s="27">
        <v>194</v>
      </c>
      <c r="H36" s="27">
        <v>196</v>
      </c>
      <c r="I36" s="27">
        <v>187</v>
      </c>
      <c r="J36" s="27">
        <v>200</v>
      </c>
      <c r="K36" s="27">
        <v>209</v>
      </c>
      <c r="L36" s="27">
        <v>199</v>
      </c>
      <c r="M36" s="27">
        <v>266</v>
      </c>
      <c r="N36" s="27">
        <v>319</v>
      </c>
      <c r="O36" s="27"/>
    </row>
    <row r="37" spans="1:15" x14ac:dyDescent="0.25">
      <c r="A37" s="27"/>
      <c r="B37" s="27"/>
      <c r="C37" s="27"/>
      <c r="D37" s="27"/>
      <c r="E37" s="27"/>
      <c r="F37" s="27"/>
      <c r="G37" s="27"/>
      <c r="H37" s="27"/>
      <c r="I37" s="27"/>
      <c r="J37" s="27"/>
      <c r="K37" s="27"/>
      <c r="L37" s="27"/>
      <c r="M37" s="27"/>
      <c r="N37" s="27"/>
      <c r="O37" s="27"/>
    </row>
    <row r="38" spans="1:15" x14ac:dyDescent="0.25">
      <c r="A38" s="10" t="s">
        <v>870</v>
      </c>
      <c r="B38" t="s">
        <v>232</v>
      </c>
      <c r="C38" t="s">
        <v>236</v>
      </c>
      <c r="D38">
        <f t="shared" ref="D38:N38" si="0">SUM(D6,D14,D22,D30)</f>
        <v>11108</v>
      </c>
      <c r="E38">
        <f t="shared" si="0"/>
        <v>11400</v>
      </c>
      <c r="F38">
        <f t="shared" si="0"/>
        <v>11873</v>
      </c>
      <c r="G38">
        <f t="shared" si="0"/>
        <v>11881</v>
      </c>
      <c r="H38">
        <f t="shared" si="0"/>
        <v>12028</v>
      </c>
      <c r="I38">
        <f t="shared" si="0"/>
        <v>12064</v>
      </c>
      <c r="J38">
        <f t="shared" si="0"/>
        <v>11771</v>
      </c>
      <c r="K38">
        <f t="shared" si="0"/>
        <v>11687</v>
      </c>
      <c r="L38">
        <f t="shared" si="0"/>
        <v>11631</v>
      </c>
      <c r="M38">
        <f t="shared" si="0"/>
        <v>11715</v>
      </c>
      <c r="N38">
        <f t="shared" si="0"/>
        <v>11629</v>
      </c>
    </row>
    <row r="39" spans="1:15" x14ac:dyDescent="0.25">
      <c r="B39" t="s">
        <v>232</v>
      </c>
      <c r="C39" t="s">
        <v>507</v>
      </c>
      <c r="D39">
        <f t="shared" ref="D39:N39" si="1">SUM(D7,D15,D23,D31)</f>
        <v>3563</v>
      </c>
      <c r="E39">
        <f t="shared" si="1"/>
        <v>3509</v>
      </c>
      <c r="F39">
        <f t="shared" si="1"/>
        <v>3603</v>
      </c>
      <c r="G39">
        <f t="shared" si="1"/>
        <v>3444</v>
      </c>
      <c r="H39">
        <f t="shared" si="1"/>
        <v>3531</v>
      </c>
      <c r="I39">
        <f t="shared" si="1"/>
        <v>3375</v>
      </c>
      <c r="J39">
        <f t="shared" si="1"/>
        <v>3214</v>
      </c>
      <c r="K39">
        <f t="shared" si="1"/>
        <v>3207</v>
      </c>
      <c r="L39">
        <f t="shared" si="1"/>
        <v>3281</v>
      </c>
      <c r="M39">
        <f t="shared" si="1"/>
        <v>3305</v>
      </c>
      <c r="N39">
        <f t="shared" si="1"/>
        <v>3265</v>
      </c>
    </row>
    <row r="40" spans="1:15" x14ac:dyDescent="0.25">
      <c r="B40" t="s">
        <v>232</v>
      </c>
      <c r="C40" s="27" t="s">
        <v>508</v>
      </c>
      <c r="D40">
        <f t="shared" ref="D40:N40" si="2">SUM(D8,D16,D24,D32)</f>
        <v>6289</v>
      </c>
      <c r="E40">
        <f t="shared" si="2"/>
        <v>6528</v>
      </c>
      <c r="F40">
        <f t="shared" si="2"/>
        <v>6661</v>
      </c>
      <c r="G40">
        <f t="shared" si="2"/>
        <v>6746</v>
      </c>
      <c r="H40">
        <f t="shared" si="2"/>
        <v>6758</v>
      </c>
      <c r="I40">
        <f t="shared" si="2"/>
        <v>6908</v>
      </c>
      <c r="J40">
        <f t="shared" si="2"/>
        <v>6763</v>
      </c>
      <c r="K40">
        <f t="shared" si="2"/>
        <v>6640</v>
      </c>
      <c r="L40">
        <f t="shared" si="2"/>
        <v>6466</v>
      </c>
      <c r="M40">
        <f t="shared" si="2"/>
        <v>6455</v>
      </c>
      <c r="N40">
        <f t="shared" si="2"/>
        <v>6377</v>
      </c>
    </row>
    <row r="41" spans="1:15" x14ac:dyDescent="0.25">
      <c r="B41" t="s">
        <v>232</v>
      </c>
      <c r="C41" s="27" t="s">
        <v>509</v>
      </c>
      <c r="D41">
        <f t="shared" ref="D41:N41" si="3">SUM(D9,D17,D25,D33)</f>
        <v>421</v>
      </c>
      <c r="E41">
        <f t="shared" si="3"/>
        <v>457</v>
      </c>
      <c r="F41">
        <f t="shared" si="3"/>
        <v>517</v>
      </c>
      <c r="G41">
        <f t="shared" si="3"/>
        <v>559</v>
      </c>
      <c r="H41">
        <f t="shared" si="3"/>
        <v>577</v>
      </c>
      <c r="I41">
        <f t="shared" si="3"/>
        <v>580</v>
      </c>
      <c r="J41">
        <f t="shared" si="3"/>
        <v>548</v>
      </c>
      <c r="K41">
        <f t="shared" si="3"/>
        <v>577</v>
      </c>
      <c r="L41">
        <f t="shared" si="3"/>
        <v>590</v>
      </c>
      <c r="M41">
        <f t="shared" si="3"/>
        <v>583</v>
      </c>
      <c r="N41">
        <f t="shared" si="3"/>
        <v>576</v>
      </c>
    </row>
    <row r="42" spans="1:15" x14ac:dyDescent="0.25">
      <c r="B42" t="s">
        <v>232</v>
      </c>
      <c r="C42" s="27" t="s">
        <v>510</v>
      </c>
      <c r="D42">
        <f t="shared" ref="D42:N42" si="4">SUM(D10,D18,D26,D34)</f>
        <v>682</v>
      </c>
      <c r="E42">
        <f t="shared" si="4"/>
        <v>731</v>
      </c>
      <c r="F42">
        <f t="shared" si="4"/>
        <v>824</v>
      </c>
      <c r="G42">
        <f t="shared" si="4"/>
        <v>845</v>
      </c>
      <c r="H42">
        <f t="shared" si="4"/>
        <v>875</v>
      </c>
      <c r="I42">
        <f t="shared" si="4"/>
        <v>926</v>
      </c>
      <c r="J42">
        <f t="shared" si="4"/>
        <v>943</v>
      </c>
      <c r="K42">
        <f t="shared" si="4"/>
        <v>929</v>
      </c>
      <c r="L42">
        <f t="shared" si="4"/>
        <v>976</v>
      </c>
      <c r="M42">
        <f t="shared" si="4"/>
        <v>967</v>
      </c>
      <c r="N42">
        <f t="shared" si="4"/>
        <v>956</v>
      </c>
    </row>
    <row r="43" spans="1:15" x14ac:dyDescent="0.25">
      <c r="B43" t="s">
        <v>232</v>
      </c>
      <c r="C43" s="27" t="s">
        <v>511</v>
      </c>
      <c r="D43">
        <f t="shared" ref="D43:N43" si="5">SUM(D11,D19,D27,D35)</f>
        <v>4</v>
      </c>
      <c r="E43">
        <f t="shared" si="5"/>
        <v>4</v>
      </c>
      <c r="F43">
        <f t="shared" si="5"/>
        <v>4</v>
      </c>
      <c r="G43">
        <f t="shared" si="5"/>
        <v>5</v>
      </c>
      <c r="H43">
        <f t="shared" si="5"/>
        <v>5</v>
      </c>
      <c r="I43">
        <f t="shared" si="5"/>
        <v>6</v>
      </c>
      <c r="J43">
        <f t="shared" si="5"/>
        <v>5</v>
      </c>
      <c r="K43">
        <f t="shared" si="5"/>
        <v>7</v>
      </c>
      <c r="L43">
        <f t="shared" si="5"/>
        <v>7</v>
      </c>
      <c r="M43">
        <f t="shared" si="5"/>
        <v>8</v>
      </c>
      <c r="N43">
        <f t="shared" si="5"/>
        <v>8</v>
      </c>
    </row>
    <row r="44" spans="1:15" x14ac:dyDescent="0.25">
      <c r="B44" t="s">
        <v>232</v>
      </c>
      <c r="C44" s="27" t="s">
        <v>512</v>
      </c>
      <c r="D44">
        <f t="shared" ref="D44:N44" si="6">SUM(D12,D20,D28,D36)</f>
        <v>149</v>
      </c>
      <c r="E44">
        <f t="shared" si="6"/>
        <v>171</v>
      </c>
      <c r="F44">
        <f t="shared" si="6"/>
        <v>264</v>
      </c>
      <c r="G44">
        <f t="shared" si="6"/>
        <v>282</v>
      </c>
      <c r="H44">
        <f t="shared" si="6"/>
        <v>282</v>
      </c>
      <c r="I44">
        <f t="shared" si="6"/>
        <v>269</v>
      </c>
      <c r="J44">
        <f t="shared" si="6"/>
        <v>298</v>
      </c>
      <c r="K44">
        <f t="shared" si="6"/>
        <v>327</v>
      </c>
      <c r="L44">
        <f t="shared" si="6"/>
        <v>311</v>
      </c>
      <c r="M44">
        <f t="shared" si="6"/>
        <v>397</v>
      </c>
      <c r="N44">
        <f t="shared" si="6"/>
        <v>447</v>
      </c>
    </row>
  </sheetData>
  <sortState ref="A4:N31">
    <sortCondition ref="A4:A31" customList="Primärproduktion,Livsmedelsindustri,Livsmedelshandel,Restaurang,LMK"/>
  </sortState>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58"/>
  <sheetViews>
    <sheetView workbookViewId="0">
      <selection activeCell="G11" sqref="G11"/>
    </sheetView>
  </sheetViews>
  <sheetFormatPr defaultRowHeight="15" x14ac:dyDescent="0.25"/>
  <cols>
    <col min="1" max="1" width="10.7109375" customWidth="1"/>
    <col min="2" max="2" width="13.7109375" customWidth="1"/>
    <col min="3" max="3" width="10.28515625" customWidth="1"/>
    <col min="4" max="4" width="13" customWidth="1"/>
    <col min="5" max="5" width="11.7109375" customWidth="1"/>
    <col min="6" max="6" width="12" customWidth="1"/>
    <col min="7" max="7" width="12.85546875" customWidth="1"/>
    <col min="8" max="9" width="12" customWidth="1"/>
    <col min="12" max="12" width="23.5703125" customWidth="1"/>
    <col min="25" max="25" width="40.7109375" style="2" customWidth="1"/>
    <col min="26" max="35" width="7" style="2" customWidth="1"/>
  </cols>
  <sheetData>
    <row r="1" spans="1:35" ht="18.75" x14ac:dyDescent="0.3">
      <c r="A1" s="23" t="s">
        <v>1016</v>
      </c>
      <c r="B1" s="23"/>
      <c r="C1" s="23"/>
      <c r="D1" s="23"/>
      <c r="E1" s="23"/>
      <c r="F1" s="23"/>
      <c r="L1" s="1" t="s">
        <v>1017</v>
      </c>
      <c r="M1" s="2"/>
      <c r="N1" s="2"/>
      <c r="O1" s="2"/>
      <c r="P1" s="2"/>
      <c r="Q1" s="2"/>
      <c r="R1" s="2"/>
      <c r="S1" s="2"/>
      <c r="T1" s="2"/>
      <c r="U1" s="2"/>
      <c r="V1" s="2"/>
      <c r="W1" s="2"/>
      <c r="Y1" s="1" t="s">
        <v>1018</v>
      </c>
    </row>
    <row r="2" spans="1:35" x14ac:dyDescent="0.25">
      <c r="L2" s="2"/>
      <c r="M2" s="2"/>
      <c r="N2" s="2"/>
      <c r="O2" s="2"/>
      <c r="P2" s="2"/>
      <c r="Q2" s="2"/>
      <c r="R2" s="2"/>
      <c r="S2" s="2"/>
      <c r="T2" s="2"/>
      <c r="U2" s="2"/>
      <c r="V2" s="2"/>
      <c r="W2" s="2"/>
    </row>
    <row r="3" spans="1:35" x14ac:dyDescent="0.25">
      <c r="A3" t="s">
        <v>1019</v>
      </c>
      <c r="B3" s="10"/>
      <c r="C3" s="10" t="s">
        <v>1020</v>
      </c>
      <c r="D3" s="10" t="s">
        <v>1021</v>
      </c>
      <c r="E3" s="10" t="s">
        <v>1022</v>
      </c>
      <c r="F3" s="10" t="s">
        <v>1023</v>
      </c>
      <c r="G3" s="10" t="s">
        <v>1024</v>
      </c>
      <c r="H3" s="10" t="s">
        <v>1025</v>
      </c>
      <c r="I3" s="10"/>
      <c r="L3" s="2"/>
      <c r="M3" s="3" t="s">
        <v>11</v>
      </c>
      <c r="N3" s="3" t="s">
        <v>12</v>
      </c>
      <c r="O3" s="3" t="s">
        <v>13</v>
      </c>
      <c r="P3" s="3" t="s">
        <v>14</v>
      </c>
      <c r="Q3" s="3" t="s">
        <v>15</v>
      </c>
      <c r="R3" s="3" t="s">
        <v>16</v>
      </c>
      <c r="S3" s="3" t="s">
        <v>17</v>
      </c>
      <c r="T3" s="3" t="s">
        <v>18</v>
      </c>
      <c r="U3" s="3" t="s">
        <v>19</v>
      </c>
      <c r="V3" s="3" t="s">
        <v>20</v>
      </c>
      <c r="W3" s="2"/>
      <c r="Z3" s="3" t="s">
        <v>11</v>
      </c>
      <c r="AA3" s="3" t="s">
        <v>12</v>
      </c>
      <c r="AB3" s="3" t="s">
        <v>13</v>
      </c>
      <c r="AC3" s="3" t="s">
        <v>14</v>
      </c>
      <c r="AD3" s="3" t="s">
        <v>15</v>
      </c>
      <c r="AE3" s="3" t="s">
        <v>16</v>
      </c>
      <c r="AF3" s="3" t="s">
        <v>17</v>
      </c>
      <c r="AG3" s="3" t="s">
        <v>18</v>
      </c>
      <c r="AH3" s="3" t="s">
        <v>19</v>
      </c>
      <c r="AI3" s="3" t="s">
        <v>20</v>
      </c>
    </row>
    <row r="4" spans="1:35" x14ac:dyDescent="0.25">
      <c r="A4" t="s">
        <v>1027</v>
      </c>
      <c r="B4" s="10" t="s">
        <v>1028</v>
      </c>
      <c r="C4">
        <v>7</v>
      </c>
      <c r="D4">
        <v>7</v>
      </c>
      <c r="E4" t="s">
        <v>128</v>
      </c>
      <c r="F4" t="s">
        <v>128</v>
      </c>
      <c r="G4" t="s">
        <v>128</v>
      </c>
      <c r="H4" t="s">
        <v>128</v>
      </c>
      <c r="L4" s="3" t="s">
        <v>1026</v>
      </c>
      <c r="M4" s="7">
        <v>157.1</v>
      </c>
      <c r="N4" s="7">
        <v>188.9</v>
      </c>
      <c r="O4" s="7">
        <v>261.60000000000002</v>
      </c>
      <c r="P4" s="7">
        <v>245.7</v>
      </c>
      <c r="Q4" s="7">
        <v>257.7</v>
      </c>
      <c r="R4" s="7">
        <v>273.7</v>
      </c>
      <c r="S4" s="7">
        <v>246</v>
      </c>
      <c r="T4" s="7">
        <v>373.8</v>
      </c>
      <c r="U4" s="7">
        <v>425.9</v>
      </c>
      <c r="V4" s="7">
        <v>410.6</v>
      </c>
      <c r="W4" s="2"/>
      <c r="Y4" s="3" t="s">
        <v>1026</v>
      </c>
      <c r="Z4" s="7">
        <v>32.1</v>
      </c>
      <c r="AA4" s="7">
        <v>36</v>
      </c>
      <c r="AB4" s="7">
        <v>35.9</v>
      </c>
      <c r="AC4" s="7">
        <v>39.4</v>
      </c>
      <c r="AD4" s="7">
        <v>40.4</v>
      </c>
      <c r="AE4" s="7">
        <v>46.4</v>
      </c>
      <c r="AF4" s="7">
        <v>41.8</v>
      </c>
      <c r="AG4" s="7">
        <v>34.4</v>
      </c>
      <c r="AH4" s="7">
        <v>41.5</v>
      </c>
      <c r="AI4" s="7">
        <v>39.4</v>
      </c>
    </row>
    <row r="5" spans="1:35" x14ac:dyDescent="0.25">
      <c r="A5" t="s">
        <v>1031</v>
      </c>
      <c r="B5" s="10" t="s">
        <v>1032</v>
      </c>
      <c r="C5">
        <v>24</v>
      </c>
      <c r="D5">
        <v>24</v>
      </c>
      <c r="E5">
        <v>3</v>
      </c>
      <c r="F5">
        <v>3</v>
      </c>
      <c r="G5">
        <v>10</v>
      </c>
      <c r="H5">
        <v>1</v>
      </c>
      <c r="L5" s="3" t="s">
        <v>1029</v>
      </c>
      <c r="M5" s="7">
        <v>31.7</v>
      </c>
      <c r="N5" s="7">
        <v>50.1</v>
      </c>
      <c r="O5" s="7">
        <v>49.3</v>
      </c>
      <c r="P5" s="7">
        <v>77</v>
      </c>
      <c r="Q5" s="7">
        <v>80.900000000000006</v>
      </c>
      <c r="R5" s="7">
        <v>75.2</v>
      </c>
      <c r="S5" s="7">
        <v>80.5</v>
      </c>
      <c r="T5" s="7">
        <v>86.5</v>
      </c>
      <c r="U5" s="7">
        <v>68.3</v>
      </c>
      <c r="V5" s="8" t="s">
        <v>128</v>
      </c>
      <c r="W5" s="2"/>
      <c r="Y5" s="3" t="s">
        <v>1030</v>
      </c>
      <c r="Z5" s="7">
        <v>1.6</v>
      </c>
      <c r="AA5" s="7">
        <v>2.4</v>
      </c>
      <c r="AB5" s="7">
        <v>3.3</v>
      </c>
      <c r="AC5" s="7">
        <v>3.2</v>
      </c>
      <c r="AD5" s="7">
        <v>1.9</v>
      </c>
      <c r="AE5" s="7">
        <v>5.2</v>
      </c>
      <c r="AF5" s="7">
        <v>0.9</v>
      </c>
      <c r="AG5" s="7">
        <v>3.8</v>
      </c>
      <c r="AH5" s="7">
        <v>8</v>
      </c>
      <c r="AI5" s="7">
        <v>4.5</v>
      </c>
    </row>
    <row r="6" spans="1:35" x14ac:dyDescent="0.25">
      <c r="A6" t="s">
        <v>1035</v>
      </c>
      <c r="B6" s="10" t="s">
        <v>1036</v>
      </c>
      <c r="C6">
        <v>28</v>
      </c>
      <c r="D6">
        <v>22</v>
      </c>
      <c r="E6" t="s">
        <v>128</v>
      </c>
      <c r="F6">
        <v>1</v>
      </c>
      <c r="G6" t="s">
        <v>128</v>
      </c>
      <c r="H6" t="s">
        <v>128</v>
      </c>
      <c r="L6" s="3" t="s">
        <v>1033</v>
      </c>
      <c r="M6" s="7">
        <v>11.3</v>
      </c>
      <c r="N6" s="8" t="s">
        <v>128</v>
      </c>
      <c r="O6" s="7">
        <v>7.5</v>
      </c>
      <c r="P6" s="7">
        <v>8</v>
      </c>
      <c r="Q6" s="7">
        <v>6.9</v>
      </c>
      <c r="R6" s="7">
        <v>4.5</v>
      </c>
      <c r="S6" s="7">
        <v>7.7</v>
      </c>
      <c r="T6" s="7">
        <v>10.9</v>
      </c>
      <c r="U6" s="7">
        <v>9.8000000000000007</v>
      </c>
      <c r="V6" s="7">
        <v>6.9</v>
      </c>
      <c r="W6" s="2"/>
      <c r="Y6" s="3" t="s">
        <v>1034</v>
      </c>
      <c r="Z6" s="7">
        <v>15.7</v>
      </c>
      <c r="AA6" s="7">
        <v>15.4</v>
      </c>
      <c r="AB6" s="7">
        <v>16.3</v>
      </c>
      <c r="AC6" s="7">
        <v>18</v>
      </c>
      <c r="AD6" s="7">
        <v>14.5</v>
      </c>
      <c r="AE6" s="7">
        <v>16.3</v>
      </c>
      <c r="AF6" s="7">
        <v>14.7</v>
      </c>
      <c r="AG6" s="7">
        <v>13</v>
      </c>
      <c r="AH6" s="7">
        <v>18.2</v>
      </c>
      <c r="AI6" s="7">
        <v>11.5</v>
      </c>
    </row>
    <row r="7" spans="1:35" x14ac:dyDescent="0.25">
      <c r="B7" s="10" t="s">
        <v>1038</v>
      </c>
      <c r="C7">
        <v>59</v>
      </c>
      <c r="D7">
        <v>53</v>
      </c>
      <c r="E7">
        <v>3</v>
      </c>
      <c r="F7">
        <v>4</v>
      </c>
      <c r="G7">
        <v>10</v>
      </c>
      <c r="H7">
        <v>1</v>
      </c>
      <c r="L7" s="3" t="s">
        <v>1037</v>
      </c>
      <c r="M7" s="7">
        <v>11.5</v>
      </c>
      <c r="N7" s="8" t="s">
        <v>128</v>
      </c>
      <c r="O7" s="7">
        <v>9.1</v>
      </c>
      <c r="P7" s="7">
        <v>9.3000000000000007</v>
      </c>
      <c r="Q7" s="7">
        <v>11.9</v>
      </c>
      <c r="R7" s="7">
        <v>16.399999999999999</v>
      </c>
      <c r="S7" s="7">
        <v>10.4</v>
      </c>
      <c r="T7" s="7">
        <v>15.8</v>
      </c>
      <c r="U7" s="7">
        <v>17</v>
      </c>
      <c r="V7" s="8" t="s">
        <v>128</v>
      </c>
      <c r="W7" s="2"/>
      <c r="Y7" s="3" t="s">
        <v>1029</v>
      </c>
      <c r="Z7" s="7">
        <v>10.3</v>
      </c>
      <c r="AA7" s="7">
        <v>9.6999999999999993</v>
      </c>
      <c r="AB7" s="7">
        <v>4.8</v>
      </c>
      <c r="AC7" s="7">
        <v>6.5</v>
      </c>
      <c r="AD7" s="7">
        <v>7.6</v>
      </c>
      <c r="AE7" s="7">
        <v>8.1999999999999993</v>
      </c>
      <c r="AF7" s="7">
        <v>10.3</v>
      </c>
      <c r="AG7" s="7">
        <v>3.3</v>
      </c>
      <c r="AH7" s="7">
        <v>4.9000000000000004</v>
      </c>
      <c r="AI7" s="7">
        <v>5.6</v>
      </c>
    </row>
    <row r="8" spans="1:35" x14ac:dyDescent="0.25">
      <c r="L8" s="3" t="s">
        <v>873</v>
      </c>
      <c r="M8" s="7">
        <v>211.6</v>
      </c>
      <c r="N8" s="7">
        <v>253.7</v>
      </c>
      <c r="O8" s="7">
        <v>327.5</v>
      </c>
      <c r="P8" s="7">
        <v>340</v>
      </c>
      <c r="Q8" s="7">
        <v>357.4</v>
      </c>
      <c r="R8" s="7">
        <v>369.8</v>
      </c>
      <c r="S8" s="7">
        <v>344.6</v>
      </c>
      <c r="T8" s="7">
        <v>487</v>
      </c>
      <c r="U8" s="7">
        <v>521</v>
      </c>
      <c r="V8" s="7">
        <v>520.6</v>
      </c>
      <c r="W8" s="2"/>
      <c r="Y8" s="3" t="s">
        <v>1033</v>
      </c>
      <c r="Z8" s="7">
        <v>5</v>
      </c>
      <c r="AA8" s="7">
        <v>8.5</v>
      </c>
      <c r="AB8" s="7">
        <v>9.8000000000000007</v>
      </c>
      <c r="AC8" s="7">
        <v>9.5</v>
      </c>
      <c r="AD8" s="7">
        <v>10.3</v>
      </c>
      <c r="AE8" s="7">
        <v>9.3000000000000007</v>
      </c>
      <c r="AF8" s="7">
        <v>7.7</v>
      </c>
      <c r="AG8" s="7">
        <v>10.3</v>
      </c>
      <c r="AH8" s="7">
        <v>9.3000000000000007</v>
      </c>
      <c r="AI8" s="8" t="s">
        <v>128</v>
      </c>
    </row>
    <row r="9" spans="1:35" x14ac:dyDescent="0.25">
      <c r="L9" s="2"/>
      <c r="M9" s="2"/>
      <c r="N9" s="2"/>
      <c r="O9" s="2"/>
      <c r="P9" s="2"/>
      <c r="Q9" s="2"/>
      <c r="R9" s="2"/>
      <c r="S9" s="2"/>
      <c r="T9" s="2"/>
      <c r="U9" s="2"/>
      <c r="V9" s="2"/>
      <c r="W9" s="2"/>
      <c r="Y9" s="3" t="s">
        <v>1039</v>
      </c>
      <c r="Z9" s="7">
        <v>0.8</v>
      </c>
      <c r="AA9" s="7">
        <v>0.6</v>
      </c>
      <c r="AB9" s="7">
        <v>0.6</v>
      </c>
      <c r="AC9" s="7">
        <v>0.3</v>
      </c>
      <c r="AD9" s="7">
        <v>0.4</v>
      </c>
      <c r="AE9" s="7">
        <v>0.2</v>
      </c>
      <c r="AF9" s="7">
        <v>0.2</v>
      </c>
      <c r="AG9" s="7">
        <v>0.3</v>
      </c>
      <c r="AH9" s="7">
        <v>0.2</v>
      </c>
      <c r="AI9" s="8" t="s">
        <v>128</v>
      </c>
    </row>
    <row r="10" spans="1:35" x14ac:dyDescent="0.25">
      <c r="W10" s="2"/>
      <c r="Y10" s="3" t="s">
        <v>1040</v>
      </c>
      <c r="Z10" s="7">
        <v>0</v>
      </c>
      <c r="AA10" s="7">
        <v>0</v>
      </c>
      <c r="AB10" s="7">
        <v>0</v>
      </c>
      <c r="AC10" s="7">
        <v>0.1</v>
      </c>
      <c r="AD10" s="7">
        <v>0</v>
      </c>
      <c r="AE10" s="7">
        <v>0</v>
      </c>
      <c r="AF10" s="7">
        <v>0</v>
      </c>
      <c r="AG10" s="7">
        <v>0</v>
      </c>
      <c r="AH10" s="7">
        <v>0</v>
      </c>
      <c r="AI10" s="8" t="s">
        <v>128</v>
      </c>
    </row>
    <row r="11" spans="1:35" x14ac:dyDescent="0.25">
      <c r="W11" s="2"/>
      <c r="Y11" s="3" t="s">
        <v>1037</v>
      </c>
      <c r="Z11" s="7">
        <v>2.7</v>
      </c>
      <c r="AA11" s="7">
        <v>7.1</v>
      </c>
      <c r="AB11" s="7">
        <v>6.2</v>
      </c>
      <c r="AC11" s="7">
        <v>5.7</v>
      </c>
      <c r="AD11" s="7">
        <v>3.1</v>
      </c>
      <c r="AE11" s="7">
        <v>3.5</v>
      </c>
      <c r="AF11" s="7">
        <v>3.3</v>
      </c>
      <c r="AG11" s="7">
        <v>2.2000000000000002</v>
      </c>
      <c r="AH11" s="7">
        <v>1.7</v>
      </c>
      <c r="AI11" s="8" t="s">
        <v>128</v>
      </c>
    </row>
    <row r="12" spans="1:35" x14ac:dyDescent="0.25">
      <c r="W12" s="2"/>
      <c r="Y12" s="3" t="s">
        <v>873</v>
      </c>
      <c r="Z12" s="7">
        <v>68.099999999999994</v>
      </c>
      <c r="AA12" s="7">
        <v>79.7</v>
      </c>
      <c r="AB12" s="7">
        <v>76.900000000000006</v>
      </c>
      <c r="AC12" s="7">
        <v>82.7</v>
      </c>
      <c r="AD12" s="7">
        <v>78.2</v>
      </c>
      <c r="AE12" s="7">
        <v>89.1</v>
      </c>
      <c r="AF12" s="7">
        <v>78.900000000000006</v>
      </c>
      <c r="AG12" s="7">
        <v>67.5</v>
      </c>
      <c r="AH12" s="7">
        <v>83.9</v>
      </c>
      <c r="AI12" s="7">
        <v>62.7</v>
      </c>
    </row>
    <row r="13" spans="1:35" ht="18.75" x14ac:dyDescent="0.3">
      <c r="A13" s="23" t="s">
        <v>1062</v>
      </c>
      <c r="W13" s="2"/>
    </row>
    <row r="14" spans="1:35" x14ac:dyDescent="0.25">
      <c r="W14" s="2"/>
    </row>
    <row r="15" spans="1:35" x14ac:dyDescent="0.25">
      <c r="A15" t="s">
        <v>1019</v>
      </c>
      <c r="B15" s="10"/>
      <c r="C15" s="10" t="s">
        <v>1020</v>
      </c>
      <c r="D15" s="10" t="s">
        <v>1021</v>
      </c>
      <c r="E15" s="10" t="s">
        <v>1022</v>
      </c>
      <c r="F15" s="10" t="s">
        <v>1023</v>
      </c>
      <c r="G15" s="10" t="s">
        <v>1024</v>
      </c>
      <c r="H15" s="10" t="s">
        <v>1025</v>
      </c>
      <c r="I15" s="10"/>
      <c r="W15" s="2"/>
    </row>
    <row r="16" spans="1:35" x14ac:dyDescent="0.25">
      <c r="A16" t="s">
        <v>1027</v>
      </c>
      <c r="B16" s="10" t="s">
        <v>1028</v>
      </c>
      <c r="C16">
        <v>89</v>
      </c>
      <c r="D16">
        <v>102</v>
      </c>
      <c r="E16" t="s">
        <v>128</v>
      </c>
      <c r="F16" t="s">
        <v>128</v>
      </c>
      <c r="G16" t="s">
        <v>128</v>
      </c>
      <c r="H16" t="s">
        <v>128</v>
      </c>
      <c r="W16" s="2"/>
    </row>
    <row r="17" spans="1:25" x14ac:dyDescent="0.25">
      <c r="A17" t="s">
        <v>1031</v>
      </c>
      <c r="B17" s="10" t="s">
        <v>1032</v>
      </c>
      <c r="C17">
        <v>224</v>
      </c>
      <c r="D17">
        <v>334</v>
      </c>
      <c r="E17">
        <v>0</v>
      </c>
      <c r="F17" t="s">
        <v>128</v>
      </c>
      <c r="G17">
        <v>1986</v>
      </c>
      <c r="H17" t="s">
        <v>128</v>
      </c>
      <c r="W17" s="2"/>
    </row>
    <row r="18" spans="1:25" x14ac:dyDescent="0.25">
      <c r="A18" t="s">
        <v>1035</v>
      </c>
      <c r="B18" s="10" t="s">
        <v>1036</v>
      </c>
      <c r="C18">
        <v>10795</v>
      </c>
      <c r="D18">
        <v>295</v>
      </c>
      <c r="E18" t="s">
        <v>128</v>
      </c>
      <c r="F18" t="s">
        <v>128</v>
      </c>
      <c r="G18" t="s">
        <v>128</v>
      </c>
      <c r="H18" t="s">
        <v>128</v>
      </c>
      <c r="W18" s="2"/>
    </row>
    <row r="19" spans="1:25" x14ac:dyDescent="0.25">
      <c r="B19" s="10" t="s">
        <v>1063</v>
      </c>
      <c r="C19">
        <v>11108</v>
      </c>
      <c r="D19">
        <v>731</v>
      </c>
      <c r="E19">
        <v>0</v>
      </c>
      <c r="F19" t="s">
        <v>128</v>
      </c>
      <c r="G19">
        <v>1986</v>
      </c>
      <c r="H19" t="s">
        <v>128</v>
      </c>
      <c r="W19" s="2"/>
    </row>
    <row r="20" spans="1:25" x14ac:dyDescent="0.25">
      <c r="W20" s="2"/>
    </row>
    <row r="21" spans="1:25" x14ac:dyDescent="0.25">
      <c r="W21" s="2"/>
    </row>
    <row r="22" spans="1:25" x14ac:dyDescent="0.25">
      <c r="W22" s="2"/>
    </row>
    <row r="23" spans="1:25" x14ac:dyDescent="0.25">
      <c r="W23" s="2"/>
    </row>
    <row r="24" spans="1:25" ht="60" x14ac:dyDescent="0.25">
      <c r="L24" s="29" t="s">
        <v>1047</v>
      </c>
      <c r="M24" s="2"/>
      <c r="N24" s="2"/>
      <c r="O24" s="2"/>
      <c r="P24" s="2"/>
      <c r="Q24" s="2"/>
      <c r="R24" s="2"/>
      <c r="S24" s="2"/>
      <c r="T24" s="2"/>
      <c r="U24" s="2"/>
      <c r="V24" s="2"/>
      <c r="W24" s="2"/>
      <c r="Y24" s="5" t="s">
        <v>1047</v>
      </c>
    </row>
    <row r="25" spans="1:25" x14ac:dyDescent="0.25">
      <c r="L25" s="2" t="s">
        <v>1048</v>
      </c>
      <c r="M25" s="2"/>
      <c r="N25" s="2"/>
      <c r="O25" s="2"/>
      <c r="P25" s="2"/>
      <c r="Q25" s="2"/>
      <c r="R25" s="2"/>
      <c r="S25" s="2"/>
      <c r="T25" s="2"/>
      <c r="U25" s="2"/>
      <c r="V25" s="2"/>
      <c r="W25" s="2"/>
      <c r="Y25" s="2" t="s">
        <v>1048</v>
      </c>
    </row>
    <row r="26" spans="1:25" x14ac:dyDescent="0.25">
      <c r="L26" s="2" t="s">
        <v>1049</v>
      </c>
      <c r="M26" s="2"/>
      <c r="N26" s="2"/>
      <c r="O26" s="2"/>
      <c r="P26" s="2"/>
      <c r="Q26" s="2"/>
      <c r="R26" s="2"/>
      <c r="S26" s="2"/>
      <c r="T26" s="2"/>
      <c r="U26" s="2"/>
      <c r="V26" s="2"/>
      <c r="W26" s="2"/>
      <c r="Y26" s="2" t="s">
        <v>1050</v>
      </c>
    </row>
    <row r="27" spans="1:25" x14ac:dyDescent="0.25">
      <c r="A27" s="10" t="s">
        <v>1041</v>
      </c>
      <c r="L27" s="2" t="s">
        <v>1051</v>
      </c>
      <c r="M27" s="2"/>
      <c r="N27" s="2"/>
      <c r="O27" s="2"/>
      <c r="P27" s="2"/>
      <c r="Q27" s="2"/>
      <c r="R27" s="2"/>
      <c r="S27" s="2"/>
      <c r="T27" s="2"/>
      <c r="U27" s="2"/>
      <c r="V27" s="2"/>
      <c r="W27" s="2"/>
      <c r="Y27" s="2" t="s">
        <v>1052</v>
      </c>
    </row>
    <row r="28" spans="1:25" x14ac:dyDescent="0.25">
      <c r="A28" t="s">
        <v>1042</v>
      </c>
      <c r="L28" s="2"/>
      <c r="M28" s="2"/>
      <c r="N28" s="2"/>
      <c r="O28" s="2"/>
      <c r="P28" s="2"/>
      <c r="Q28" s="2"/>
      <c r="R28" s="2"/>
      <c r="S28" s="2"/>
      <c r="T28" s="2"/>
      <c r="U28" s="2"/>
      <c r="V28" s="2"/>
      <c r="W28" s="2"/>
    </row>
    <row r="29" spans="1:25" x14ac:dyDescent="0.25">
      <c r="L29" s="2"/>
      <c r="M29" s="2"/>
      <c r="N29" s="2"/>
      <c r="O29" s="2"/>
      <c r="P29" s="2"/>
      <c r="Q29" s="2"/>
      <c r="R29" s="2"/>
      <c r="S29" s="2"/>
      <c r="T29" s="2"/>
      <c r="U29" s="2"/>
      <c r="V29" s="2"/>
      <c r="W29" s="2"/>
      <c r="Y29" s="2" t="s">
        <v>1048</v>
      </c>
    </row>
    <row r="30" spans="1:25" x14ac:dyDescent="0.25">
      <c r="A30" s="10" t="s">
        <v>1043</v>
      </c>
      <c r="L30" s="2"/>
      <c r="M30" s="2"/>
      <c r="N30" s="2"/>
      <c r="O30" s="2"/>
      <c r="P30" s="2"/>
      <c r="Q30" s="2"/>
      <c r="R30" s="2"/>
      <c r="S30" s="2"/>
      <c r="T30" s="2"/>
      <c r="U30" s="2"/>
      <c r="V30" s="2"/>
      <c r="Y30" s="2" t="s">
        <v>1053</v>
      </c>
    </row>
    <row r="31" spans="1:25" x14ac:dyDescent="0.25">
      <c r="A31" t="s">
        <v>1044</v>
      </c>
      <c r="L31" s="2"/>
      <c r="M31" s="2"/>
      <c r="N31" s="2"/>
      <c r="O31" s="2"/>
      <c r="P31" s="2"/>
      <c r="Q31" s="2"/>
      <c r="R31" s="2"/>
      <c r="S31" s="2"/>
      <c r="T31" s="2"/>
      <c r="U31" s="2"/>
      <c r="V31" s="2"/>
      <c r="Y31" s="2" t="s">
        <v>1054</v>
      </c>
    </row>
    <row r="32" spans="1:25" x14ac:dyDescent="0.25">
      <c r="L32" s="2" t="s">
        <v>52</v>
      </c>
      <c r="M32" s="2"/>
      <c r="N32" s="2"/>
      <c r="O32" s="2"/>
      <c r="P32" s="2"/>
      <c r="Q32" s="2"/>
      <c r="R32" s="2"/>
      <c r="S32" s="2"/>
      <c r="T32" s="2"/>
      <c r="U32" s="2"/>
      <c r="V32" s="2"/>
    </row>
    <row r="33" spans="1:25" x14ac:dyDescent="0.25">
      <c r="A33" s="10" t="s">
        <v>1045</v>
      </c>
      <c r="L33" s="2" t="s">
        <v>1055</v>
      </c>
      <c r="M33" s="2"/>
      <c r="N33" s="2"/>
      <c r="O33" s="2"/>
      <c r="P33" s="2"/>
      <c r="Q33" s="2"/>
      <c r="R33" s="2"/>
      <c r="S33" s="2"/>
      <c r="T33" s="2"/>
      <c r="U33" s="2"/>
      <c r="V33" s="2"/>
    </row>
    <row r="34" spans="1:25" x14ac:dyDescent="0.25">
      <c r="A34" t="s">
        <v>1046</v>
      </c>
      <c r="L34" s="2" t="s">
        <v>1056</v>
      </c>
      <c r="M34" s="2"/>
      <c r="N34" s="2"/>
      <c r="O34" s="2"/>
      <c r="P34" s="2"/>
      <c r="Q34" s="2"/>
      <c r="R34" s="2"/>
      <c r="S34" s="2"/>
      <c r="T34" s="2"/>
      <c r="U34" s="2"/>
      <c r="V34" s="2"/>
    </row>
    <row r="35" spans="1:25" x14ac:dyDescent="0.25">
      <c r="L35" s="2" t="s">
        <v>1057</v>
      </c>
      <c r="M35" s="2"/>
      <c r="N35" s="2"/>
      <c r="O35" s="2"/>
      <c r="P35" s="2"/>
      <c r="Q35" s="2"/>
      <c r="R35" s="2"/>
      <c r="S35" s="2"/>
      <c r="T35" s="2"/>
      <c r="U35" s="2"/>
      <c r="V35" s="2"/>
    </row>
    <row r="36" spans="1:25" x14ac:dyDescent="0.25">
      <c r="L36" s="2"/>
      <c r="M36" s="2"/>
      <c r="N36" s="2"/>
      <c r="O36" s="2"/>
      <c r="P36" s="2"/>
      <c r="Q36" s="2"/>
      <c r="R36" s="2"/>
      <c r="S36" s="2"/>
      <c r="T36" s="2"/>
      <c r="U36" s="2"/>
      <c r="V36" s="2"/>
      <c r="Y36" s="2" t="s">
        <v>52</v>
      </c>
    </row>
    <row r="37" spans="1:25" x14ac:dyDescent="0.25">
      <c r="L37" s="2" t="s">
        <v>1058</v>
      </c>
      <c r="M37" s="2"/>
      <c r="N37" s="2"/>
      <c r="O37" s="2"/>
      <c r="P37" s="2"/>
      <c r="Q37" s="2"/>
      <c r="R37" s="2"/>
      <c r="S37" s="2"/>
      <c r="T37" s="2"/>
      <c r="U37" s="2"/>
      <c r="V37" s="2"/>
      <c r="Y37" s="2" t="s">
        <v>1055</v>
      </c>
    </row>
    <row r="38" spans="1:25" x14ac:dyDescent="0.25">
      <c r="L38" s="2" t="s">
        <v>400</v>
      </c>
      <c r="M38" s="2"/>
      <c r="N38" s="2"/>
      <c r="O38" s="2"/>
      <c r="P38" s="2"/>
      <c r="Q38" s="2"/>
      <c r="R38" s="2"/>
      <c r="S38" s="2"/>
      <c r="T38" s="2"/>
      <c r="U38" s="2"/>
      <c r="V38" s="2"/>
      <c r="Y38" s="2" t="s">
        <v>1056</v>
      </c>
    </row>
    <row r="39" spans="1:25" x14ac:dyDescent="0.25">
      <c r="L39" s="2" t="s">
        <v>279</v>
      </c>
      <c r="M39" s="2"/>
      <c r="N39" s="2"/>
      <c r="O39" s="2"/>
      <c r="P39" s="2"/>
      <c r="Q39" s="2"/>
      <c r="R39" s="2"/>
      <c r="S39" s="2"/>
      <c r="T39" s="2"/>
      <c r="U39" s="2"/>
      <c r="V39" s="2"/>
      <c r="Y39" s="2" t="s">
        <v>1057</v>
      </c>
    </row>
    <row r="40" spans="1:25" x14ac:dyDescent="0.25">
      <c r="L40" s="2"/>
      <c r="M40" s="2"/>
      <c r="N40" s="2"/>
      <c r="O40" s="2"/>
      <c r="P40" s="2"/>
      <c r="Q40" s="2"/>
      <c r="R40" s="2"/>
      <c r="S40" s="2"/>
      <c r="T40" s="2"/>
      <c r="U40" s="2"/>
      <c r="V40" s="2"/>
    </row>
    <row r="41" spans="1:25" x14ac:dyDescent="0.25">
      <c r="L41" s="2"/>
      <c r="M41" s="2"/>
      <c r="N41" s="2"/>
      <c r="O41" s="2"/>
      <c r="P41" s="2"/>
      <c r="Q41" s="2"/>
      <c r="R41" s="2"/>
      <c r="S41" s="2"/>
      <c r="T41" s="2"/>
      <c r="U41" s="2"/>
      <c r="V41" s="2"/>
      <c r="Y41" s="2" t="s">
        <v>1058</v>
      </c>
    </row>
    <row r="42" spans="1:25" x14ac:dyDescent="0.25">
      <c r="L42" s="2" t="s">
        <v>59</v>
      </c>
      <c r="M42" s="2"/>
      <c r="N42" s="2"/>
      <c r="O42" s="2"/>
      <c r="P42" s="2"/>
      <c r="Q42" s="2"/>
      <c r="R42" s="2"/>
      <c r="S42" s="2"/>
      <c r="T42" s="2"/>
      <c r="U42" s="2"/>
      <c r="V42" s="2"/>
      <c r="Y42" s="2" t="s">
        <v>400</v>
      </c>
    </row>
    <row r="43" spans="1:25" x14ac:dyDescent="0.25">
      <c r="L43" s="2" t="s">
        <v>1059</v>
      </c>
      <c r="M43" s="2"/>
      <c r="N43" s="2"/>
      <c r="O43" s="2"/>
      <c r="P43" s="2"/>
      <c r="Q43" s="2"/>
      <c r="R43" s="2"/>
      <c r="S43" s="2"/>
      <c r="T43" s="2"/>
      <c r="U43" s="2"/>
      <c r="V43" s="2"/>
      <c r="Y43" s="2" t="s">
        <v>279</v>
      </c>
    </row>
    <row r="46" spans="1:25" x14ac:dyDescent="0.25">
      <c r="Y46" s="2" t="s">
        <v>59</v>
      </c>
    </row>
    <row r="47" spans="1:25" x14ac:dyDescent="0.25">
      <c r="Y47" s="2" t="s">
        <v>1059</v>
      </c>
    </row>
    <row r="53" spans="12:25" x14ac:dyDescent="0.25">
      <c r="L53" s="2" t="s">
        <v>68</v>
      </c>
    </row>
    <row r="54" spans="12:25" x14ac:dyDescent="0.25">
      <c r="L54" s="2" t="s">
        <v>1060</v>
      </c>
    </row>
    <row r="57" spans="12:25" x14ac:dyDescent="0.25">
      <c r="Y57" s="2" t="s">
        <v>68</v>
      </c>
    </row>
    <row r="58" spans="12:25" x14ac:dyDescent="0.25">
      <c r="Y58" s="2" t="s">
        <v>1061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2"/>
  <sheetViews>
    <sheetView topLeftCell="W1" workbookViewId="0">
      <selection activeCell="AY27" sqref="AY27"/>
    </sheetView>
  </sheetViews>
  <sheetFormatPr defaultRowHeight="15" x14ac:dyDescent="0.25"/>
  <cols>
    <col min="1" max="1" width="37.85546875" customWidth="1"/>
  </cols>
  <sheetData>
    <row r="1" spans="1:46" ht="18.75" x14ac:dyDescent="0.3">
      <c r="A1" s="1" t="s">
        <v>0</v>
      </c>
      <c r="B1" s="2"/>
      <c r="C1" s="2"/>
      <c r="D1" s="2"/>
      <c r="E1" s="2"/>
      <c r="F1" s="2"/>
      <c r="G1" s="2"/>
      <c r="H1" s="2"/>
      <c r="I1" s="2"/>
      <c r="J1" s="2"/>
      <c r="K1" s="2"/>
      <c r="L1" s="2"/>
      <c r="M1" s="2"/>
      <c r="N1" s="2"/>
      <c r="O1" s="2"/>
      <c r="P1" s="2"/>
      <c r="Q1" s="2"/>
      <c r="R1" s="2"/>
      <c r="S1" s="2"/>
      <c r="T1" s="2"/>
      <c r="U1" s="2"/>
      <c r="V1" s="2"/>
      <c r="W1" s="2"/>
      <c r="X1" s="2"/>
      <c r="Y1" s="2"/>
    </row>
    <row r="2" spans="1:46" x14ac:dyDescent="0.25">
      <c r="A2" s="2"/>
      <c r="B2" s="2"/>
      <c r="C2" s="2"/>
      <c r="D2" s="2"/>
      <c r="E2" s="2"/>
      <c r="F2" s="2"/>
      <c r="G2" s="2"/>
      <c r="H2" s="2"/>
      <c r="I2" s="2"/>
      <c r="J2" s="2"/>
      <c r="K2" s="2"/>
      <c r="L2" s="2"/>
      <c r="M2" s="2"/>
      <c r="N2" s="2"/>
      <c r="O2" s="2"/>
      <c r="P2" s="2"/>
      <c r="Q2" s="2"/>
      <c r="R2" s="2"/>
      <c r="S2" s="2"/>
      <c r="T2" s="2"/>
      <c r="U2" s="2"/>
      <c r="V2" s="2"/>
      <c r="W2" s="2"/>
      <c r="X2" s="2"/>
      <c r="Y2" s="2"/>
    </row>
    <row r="3" spans="1:46" x14ac:dyDescent="0.25">
      <c r="A3" s="2"/>
      <c r="B3" s="2"/>
      <c r="C3" s="2"/>
      <c r="D3" s="3" t="s">
        <v>1</v>
      </c>
      <c r="E3" s="3" t="s">
        <v>2</v>
      </c>
      <c r="F3" s="3" t="s">
        <v>3</v>
      </c>
      <c r="G3" s="3" t="s">
        <v>4</v>
      </c>
      <c r="H3" s="3" t="s">
        <v>5</v>
      </c>
      <c r="I3" s="3" t="s">
        <v>6</v>
      </c>
      <c r="J3" s="3" t="s">
        <v>7</v>
      </c>
      <c r="K3" s="3" t="s">
        <v>8</v>
      </c>
      <c r="L3" s="3" t="s">
        <v>9</v>
      </c>
      <c r="M3" s="3" t="s">
        <v>10</v>
      </c>
      <c r="N3" s="3" t="s">
        <v>11</v>
      </c>
      <c r="O3" s="3" t="s">
        <v>12</v>
      </c>
      <c r="P3" s="3" t="s">
        <v>13</v>
      </c>
      <c r="Q3" s="3" t="s">
        <v>14</v>
      </c>
      <c r="R3" s="3" t="s">
        <v>15</v>
      </c>
      <c r="S3" s="3" t="s">
        <v>16</v>
      </c>
      <c r="T3" s="3" t="s">
        <v>17</v>
      </c>
      <c r="U3" s="3" t="s">
        <v>18</v>
      </c>
      <c r="V3" s="3" t="s">
        <v>19</v>
      </c>
      <c r="W3" s="3" t="s">
        <v>20</v>
      </c>
      <c r="X3" s="2"/>
      <c r="Y3" s="2"/>
      <c r="AA3" s="3" t="s">
        <v>1</v>
      </c>
      <c r="AB3" s="3" t="s">
        <v>2</v>
      </c>
      <c r="AC3" s="3" t="s">
        <v>3</v>
      </c>
      <c r="AD3" s="3" t="s">
        <v>4</v>
      </c>
      <c r="AE3" s="3" t="s">
        <v>5</v>
      </c>
      <c r="AF3" s="3" t="s">
        <v>6</v>
      </c>
      <c r="AG3" s="3" t="s">
        <v>7</v>
      </c>
      <c r="AH3" s="3" t="s">
        <v>8</v>
      </c>
      <c r="AI3" s="3" t="s">
        <v>9</v>
      </c>
      <c r="AJ3" s="3" t="s">
        <v>10</v>
      </c>
      <c r="AK3" s="3" t="s">
        <v>11</v>
      </c>
      <c r="AL3" s="3" t="s">
        <v>12</v>
      </c>
      <c r="AM3" s="3" t="s">
        <v>13</v>
      </c>
      <c r="AN3" s="3" t="s">
        <v>14</v>
      </c>
      <c r="AO3" s="3" t="s">
        <v>15</v>
      </c>
      <c r="AP3" s="3" t="s">
        <v>16</v>
      </c>
      <c r="AQ3" s="3" t="s">
        <v>17</v>
      </c>
      <c r="AR3" s="3" t="s">
        <v>18</v>
      </c>
      <c r="AS3" s="3" t="s">
        <v>19</v>
      </c>
      <c r="AT3" s="3" t="s">
        <v>20</v>
      </c>
    </row>
    <row r="4" spans="1:46" x14ac:dyDescent="0.25">
      <c r="A4" s="3" t="s">
        <v>21</v>
      </c>
      <c r="B4" s="3" t="s">
        <v>22</v>
      </c>
      <c r="C4" s="3" t="s">
        <v>23</v>
      </c>
      <c r="D4" s="4">
        <v>6942</v>
      </c>
      <c r="E4" s="4">
        <v>6575</v>
      </c>
      <c r="F4" s="4">
        <v>6336</v>
      </c>
      <c r="G4" s="4">
        <v>6458</v>
      </c>
      <c r="H4" s="4">
        <v>6489</v>
      </c>
      <c r="I4" s="4">
        <v>6640</v>
      </c>
      <c r="J4" s="4">
        <v>6737</v>
      </c>
      <c r="K4" s="4">
        <v>6899</v>
      </c>
      <c r="L4" s="4">
        <v>6951</v>
      </c>
      <c r="M4" s="4">
        <v>7140</v>
      </c>
      <c r="N4" s="4">
        <v>7192</v>
      </c>
      <c r="O4" s="4">
        <v>7288</v>
      </c>
      <c r="P4" s="4">
        <v>7407</v>
      </c>
      <c r="Q4" s="4">
        <v>7494</v>
      </c>
      <c r="R4" s="4">
        <v>7460</v>
      </c>
      <c r="S4" s="4">
        <v>7628</v>
      </c>
      <c r="T4" s="4">
        <v>7829</v>
      </c>
      <c r="U4" s="4">
        <v>8089</v>
      </c>
      <c r="V4" s="4">
        <v>8128</v>
      </c>
      <c r="W4" s="4">
        <v>8241</v>
      </c>
      <c r="X4" s="2"/>
      <c r="Y4" s="2"/>
      <c r="Z4" s="10" t="s">
        <v>414</v>
      </c>
      <c r="AA4" s="11">
        <f>SUM(D4:D11)</f>
        <v>68519</v>
      </c>
      <c r="AB4" s="11">
        <f t="shared" ref="AB4:AT4" si="0">SUM(E4:E11)</f>
        <v>67317</v>
      </c>
      <c r="AC4" s="11">
        <f t="shared" si="0"/>
        <v>66631</v>
      </c>
      <c r="AD4" s="11">
        <f t="shared" si="0"/>
        <v>66230</v>
      </c>
      <c r="AE4" s="11">
        <f t="shared" si="0"/>
        <v>65989</v>
      </c>
      <c r="AF4" s="11">
        <f t="shared" si="0"/>
        <v>65527</v>
      </c>
      <c r="AG4" s="11">
        <f t="shared" si="0"/>
        <v>64954</v>
      </c>
      <c r="AH4" s="11">
        <f t="shared" si="0"/>
        <v>64414</v>
      </c>
      <c r="AI4" s="11">
        <f t="shared" si="0"/>
        <v>63822</v>
      </c>
      <c r="AJ4" s="11">
        <f t="shared" si="0"/>
        <v>63224</v>
      </c>
      <c r="AK4" s="11">
        <f t="shared" si="0"/>
        <v>62690</v>
      </c>
      <c r="AL4" s="11">
        <f t="shared" si="0"/>
        <v>61684</v>
      </c>
      <c r="AM4" s="11">
        <f t="shared" si="0"/>
        <v>60531</v>
      </c>
      <c r="AN4" s="11">
        <f t="shared" si="0"/>
        <v>59800</v>
      </c>
      <c r="AO4" s="11">
        <f t="shared" si="0"/>
        <v>59810</v>
      </c>
      <c r="AP4" s="11">
        <f t="shared" si="0"/>
        <v>60184</v>
      </c>
      <c r="AQ4" s="11">
        <f t="shared" si="0"/>
        <v>61022</v>
      </c>
      <c r="AR4" s="11">
        <f t="shared" si="0"/>
        <v>62504</v>
      </c>
      <c r="AS4" s="11">
        <f t="shared" si="0"/>
        <v>63591</v>
      </c>
      <c r="AT4" s="11">
        <f t="shared" si="0"/>
        <v>64388</v>
      </c>
    </row>
    <row r="5" spans="1:46" x14ac:dyDescent="0.25">
      <c r="A5" s="2"/>
      <c r="B5" s="2"/>
      <c r="C5" s="3" t="s">
        <v>24</v>
      </c>
      <c r="D5" s="4">
        <v>6430</v>
      </c>
      <c r="E5" s="4">
        <v>6168</v>
      </c>
      <c r="F5" s="4">
        <v>6008</v>
      </c>
      <c r="G5" s="4">
        <v>6065</v>
      </c>
      <c r="H5" s="4">
        <v>6230</v>
      </c>
      <c r="I5" s="4">
        <v>6300</v>
      </c>
      <c r="J5" s="4">
        <v>6439</v>
      </c>
      <c r="K5" s="4">
        <v>6590</v>
      </c>
      <c r="L5" s="4">
        <v>6758</v>
      </c>
      <c r="M5" s="4">
        <v>6812</v>
      </c>
      <c r="N5" s="4">
        <v>6996</v>
      </c>
      <c r="O5" s="4">
        <v>7067</v>
      </c>
      <c r="P5" s="4">
        <v>7099</v>
      </c>
      <c r="Q5" s="4">
        <v>7073</v>
      </c>
      <c r="R5" s="4">
        <v>7085</v>
      </c>
      <c r="S5" s="4">
        <v>7200</v>
      </c>
      <c r="T5" s="4">
        <v>7301</v>
      </c>
      <c r="U5" s="4">
        <v>7497</v>
      </c>
      <c r="V5" s="4">
        <v>7605</v>
      </c>
      <c r="W5" s="4">
        <v>7736</v>
      </c>
      <c r="X5" s="2"/>
      <c r="Y5" s="2"/>
      <c r="Z5" s="10" t="s">
        <v>415</v>
      </c>
      <c r="AA5" s="11">
        <f>SUM(D12:D17)</f>
        <v>46703</v>
      </c>
      <c r="AB5" s="11">
        <f t="shared" ref="AB5:AT5" si="1">SUM(E12:E17)</f>
        <v>45292</v>
      </c>
      <c r="AC5" s="11">
        <f t="shared" si="1"/>
        <v>44164</v>
      </c>
      <c r="AD5" s="11">
        <f t="shared" si="1"/>
        <v>43598</v>
      </c>
      <c r="AE5" s="11">
        <f t="shared" si="1"/>
        <v>43117</v>
      </c>
      <c r="AF5" s="11">
        <f t="shared" si="1"/>
        <v>42800</v>
      </c>
      <c r="AG5" s="11">
        <f t="shared" si="1"/>
        <v>42725</v>
      </c>
      <c r="AH5" s="11">
        <f t="shared" si="1"/>
        <v>42535</v>
      </c>
      <c r="AI5" s="11">
        <f t="shared" si="1"/>
        <v>42424</v>
      </c>
      <c r="AJ5" s="11">
        <f t="shared" si="1"/>
        <v>42971</v>
      </c>
      <c r="AK5" s="11">
        <f t="shared" si="1"/>
        <v>43594</v>
      </c>
      <c r="AL5" s="11">
        <f t="shared" si="1"/>
        <v>45058</v>
      </c>
      <c r="AM5" s="11">
        <f t="shared" si="1"/>
        <v>45624</v>
      </c>
      <c r="AN5" s="11">
        <f t="shared" si="1"/>
        <v>46475</v>
      </c>
      <c r="AO5" s="11">
        <f t="shared" si="1"/>
        <v>47120</v>
      </c>
      <c r="AP5" s="11">
        <f t="shared" si="1"/>
        <v>47822</v>
      </c>
      <c r="AQ5" s="11">
        <f t="shared" si="1"/>
        <v>48499</v>
      </c>
      <c r="AR5" s="11">
        <f t="shared" si="1"/>
        <v>49776</v>
      </c>
      <c r="AS5" s="11">
        <f t="shared" si="1"/>
        <v>49807</v>
      </c>
      <c r="AT5" s="11">
        <f t="shared" si="1"/>
        <v>49486</v>
      </c>
    </row>
    <row r="6" spans="1:46" x14ac:dyDescent="0.25">
      <c r="A6" s="2"/>
      <c r="B6" s="3" t="s">
        <v>25</v>
      </c>
      <c r="C6" s="3" t="s">
        <v>23</v>
      </c>
      <c r="D6" s="4">
        <v>9811</v>
      </c>
      <c r="E6" s="4">
        <v>9257</v>
      </c>
      <c r="F6" s="4">
        <v>8655</v>
      </c>
      <c r="G6" s="4">
        <v>7945</v>
      </c>
      <c r="H6" s="4">
        <v>7532</v>
      </c>
      <c r="I6" s="4">
        <v>7202</v>
      </c>
      <c r="J6" s="4">
        <v>6973</v>
      </c>
      <c r="K6" s="4">
        <v>6785</v>
      </c>
      <c r="L6" s="4">
        <v>6892</v>
      </c>
      <c r="M6" s="4">
        <v>6928</v>
      </c>
      <c r="N6" s="4">
        <v>7107</v>
      </c>
      <c r="O6" s="4">
        <v>7221</v>
      </c>
      <c r="P6" s="4">
        <v>7314</v>
      </c>
      <c r="Q6" s="4">
        <v>7445</v>
      </c>
      <c r="R6" s="4">
        <v>7691</v>
      </c>
      <c r="S6" s="4">
        <v>7770</v>
      </c>
      <c r="T6" s="4">
        <v>7913</v>
      </c>
      <c r="U6" s="4">
        <v>8226</v>
      </c>
      <c r="V6" s="4">
        <v>8407</v>
      </c>
      <c r="W6" s="4">
        <v>8368</v>
      </c>
      <c r="X6" s="2"/>
      <c r="Y6" s="2"/>
      <c r="Z6" s="10" t="s">
        <v>416</v>
      </c>
      <c r="AA6" s="11">
        <f>SUM(D18:D23)</f>
        <v>55765</v>
      </c>
      <c r="AB6" s="11">
        <f t="shared" ref="AB6:AT6" si="2">SUM(E18:E23)</f>
        <v>55275</v>
      </c>
      <c r="AC6" s="11">
        <f t="shared" si="2"/>
        <v>55127</v>
      </c>
      <c r="AD6" s="11">
        <f t="shared" si="2"/>
        <v>55043</v>
      </c>
      <c r="AE6" s="11">
        <f t="shared" si="2"/>
        <v>54862</v>
      </c>
      <c r="AF6" s="11">
        <f t="shared" si="2"/>
        <v>54343</v>
      </c>
      <c r="AG6" s="11">
        <f t="shared" si="2"/>
        <v>53808</v>
      </c>
      <c r="AH6" s="11">
        <f t="shared" si="2"/>
        <v>53496</v>
      </c>
      <c r="AI6" s="11">
        <f t="shared" si="2"/>
        <v>53263</v>
      </c>
      <c r="AJ6" s="11">
        <f t="shared" si="2"/>
        <v>52836</v>
      </c>
      <c r="AK6" s="11">
        <f t="shared" si="2"/>
        <v>52750</v>
      </c>
      <c r="AL6" s="11">
        <f t="shared" si="2"/>
        <v>52279</v>
      </c>
      <c r="AM6" s="11">
        <f t="shared" si="2"/>
        <v>51804</v>
      </c>
      <c r="AN6" s="11">
        <f t="shared" si="2"/>
        <v>51173</v>
      </c>
      <c r="AO6" s="11">
        <f t="shared" si="2"/>
        <v>50524</v>
      </c>
      <c r="AP6" s="11">
        <f t="shared" si="2"/>
        <v>49815</v>
      </c>
      <c r="AQ6" s="11">
        <f t="shared" si="2"/>
        <v>49527</v>
      </c>
      <c r="AR6" s="11">
        <f t="shared" si="2"/>
        <v>49233</v>
      </c>
      <c r="AS6" s="11">
        <f t="shared" si="2"/>
        <v>48666</v>
      </c>
      <c r="AT6" s="11">
        <f t="shared" si="2"/>
        <v>48467</v>
      </c>
    </row>
    <row r="7" spans="1:46" x14ac:dyDescent="0.25">
      <c r="A7" s="2"/>
      <c r="B7" s="2"/>
      <c r="C7" s="3" t="s">
        <v>24</v>
      </c>
      <c r="D7" s="4">
        <v>9242</v>
      </c>
      <c r="E7" s="4">
        <v>8725</v>
      </c>
      <c r="F7" s="4">
        <v>8219</v>
      </c>
      <c r="G7" s="4">
        <v>7533</v>
      </c>
      <c r="H7" s="4">
        <v>7090</v>
      </c>
      <c r="I7" s="4">
        <v>6705</v>
      </c>
      <c r="J7" s="4">
        <v>6536</v>
      </c>
      <c r="K7" s="4">
        <v>6397</v>
      </c>
      <c r="L7" s="4">
        <v>6446</v>
      </c>
      <c r="M7" s="4">
        <v>6614</v>
      </c>
      <c r="N7" s="4">
        <v>6732</v>
      </c>
      <c r="O7" s="4">
        <v>6869</v>
      </c>
      <c r="P7" s="4">
        <v>7045</v>
      </c>
      <c r="Q7" s="4">
        <v>7250</v>
      </c>
      <c r="R7" s="4">
        <v>7395</v>
      </c>
      <c r="S7" s="4">
        <v>7553</v>
      </c>
      <c r="T7" s="4">
        <v>7681</v>
      </c>
      <c r="U7" s="4">
        <v>7918</v>
      </c>
      <c r="V7" s="4">
        <v>7988</v>
      </c>
      <c r="W7" s="4">
        <v>7996</v>
      </c>
      <c r="X7" s="2"/>
      <c r="Y7" s="2"/>
      <c r="Z7" s="10" t="s">
        <v>417</v>
      </c>
      <c r="AA7" s="11">
        <f>SUM(D24:D29)</f>
        <v>54438</v>
      </c>
      <c r="AB7" s="11">
        <f t="shared" ref="AB7:AT7" si="3">SUM(E24:E29)</f>
        <v>55564</v>
      </c>
      <c r="AC7" s="11">
        <f t="shared" si="3"/>
        <v>56519</v>
      </c>
      <c r="AD7" s="11">
        <f t="shared" si="3"/>
        <v>57517</v>
      </c>
      <c r="AE7" s="11">
        <f t="shared" si="3"/>
        <v>58307</v>
      </c>
      <c r="AF7" s="11">
        <f t="shared" si="3"/>
        <v>58852</v>
      </c>
      <c r="AG7" s="11">
        <f t="shared" si="3"/>
        <v>59633</v>
      </c>
      <c r="AH7" s="11">
        <f t="shared" si="3"/>
        <v>60141</v>
      </c>
      <c r="AI7" s="11">
        <f t="shared" si="3"/>
        <v>60177</v>
      </c>
      <c r="AJ7" s="11">
        <f t="shared" si="3"/>
        <v>59836</v>
      </c>
      <c r="AK7" s="11">
        <f t="shared" si="3"/>
        <v>59003</v>
      </c>
      <c r="AL7" s="11">
        <f t="shared" si="3"/>
        <v>58161</v>
      </c>
      <c r="AM7" s="11">
        <f t="shared" si="3"/>
        <v>57121</v>
      </c>
      <c r="AN7" s="11">
        <f t="shared" si="3"/>
        <v>56327</v>
      </c>
      <c r="AO7" s="11">
        <f t="shared" si="3"/>
        <v>55569</v>
      </c>
      <c r="AP7" s="11">
        <f t="shared" si="3"/>
        <v>55251</v>
      </c>
      <c r="AQ7" s="11">
        <f t="shared" si="3"/>
        <v>55074</v>
      </c>
      <c r="AR7" s="11">
        <f t="shared" si="3"/>
        <v>55258</v>
      </c>
      <c r="AS7" s="11">
        <f t="shared" si="3"/>
        <v>55383</v>
      </c>
      <c r="AT7" s="11">
        <f t="shared" si="3"/>
        <v>55177</v>
      </c>
    </row>
    <row r="8" spans="1:46" x14ac:dyDescent="0.25">
      <c r="A8" s="2"/>
      <c r="B8" s="3" t="s">
        <v>26</v>
      </c>
      <c r="C8" s="3" t="s">
        <v>23</v>
      </c>
      <c r="D8" s="4">
        <v>9845</v>
      </c>
      <c r="E8" s="4">
        <v>10056</v>
      </c>
      <c r="F8" s="4">
        <v>10289</v>
      </c>
      <c r="G8" s="4">
        <v>10522</v>
      </c>
      <c r="H8" s="4">
        <v>10335</v>
      </c>
      <c r="I8" s="4">
        <v>10028</v>
      </c>
      <c r="J8" s="4">
        <v>9513</v>
      </c>
      <c r="K8" s="4">
        <v>8968</v>
      </c>
      <c r="L8" s="4">
        <v>8301</v>
      </c>
      <c r="M8" s="4">
        <v>7896</v>
      </c>
      <c r="N8" s="4">
        <v>7584</v>
      </c>
      <c r="O8" s="4">
        <v>7349</v>
      </c>
      <c r="P8" s="4">
        <v>7130</v>
      </c>
      <c r="Q8" s="4">
        <v>7204</v>
      </c>
      <c r="R8" s="4">
        <v>7312</v>
      </c>
      <c r="S8" s="4">
        <v>7557</v>
      </c>
      <c r="T8" s="4">
        <v>7766</v>
      </c>
      <c r="U8" s="4">
        <v>7968</v>
      </c>
      <c r="V8" s="4">
        <v>8121</v>
      </c>
      <c r="W8" s="4">
        <v>8398</v>
      </c>
      <c r="X8" s="2"/>
      <c r="Y8" s="2"/>
      <c r="Z8" s="10" t="s">
        <v>224</v>
      </c>
      <c r="AA8" s="11">
        <f>SUM(D30:D45)</f>
        <v>55150</v>
      </c>
      <c r="AB8" s="11">
        <f t="shared" ref="AB8:AT8" si="4">SUM(E30:E45)</f>
        <v>54811</v>
      </c>
      <c r="AC8" s="11">
        <f t="shared" si="4"/>
        <v>54569</v>
      </c>
      <c r="AD8" s="11">
        <f t="shared" si="4"/>
        <v>54248</v>
      </c>
      <c r="AE8" s="11">
        <f t="shared" si="4"/>
        <v>54245</v>
      </c>
      <c r="AF8" s="11">
        <f t="shared" si="4"/>
        <v>54520</v>
      </c>
      <c r="AG8" s="11">
        <f t="shared" si="4"/>
        <v>54635</v>
      </c>
      <c r="AH8" s="11">
        <f t="shared" si="4"/>
        <v>55125</v>
      </c>
      <c r="AI8" s="11">
        <f t="shared" si="4"/>
        <v>55932</v>
      </c>
      <c r="AJ8" s="11">
        <f t="shared" si="4"/>
        <v>57000</v>
      </c>
      <c r="AK8" s="11">
        <f t="shared" si="4"/>
        <v>58417</v>
      </c>
      <c r="AL8" s="11">
        <f t="shared" si="4"/>
        <v>59865</v>
      </c>
      <c r="AM8" s="11">
        <f t="shared" si="4"/>
        <v>61485</v>
      </c>
      <c r="AN8" s="11">
        <f t="shared" si="4"/>
        <v>62780</v>
      </c>
      <c r="AO8" s="11">
        <f t="shared" si="4"/>
        <v>64326</v>
      </c>
      <c r="AP8" s="11">
        <f t="shared" si="4"/>
        <v>65831</v>
      </c>
      <c r="AQ8" s="11">
        <f t="shared" si="4"/>
        <v>66906</v>
      </c>
      <c r="AR8" s="11">
        <f t="shared" si="4"/>
        <v>67760</v>
      </c>
      <c r="AS8" s="11">
        <f t="shared" si="4"/>
        <v>68718</v>
      </c>
      <c r="AT8" s="11">
        <f t="shared" si="4"/>
        <v>69673</v>
      </c>
    </row>
    <row r="9" spans="1:46" x14ac:dyDescent="0.25">
      <c r="A9" s="2"/>
      <c r="B9" s="2"/>
      <c r="C9" s="3" t="s">
        <v>24</v>
      </c>
      <c r="D9" s="4">
        <v>9247</v>
      </c>
      <c r="E9" s="4">
        <v>9522</v>
      </c>
      <c r="F9" s="4">
        <v>9756</v>
      </c>
      <c r="G9" s="4">
        <v>9891</v>
      </c>
      <c r="H9" s="4">
        <v>9791</v>
      </c>
      <c r="I9" s="4">
        <v>9542</v>
      </c>
      <c r="J9" s="4">
        <v>9066</v>
      </c>
      <c r="K9" s="4">
        <v>8465</v>
      </c>
      <c r="L9" s="4">
        <v>7847</v>
      </c>
      <c r="M9" s="4">
        <v>7413</v>
      </c>
      <c r="N9" s="4">
        <v>7061</v>
      </c>
      <c r="O9" s="4">
        <v>6861</v>
      </c>
      <c r="P9" s="4">
        <v>6683</v>
      </c>
      <c r="Q9" s="4">
        <v>6770</v>
      </c>
      <c r="R9" s="4">
        <v>6998</v>
      </c>
      <c r="S9" s="4">
        <v>7182</v>
      </c>
      <c r="T9" s="4">
        <v>7375</v>
      </c>
      <c r="U9" s="4">
        <v>7704</v>
      </c>
      <c r="V9" s="4">
        <v>7929</v>
      </c>
      <c r="W9" s="4">
        <v>8063</v>
      </c>
      <c r="X9" s="2"/>
      <c r="Y9" s="2"/>
      <c r="AA9" s="12">
        <f>SUM(AA4:AA8)</f>
        <v>280575</v>
      </c>
      <c r="AB9" s="12">
        <f t="shared" ref="AB9:AT9" si="5">SUM(AB4:AB8)</f>
        <v>278259</v>
      </c>
      <c r="AC9" s="12">
        <f t="shared" si="5"/>
        <v>277010</v>
      </c>
      <c r="AD9" s="12">
        <f t="shared" si="5"/>
        <v>276636</v>
      </c>
      <c r="AE9" s="12">
        <f t="shared" si="5"/>
        <v>276520</v>
      </c>
      <c r="AF9" s="12">
        <f t="shared" si="5"/>
        <v>276042</v>
      </c>
      <c r="AG9" s="12">
        <f t="shared" si="5"/>
        <v>275755</v>
      </c>
      <c r="AH9" s="12">
        <f t="shared" si="5"/>
        <v>275711</v>
      </c>
      <c r="AI9" s="12">
        <f t="shared" si="5"/>
        <v>275618</v>
      </c>
      <c r="AJ9" s="12">
        <f t="shared" si="5"/>
        <v>275867</v>
      </c>
      <c r="AK9" s="12">
        <f t="shared" si="5"/>
        <v>276454</v>
      </c>
      <c r="AL9" s="12">
        <f t="shared" si="5"/>
        <v>277047</v>
      </c>
      <c r="AM9" s="12">
        <f t="shared" si="5"/>
        <v>276565</v>
      </c>
      <c r="AN9" s="12">
        <f t="shared" si="5"/>
        <v>276555</v>
      </c>
      <c r="AO9" s="12">
        <f t="shared" si="5"/>
        <v>277349</v>
      </c>
      <c r="AP9" s="12">
        <f t="shared" si="5"/>
        <v>278903</v>
      </c>
      <c r="AQ9" s="12">
        <f t="shared" si="5"/>
        <v>281028</v>
      </c>
      <c r="AR9" s="12">
        <f t="shared" si="5"/>
        <v>284531</v>
      </c>
      <c r="AS9" s="12">
        <f t="shared" si="5"/>
        <v>286165</v>
      </c>
      <c r="AT9" s="12">
        <f t="shared" si="5"/>
        <v>287191</v>
      </c>
    </row>
    <row r="10" spans="1:46" x14ac:dyDescent="0.25">
      <c r="A10" s="2"/>
      <c r="B10" s="3" t="s">
        <v>27</v>
      </c>
      <c r="C10" s="3" t="s">
        <v>23</v>
      </c>
      <c r="D10" s="4">
        <v>8807</v>
      </c>
      <c r="E10" s="4">
        <v>8848</v>
      </c>
      <c r="F10" s="4">
        <v>9096</v>
      </c>
      <c r="G10" s="4">
        <v>9300</v>
      </c>
      <c r="H10" s="4">
        <v>9644</v>
      </c>
      <c r="I10" s="4">
        <v>9910</v>
      </c>
      <c r="J10" s="4">
        <v>10120</v>
      </c>
      <c r="K10" s="4">
        <v>10445</v>
      </c>
      <c r="L10" s="4">
        <v>10642</v>
      </c>
      <c r="M10" s="4">
        <v>10523</v>
      </c>
      <c r="N10" s="4">
        <v>10326</v>
      </c>
      <c r="O10" s="4">
        <v>9848</v>
      </c>
      <c r="P10" s="4">
        <v>9277</v>
      </c>
      <c r="Q10" s="4">
        <v>8614</v>
      </c>
      <c r="R10" s="4">
        <v>8331</v>
      </c>
      <c r="S10" s="4">
        <v>8100</v>
      </c>
      <c r="T10" s="4">
        <v>8001</v>
      </c>
      <c r="U10" s="4">
        <v>7998</v>
      </c>
      <c r="V10" s="4">
        <v>8172</v>
      </c>
      <c r="W10" s="4">
        <v>8223</v>
      </c>
      <c r="X10" s="2"/>
      <c r="Y10" s="2"/>
    </row>
    <row r="11" spans="1:46" x14ac:dyDescent="0.25">
      <c r="A11" s="2"/>
      <c r="B11" s="2"/>
      <c r="C11" s="3" t="s">
        <v>24</v>
      </c>
      <c r="D11" s="4">
        <v>8195</v>
      </c>
      <c r="E11" s="4">
        <v>8166</v>
      </c>
      <c r="F11" s="4">
        <v>8272</v>
      </c>
      <c r="G11" s="4">
        <v>8516</v>
      </c>
      <c r="H11" s="4">
        <v>8878</v>
      </c>
      <c r="I11" s="4">
        <v>9200</v>
      </c>
      <c r="J11" s="4">
        <v>9570</v>
      </c>
      <c r="K11" s="4">
        <v>9865</v>
      </c>
      <c r="L11" s="4">
        <v>9985</v>
      </c>
      <c r="M11" s="4">
        <v>9898</v>
      </c>
      <c r="N11" s="4">
        <v>9692</v>
      </c>
      <c r="O11" s="4">
        <v>9181</v>
      </c>
      <c r="P11" s="4">
        <v>8576</v>
      </c>
      <c r="Q11" s="4">
        <v>7950</v>
      </c>
      <c r="R11" s="4">
        <v>7538</v>
      </c>
      <c r="S11" s="4">
        <v>7194</v>
      </c>
      <c r="T11" s="4">
        <v>7156</v>
      </c>
      <c r="U11" s="4">
        <v>7104</v>
      </c>
      <c r="V11" s="4">
        <v>7241</v>
      </c>
      <c r="W11" s="4">
        <v>7363</v>
      </c>
      <c r="X11" s="2"/>
      <c r="Y11" s="2"/>
    </row>
    <row r="12" spans="1:46" x14ac:dyDescent="0.25">
      <c r="A12" s="2"/>
      <c r="B12" s="3" t="s">
        <v>28</v>
      </c>
      <c r="C12" s="3" t="s">
        <v>23</v>
      </c>
      <c r="D12" s="4">
        <v>7369</v>
      </c>
      <c r="E12" s="4">
        <v>7366</v>
      </c>
      <c r="F12" s="4">
        <v>7286</v>
      </c>
      <c r="G12" s="4">
        <v>7445</v>
      </c>
      <c r="H12" s="4">
        <v>7555</v>
      </c>
      <c r="I12" s="4">
        <v>7665</v>
      </c>
      <c r="J12" s="4">
        <v>7752</v>
      </c>
      <c r="K12" s="4">
        <v>7907</v>
      </c>
      <c r="L12" s="4">
        <v>8112</v>
      </c>
      <c r="M12" s="4">
        <v>8453</v>
      </c>
      <c r="N12" s="4">
        <v>8728</v>
      </c>
      <c r="O12" s="4">
        <v>9125</v>
      </c>
      <c r="P12" s="4">
        <v>9346</v>
      </c>
      <c r="Q12" s="4">
        <v>9507</v>
      </c>
      <c r="R12" s="4">
        <v>9378</v>
      </c>
      <c r="S12" s="4">
        <v>9250</v>
      </c>
      <c r="T12" s="4">
        <v>9085</v>
      </c>
      <c r="U12" s="4">
        <v>8943</v>
      </c>
      <c r="V12" s="4">
        <v>8439</v>
      </c>
      <c r="W12" s="4">
        <v>8137</v>
      </c>
      <c r="X12" s="2"/>
      <c r="Y12" s="2"/>
    </row>
    <row r="13" spans="1:46" x14ac:dyDescent="0.25">
      <c r="A13" s="2"/>
      <c r="B13" s="2"/>
      <c r="C13" s="3" t="s">
        <v>24</v>
      </c>
      <c r="D13" s="4">
        <v>6849</v>
      </c>
      <c r="E13" s="4">
        <v>6808</v>
      </c>
      <c r="F13" s="4">
        <v>6660</v>
      </c>
      <c r="G13" s="4">
        <v>6631</v>
      </c>
      <c r="H13" s="4">
        <v>6521</v>
      </c>
      <c r="I13" s="4">
        <v>6449</v>
      </c>
      <c r="J13" s="4">
        <v>6543</v>
      </c>
      <c r="K13" s="4">
        <v>6737</v>
      </c>
      <c r="L13" s="4">
        <v>6946</v>
      </c>
      <c r="M13" s="4">
        <v>7389</v>
      </c>
      <c r="N13" s="4">
        <v>7682</v>
      </c>
      <c r="O13" s="4">
        <v>8140</v>
      </c>
      <c r="P13" s="4">
        <v>8384</v>
      </c>
      <c r="Q13" s="4">
        <v>8471</v>
      </c>
      <c r="R13" s="4">
        <v>8414</v>
      </c>
      <c r="S13" s="4">
        <v>8170</v>
      </c>
      <c r="T13" s="4">
        <v>7746</v>
      </c>
      <c r="U13" s="4">
        <v>7477</v>
      </c>
      <c r="V13" s="4">
        <v>7014</v>
      </c>
      <c r="W13" s="4">
        <v>6644</v>
      </c>
      <c r="X13" s="2"/>
      <c r="Y13" s="2"/>
    </row>
    <row r="14" spans="1:46" x14ac:dyDescent="0.25">
      <c r="A14" s="2"/>
      <c r="B14" s="3" t="s">
        <v>29</v>
      </c>
      <c r="C14" s="3" t="s">
        <v>23</v>
      </c>
      <c r="D14" s="4">
        <v>7866</v>
      </c>
      <c r="E14" s="4">
        <v>7564</v>
      </c>
      <c r="F14" s="4">
        <v>7324</v>
      </c>
      <c r="G14" s="4">
        <v>7109</v>
      </c>
      <c r="H14" s="4">
        <v>7027</v>
      </c>
      <c r="I14" s="4">
        <v>6898</v>
      </c>
      <c r="J14" s="4">
        <v>6941</v>
      </c>
      <c r="K14" s="4">
        <v>6838</v>
      </c>
      <c r="L14" s="4">
        <v>6871</v>
      </c>
      <c r="M14" s="4">
        <v>6943</v>
      </c>
      <c r="N14" s="4">
        <v>7064</v>
      </c>
      <c r="O14" s="4">
        <v>7462</v>
      </c>
      <c r="P14" s="4">
        <v>7539</v>
      </c>
      <c r="Q14" s="4">
        <v>7787</v>
      </c>
      <c r="R14" s="4">
        <v>8107</v>
      </c>
      <c r="S14" s="4">
        <v>8518</v>
      </c>
      <c r="T14" s="4">
        <v>8895</v>
      </c>
      <c r="U14" s="4">
        <v>9368</v>
      </c>
      <c r="V14" s="4">
        <v>9583</v>
      </c>
      <c r="W14" s="4">
        <v>9428</v>
      </c>
      <c r="X14" s="2"/>
      <c r="Y14" s="2"/>
    </row>
    <row r="15" spans="1:46" x14ac:dyDescent="0.25">
      <c r="A15" s="2"/>
      <c r="B15" s="2"/>
      <c r="C15" s="3" t="s">
        <v>24</v>
      </c>
      <c r="D15" s="4">
        <v>7324</v>
      </c>
      <c r="E15" s="4">
        <v>7010</v>
      </c>
      <c r="F15" s="4">
        <v>6709</v>
      </c>
      <c r="G15" s="4">
        <v>6561</v>
      </c>
      <c r="H15" s="4">
        <v>6506</v>
      </c>
      <c r="I15" s="4">
        <v>6314</v>
      </c>
      <c r="J15" s="4">
        <v>6285</v>
      </c>
      <c r="K15" s="4">
        <v>6227</v>
      </c>
      <c r="L15" s="4">
        <v>6224</v>
      </c>
      <c r="M15" s="4">
        <v>6231</v>
      </c>
      <c r="N15" s="4">
        <v>6340</v>
      </c>
      <c r="O15" s="4">
        <v>6468</v>
      </c>
      <c r="P15" s="4">
        <v>6672</v>
      </c>
      <c r="Q15" s="4">
        <v>6897</v>
      </c>
      <c r="R15" s="4">
        <v>7250</v>
      </c>
      <c r="S15" s="4">
        <v>7649</v>
      </c>
      <c r="T15" s="4">
        <v>8029</v>
      </c>
      <c r="U15" s="4">
        <v>8363</v>
      </c>
      <c r="V15" s="4">
        <v>8518</v>
      </c>
      <c r="W15" s="4">
        <v>8436</v>
      </c>
      <c r="X15" s="2"/>
      <c r="Y15" s="2"/>
    </row>
    <row r="16" spans="1:46" x14ac:dyDescent="0.25">
      <c r="A16" s="2"/>
      <c r="B16" s="3" t="s">
        <v>30</v>
      </c>
      <c r="C16" s="3" t="s">
        <v>23</v>
      </c>
      <c r="D16" s="4">
        <v>8905</v>
      </c>
      <c r="E16" s="4">
        <v>8567</v>
      </c>
      <c r="F16" s="4">
        <v>8312</v>
      </c>
      <c r="G16" s="4">
        <v>8113</v>
      </c>
      <c r="H16" s="4">
        <v>7936</v>
      </c>
      <c r="I16" s="4">
        <v>7946</v>
      </c>
      <c r="J16" s="4">
        <v>7809</v>
      </c>
      <c r="K16" s="4">
        <v>7657</v>
      </c>
      <c r="L16" s="4">
        <v>7340</v>
      </c>
      <c r="M16" s="4">
        <v>7111</v>
      </c>
      <c r="N16" s="4">
        <v>7050</v>
      </c>
      <c r="O16" s="4">
        <v>7097</v>
      </c>
      <c r="P16" s="4">
        <v>6990</v>
      </c>
      <c r="Q16" s="4">
        <v>7068</v>
      </c>
      <c r="R16" s="4">
        <v>7193</v>
      </c>
      <c r="S16" s="4">
        <v>7352</v>
      </c>
      <c r="T16" s="4">
        <v>7759</v>
      </c>
      <c r="U16" s="4">
        <v>8226</v>
      </c>
      <c r="V16" s="4">
        <v>8486</v>
      </c>
      <c r="W16" s="4">
        <v>8761</v>
      </c>
      <c r="X16" s="2"/>
      <c r="Y16" s="2"/>
    </row>
    <row r="17" spans="1:25" x14ac:dyDescent="0.25">
      <c r="A17" s="2"/>
      <c r="B17" s="2"/>
      <c r="C17" s="3" t="s">
        <v>24</v>
      </c>
      <c r="D17" s="4">
        <v>8390</v>
      </c>
      <c r="E17" s="4">
        <v>7977</v>
      </c>
      <c r="F17" s="4">
        <v>7873</v>
      </c>
      <c r="G17" s="4">
        <v>7739</v>
      </c>
      <c r="H17" s="4">
        <v>7572</v>
      </c>
      <c r="I17" s="4">
        <v>7528</v>
      </c>
      <c r="J17" s="4">
        <v>7395</v>
      </c>
      <c r="K17" s="4">
        <v>7169</v>
      </c>
      <c r="L17" s="4">
        <v>6931</v>
      </c>
      <c r="M17" s="4">
        <v>6844</v>
      </c>
      <c r="N17" s="4">
        <v>6730</v>
      </c>
      <c r="O17" s="4">
        <v>6766</v>
      </c>
      <c r="P17" s="4">
        <v>6693</v>
      </c>
      <c r="Q17" s="4">
        <v>6745</v>
      </c>
      <c r="R17" s="4">
        <v>6778</v>
      </c>
      <c r="S17" s="4">
        <v>6883</v>
      </c>
      <c r="T17" s="4">
        <v>6985</v>
      </c>
      <c r="U17" s="4">
        <v>7399</v>
      </c>
      <c r="V17" s="4">
        <v>7767</v>
      </c>
      <c r="W17" s="4">
        <v>8080</v>
      </c>
      <c r="X17" s="2"/>
      <c r="Y17" s="2"/>
    </row>
    <row r="18" spans="1:25" x14ac:dyDescent="0.25">
      <c r="A18" s="2"/>
      <c r="B18" s="3" t="s">
        <v>31</v>
      </c>
      <c r="C18" s="3" t="s">
        <v>23</v>
      </c>
      <c r="D18" s="4">
        <v>9077</v>
      </c>
      <c r="E18" s="4">
        <v>9107</v>
      </c>
      <c r="F18" s="4">
        <v>9307</v>
      </c>
      <c r="G18" s="4">
        <v>9377</v>
      </c>
      <c r="H18" s="4">
        <v>9404</v>
      </c>
      <c r="I18" s="4">
        <v>9030</v>
      </c>
      <c r="J18" s="4">
        <v>8827</v>
      </c>
      <c r="K18" s="4">
        <v>8579</v>
      </c>
      <c r="L18" s="4">
        <v>8447</v>
      </c>
      <c r="M18" s="4">
        <v>8254</v>
      </c>
      <c r="N18" s="4">
        <v>8289</v>
      </c>
      <c r="O18" s="4">
        <v>8179</v>
      </c>
      <c r="P18" s="4">
        <v>7913</v>
      </c>
      <c r="Q18" s="4">
        <v>7633</v>
      </c>
      <c r="R18" s="4">
        <v>7477</v>
      </c>
      <c r="S18" s="4">
        <v>7374</v>
      </c>
      <c r="T18" s="4">
        <v>7481</v>
      </c>
      <c r="U18" s="4">
        <v>7565</v>
      </c>
      <c r="V18" s="4">
        <v>7720</v>
      </c>
      <c r="W18" s="4">
        <v>7927</v>
      </c>
      <c r="X18" s="2"/>
      <c r="Y18" s="2"/>
    </row>
    <row r="19" spans="1:25" x14ac:dyDescent="0.25">
      <c r="A19" s="2"/>
      <c r="B19" s="2"/>
      <c r="C19" s="3" t="s">
        <v>24</v>
      </c>
      <c r="D19" s="4">
        <v>8635</v>
      </c>
      <c r="E19" s="4">
        <v>8720</v>
      </c>
      <c r="F19" s="4">
        <v>8820</v>
      </c>
      <c r="G19" s="4">
        <v>9038</v>
      </c>
      <c r="H19" s="4">
        <v>9037</v>
      </c>
      <c r="I19" s="4">
        <v>8714</v>
      </c>
      <c r="J19" s="4">
        <v>8445</v>
      </c>
      <c r="K19" s="4">
        <v>8336</v>
      </c>
      <c r="L19" s="4">
        <v>8166</v>
      </c>
      <c r="M19" s="4">
        <v>7983</v>
      </c>
      <c r="N19" s="4">
        <v>8021</v>
      </c>
      <c r="O19" s="4">
        <v>7880</v>
      </c>
      <c r="P19" s="4">
        <v>7614</v>
      </c>
      <c r="Q19" s="4">
        <v>7393</v>
      </c>
      <c r="R19" s="4">
        <v>7313</v>
      </c>
      <c r="S19" s="4">
        <v>7241</v>
      </c>
      <c r="T19" s="4">
        <v>7310</v>
      </c>
      <c r="U19" s="4">
        <v>7380</v>
      </c>
      <c r="V19" s="4">
        <v>7375</v>
      </c>
      <c r="W19" s="4">
        <v>7467</v>
      </c>
      <c r="X19" s="2"/>
      <c r="Y19" s="2"/>
    </row>
    <row r="20" spans="1:25" x14ac:dyDescent="0.25">
      <c r="A20" s="2"/>
      <c r="B20" s="3" t="s">
        <v>32</v>
      </c>
      <c r="C20" s="3" t="s">
        <v>23</v>
      </c>
      <c r="D20" s="4">
        <v>9357</v>
      </c>
      <c r="E20" s="4">
        <v>9203</v>
      </c>
      <c r="F20" s="4">
        <v>8954</v>
      </c>
      <c r="G20" s="4">
        <v>8951</v>
      </c>
      <c r="H20" s="4">
        <v>8934</v>
      </c>
      <c r="I20" s="4">
        <v>9172</v>
      </c>
      <c r="J20" s="4">
        <v>9270</v>
      </c>
      <c r="K20" s="4">
        <v>9522</v>
      </c>
      <c r="L20" s="4">
        <v>9589</v>
      </c>
      <c r="M20" s="4">
        <v>9580</v>
      </c>
      <c r="N20" s="4">
        <v>9233</v>
      </c>
      <c r="O20" s="4">
        <v>9067</v>
      </c>
      <c r="P20" s="4">
        <v>8832</v>
      </c>
      <c r="Q20" s="4">
        <v>8647</v>
      </c>
      <c r="R20" s="4">
        <v>8476</v>
      </c>
      <c r="S20" s="4">
        <v>8543</v>
      </c>
      <c r="T20" s="4">
        <v>8490</v>
      </c>
      <c r="U20" s="4">
        <v>8415</v>
      </c>
      <c r="V20" s="4">
        <v>8150</v>
      </c>
      <c r="W20" s="4">
        <v>7968</v>
      </c>
      <c r="X20" s="2"/>
      <c r="Y20" s="2"/>
    </row>
    <row r="21" spans="1:25" x14ac:dyDescent="0.25">
      <c r="A21" s="2"/>
      <c r="B21" s="2"/>
      <c r="C21" s="3" t="s">
        <v>24</v>
      </c>
      <c r="D21" s="4">
        <v>9230</v>
      </c>
      <c r="E21" s="4">
        <v>9029</v>
      </c>
      <c r="F21" s="4">
        <v>8859</v>
      </c>
      <c r="G21" s="4">
        <v>8624</v>
      </c>
      <c r="H21" s="4">
        <v>8631</v>
      </c>
      <c r="I21" s="4">
        <v>8831</v>
      </c>
      <c r="J21" s="4">
        <v>8974</v>
      </c>
      <c r="K21" s="4">
        <v>9141</v>
      </c>
      <c r="L21" s="4">
        <v>9314</v>
      </c>
      <c r="M21" s="4">
        <v>9277</v>
      </c>
      <c r="N21" s="4">
        <v>8982</v>
      </c>
      <c r="O21" s="4">
        <v>8712</v>
      </c>
      <c r="P21" s="4">
        <v>8636</v>
      </c>
      <c r="Q21" s="4">
        <v>8447</v>
      </c>
      <c r="R21" s="4">
        <v>8255</v>
      </c>
      <c r="S21" s="4">
        <v>8243</v>
      </c>
      <c r="T21" s="4">
        <v>8183</v>
      </c>
      <c r="U21" s="4">
        <v>8023</v>
      </c>
      <c r="V21" s="4">
        <v>7886</v>
      </c>
      <c r="W21" s="4">
        <v>7822</v>
      </c>
      <c r="X21" s="2"/>
      <c r="Y21" s="2"/>
    </row>
    <row r="22" spans="1:25" x14ac:dyDescent="0.25">
      <c r="A22" s="2"/>
      <c r="B22" s="3" t="s">
        <v>33</v>
      </c>
      <c r="C22" s="3" t="s">
        <v>23</v>
      </c>
      <c r="D22" s="4">
        <v>10067</v>
      </c>
      <c r="E22" s="4">
        <v>9891</v>
      </c>
      <c r="F22" s="4">
        <v>9823</v>
      </c>
      <c r="G22" s="4">
        <v>9623</v>
      </c>
      <c r="H22" s="4">
        <v>9504</v>
      </c>
      <c r="I22" s="4">
        <v>9363</v>
      </c>
      <c r="J22" s="4">
        <v>9212</v>
      </c>
      <c r="K22" s="4">
        <v>9006</v>
      </c>
      <c r="L22" s="4">
        <v>9005</v>
      </c>
      <c r="M22" s="4">
        <v>8987</v>
      </c>
      <c r="N22" s="4">
        <v>9244</v>
      </c>
      <c r="O22" s="4">
        <v>9337</v>
      </c>
      <c r="P22" s="4">
        <v>9551</v>
      </c>
      <c r="Q22" s="4">
        <v>9628</v>
      </c>
      <c r="R22" s="4">
        <v>9615</v>
      </c>
      <c r="S22" s="4">
        <v>9308</v>
      </c>
      <c r="T22" s="4">
        <v>9193</v>
      </c>
      <c r="U22" s="4">
        <v>9057</v>
      </c>
      <c r="V22" s="4">
        <v>8885</v>
      </c>
      <c r="W22" s="4">
        <v>8774</v>
      </c>
      <c r="X22" s="2"/>
      <c r="Y22" s="2"/>
    </row>
    <row r="23" spans="1:25" x14ac:dyDescent="0.25">
      <c r="A23" s="2"/>
      <c r="B23" s="2"/>
      <c r="C23" s="3" t="s">
        <v>24</v>
      </c>
      <c r="D23" s="4">
        <v>9399</v>
      </c>
      <c r="E23" s="4">
        <v>9325</v>
      </c>
      <c r="F23" s="4">
        <v>9364</v>
      </c>
      <c r="G23" s="4">
        <v>9430</v>
      </c>
      <c r="H23" s="4">
        <v>9352</v>
      </c>
      <c r="I23" s="4">
        <v>9233</v>
      </c>
      <c r="J23" s="4">
        <v>9080</v>
      </c>
      <c r="K23" s="4">
        <v>8912</v>
      </c>
      <c r="L23" s="4">
        <v>8742</v>
      </c>
      <c r="M23" s="4">
        <v>8755</v>
      </c>
      <c r="N23" s="4">
        <v>8981</v>
      </c>
      <c r="O23" s="4">
        <v>9104</v>
      </c>
      <c r="P23" s="4">
        <v>9258</v>
      </c>
      <c r="Q23" s="4">
        <v>9425</v>
      </c>
      <c r="R23" s="4">
        <v>9388</v>
      </c>
      <c r="S23" s="4">
        <v>9106</v>
      </c>
      <c r="T23" s="4">
        <v>8870</v>
      </c>
      <c r="U23" s="4">
        <v>8793</v>
      </c>
      <c r="V23" s="4">
        <v>8650</v>
      </c>
      <c r="W23" s="4">
        <v>8509</v>
      </c>
      <c r="X23" s="2"/>
      <c r="Y23" s="2"/>
    </row>
    <row r="24" spans="1:25" x14ac:dyDescent="0.25">
      <c r="A24" s="2"/>
      <c r="B24" s="3" t="s">
        <v>34</v>
      </c>
      <c r="C24" s="3" t="s">
        <v>23</v>
      </c>
      <c r="D24" s="4">
        <v>11452</v>
      </c>
      <c r="E24" s="4">
        <v>11218</v>
      </c>
      <c r="F24" s="4">
        <v>10866</v>
      </c>
      <c r="G24" s="4">
        <v>10598</v>
      </c>
      <c r="H24" s="4">
        <v>10260</v>
      </c>
      <c r="I24" s="4">
        <v>10005</v>
      </c>
      <c r="J24" s="4">
        <v>9845</v>
      </c>
      <c r="K24" s="4">
        <v>9781</v>
      </c>
      <c r="L24" s="4">
        <v>9603</v>
      </c>
      <c r="M24" s="4">
        <v>9397</v>
      </c>
      <c r="N24" s="4">
        <v>9273</v>
      </c>
      <c r="O24" s="4">
        <v>9153</v>
      </c>
      <c r="P24" s="4">
        <v>8935</v>
      </c>
      <c r="Q24" s="4">
        <v>8937</v>
      </c>
      <c r="R24" s="4">
        <v>8965</v>
      </c>
      <c r="S24" s="4">
        <v>9219</v>
      </c>
      <c r="T24" s="4">
        <v>9370</v>
      </c>
      <c r="U24" s="4">
        <v>9632</v>
      </c>
      <c r="V24" s="4">
        <v>9718</v>
      </c>
      <c r="W24" s="4">
        <v>9680</v>
      </c>
      <c r="X24" s="2"/>
      <c r="Y24" s="2"/>
    </row>
    <row r="25" spans="1:25" x14ac:dyDescent="0.25">
      <c r="A25" s="2"/>
      <c r="B25" s="2"/>
      <c r="C25" s="3" t="s">
        <v>24</v>
      </c>
      <c r="D25" s="4">
        <v>10519</v>
      </c>
      <c r="E25" s="4">
        <v>10389</v>
      </c>
      <c r="F25" s="4">
        <v>10024</v>
      </c>
      <c r="G25" s="4">
        <v>9847</v>
      </c>
      <c r="H25" s="4">
        <v>9607</v>
      </c>
      <c r="I25" s="4">
        <v>9319</v>
      </c>
      <c r="J25" s="4">
        <v>9283</v>
      </c>
      <c r="K25" s="4">
        <v>9352</v>
      </c>
      <c r="L25" s="4">
        <v>9379</v>
      </c>
      <c r="M25" s="4">
        <v>9292</v>
      </c>
      <c r="N25" s="4">
        <v>9234</v>
      </c>
      <c r="O25" s="4">
        <v>9065</v>
      </c>
      <c r="P25" s="4">
        <v>8889</v>
      </c>
      <c r="Q25" s="4">
        <v>8735</v>
      </c>
      <c r="R25" s="4">
        <v>8754</v>
      </c>
      <c r="S25" s="4">
        <v>8964</v>
      </c>
      <c r="T25" s="4">
        <v>9093</v>
      </c>
      <c r="U25" s="4">
        <v>9314</v>
      </c>
      <c r="V25" s="4">
        <v>9535</v>
      </c>
      <c r="W25" s="4">
        <v>9516</v>
      </c>
      <c r="X25" s="2"/>
      <c r="Y25" s="2"/>
    </row>
    <row r="26" spans="1:25" x14ac:dyDescent="0.25">
      <c r="A26" s="2"/>
      <c r="B26" s="3" t="s">
        <v>35</v>
      </c>
      <c r="C26" s="3" t="s">
        <v>23</v>
      </c>
      <c r="D26" s="4">
        <v>9287</v>
      </c>
      <c r="E26" s="4">
        <v>9954</v>
      </c>
      <c r="F26" s="4">
        <v>10580</v>
      </c>
      <c r="G26" s="4">
        <v>10979</v>
      </c>
      <c r="H26" s="4">
        <v>11355</v>
      </c>
      <c r="I26" s="4">
        <v>11217</v>
      </c>
      <c r="J26" s="4">
        <v>11006</v>
      </c>
      <c r="K26" s="4">
        <v>10652</v>
      </c>
      <c r="L26" s="4">
        <v>10368</v>
      </c>
      <c r="M26" s="4">
        <v>10046</v>
      </c>
      <c r="N26" s="4">
        <v>9818</v>
      </c>
      <c r="O26" s="4">
        <v>9660</v>
      </c>
      <c r="P26" s="4">
        <v>9618</v>
      </c>
      <c r="Q26" s="4">
        <v>9430</v>
      </c>
      <c r="R26" s="4">
        <v>9266</v>
      </c>
      <c r="S26" s="4">
        <v>9128</v>
      </c>
      <c r="T26" s="4">
        <v>9033</v>
      </c>
      <c r="U26" s="4">
        <v>8866</v>
      </c>
      <c r="V26" s="4">
        <v>8931</v>
      </c>
      <c r="W26" s="4">
        <v>8978</v>
      </c>
      <c r="X26" s="2"/>
      <c r="Y26" s="2"/>
    </row>
    <row r="27" spans="1:25" x14ac:dyDescent="0.25">
      <c r="A27" s="2"/>
      <c r="B27" s="2"/>
      <c r="C27" s="3" t="s">
        <v>24</v>
      </c>
      <c r="D27" s="4">
        <v>8894</v>
      </c>
      <c r="E27" s="4">
        <v>9437</v>
      </c>
      <c r="F27" s="4">
        <v>9997</v>
      </c>
      <c r="G27" s="4">
        <v>10253</v>
      </c>
      <c r="H27" s="4">
        <v>10458</v>
      </c>
      <c r="I27" s="4">
        <v>10471</v>
      </c>
      <c r="J27" s="4">
        <v>10369</v>
      </c>
      <c r="K27" s="4">
        <v>10043</v>
      </c>
      <c r="L27" s="4">
        <v>9796</v>
      </c>
      <c r="M27" s="4">
        <v>9558</v>
      </c>
      <c r="N27" s="4">
        <v>9287</v>
      </c>
      <c r="O27" s="4">
        <v>9228</v>
      </c>
      <c r="P27" s="4">
        <v>9294</v>
      </c>
      <c r="Q27" s="4">
        <v>9334</v>
      </c>
      <c r="R27" s="4">
        <v>9264</v>
      </c>
      <c r="S27" s="4">
        <v>9155</v>
      </c>
      <c r="T27" s="4">
        <v>8996</v>
      </c>
      <c r="U27" s="4">
        <v>8863</v>
      </c>
      <c r="V27" s="4">
        <v>8733</v>
      </c>
      <c r="W27" s="4">
        <v>8739</v>
      </c>
      <c r="X27" s="2"/>
      <c r="Y27" s="2"/>
    </row>
    <row r="28" spans="1:25" x14ac:dyDescent="0.25">
      <c r="A28" s="2"/>
      <c r="B28" s="3" t="s">
        <v>36</v>
      </c>
      <c r="C28" s="3" t="s">
        <v>23</v>
      </c>
      <c r="D28" s="4">
        <v>7085</v>
      </c>
      <c r="E28" s="4">
        <v>7260</v>
      </c>
      <c r="F28" s="4">
        <v>7581</v>
      </c>
      <c r="G28" s="4">
        <v>8013</v>
      </c>
      <c r="H28" s="4">
        <v>8450</v>
      </c>
      <c r="I28" s="4">
        <v>9071</v>
      </c>
      <c r="J28" s="4">
        <v>9736</v>
      </c>
      <c r="K28" s="4">
        <v>10381</v>
      </c>
      <c r="L28" s="4">
        <v>10773</v>
      </c>
      <c r="M28" s="4">
        <v>11091</v>
      </c>
      <c r="N28" s="4">
        <v>10954</v>
      </c>
      <c r="O28" s="4">
        <v>10718</v>
      </c>
      <c r="P28" s="4">
        <v>10419</v>
      </c>
      <c r="Q28" s="4">
        <v>10147</v>
      </c>
      <c r="R28" s="4">
        <v>9812</v>
      </c>
      <c r="S28" s="4">
        <v>9583</v>
      </c>
      <c r="T28" s="4">
        <v>9451</v>
      </c>
      <c r="U28" s="4">
        <v>9422</v>
      </c>
      <c r="V28" s="4">
        <v>9263</v>
      </c>
      <c r="W28" s="4">
        <v>9120</v>
      </c>
      <c r="X28" s="2"/>
      <c r="Y28" s="2"/>
    </row>
    <row r="29" spans="1:25" x14ac:dyDescent="0.25">
      <c r="A29" s="2"/>
      <c r="B29" s="2"/>
      <c r="C29" s="3" t="s">
        <v>24</v>
      </c>
      <c r="D29" s="4">
        <v>7201</v>
      </c>
      <c r="E29" s="4">
        <v>7306</v>
      </c>
      <c r="F29" s="4">
        <v>7471</v>
      </c>
      <c r="G29" s="4">
        <v>7827</v>
      </c>
      <c r="H29" s="4">
        <v>8177</v>
      </c>
      <c r="I29" s="4">
        <v>8769</v>
      </c>
      <c r="J29" s="4">
        <v>9394</v>
      </c>
      <c r="K29" s="4">
        <v>9932</v>
      </c>
      <c r="L29" s="4">
        <v>10258</v>
      </c>
      <c r="M29" s="4">
        <v>10452</v>
      </c>
      <c r="N29" s="4">
        <v>10437</v>
      </c>
      <c r="O29" s="4">
        <v>10337</v>
      </c>
      <c r="P29" s="4">
        <v>9966</v>
      </c>
      <c r="Q29" s="4">
        <v>9744</v>
      </c>
      <c r="R29" s="4">
        <v>9508</v>
      </c>
      <c r="S29" s="4">
        <v>9202</v>
      </c>
      <c r="T29" s="4">
        <v>9131</v>
      </c>
      <c r="U29" s="4">
        <v>9161</v>
      </c>
      <c r="V29" s="4">
        <v>9203</v>
      </c>
      <c r="W29" s="4">
        <v>9144</v>
      </c>
      <c r="X29" s="2"/>
      <c r="Y29" s="2"/>
    </row>
    <row r="30" spans="1:25" x14ac:dyDescent="0.25">
      <c r="A30" s="2"/>
      <c r="B30" s="3" t="s">
        <v>37</v>
      </c>
      <c r="C30" s="3" t="s">
        <v>23</v>
      </c>
      <c r="D30" s="4">
        <v>6339</v>
      </c>
      <c r="E30" s="4">
        <v>6319</v>
      </c>
      <c r="F30" s="4">
        <v>6306</v>
      </c>
      <c r="G30" s="4">
        <v>6341</v>
      </c>
      <c r="H30" s="4">
        <v>6512</v>
      </c>
      <c r="I30" s="4">
        <v>6754</v>
      </c>
      <c r="J30" s="4">
        <v>6965</v>
      </c>
      <c r="K30" s="4">
        <v>7277</v>
      </c>
      <c r="L30" s="4">
        <v>7739</v>
      </c>
      <c r="M30" s="4">
        <v>8187</v>
      </c>
      <c r="N30" s="4">
        <v>8764</v>
      </c>
      <c r="O30" s="4">
        <v>9435</v>
      </c>
      <c r="P30" s="4">
        <v>9982</v>
      </c>
      <c r="Q30" s="4">
        <v>10353</v>
      </c>
      <c r="R30" s="4">
        <v>10673</v>
      </c>
      <c r="S30" s="4">
        <v>10573</v>
      </c>
      <c r="T30" s="4">
        <v>10351</v>
      </c>
      <c r="U30" s="4">
        <v>10076</v>
      </c>
      <c r="V30" s="4">
        <v>9785</v>
      </c>
      <c r="W30" s="4">
        <v>9462</v>
      </c>
      <c r="X30" s="2"/>
      <c r="Y30" s="2"/>
    </row>
    <row r="31" spans="1:25" x14ac:dyDescent="0.25">
      <c r="A31" s="2"/>
      <c r="B31" s="2"/>
      <c r="C31" s="3" t="s">
        <v>24</v>
      </c>
      <c r="D31" s="4">
        <v>6936</v>
      </c>
      <c r="E31" s="4">
        <v>6760</v>
      </c>
      <c r="F31" s="4">
        <v>6731</v>
      </c>
      <c r="G31" s="4">
        <v>6693</v>
      </c>
      <c r="H31" s="4">
        <v>6853</v>
      </c>
      <c r="I31" s="4">
        <v>7051</v>
      </c>
      <c r="J31" s="4">
        <v>7156</v>
      </c>
      <c r="K31" s="4">
        <v>7361</v>
      </c>
      <c r="L31" s="4">
        <v>7741</v>
      </c>
      <c r="M31" s="4">
        <v>8069</v>
      </c>
      <c r="N31" s="4">
        <v>8610</v>
      </c>
      <c r="O31" s="4">
        <v>9169</v>
      </c>
      <c r="P31" s="4">
        <v>9688</v>
      </c>
      <c r="Q31" s="4">
        <v>9993</v>
      </c>
      <c r="R31" s="4">
        <v>10200</v>
      </c>
      <c r="S31" s="4">
        <v>10176</v>
      </c>
      <c r="T31" s="4">
        <v>10103</v>
      </c>
      <c r="U31" s="4">
        <v>9746</v>
      </c>
      <c r="V31" s="4">
        <v>9510</v>
      </c>
      <c r="W31" s="4">
        <v>9267</v>
      </c>
      <c r="X31" s="2"/>
      <c r="Y31" s="2"/>
    </row>
    <row r="32" spans="1:25" x14ac:dyDescent="0.25">
      <c r="A32" s="2"/>
      <c r="B32" s="3" t="s">
        <v>38</v>
      </c>
      <c r="C32" s="3" t="s">
        <v>23</v>
      </c>
      <c r="D32" s="4">
        <v>5893</v>
      </c>
      <c r="E32" s="4">
        <v>5810</v>
      </c>
      <c r="F32" s="4">
        <v>5779</v>
      </c>
      <c r="G32" s="4">
        <v>5778</v>
      </c>
      <c r="H32" s="4">
        <v>5649</v>
      </c>
      <c r="I32" s="4">
        <v>5700</v>
      </c>
      <c r="J32" s="4">
        <v>5733</v>
      </c>
      <c r="K32" s="4">
        <v>5755</v>
      </c>
      <c r="L32" s="4">
        <v>5805</v>
      </c>
      <c r="M32" s="4">
        <v>5973</v>
      </c>
      <c r="N32" s="4">
        <v>6215</v>
      </c>
      <c r="O32" s="4">
        <v>6404</v>
      </c>
      <c r="P32" s="4">
        <v>6766</v>
      </c>
      <c r="Q32" s="4">
        <v>7196</v>
      </c>
      <c r="R32" s="4">
        <v>7597</v>
      </c>
      <c r="S32" s="4">
        <v>8155</v>
      </c>
      <c r="T32" s="4">
        <v>8749</v>
      </c>
      <c r="U32" s="4">
        <v>9256</v>
      </c>
      <c r="V32" s="4">
        <v>9675</v>
      </c>
      <c r="W32" s="4">
        <v>9965</v>
      </c>
      <c r="X32" s="2"/>
      <c r="Y32" s="2"/>
    </row>
    <row r="33" spans="1:25" x14ac:dyDescent="0.25">
      <c r="A33" s="2"/>
      <c r="B33" s="2"/>
      <c r="C33" s="3" t="s">
        <v>24</v>
      </c>
      <c r="D33" s="4">
        <v>7101</v>
      </c>
      <c r="E33" s="4">
        <v>7053</v>
      </c>
      <c r="F33" s="4">
        <v>6961</v>
      </c>
      <c r="G33" s="4">
        <v>6830</v>
      </c>
      <c r="H33" s="4">
        <v>6684</v>
      </c>
      <c r="I33" s="4">
        <v>6528</v>
      </c>
      <c r="J33" s="4">
        <v>6380</v>
      </c>
      <c r="K33" s="4">
        <v>6351</v>
      </c>
      <c r="L33" s="4">
        <v>6344</v>
      </c>
      <c r="M33" s="4">
        <v>6530</v>
      </c>
      <c r="N33" s="4">
        <v>6703</v>
      </c>
      <c r="O33" s="4">
        <v>6758</v>
      </c>
      <c r="P33" s="4">
        <v>6926</v>
      </c>
      <c r="Q33" s="4">
        <v>7270</v>
      </c>
      <c r="R33" s="4">
        <v>7607</v>
      </c>
      <c r="S33" s="4">
        <v>8161</v>
      </c>
      <c r="T33" s="4">
        <v>8690</v>
      </c>
      <c r="U33" s="4">
        <v>9177</v>
      </c>
      <c r="V33" s="4">
        <v>9444</v>
      </c>
      <c r="W33" s="4">
        <v>9654</v>
      </c>
      <c r="X33" s="2"/>
      <c r="Y33" s="2"/>
    </row>
    <row r="34" spans="1:25" x14ac:dyDescent="0.25">
      <c r="A34" s="2"/>
      <c r="B34" s="3" t="s">
        <v>39</v>
      </c>
      <c r="C34" s="3" t="s">
        <v>23</v>
      </c>
      <c r="D34" s="4">
        <v>5649</v>
      </c>
      <c r="E34" s="4">
        <v>5382</v>
      </c>
      <c r="F34" s="4">
        <v>5172</v>
      </c>
      <c r="G34" s="4">
        <v>5042</v>
      </c>
      <c r="H34" s="4">
        <v>4995</v>
      </c>
      <c r="I34" s="4">
        <v>4914</v>
      </c>
      <c r="J34" s="4">
        <v>4833</v>
      </c>
      <c r="K34" s="4">
        <v>4794</v>
      </c>
      <c r="L34" s="4">
        <v>4849</v>
      </c>
      <c r="M34" s="4">
        <v>4813</v>
      </c>
      <c r="N34" s="4">
        <v>4856</v>
      </c>
      <c r="O34" s="4">
        <v>4930</v>
      </c>
      <c r="P34" s="4">
        <v>4910</v>
      </c>
      <c r="Q34" s="4">
        <v>4960</v>
      </c>
      <c r="R34" s="4">
        <v>5119</v>
      </c>
      <c r="S34" s="4">
        <v>5383</v>
      </c>
      <c r="T34" s="4">
        <v>5525</v>
      </c>
      <c r="U34" s="4">
        <v>5877</v>
      </c>
      <c r="V34" s="4">
        <v>6271</v>
      </c>
      <c r="W34" s="4">
        <v>6688</v>
      </c>
      <c r="X34" s="2"/>
      <c r="Y34" s="2"/>
    </row>
    <row r="35" spans="1:25" x14ac:dyDescent="0.25">
      <c r="A35" s="2"/>
      <c r="B35" s="2"/>
      <c r="C35" s="3" t="s">
        <v>24</v>
      </c>
      <c r="D35" s="4">
        <v>7252</v>
      </c>
      <c r="E35" s="4">
        <v>6925</v>
      </c>
      <c r="F35" s="4">
        <v>6635</v>
      </c>
      <c r="G35" s="4">
        <v>6564</v>
      </c>
      <c r="H35" s="4">
        <v>6436</v>
      </c>
      <c r="I35" s="4">
        <v>6336</v>
      </c>
      <c r="J35" s="4">
        <v>6288</v>
      </c>
      <c r="K35" s="4">
        <v>6219</v>
      </c>
      <c r="L35" s="4">
        <v>6100</v>
      </c>
      <c r="M35" s="4">
        <v>5990</v>
      </c>
      <c r="N35" s="4">
        <v>5863</v>
      </c>
      <c r="O35" s="4">
        <v>5764</v>
      </c>
      <c r="P35" s="4">
        <v>5721</v>
      </c>
      <c r="Q35" s="4">
        <v>5702</v>
      </c>
      <c r="R35" s="4">
        <v>5854</v>
      </c>
      <c r="S35" s="4">
        <v>6025</v>
      </c>
      <c r="T35" s="4">
        <v>6090</v>
      </c>
      <c r="U35" s="4">
        <v>6265</v>
      </c>
      <c r="V35" s="4">
        <v>6581</v>
      </c>
      <c r="W35" s="4">
        <v>6922</v>
      </c>
      <c r="X35" s="2"/>
      <c r="Y35" s="2"/>
    </row>
    <row r="36" spans="1:25" x14ac:dyDescent="0.25">
      <c r="A36" s="2"/>
      <c r="B36" s="3" t="s">
        <v>40</v>
      </c>
      <c r="C36" s="3" t="s">
        <v>23</v>
      </c>
      <c r="D36" s="4">
        <v>3550</v>
      </c>
      <c r="E36" s="4">
        <v>3816</v>
      </c>
      <c r="F36" s="4">
        <v>3916</v>
      </c>
      <c r="G36" s="4">
        <v>3896</v>
      </c>
      <c r="H36" s="4">
        <v>3884</v>
      </c>
      <c r="I36" s="4">
        <v>3896</v>
      </c>
      <c r="J36" s="4">
        <v>3763</v>
      </c>
      <c r="K36" s="4">
        <v>3714</v>
      </c>
      <c r="L36" s="4">
        <v>3630</v>
      </c>
      <c r="M36" s="4">
        <v>3612</v>
      </c>
      <c r="N36" s="4">
        <v>3596</v>
      </c>
      <c r="O36" s="4">
        <v>3573</v>
      </c>
      <c r="P36" s="4">
        <v>3601</v>
      </c>
      <c r="Q36" s="4">
        <v>3622</v>
      </c>
      <c r="R36" s="4">
        <v>3624</v>
      </c>
      <c r="S36" s="4">
        <v>3676</v>
      </c>
      <c r="T36" s="4">
        <v>3756</v>
      </c>
      <c r="U36" s="4">
        <v>3719</v>
      </c>
      <c r="V36" s="4">
        <v>3831</v>
      </c>
      <c r="W36" s="4">
        <v>3964</v>
      </c>
      <c r="X36" s="2"/>
      <c r="Y36" s="2"/>
    </row>
    <row r="37" spans="1:25" x14ac:dyDescent="0.25">
      <c r="A37" s="2"/>
      <c r="B37" s="2"/>
      <c r="C37" s="3" t="s">
        <v>24</v>
      </c>
      <c r="D37" s="4">
        <v>5395</v>
      </c>
      <c r="E37" s="4">
        <v>5546</v>
      </c>
      <c r="F37" s="4">
        <v>5783</v>
      </c>
      <c r="G37" s="4">
        <v>5721</v>
      </c>
      <c r="H37" s="4">
        <v>5708</v>
      </c>
      <c r="I37" s="4">
        <v>5729</v>
      </c>
      <c r="J37" s="4">
        <v>5520</v>
      </c>
      <c r="K37" s="4">
        <v>5330</v>
      </c>
      <c r="L37" s="4">
        <v>5318</v>
      </c>
      <c r="M37" s="4">
        <v>5213</v>
      </c>
      <c r="N37" s="4">
        <v>5179</v>
      </c>
      <c r="O37" s="4">
        <v>5145</v>
      </c>
      <c r="P37" s="4">
        <v>5110</v>
      </c>
      <c r="Q37" s="4">
        <v>5024</v>
      </c>
      <c r="R37" s="4">
        <v>4949</v>
      </c>
      <c r="S37" s="4">
        <v>4858</v>
      </c>
      <c r="T37" s="4">
        <v>4794</v>
      </c>
      <c r="U37" s="4">
        <v>4766</v>
      </c>
      <c r="V37" s="4">
        <v>4800</v>
      </c>
      <c r="W37" s="4">
        <v>4901</v>
      </c>
      <c r="X37" s="2"/>
      <c r="Y37" s="2"/>
    </row>
    <row r="38" spans="1:25" x14ac:dyDescent="0.25">
      <c r="A38" s="2"/>
      <c r="B38" s="3" t="s">
        <v>41</v>
      </c>
      <c r="C38" s="3" t="s">
        <v>23</v>
      </c>
      <c r="D38" s="4">
        <v>1685</v>
      </c>
      <c r="E38" s="4">
        <v>1706</v>
      </c>
      <c r="F38" s="4">
        <v>1751</v>
      </c>
      <c r="G38" s="4">
        <v>1810</v>
      </c>
      <c r="H38" s="4">
        <v>1849</v>
      </c>
      <c r="I38" s="4">
        <v>1854</v>
      </c>
      <c r="J38" s="4">
        <v>1996</v>
      </c>
      <c r="K38" s="4">
        <v>2081</v>
      </c>
      <c r="L38" s="4">
        <v>2113</v>
      </c>
      <c r="M38" s="4">
        <v>2173</v>
      </c>
      <c r="N38" s="4">
        <v>2170</v>
      </c>
      <c r="O38" s="4">
        <v>2146</v>
      </c>
      <c r="P38" s="4">
        <v>2136</v>
      </c>
      <c r="Q38" s="4">
        <v>2093</v>
      </c>
      <c r="R38" s="4">
        <v>2095</v>
      </c>
      <c r="S38" s="4">
        <v>2138</v>
      </c>
      <c r="T38" s="4">
        <v>2109</v>
      </c>
      <c r="U38" s="4">
        <v>2140</v>
      </c>
      <c r="V38" s="4">
        <v>2144</v>
      </c>
      <c r="W38" s="4">
        <v>2177</v>
      </c>
      <c r="X38" s="2"/>
      <c r="Y38" s="2"/>
    </row>
    <row r="39" spans="1:25" x14ac:dyDescent="0.25">
      <c r="A39" s="2"/>
      <c r="B39" s="2"/>
      <c r="C39" s="3" t="s">
        <v>24</v>
      </c>
      <c r="D39" s="4">
        <v>3223</v>
      </c>
      <c r="E39" s="4">
        <v>3339</v>
      </c>
      <c r="F39" s="4">
        <v>3310</v>
      </c>
      <c r="G39" s="4">
        <v>3316</v>
      </c>
      <c r="H39" s="4">
        <v>3330</v>
      </c>
      <c r="I39" s="4">
        <v>3389</v>
      </c>
      <c r="J39" s="4">
        <v>3554</v>
      </c>
      <c r="K39" s="4">
        <v>3735</v>
      </c>
      <c r="L39" s="4">
        <v>3728</v>
      </c>
      <c r="M39" s="4">
        <v>3795</v>
      </c>
      <c r="N39" s="4">
        <v>3796</v>
      </c>
      <c r="O39" s="4">
        <v>3676</v>
      </c>
      <c r="P39" s="4">
        <v>3575</v>
      </c>
      <c r="Q39" s="4">
        <v>3531</v>
      </c>
      <c r="R39" s="4">
        <v>3504</v>
      </c>
      <c r="S39" s="4">
        <v>3499</v>
      </c>
      <c r="T39" s="4">
        <v>3528</v>
      </c>
      <c r="U39" s="4">
        <v>3534</v>
      </c>
      <c r="V39" s="4">
        <v>3498</v>
      </c>
      <c r="W39" s="4">
        <v>3475</v>
      </c>
      <c r="X39" s="2"/>
      <c r="Y39" s="2"/>
    </row>
    <row r="40" spans="1:25" x14ac:dyDescent="0.25">
      <c r="A40" s="2"/>
      <c r="B40" s="3" t="s">
        <v>42</v>
      </c>
      <c r="C40" s="3" t="s">
        <v>23</v>
      </c>
      <c r="D40" s="4">
        <v>531</v>
      </c>
      <c r="E40" s="4">
        <v>539</v>
      </c>
      <c r="F40" s="4">
        <v>549</v>
      </c>
      <c r="G40" s="4">
        <v>535</v>
      </c>
      <c r="H40" s="4">
        <v>546</v>
      </c>
      <c r="I40" s="4">
        <v>579</v>
      </c>
      <c r="J40" s="4">
        <v>587</v>
      </c>
      <c r="K40" s="4">
        <v>620</v>
      </c>
      <c r="L40" s="4">
        <v>627</v>
      </c>
      <c r="M40" s="4">
        <v>640</v>
      </c>
      <c r="N40" s="4">
        <v>638</v>
      </c>
      <c r="O40" s="4">
        <v>699</v>
      </c>
      <c r="P40" s="4">
        <v>753</v>
      </c>
      <c r="Q40" s="4">
        <v>759</v>
      </c>
      <c r="R40" s="4">
        <v>793</v>
      </c>
      <c r="S40" s="4">
        <v>821</v>
      </c>
      <c r="T40" s="4">
        <v>804</v>
      </c>
      <c r="U40" s="4">
        <v>822</v>
      </c>
      <c r="V40" s="4">
        <v>814</v>
      </c>
      <c r="W40" s="4">
        <v>822</v>
      </c>
      <c r="X40" s="2"/>
      <c r="Y40" s="2"/>
    </row>
    <row r="41" spans="1:25" x14ac:dyDescent="0.25">
      <c r="A41" s="2"/>
      <c r="B41" s="2"/>
      <c r="C41" s="3" t="s">
        <v>24</v>
      </c>
      <c r="D41" s="4">
        <v>1251</v>
      </c>
      <c r="E41" s="4">
        <v>1268</v>
      </c>
      <c r="F41" s="4">
        <v>1305</v>
      </c>
      <c r="G41" s="4">
        <v>1349</v>
      </c>
      <c r="H41" s="4">
        <v>1392</v>
      </c>
      <c r="I41" s="4">
        <v>1368</v>
      </c>
      <c r="J41" s="4">
        <v>1433</v>
      </c>
      <c r="K41" s="4">
        <v>1448</v>
      </c>
      <c r="L41" s="4">
        <v>1460</v>
      </c>
      <c r="M41" s="4">
        <v>1498</v>
      </c>
      <c r="N41" s="4">
        <v>1522</v>
      </c>
      <c r="O41" s="4">
        <v>1629</v>
      </c>
      <c r="P41" s="4">
        <v>1769</v>
      </c>
      <c r="Q41" s="4">
        <v>1746</v>
      </c>
      <c r="R41" s="4">
        <v>1758</v>
      </c>
      <c r="S41" s="4">
        <v>1796</v>
      </c>
      <c r="T41" s="4">
        <v>1771</v>
      </c>
      <c r="U41" s="4">
        <v>1691</v>
      </c>
      <c r="V41" s="4">
        <v>1690</v>
      </c>
      <c r="W41" s="4">
        <v>1698</v>
      </c>
      <c r="X41" s="2"/>
      <c r="Y41" s="2"/>
    </row>
    <row r="42" spans="1:25" x14ac:dyDescent="0.25">
      <c r="A42" s="2"/>
      <c r="B42" s="3" t="s">
        <v>43</v>
      </c>
      <c r="C42" s="3" t="s">
        <v>23</v>
      </c>
      <c r="D42" s="4">
        <v>67</v>
      </c>
      <c r="E42" s="4">
        <v>70</v>
      </c>
      <c r="F42" s="4">
        <v>69</v>
      </c>
      <c r="G42" s="4">
        <v>78</v>
      </c>
      <c r="H42" s="4">
        <v>90</v>
      </c>
      <c r="I42" s="4">
        <v>107</v>
      </c>
      <c r="J42" s="4">
        <v>92</v>
      </c>
      <c r="K42" s="4">
        <v>83</v>
      </c>
      <c r="L42" s="4">
        <v>101</v>
      </c>
      <c r="M42" s="4">
        <v>114</v>
      </c>
      <c r="N42" s="4">
        <v>112</v>
      </c>
      <c r="O42" s="4">
        <v>123</v>
      </c>
      <c r="P42" s="4">
        <v>128</v>
      </c>
      <c r="Q42" s="4">
        <v>126</v>
      </c>
      <c r="R42" s="4">
        <v>123</v>
      </c>
      <c r="S42" s="4">
        <v>130</v>
      </c>
      <c r="T42" s="4">
        <v>133</v>
      </c>
      <c r="U42" s="4">
        <v>143</v>
      </c>
      <c r="V42" s="4">
        <v>145</v>
      </c>
      <c r="W42" s="4">
        <v>153</v>
      </c>
      <c r="X42" s="2"/>
      <c r="Y42" s="2"/>
    </row>
    <row r="43" spans="1:25" x14ac:dyDescent="0.25">
      <c r="A43" s="2"/>
      <c r="B43" s="2"/>
      <c r="C43" s="3" t="s">
        <v>24</v>
      </c>
      <c r="D43" s="4">
        <v>246</v>
      </c>
      <c r="E43" s="4">
        <v>242</v>
      </c>
      <c r="F43" s="4">
        <v>261</v>
      </c>
      <c r="G43" s="4">
        <v>258</v>
      </c>
      <c r="H43" s="4">
        <v>282</v>
      </c>
      <c r="I43" s="4">
        <v>277</v>
      </c>
      <c r="J43" s="4">
        <v>299</v>
      </c>
      <c r="K43" s="4">
        <v>321</v>
      </c>
      <c r="L43" s="4">
        <v>342</v>
      </c>
      <c r="M43" s="4">
        <v>345</v>
      </c>
      <c r="N43" s="4">
        <v>347</v>
      </c>
      <c r="O43" s="4">
        <v>360</v>
      </c>
      <c r="P43" s="4">
        <v>367</v>
      </c>
      <c r="Q43" s="4">
        <v>359</v>
      </c>
      <c r="R43" s="4">
        <v>379</v>
      </c>
      <c r="S43" s="4">
        <v>382</v>
      </c>
      <c r="T43" s="4">
        <v>440</v>
      </c>
      <c r="U43" s="4">
        <v>489</v>
      </c>
      <c r="V43" s="4">
        <v>468</v>
      </c>
      <c r="W43" s="4">
        <v>465</v>
      </c>
      <c r="X43" s="2"/>
      <c r="Y43" s="2"/>
    </row>
    <row r="44" spans="1:25" x14ac:dyDescent="0.25">
      <c r="A44" s="2"/>
      <c r="B44" s="3" t="s">
        <v>44</v>
      </c>
      <c r="C44" s="3" t="s">
        <v>23</v>
      </c>
      <c r="D44" s="4">
        <v>7</v>
      </c>
      <c r="E44" s="4">
        <v>7</v>
      </c>
      <c r="F44" s="4">
        <v>7</v>
      </c>
      <c r="G44" s="4">
        <v>6</v>
      </c>
      <c r="H44" s="4">
        <v>7</v>
      </c>
      <c r="I44" s="4">
        <v>8</v>
      </c>
      <c r="J44" s="4">
        <v>6</v>
      </c>
      <c r="K44" s="4">
        <v>5</v>
      </c>
      <c r="L44" s="4">
        <v>6</v>
      </c>
      <c r="M44" s="4">
        <v>6</v>
      </c>
      <c r="N44" s="4">
        <v>7</v>
      </c>
      <c r="O44" s="4">
        <v>11</v>
      </c>
      <c r="P44" s="4">
        <v>9</v>
      </c>
      <c r="Q44" s="4">
        <v>6</v>
      </c>
      <c r="R44" s="4">
        <v>8</v>
      </c>
      <c r="S44" s="4">
        <v>14</v>
      </c>
      <c r="T44" s="4">
        <v>18</v>
      </c>
      <c r="U44" s="4">
        <v>13</v>
      </c>
      <c r="V44" s="4">
        <v>14</v>
      </c>
      <c r="W44" s="4">
        <v>10</v>
      </c>
      <c r="X44" s="2"/>
      <c r="Y44" s="2"/>
    </row>
    <row r="45" spans="1:25" x14ac:dyDescent="0.25">
      <c r="A45" s="2"/>
      <c r="B45" s="2"/>
      <c r="C45" s="3" t="s">
        <v>24</v>
      </c>
      <c r="D45" s="4">
        <v>25</v>
      </c>
      <c r="E45" s="4">
        <v>29</v>
      </c>
      <c r="F45" s="4">
        <v>34</v>
      </c>
      <c r="G45" s="4">
        <v>31</v>
      </c>
      <c r="H45" s="4">
        <v>28</v>
      </c>
      <c r="I45" s="4">
        <v>30</v>
      </c>
      <c r="J45" s="4">
        <v>30</v>
      </c>
      <c r="K45" s="4">
        <v>31</v>
      </c>
      <c r="L45" s="4">
        <v>29</v>
      </c>
      <c r="M45" s="4">
        <v>42</v>
      </c>
      <c r="N45" s="4">
        <v>39</v>
      </c>
      <c r="O45" s="4">
        <v>43</v>
      </c>
      <c r="P45" s="4">
        <v>44</v>
      </c>
      <c r="Q45" s="4">
        <v>40</v>
      </c>
      <c r="R45" s="4">
        <v>43</v>
      </c>
      <c r="S45" s="4">
        <v>44</v>
      </c>
      <c r="T45" s="4">
        <v>45</v>
      </c>
      <c r="U45" s="4">
        <v>46</v>
      </c>
      <c r="V45" s="4">
        <v>48</v>
      </c>
      <c r="W45" s="4">
        <v>50</v>
      </c>
      <c r="X45" s="2"/>
      <c r="Y45" s="2"/>
    </row>
    <row r="46" spans="1:25" x14ac:dyDescent="0.25">
      <c r="A46" s="2"/>
      <c r="B46" s="2"/>
      <c r="C46" s="2"/>
      <c r="D46" s="9">
        <f>SUM(D4:D45)</f>
        <v>280575</v>
      </c>
      <c r="E46" s="9">
        <f t="shared" ref="E46:W46" si="6">SUM(E4:E45)</f>
        <v>278259</v>
      </c>
      <c r="F46" s="9">
        <f t="shared" si="6"/>
        <v>277010</v>
      </c>
      <c r="G46" s="9">
        <f t="shared" si="6"/>
        <v>276636</v>
      </c>
      <c r="H46" s="9">
        <f t="shared" si="6"/>
        <v>276520</v>
      </c>
      <c r="I46" s="9">
        <f t="shared" si="6"/>
        <v>276042</v>
      </c>
      <c r="J46" s="9">
        <f t="shared" si="6"/>
        <v>275755</v>
      </c>
      <c r="K46" s="9">
        <f t="shared" si="6"/>
        <v>275711</v>
      </c>
      <c r="L46" s="9">
        <f t="shared" si="6"/>
        <v>275618</v>
      </c>
      <c r="M46" s="9">
        <f t="shared" si="6"/>
        <v>275867</v>
      </c>
      <c r="N46" s="9">
        <f t="shared" si="6"/>
        <v>276454</v>
      </c>
      <c r="O46" s="9">
        <f t="shared" si="6"/>
        <v>277047</v>
      </c>
      <c r="P46" s="9">
        <f t="shared" si="6"/>
        <v>276565</v>
      </c>
      <c r="Q46" s="9">
        <f t="shared" si="6"/>
        <v>276555</v>
      </c>
      <c r="R46" s="9">
        <f t="shared" si="6"/>
        <v>277349</v>
      </c>
      <c r="S46" s="9">
        <f t="shared" si="6"/>
        <v>278903</v>
      </c>
      <c r="T46" s="9">
        <f t="shared" si="6"/>
        <v>281028</v>
      </c>
      <c r="U46" s="9">
        <f t="shared" si="6"/>
        <v>284531</v>
      </c>
      <c r="V46" s="9">
        <f t="shared" si="6"/>
        <v>286165</v>
      </c>
      <c r="W46" s="9">
        <f t="shared" si="6"/>
        <v>287191</v>
      </c>
      <c r="X46" s="2"/>
      <c r="Y46" s="2"/>
    </row>
    <row r="47" spans="1:25" x14ac:dyDescent="0.25">
      <c r="A47" s="2"/>
      <c r="B47" s="2"/>
      <c r="C47" s="2"/>
      <c r="D47" s="2"/>
      <c r="E47" s="2"/>
      <c r="F47" s="2"/>
      <c r="G47" s="2"/>
      <c r="H47" s="2"/>
      <c r="I47" s="2"/>
      <c r="J47" s="2"/>
      <c r="K47" s="2"/>
      <c r="L47" s="2"/>
      <c r="M47" s="2"/>
      <c r="N47" s="2"/>
      <c r="O47" s="2"/>
      <c r="P47" s="2"/>
      <c r="Q47" s="2"/>
      <c r="R47" s="2"/>
      <c r="S47" s="2"/>
      <c r="T47" s="2"/>
      <c r="U47" s="2"/>
      <c r="V47" s="2"/>
      <c r="W47" s="2"/>
      <c r="X47" s="2"/>
      <c r="Y47" s="2"/>
    </row>
    <row r="48" spans="1:25" x14ac:dyDescent="0.25">
      <c r="A48" s="2"/>
      <c r="B48" s="2"/>
      <c r="C48" s="2"/>
      <c r="D48" s="2"/>
      <c r="E48" s="2"/>
      <c r="F48" s="2"/>
      <c r="G48" s="2"/>
      <c r="H48" s="2"/>
      <c r="I48" s="2"/>
      <c r="J48" s="2"/>
      <c r="K48" s="2"/>
      <c r="L48" s="2"/>
      <c r="M48" s="2"/>
      <c r="N48" s="2"/>
      <c r="O48" s="2"/>
      <c r="P48" s="2"/>
      <c r="Q48" s="2"/>
      <c r="R48" s="2"/>
      <c r="S48" s="2"/>
      <c r="T48" s="2"/>
      <c r="U48" s="2"/>
      <c r="V48" s="2"/>
      <c r="W48" s="2"/>
      <c r="X48" s="2"/>
      <c r="Y48" s="2"/>
    </row>
    <row r="49" spans="1:25" x14ac:dyDescent="0.25">
      <c r="A49" s="2"/>
      <c r="B49" s="2"/>
      <c r="C49" s="2"/>
      <c r="D49" s="2"/>
      <c r="E49" s="2"/>
      <c r="F49" s="2"/>
      <c r="G49" s="2"/>
      <c r="H49" s="2"/>
      <c r="I49" s="2"/>
      <c r="J49" s="2"/>
      <c r="K49" s="2"/>
      <c r="L49" s="2"/>
      <c r="M49" s="2"/>
      <c r="N49" s="2"/>
      <c r="O49" s="2"/>
      <c r="P49" s="2"/>
      <c r="Q49" s="2"/>
      <c r="R49" s="2"/>
      <c r="S49" s="2"/>
      <c r="T49" s="2"/>
      <c r="U49" s="2"/>
      <c r="V49" s="2"/>
      <c r="W49" s="2"/>
      <c r="X49" s="2"/>
      <c r="Y49" s="2"/>
    </row>
    <row r="50" spans="1:25" ht="60" x14ac:dyDescent="0.25">
      <c r="A50" s="5" t="s">
        <v>45</v>
      </c>
      <c r="B50" s="2"/>
      <c r="C50" s="2"/>
      <c r="D50" s="2"/>
      <c r="E50" s="2"/>
      <c r="F50" s="2"/>
      <c r="G50" s="2"/>
      <c r="H50" s="2"/>
      <c r="I50" s="2"/>
      <c r="J50" s="2"/>
      <c r="K50" s="2"/>
      <c r="L50" s="2"/>
      <c r="M50" s="2"/>
      <c r="N50" s="2"/>
      <c r="O50" s="2"/>
      <c r="P50" s="2"/>
      <c r="Q50" s="2"/>
      <c r="R50" s="2"/>
      <c r="S50" s="2"/>
      <c r="T50" s="2"/>
      <c r="U50" s="2"/>
      <c r="V50" s="2"/>
      <c r="W50" s="2"/>
      <c r="X50" s="2"/>
      <c r="Y50" s="2"/>
    </row>
    <row r="51" spans="1:25" ht="60" x14ac:dyDescent="0.25">
      <c r="A51" s="5" t="s">
        <v>46</v>
      </c>
      <c r="B51" s="2"/>
      <c r="C51" s="2"/>
      <c r="D51" s="2"/>
      <c r="E51" s="2"/>
      <c r="F51" s="2"/>
      <c r="G51" s="2"/>
      <c r="H51" s="2"/>
      <c r="I51" s="2"/>
      <c r="J51" s="2"/>
      <c r="K51" s="2"/>
      <c r="L51" s="2"/>
      <c r="M51" s="2"/>
      <c r="N51" s="2"/>
      <c r="O51" s="2"/>
      <c r="P51" s="2"/>
      <c r="Q51" s="2"/>
      <c r="R51" s="2"/>
      <c r="S51" s="2"/>
      <c r="T51" s="2"/>
      <c r="U51" s="2"/>
      <c r="V51" s="2"/>
      <c r="W51" s="2"/>
      <c r="X51" s="2"/>
      <c r="Y51" s="2"/>
    </row>
    <row r="52" spans="1:25" ht="105" x14ac:dyDescent="0.25">
      <c r="A52" s="5" t="s">
        <v>47</v>
      </c>
      <c r="B52" s="2"/>
      <c r="C52" s="2"/>
      <c r="D52" s="2"/>
      <c r="E52" s="2"/>
      <c r="F52" s="2"/>
      <c r="G52" s="2"/>
      <c r="H52" s="2"/>
      <c r="I52" s="2"/>
      <c r="J52" s="2"/>
      <c r="K52" s="2"/>
      <c r="L52" s="2"/>
      <c r="M52" s="2"/>
      <c r="N52" s="2"/>
      <c r="O52" s="2"/>
      <c r="P52" s="2"/>
      <c r="Q52" s="2"/>
      <c r="R52" s="2"/>
      <c r="S52" s="2"/>
      <c r="T52" s="2"/>
      <c r="U52" s="2"/>
      <c r="V52" s="2"/>
      <c r="W52" s="2"/>
      <c r="X52" s="2"/>
      <c r="Y52" s="2"/>
    </row>
    <row r="53" spans="1:25" x14ac:dyDescent="0.25">
      <c r="A53" s="2"/>
      <c r="B53" s="2"/>
      <c r="C53" s="2"/>
      <c r="D53" s="2"/>
      <c r="E53" s="2"/>
      <c r="F53" s="2"/>
      <c r="G53" s="2"/>
      <c r="H53" s="2"/>
      <c r="I53" s="2"/>
      <c r="J53" s="2"/>
      <c r="K53" s="2"/>
      <c r="L53" s="2"/>
      <c r="M53" s="2"/>
      <c r="N53" s="2"/>
      <c r="O53" s="2"/>
      <c r="P53" s="2"/>
      <c r="Q53" s="2"/>
      <c r="R53" s="2"/>
      <c r="S53" s="2"/>
      <c r="T53" s="2"/>
      <c r="U53" s="2"/>
      <c r="V53" s="2"/>
      <c r="W53" s="2"/>
      <c r="X53" s="2"/>
      <c r="Y53" s="2"/>
    </row>
    <row r="54" spans="1:25" x14ac:dyDescent="0.25">
      <c r="A54" s="2" t="s">
        <v>48</v>
      </c>
      <c r="B54" s="2"/>
      <c r="C54" s="2"/>
      <c r="D54" s="2"/>
      <c r="E54" s="2"/>
      <c r="F54" s="2"/>
      <c r="G54" s="2"/>
      <c r="H54" s="2"/>
      <c r="I54" s="2"/>
      <c r="J54" s="2"/>
      <c r="K54" s="2"/>
      <c r="L54" s="2"/>
      <c r="M54" s="2"/>
      <c r="N54" s="2"/>
      <c r="O54" s="2"/>
      <c r="P54" s="2"/>
      <c r="Q54" s="2"/>
      <c r="R54" s="2"/>
      <c r="S54" s="2"/>
      <c r="T54" s="2"/>
      <c r="U54" s="2"/>
      <c r="V54" s="2"/>
      <c r="W54" s="2"/>
      <c r="X54" s="2"/>
      <c r="Y54" s="2"/>
    </row>
    <row r="55" spans="1:25" x14ac:dyDescent="0.25">
      <c r="A55" s="2" t="s">
        <v>49</v>
      </c>
      <c r="B55" s="2"/>
      <c r="C55" s="2"/>
      <c r="D55" s="2"/>
      <c r="E55" s="2"/>
      <c r="F55" s="2"/>
      <c r="G55" s="2"/>
      <c r="H55" s="2"/>
      <c r="I55" s="2"/>
      <c r="J55" s="2"/>
      <c r="K55" s="2"/>
      <c r="L55" s="2"/>
      <c r="M55" s="2"/>
      <c r="N55" s="2"/>
      <c r="O55" s="2"/>
      <c r="P55" s="2"/>
      <c r="Q55" s="2"/>
      <c r="R55" s="2"/>
      <c r="S55" s="2"/>
      <c r="T55" s="2"/>
      <c r="U55" s="2"/>
      <c r="V55" s="2"/>
      <c r="W55" s="2"/>
      <c r="X55" s="2"/>
      <c r="Y55" s="2"/>
    </row>
    <row r="56" spans="1:25" x14ac:dyDescent="0.25">
      <c r="A56" s="2"/>
      <c r="B56" s="2"/>
      <c r="C56" s="2"/>
      <c r="D56" s="2"/>
      <c r="E56" s="2"/>
      <c r="F56" s="2"/>
      <c r="G56" s="2"/>
      <c r="H56" s="2"/>
      <c r="I56" s="2"/>
      <c r="J56" s="2"/>
      <c r="K56" s="2"/>
      <c r="L56" s="2"/>
      <c r="M56" s="2"/>
      <c r="N56" s="2"/>
      <c r="O56" s="2"/>
      <c r="P56" s="2"/>
      <c r="Q56" s="2"/>
      <c r="R56" s="2"/>
      <c r="S56" s="2"/>
      <c r="T56" s="2"/>
      <c r="U56" s="2"/>
      <c r="V56" s="2"/>
      <c r="W56" s="2"/>
      <c r="X56" s="2"/>
      <c r="Y56" s="2"/>
    </row>
    <row r="57" spans="1:25" x14ac:dyDescent="0.25">
      <c r="A57" s="2" t="s">
        <v>50</v>
      </c>
      <c r="B57" s="2"/>
      <c r="C57" s="2"/>
      <c r="D57" s="2"/>
      <c r="E57" s="2"/>
      <c r="F57" s="2"/>
      <c r="G57" s="2"/>
      <c r="H57" s="2"/>
      <c r="I57" s="2"/>
      <c r="J57" s="2"/>
      <c r="K57" s="2"/>
      <c r="L57" s="2"/>
      <c r="M57" s="2"/>
      <c r="N57" s="2"/>
      <c r="O57" s="2"/>
      <c r="P57" s="2"/>
      <c r="Q57" s="2"/>
      <c r="R57" s="2"/>
      <c r="S57" s="2"/>
      <c r="T57" s="2"/>
      <c r="U57" s="2"/>
      <c r="V57" s="2"/>
      <c r="W57" s="2"/>
      <c r="X57" s="2"/>
      <c r="Y57" s="2"/>
    </row>
    <row r="58" spans="1:25" x14ac:dyDescent="0.25">
      <c r="A58" s="2" t="s">
        <v>51</v>
      </c>
      <c r="B58" s="2"/>
      <c r="C58" s="2"/>
      <c r="D58" s="2"/>
      <c r="E58" s="2"/>
      <c r="F58" s="2"/>
      <c r="G58" s="2"/>
      <c r="H58" s="2"/>
      <c r="I58" s="2"/>
      <c r="J58" s="2"/>
      <c r="K58" s="2"/>
      <c r="L58" s="2"/>
      <c r="M58" s="2"/>
      <c r="N58" s="2"/>
      <c r="O58" s="2"/>
      <c r="P58" s="2"/>
      <c r="Q58" s="2"/>
      <c r="R58" s="2"/>
      <c r="S58" s="2"/>
      <c r="T58" s="2"/>
      <c r="U58" s="2"/>
      <c r="V58" s="2"/>
      <c r="W58" s="2"/>
      <c r="X58" s="2"/>
      <c r="Y58" s="2"/>
    </row>
    <row r="59" spans="1:25" x14ac:dyDescent="0.25">
      <c r="A59" s="2"/>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2" t="s">
        <v>52</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2" t="s">
        <v>53</v>
      </c>
      <c r="B61" s="2"/>
      <c r="C61" s="2"/>
      <c r="D61" s="2"/>
      <c r="E61" s="2"/>
      <c r="F61" s="2"/>
      <c r="G61" s="2"/>
      <c r="H61" s="2"/>
      <c r="I61" s="2"/>
      <c r="J61" s="2"/>
      <c r="K61" s="2"/>
      <c r="L61" s="2"/>
      <c r="M61" s="2"/>
      <c r="N61" s="2"/>
      <c r="O61" s="2"/>
      <c r="P61" s="2"/>
      <c r="Q61" s="2"/>
      <c r="R61" s="2"/>
      <c r="S61" s="2"/>
      <c r="T61" s="2"/>
      <c r="U61" s="2"/>
      <c r="V61" s="2"/>
      <c r="W61" s="2"/>
      <c r="X61" s="2"/>
      <c r="Y61" s="2"/>
    </row>
    <row r="62" spans="1:25" x14ac:dyDescent="0.25">
      <c r="A62" s="2" t="s">
        <v>54</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2" t="s">
        <v>55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2"/>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2" t="s">
        <v>56</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2" t="s">
        <v>57</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2" t="s">
        <v>58</v>
      </c>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2"/>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2"/>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2"/>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2"/>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2" t="s">
        <v>59</v>
      </c>
      <c r="B72" s="2"/>
      <c r="C72" s="2"/>
      <c r="D72" s="2"/>
      <c r="E72" s="2"/>
      <c r="F72" s="2"/>
      <c r="G72" s="2"/>
      <c r="H72" s="2"/>
      <c r="I72" s="2"/>
      <c r="J72" s="2"/>
      <c r="K72" s="2"/>
      <c r="L72" s="2"/>
      <c r="M72" s="2"/>
      <c r="N72" s="2"/>
      <c r="O72" s="2"/>
      <c r="P72" s="2"/>
      <c r="Q72" s="2"/>
      <c r="R72" s="2"/>
      <c r="S72" s="2"/>
      <c r="T72" s="2"/>
      <c r="U72" s="2"/>
      <c r="V72" s="2"/>
      <c r="W72" s="2"/>
      <c r="X72" s="2"/>
      <c r="Y72" s="2"/>
    </row>
    <row r="73" spans="1:25" x14ac:dyDescent="0.25">
      <c r="A73" s="2" t="s">
        <v>60</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2"/>
      <c r="B74" s="2"/>
      <c r="C74" s="2"/>
      <c r="D74" s="2"/>
      <c r="E74" s="2"/>
      <c r="F74" s="2"/>
      <c r="G74" s="2"/>
      <c r="H74" s="2"/>
      <c r="I74" s="2"/>
      <c r="J74" s="2"/>
      <c r="K74" s="2"/>
      <c r="L74" s="2"/>
      <c r="M74" s="2"/>
      <c r="N74" s="2"/>
      <c r="O74" s="2"/>
      <c r="P74" s="2"/>
      <c r="Q74" s="2"/>
      <c r="R74" s="2"/>
      <c r="S74" s="2"/>
      <c r="T74" s="2"/>
      <c r="U74" s="2"/>
      <c r="V74" s="2"/>
      <c r="W74" s="2"/>
      <c r="X74" s="2"/>
      <c r="Y74" s="2"/>
    </row>
    <row r="75" spans="1:25" x14ac:dyDescent="0.25">
      <c r="A75" s="2" t="s">
        <v>61</v>
      </c>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2" t="s">
        <v>62</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2"/>
      <c r="B77" s="2"/>
      <c r="C77" s="2"/>
      <c r="D77" s="2"/>
      <c r="E77" s="2"/>
      <c r="F77" s="2"/>
      <c r="G77" s="2"/>
      <c r="H77" s="2"/>
      <c r="I77" s="2"/>
      <c r="J77" s="2"/>
      <c r="K77" s="2"/>
      <c r="L77" s="2"/>
      <c r="M77" s="2"/>
      <c r="N77" s="2"/>
      <c r="O77" s="2"/>
      <c r="P77" s="2"/>
      <c r="Q77" s="2"/>
      <c r="R77" s="2"/>
      <c r="S77" s="2"/>
      <c r="T77" s="2"/>
      <c r="U77" s="2"/>
      <c r="V77" s="2"/>
      <c r="W77" s="2"/>
      <c r="X77" s="2"/>
      <c r="Y77" s="2"/>
    </row>
    <row r="78" spans="1:25" x14ac:dyDescent="0.25">
      <c r="A78" s="2" t="s">
        <v>63</v>
      </c>
      <c r="B78" s="2"/>
      <c r="C78" s="2"/>
      <c r="D78" s="2"/>
      <c r="E78" s="2"/>
      <c r="F78" s="2"/>
      <c r="G78" s="2"/>
      <c r="H78" s="2"/>
      <c r="I78" s="2"/>
      <c r="J78" s="2"/>
      <c r="K78" s="2"/>
      <c r="L78" s="2"/>
      <c r="M78" s="2"/>
      <c r="N78" s="2"/>
      <c r="O78" s="2"/>
      <c r="P78" s="2"/>
      <c r="Q78" s="2"/>
      <c r="R78" s="2"/>
      <c r="S78" s="2"/>
      <c r="T78" s="2"/>
      <c r="U78" s="2"/>
      <c r="V78" s="2"/>
      <c r="W78" s="2"/>
      <c r="X78" s="2"/>
      <c r="Y78" s="2"/>
    </row>
    <row r="79" spans="1:25" x14ac:dyDescent="0.25">
      <c r="A79" s="2" t="s">
        <v>64</v>
      </c>
      <c r="B79" s="2"/>
      <c r="C79" s="2"/>
      <c r="D79" s="2"/>
      <c r="E79" s="2"/>
      <c r="F79" s="2"/>
      <c r="G79" s="2"/>
      <c r="H79" s="2"/>
      <c r="I79" s="2"/>
      <c r="J79" s="2"/>
      <c r="K79" s="2"/>
      <c r="L79" s="2"/>
      <c r="M79" s="2"/>
      <c r="N79" s="2"/>
      <c r="O79" s="2"/>
      <c r="P79" s="2"/>
      <c r="Q79" s="2"/>
      <c r="R79" s="2"/>
      <c r="S79" s="2"/>
      <c r="T79" s="2"/>
      <c r="U79" s="2"/>
      <c r="V79" s="2"/>
      <c r="W79" s="2"/>
      <c r="X79" s="2"/>
      <c r="Y79" s="2"/>
    </row>
    <row r="80" spans="1:25" x14ac:dyDescent="0.25">
      <c r="A80" s="2"/>
      <c r="B80" s="2"/>
      <c r="C80" s="2"/>
      <c r="D80" s="2"/>
      <c r="E80" s="2"/>
      <c r="F80" s="2"/>
      <c r="G80" s="2"/>
      <c r="H80" s="2"/>
      <c r="I80" s="2"/>
      <c r="J80" s="2"/>
      <c r="K80" s="2"/>
      <c r="L80" s="2"/>
      <c r="M80" s="2"/>
      <c r="N80" s="2"/>
      <c r="O80" s="2"/>
      <c r="P80" s="2"/>
      <c r="Q80" s="2"/>
      <c r="R80" s="2"/>
      <c r="S80" s="2"/>
      <c r="T80" s="2"/>
      <c r="U80" s="2"/>
      <c r="V80" s="2"/>
      <c r="W80" s="2"/>
      <c r="X80" s="2"/>
      <c r="Y80" s="2"/>
    </row>
    <row r="81" spans="1:25" x14ac:dyDescent="0.25">
      <c r="A81" s="2"/>
      <c r="B81" s="2"/>
      <c r="C81" s="2"/>
      <c r="D81" s="2"/>
      <c r="E81" s="2"/>
      <c r="F81" s="2"/>
      <c r="G81" s="2"/>
      <c r="H81" s="2"/>
      <c r="I81" s="2"/>
      <c r="J81" s="2"/>
      <c r="K81" s="2"/>
      <c r="L81" s="2"/>
      <c r="M81" s="2"/>
      <c r="N81" s="2"/>
      <c r="O81" s="2"/>
      <c r="P81" s="2"/>
      <c r="Q81" s="2"/>
      <c r="R81" s="2"/>
      <c r="S81" s="2"/>
      <c r="T81" s="2"/>
      <c r="U81" s="2"/>
      <c r="V81" s="2"/>
      <c r="W81" s="2"/>
      <c r="X81" s="2"/>
      <c r="Y81" s="2"/>
    </row>
    <row r="82" spans="1:25" x14ac:dyDescent="0.25">
      <c r="A82" s="2"/>
      <c r="B82" s="2"/>
      <c r="C82" s="2"/>
      <c r="D82" s="2"/>
      <c r="E82" s="2"/>
      <c r="F82" s="2"/>
      <c r="G82" s="2"/>
      <c r="H82" s="2"/>
      <c r="I82" s="2"/>
      <c r="J82" s="2"/>
      <c r="K82" s="2"/>
      <c r="L82" s="2"/>
      <c r="M82" s="2"/>
      <c r="N82" s="2"/>
      <c r="O82" s="2"/>
      <c r="P82" s="2"/>
      <c r="Q82" s="2"/>
      <c r="R82" s="2"/>
      <c r="S82" s="2"/>
      <c r="T82" s="2"/>
      <c r="U82" s="2"/>
      <c r="V82" s="2"/>
      <c r="W82" s="2"/>
      <c r="X82" s="2"/>
      <c r="Y82" s="2"/>
    </row>
    <row r="83" spans="1:25" x14ac:dyDescent="0.25">
      <c r="A83" s="2"/>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2"/>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2" t="s">
        <v>65</v>
      </c>
      <c r="B85" s="2"/>
      <c r="C85" s="2"/>
      <c r="D85" s="2"/>
      <c r="E85" s="2"/>
      <c r="F85" s="2"/>
      <c r="G85" s="2"/>
      <c r="H85" s="2"/>
      <c r="I85" s="2"/>
      <c r="J85" s="2"/>
      <c r="K85" s="2"/>
      <c r="L85" s="2"/>
      <c r="M85" s="2"/>
      <c r="N85" s="2"/>
      <c r="O85" s="2"/>
      <c r="P85" s="2"/>
      <c r="Q85" s="2"/>
      <c r="R85" s="2"/>
      <c r="S85" s="2"/>
      <c r="T85" s="2"/>
      <c r="U85" s="2"/>
      <c r="V85" s="2"/>
      <c r="W85" s="2"/>
      <c r="X85" s="2"/>
      <c r="Y85" s="2"/>
    </row>
    <row r="86" spans="1:25" x14ac:dyDescent="0.25">
      <c r="A86" s="2"/>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2" t="s">
        <v>66</v>
      </c>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2" t="s">
        <v>67</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2"/>
      <c r="B89" s="2"/>
      <c r="C89" s="2"/>
      <c r="D89" s="2"/>
      <c r="E89" s="2"/>
      <c r="F89" s="2"/>
      <c r="G89" s="2"/>
      <c r="H89" s="2"/>
      <c r="I89" s="2"/>
      <c r="J89" s="2"/>
      <c r="K89" s="2"/>
      <c r="L89" s="2"/>
      <c r="M89" s="2"/>
      <c r="N89" s="2"/>
      <c r="O89" s="2"/>
      <c r="P89" s="2"/>
      <c r="Q89" s="2"/>
      <c r="R89" s="2"/>
      <c r="S89" s="2"/>
      <c r="T89" s="2"/>
      <c r="U89" s="2"/>
      <c r="V89" s="2"/>
      <c r="W89" s="2"/>
      <c r="X89" s="2"/>
      <c r="Y89" s="2"/>
    </row>
    <row r="90" spans="1:25" x14ac:dyDescent="0.25">
      <c r="A90" s="2" t="s">
        <v>68</v>
      </c>
      <c r="B90" s="2"/>
      <c r="C90" s="2"/>
      <c r="D90" s="2"/>
      <c r="E90" s="2"/>
      <c r="F90" s="2"/>
      <c r="G90" s="2"/>
      <c r="H90" s="2"/>
      <c r="I90" s="2"/>
      <c r="J90" s="2"/>
      <c r="K90" s="2"/>
      <c r="L90" s="2"/>
      <c r="M90" s="2"/>
      <c r="N90" s="2"/>
      <c r="O90" s="2"/>
      <c r="P90" s="2"/>
      <c r="Q90" s="2"/>
      <c r="R90" s="2"/>
      <c r="S90" s="2"/>
      <c r="T90" s="2"/>
      <c r="U90" s="2"/>
      <c r="V90" s="2"/>
      <c r="W90" s="2"/>
      <c r="X90" s="2"/>
      <c r="Y90" s="2"/>
    </row>
    <row r="91" spans="1:25" x14ac:dyDescent="0.25">
      <c r="A91" s="2" t="s">
        <v>69</v>
      </c>
      <c r="B91" s="2"/>
      <c r="C91" s="2"/>
      <c r="D91" s="2"/>
      <c r="E91" s="2"/>
      <c r="F91" s="2"/>
      <c r="G91" s="2"/>
      <c r="H91" s="2"/>
      <c r="I91" s="2"/>
      <c r="J91" s="2"/>
      <c r="K91" s="2"/>
      <c r="L91" s="2"/>
      <c r="M91" s="2"/>
      <c r="N91" s="2"/>
      <c r="O91" s="2"/>
      <c r="P91" s="2"/>
      <c r="Q91" s="2"/>
      <c r="R91" s="2"/>
      <c r="S91" s="2"/>
      <c r="T91" s="2"/>
      <c r="U91" s="2"/>
      <c r="V91" s="2"/>
      <c r="W91" s="2"/>
      <c r="X91" s="2"/>
      <c r="Y91" s="2"/>
    </row>
    <row r="92" spans="1:25" x14ac:dyDescent="0.25">
      <c r="A92" s="2"/>
      <c r="B92" s="2"/>
      <c r="C92" s="2"/>
      <c r="D92" s="2"/>
      <c r="E92" s="2"/>
      <c r="F92" s="2"/>
      <c r="G92" s="2"/>
      <c r="H92" s="2"/>
      <c r="I92" s="2"/>
      <c r="J92" s="2"/>
      <c r="K92" s="2"/>
      <c r="L92" s="2"/>
      <c r="M92" s="2"/>
      <c r="N92" s="2"/>
      <c r="O92" s="2"/>
      <c r="P92" s="2"/>
      <c r="Q92" s="2"/>
      <c r="R92" s="2"/>
      <c r="S92" s="2"/>
      <c r="T92" s="2"/>
      <c r="U92" s="2"/>
      <c r="V92" s="2"/>
      <c r="W92" s="2"/>
      <c r="X92" s="2"/>
      <c r="Y92"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4"/>
  <sheetViews>
    <sheetView workbookViewId="0">
      <selection activeCell="Z4" sqref="Z4"/>
    </sheetView>
  </sheetViews>
  <sheetFormatPr defaultColWidth="9.140625" defaultRowHeight="15" x14ac:dyDescent="0.25"/>
  <cols>
    <col min="1" max="1" width="40.7109375" style="2" customWidth="1"/>
    <col min="2" max="2" width="9.85546875" style="2" customWidth="1"/>
    <col min="3" max="3" width="8.42578125" style="2" customWidth="1"/>
    <col min="4" max="23" width="7" style="2" customWidth="1"/>
    <col min="24" max="24" width="9.140625" style="2"/>
    <col min="25" max="25" width="17.28515625" style="2" customWidth="1"/>
    <col min="26" max="16384" width="9.140625" style="2"/>
  </cols>
  <sheetData>
    <row r="1" spans="1:26" ht="18.75" x14ac:dyDescent="0.3">
      <c r="A1" s="1" t="s">
        <v>0</v>
      </c>
    </row>
    <row r="3" spans="1:26" x14ac:dyDescent="0.25">
      <c r="D3" s="3" t="s">
        <v>1</v>
      </c>
      <c r="E3" s="3" t="s">
        <v>2</v>
      </c>
      <c r="F3" s="3" t="s">
        <v>3</v>
      </c>
      <c r="G3" s="3" t="s">
        <v>4</v>
      </c>
      <c r="H3" s="3" t="s">
        <v>5</v>
      </c>
      <c r="I3" s="3" t="s">
        <v>6</v>
      </c>
      <c r="J3" s="3" t="s">
        <v>7</v>
      </c>
      <c r="K3" s="3" t="s">
        <v>8</v>
      </c>
      <c r="L3" s="3" t="s">
        <v>9</v>
      </c>
      <c r="M3" s="3" t="s">
        <v>10</v>
      </c>
      <c r="N3" s="3" t="s">
        <v>11</v>
      </c>
      <c r="O3" s="3" t="s">
        <v>12</v>
      </c>
      <c r="P3" s="3" t="s">
        <v>13</v>
      </c>
      <c r="Q3" s="3" t="s">
        <v>14</v>
      </c>
      <c r="R3" s="3" t="s">
        <v>15</v>
      </c>
      <c r="S3" s="3" t="s">
        <v>16</v>
      </c>
      <c r="T3" s="3" t="s">
        <v>17</v>
      </c>
      <c r="U3" s="3" t="s">
        <v>18</v>
      </c>
      <c r="V3" s="3" t="s">
        <v>19</v>
      </c>
      <c r="W3" s="3" t="s">
        <v>20</v>
      </c>
      <c r="Y3" s="3" t="s">
        <v>418</v>
      </c>
      <c r="Z3" s="4">
        <f>SUM(W15,W30)</f>
        <v>287191</v>
      </c>
    </row>
    <row r="4" spans="1:26" x14ac:dyDescent="0.25">
      <c r="A4" s="3" t="s">
        <v>21</v>
      </c>
      <c r="B4" s="3" t="s">
        <v>22</v>
      </c>
      <c r="C4" s="3" t="s">
        <v>23</v>
      </c>
      <c r="D4" s="4">
        <v>6942</v>
      </c>
      <c r="E4" s="4">
        <v>6575</v>
      </c>
      <c r="F4" s="4">
        <v>6336</v>
      </c>
      <c r="G4" s="4">
        <v>6458</v>
      </c>
      <c r="H4" s="4">
        <v>6489</v>
      </c>
      <c r="I4" s="4">
        <v>6640</v>
      </c>
      <c r="J4" s="4">
        <v>6737</v>
      </c>
      <c r="K4" s="4">
        <v>6899</v>
      </c>
      <c r="L4" s="4">
        <v>6951</v>
      </c>
      <c r="M4" s="4">
        <v>7140</v>
      </c>
      <c r="N4" s="4">
        <v>7192</v>
      </c>
      <c r="O4" s="4">
        <v>7288</v>
      </c>
      <c r="P4" s="4">
        <v>7407</v>
      </c>
      <c r="Q4" s="4">
        <v>7494</v>
      </c>
      <c r="R4" s="4">
        <v>7460</v>
      </c>
      <c r="S4" s="4">
        <v>7628</v>
      </c>
      <c r="T4" s="4">
        <v>7829</v>
      </c>
      <c r="U4" s="4">
        <v>8089</v>
      </c>
      <c r="V4" s="4">
        <v>8128</v>
      </c>
      <c r="W4" s="4">
        <v>8241</v>
      </c>
    </row>
    <row r="5" spans="1:26" x14ac:dyDescent="0.25">
      <c r="B5" s="3" t="s">
        <v>405</v>
      </c>
      <c r="C5" s="3" t="s">
        <v>23</v>
      </c>
      <c r="D5" s="4">
        <v>19656</v>
      </c>
      <c r="E5" s="4">
        <v>19313</v>
      </c>
      <c r="F5" s="4">
        <v>18944</v>
      </c>
      <c r="G5" s="4">
        <v>18467</v>
      </c>
      <c r="H5" s="4">
        <v>17867</v>
      </c>
      <c r="I5" s="4">
        <v>17230</v>
      </c>
      <c r="J5" s="4">
        <v>16486</v>
      </c>
      <c r="K5" s="4">
        <v>15753</v>
      </c>
      <c r="L5" s="4">
        <v>15193</v>
      </c>
      <c r="M5" s="4">
        <v>14824</v>
      </c>
      <c r="N5" s="4">
        <v>14691</v>
      </c>
      <c r="O5" s="4">
        <v>14570</v>
      </c>
      <c r="P5" s="4">
        <v>14444</v>
      </c>
      <c r="Q5" s="4">
        <v>14649</v>
      </c>
      <c r="R5" s="4">
        <v>15003</v>
      </c>
      <c r="S5" s="4">
        <v>15327</v>
      </c>
      <c r="T5" s="4">
        <v>15679</v>
      </c>
      <c r="U5" s="4">
        <v>16194</v>
      </c>
      <c r="V5" s="4">
        <v>16528</v>
      </c>
      <c r="W5" s="4">
        <v>16766</v>
      </c>
    </row>
    <row r="6" spans="1:26" x14ac:dyDescent="0.25">
      <c r="B6" s="3" t="s">
        <v>406</v>
      </c>
      <c r="C6" s="3" t="s">
        <v>23</v>
      </c>
      <c r="D6" s="4">
        <v>16176</v>
      </c>
      <c r="E6" s="4">
        <v>16214</v>
      </c>
      <c r="F6" s="4">
        <v>16382</v>
      </c>
      <c r="G6" s="4">
        <v>16745</v>
      </c>
      <c r="H6" s="4">
        <v>17199</v>
      </c>
      <c r="I6" s="4">
        <v>17575</v>
      </c>
      <c r="J6" s="4">
        <v>17872</v>
      </c>
      <c r="K6" s="4">
        <v>18352</v>
      </c>
      <c r="L6" s="4">
        <v>18754</v>
      </c>
      <c r="M6" s="4">
        <v>18976</v>
      </c>
      <c r="N6" s="4">
        <v>19054</v>
      </c>
      <c r="O6" s="4">
        <v>18973</v>
      </c>
      <c r="P6" s="4">
        <v>18623</v>
      </c>
      <c r="Q6" s="4">
        <v>18121</v>
      </c>
      <c r="R6" s="4">
        <v>17709</v>
      </c>
      <c r="S6" s="4">
        <v>17350</v>
      </c>
      <c r="T6" s="4">
        <v>17086</v>
      </c>
      <c r="U6" s="4">
        <v>16941</v>
      </c>
      <c r="V6" s="4">
        <v>16611</v>
      </c>
      <c r="W6" s="4">
        <v>16360</v>
      </c>
    </row>
    <row r="7" spans="1:26" x14ac:dyDescent="0.25">
      <c r="B7" s="3" t="s">
        <v>222</v>
      </c>
      <c r="C7" s="3" t="s">
        <v>23</v>
      </c>
      <c r="D7" s="4">
        <v>16771</v>
      </c>
      <c r="E7" s="4">
        <v>16131</v>
      </c>
      <c r="F7" s="4">
        <v>15636</v>
      </c>
      <c r="G7" s="4">
        <v>15222</v>
      </c>
      <c r="H7" s="4">
        <v>14963</v>
      </c>
      <c r="I7" s="4">
        <v>14844</v>
      </c>
      <c r="J7" s="4">
        <v>14750</v>
      </c>
      <c r="K7" s="4">
        <v>14495</v>
      </c>
      <c r="L7" s="4">
        <v>14211</v>
      </c>
      <c r="M7" s="4">
        <v>14054</v>
      </c>
      <c r="N7" s="4">
        <v>14114</v>
      </c>
      <c r="O7" s="4">
        <v>14559</v>
      </c>
      <c r="P7" s="4">
        <v>14529</v>
      </c>
      <c r="Q7" s="4">
        <v>14855</v>
      </c>
      <c r="R7" s="4">
        <v>15300</v>
      </c>
      <c r="S7" s="4">
        <v>15870</v>
      </c>
      <c r="T7" s="4">
        <v>16654</v>
      </c>
      <c r="U7" s="4">
        <v>17594</v>
      </c>
      <c r="V7" s="4">
        <v>18069</v>
      </c>
      <c r="W7" s="4">
        <v>18189</v>
      </c>
    </row>
    <row r="8" spans="1:26" x14ac:dyDescent="0.25">
      <c r="B8" s="3" t="s">
        <v>223</v>
      </c>
      <c r="C8" s="3" t="s">
        <v>23</v>
      </c>
      <c r="D8" s="4">
        <v>18434</v>
      </c>
      <c r="E8" s="4">
        <v>18310</v>
      </c>
      <c r="F8" s="4">
        <v>18261</v>
      </c>
      <c r="G8" s="4">
        <v>18328</v>
      </c>
      <c r="H8" s="4">
        <v>18338</v>
      </c>
      <c r="I8" s="4">
        <v>18202</v>
      </c>
      <c r="J8" s="4">
        <v>18097</v>
      </c>
      <c r="K8" s="4">
        <v>18101</v>
      </c>
      <c r="L8" s="4">
        <v>18036</v>
      </c>
      <c r="M8" s="4">
        <v>17834</v>
      </c>
      <c r="N8" s="4">
        <v>17522</v>
      </c>
      <c r="O8" s="4">
        <v>17246</v>
      </c>
      <c r="P8" s="4">
        <v>16745</v>
      </c>
      <c r="Q8" s="4">
        <v>16280</v>
      </c>
      <c r="R8" s="4">
        <v>15953</v>
      </c>
      <c r="S8" s="4">
        <v>15917</v>
      </c>
      <c r="T8" s="4">
        <v>15971</v>
      </c>
      <c r="U8" s="4">
        <v>15980</v>
      </c>
      <c r="V8" s="4">
        <v>15870</v>
      </c>
      <c r="W8" s="4">
        <v>15895</v>
      </c>
    </row>
    <row r="9" spans="1:26" x14ac:dyDescent="0.25">
      <c r="B9" s="3" t="s">
        <v>407</v>
      </c>
      <c r="C9" s="3" t="s">
        <v>23</v>
      </c>
      <c r="D9" s="4">
        <v>21519</v>
      </c>
      <c r="E9" s="4">
        <v>21109</v>
      </c>
      <c r="F9" s="4">
        <v>20689</v>
      </c>
      <c r="G9" s="4">
        <v>20221</v>
      </c>
      <c r="H9" s="4">
        <v>19764</v>
      </c>
      <c r="I9" s="4">
        <v>19368</v>
      </c>
      <c r="J9" s="4">
        <v>19057</v>
      </c>
      <c r="K9" s="4">
        <v>18787</v>
      </c>
      <c r="L9" s="4">
        <v>18608</v>
      </c>
      <c r="M9" s="4">
        <v>18384</v>
      </c>
      <c r="N9" s="4">
        <v>18517</v>
      </c>
      <c r="O9" s="4">
        <v>18490</v>
      </c>
      <c r="P9" s="4">
        <v>18486</v>
      </c>
      <c r="Q9" s="4">
        <v>18565</v>
      </c>
      <c r="R9" s="4">
        <v>18580</v>
      </c>
      <c r="S9" s="4">
        <v>18527</v>
      </c>
      <c r="T9" s="4">
        <v>18563</v>
      </c>
      <c r="U9" s="4">
        <v>18689</v>
      </c>
      <c r="V9" s="4">
        <v>18603</v>
      </c>
      <c r="W9" s="4">
        <v>18454</v>
      </c>
    </row>
    <row r="10" spans="1:26" x14ac:dyDescent="0.25">
      <c r="B10" s="3" t="s">
        <v>408</v>
      </c>
      <c r="C10" s="3" t="s">
        <v>23</v>
      </c>
      <c r="D10" s="4">
        <v>16372</v>
      </c>
      <c r="E10" s="4">
        <v>17214</v>
      </c>
      <c r="F10" s="4">
        <v>18161</v>
      </c>
      <c r="G10" s="4">
        <v>18992</v>
      </c>
      <c r="H10" s="4">
        <v>19805</v>
      </c>
      <c r="I10" s="4">
        <v>20288</v>
      </c>
      <c r="J10" s="4">
        <v>20742</v>
      </c>
      <c r="K10" s="4">
        <v>21033</v>
      </c>
      <c r="L10" s="4">
        <v>21141</v>
      </c>
      <c r="M10" s="4">
        <v>21137</v>
      </c>
      <c r="N10" s="4">
        <v>20772</v>
      </c>
      <c r="O10" s="4">
        <v>20378</v>
      </c>
      <c r="P10" s="4">
        <v>20037</v>
      </c>
      <c r="Q10" s="4">
        <v>19577</v>
      </c>
      <c r="R10" s="4">
        <v>19078</v>
      </c>
      <c r="S10" s="4">
        <v>18711</v>
      </c>
      <c r="T10" s="4">
        <v>18484</v>
      </c>
      <c r="U10" s="4">
        <v>18288</v>
      </c>
      <c r="V10" s="4">
        <v>18194</v>
      </c>
      <c r="W10" s="4">
        <v>18098</v>
      </c>
    </row>
    <row r="11" spans="1:26" x14ac:dyDescent="0.25">
      <c r="B11" s="3" t="s">
        <v>409</v>
      </c>
      <c r="C11" s="3" t="s">
        <v>23</v>
      </c>
      <c r="D11" s="4">
        <v>12232</v>
      </c>
      <c r="E11" s="4">
        <v>12129</v>
      </c>
      <c r="F11" s="4">
        <v>12085</v>
      </c>
      <c r="G11" s="4">
        <v>12119</v>
      </c>
      <c r="H11" s="4">
        <v>12161</v>
      </c>
      <c r="I11" s="4">
        <v>12454</v>
      </c>
      <c r="J11" s="4">
        <v>12698</v>
      </c>
      <c r="K11" s="4">
        <v>13032</v>
      </c>
      <c r="L11" s="4">
        <v>13544</v>
      </c>
      <c r="M11" s="4">
        <v>14160</v>
      </c>
      <c r="N11" s="4">
        <v>14979</v>
      </c>
      <c r="O11" s="4">
        <v>15839</v>
      </c>
      <c r="P11" s="4">
        <v>16748</v>
      </c>
      <c r="Q11" s="4">
        <v>17549</v>
      </c>
      <c r="R11" s="4">
        <v>18270</v>
      </c>
      <c r="S11" s="4">
        <v>18728</v>
      </c>
      <c r="T11" s="4">
        <v>19100</v>
      </c>
      <c r="U11" s="4">
        <v>19332</v>
      </c>
      <c r="V11" s="4">
        <v>19460</v>
      </c>
      <c r="W11" s="4">
        <v>19427</v>
      </c>
    </row>
    <row r="12" spans="1:26" x14ac:dyDescent="0.25">
      <c r="B12" s="3" t="s">
        <v>410</v>
      </c>
      <c r="C12" s="3" t="s">
        <v>23</v>
      </c>
      <c r="D12" s="4">
        <v>9199</v>
      </c>
      <c r="E12" s="4">
        <v>9198</v>
      </c>
      <c r="F12" s="4">
        <v>9088</v>
      </c>
      <c r="G12" s="4">
        <v>8938</v>
      </c>
      <c r="H12" s="4">
        <v>8879</v>
      </c>
      <c r="I12" s="4">
        <v>8810</v>
      </c>
      <c r="J12" s="4">
        <v>8596</v>
      </c>
      <c r="K12" s="4">
        <v>8508</v>
      </c>
      <c r="L12" s="4">
        <v>8479</v>
      </c>
      <c r="M12" s="4">
        <v>8425</v>
      </c>
      <c r="N12" s="4">
        <v>8452</v>
      </c>
      <c r="O12" s="4">
        <v>8503</v>
      </c>
      <c r="P12" s="4">
        <v>8511</v>
      </c>
      <c r="Q12" s="4">
        <v>8582</v>
      </c>
      <c r="R12" s="4">
        <v>8743</v>
      </c>
      <c r="S12" s="4">
        <v>9059</v>
      </c>
      <c r="T12" s="4">
        <v>9281</v>
      </c>
      <c r="U12" s="4">
        <v>9596</v>
      </c>
      <c r="V12" s="4">
        <v>10102</v>
      </c>
      <c r="W12" s="4">
        <v>10652</v>
      </c>
    </row>
    <row r="13" spans="1:26" x14ac:dyDescent="0.25">
      <c r="B13" s="3" t="s">
        <v>411</v>
      </c>
      <c r="C13" s="3" t="s">
        <v>23</v>
      </c>
      <c r="D13" s="4">
        <v>2216</v>
      </c>
      <c r="E13" s="4">
        <v>2245</v>
      </c>
      <c r="F13" s="4">
        <v>2300</v>
      </c>
      <c r="G13" s="4">
        <v>2345</v>
      </c>
      <c r="H13" s="4">
        <v>2395</v>
      </c>
      <c r="I13" s="4">
        <v>2433</v>
      </c>
      <c r="J13" s="4">
        <v>2583</v>
      </c>
      <c r="K13" s="4">
        <v>2701</v>
      </c>
      <c r="L13" s="4">
        <v>2740</v>
      </c>
      <c r="M13" s="4">
        <v>2813</v>
      </c>
      <c r="N13" s="4">
        <v>2808</v>
      </c>
      <c r="O13" s="4">
        <v>2845</v>
      </c>
      <c r="P13" s="4">
        <v>2889</v>
      </c>
      <c r="Q13" s="4">
        <v>2852</v>
      </c>
      <c r="R13" s="4">
        <v>2888</v>
      </c>
      <c r="S13" s="4">
        <v>2959</v>
      </c>
      <c r="T13" s="4">
        <v>2913</v>
      </c>
      <c r="U13" s="4">
        <v>2962</v>
      </c>
      <c r="V13" s="4">
        <v>2958</v>
      </c>
      <c r="W13" s="4">
        <v>2999</v>
      </c>
    </row>
    <row r="14" spans="1:26" x14ac:dyDescent="0.25">
      <c r="B14" s="3" t="s">
        <v>412</v>
      </c>
      <c r="C14" s="3" t="s">
        <v>23</v>
      </c>
      <c r="D14" s="4">
        <v>74</v>
      </c>
      <c r="E14" s="4">
        <v>77</v>
      </c>
      <c r="F14" s="4">
        <v>76</v>
      </c>
      <c r="G14" s="4">
        <v>84</v>
      </c>
      <c r="H14" s="4">
        <v>97</v>
      </c>
      <c r="I14" s="4">
        <v>115</v>
      </c>
      <c r="J14" s="4">
        <v>98</v>
      </c>
      <c r="K14" s="4">
        <v>88</v>
      </c>
      <c r="L14" s="4">
        <v>107</v>
      </c>
      <c r="M14" s="4">
        <v>120</v>
      </c>
      <c r="N14" s="4">
        <v>119</v>
      </c>
      <c r="O14" s="4">
        <v>134</v>
      </c>
      <c r="P14" s="4">
        <v>137</v>
      </c>
      <c r="Q14" s="4">
        <v>132</v>
      </c>
      <c r="R14" s="4">
        <v>131</v>
      </c>
      <c r="S14" s="4">
        <v>144</v>
      </c>
      <c r="T14" s="4">
        <v>151</v>
      </c>
      <c r="U14" s="4">
        <v>156</v>
      </c>
      <c r="V14" s="4">
        <v>159</v>
      </c>
      <c r="W14" s="4">
        <v>163</v>
      </c>
    </row>
    <row r="15" spans="1:26" x14ac:dyDescent="0.25">
      <c r="D15" s="9">
        <f>SUM(D4:D14)</f>
        <v>139591</v>
      </c>
      <c r="E15" s="9">
        <f t="shared" ref="E15:W15" si="0">SUM(E4:E14)</f>
        <v>138515</v>
      </c>
      <c r="F15" s="9">
        <f t="shared" si="0"/>
        <v>137958</v>
      </c>
      <c r="G15" s="9">
        <f t="shared" si="0"/>
        <v>137919</v>
      </c>
      <c r="H15" s="9">
        <f t="shared" si="0"/>
        <v>137957</v>
      </c>
      <c r="I15" s="9">
        <f t="shared" si="0"/>
        <v>137959</v>
      </c>
      <c r="J15" s="9">
        <f t="shared" si="0"/>
        <v>137716</v>
      </c>
      <c r="K15" s="9">
        <f t="shared" si="0"/>
        <v>137749</v>
      </c>
      <c r="L15" s="9">
        <f t="shared" si="0"/>
        <v>137764</v>
      </c>
      <c r="M15" s="9">
        <f t="shared" si="0"/>
        <v>137867</v>
      </c>
      <c r="N15" s="9">
        <f t="shared" si="0"/>
        <v>138220</v>
      </c>
      <c r="O15" s="9">
        <f t="shared" si="0"/>
        <v>138825</v>
      </c>
      <c r="P15" s="9">
        <f t="shared" si="0"/>
        <v>138556</v>
      </c>
      <c r="Q15" s="9">
        <f t="shared" si="0"/>
        <v>138656</v>
      </c>
      <c r="R15" s="9">
        <f t="shared" si="0"/>
        <v>139115</v>
      </c>
      <c r="S15" s="9">
        <f t="shared" si="0"/>
        <v>140220</v>
      </c>
      <c r="T15" s="9">
        <f t="shared" si="0"/>
        <v>141711</v>
      </c>
      <c r="U15" s="9">
        <f t="shared" si="0"/>
        <v>143821</v>
      </c>
      <c r="V15" s="9">
        <f t="shared" si="0"/>
        <v>144682</v>
      </c>
      <c r="W15" s="9">
        <f t="shared" si="0"/>
        <v>145244</v>
      </c>
    </row>
    <row r="18" spans="2:23" x14ac:dyDescent="0.25">
      <c r="D18" s="3" t="s">
        <v>1</v>
      </c>
      <c r="E18" s="3" t="s">
        <v>2</v>
      </c>
      <c r="F18" s="3" t="s">
        <v>3</v>
      </c>
      <c r="G18" s="3" t="s">
        <v>4</v>
      </c>
      <c r="H18" s="3" t="s">
        <v>5</v>
      </c>
      <c r="I18" s="3" t="s">
        <v>6</v>
      </c>
      <c r="J18" s="3" t="s">
        <v>7</v>
      </c>
      <c r="K18" s="3" t="s">
        <v>8</v>
      </c>
      <c r="L18" s="3" t="s">
        <v>9</v>
      </c>
      <c r="M18" s="3" t="s">
        <v>10</v>
      </c>
      <c r="N18" s="3" t="s">
        <v>11</v>
      </c>
      <c r="O18" s="3" t="s">
        <v>12</v>
      </c>
      <c r="P18" s="3" t="s">
        <v>13</v>
      </c>
      <c r="Q18" s="3" t="s">
        <v>14</v>
      </c>
      <c r="R18" s="3" t="s">
        <v>15</v>
      </c>
      <c r="S18" s="3" t="s">
        <v>16</v>
      </c>
      <c r="T18" s="3" t="s">
        <v>17</v>
      </c>
      <c r="U18" s="3" t="s">
        <v>18</v>
      </c>
      <c r="V18" s="3" t="s">
        <v>19</v>
      </c>
      <c r="W18" s="3" t="s">
        <v>20</v>
      </c>
    </row>
    <row r="19" spans="2:23" x14ac:dyDescent="0.25">
      <c r="B19" s="3" t="s">
        <v>22</v>
      </c>
      <c r="C19" s="3" t="s">
        <v>24</v>
      </c>
      <c r="D19" s="4">
        <v>6430</v>
      </c>
      <c r="E19" s="4">
        <v>6168</v>
      </c>
      <c r="F19" s="4">
        <v>6008</v>
      </c>
      <c r="G19" s="4">
        <v>6065</v>
      </c>
      <c r="H19" s="4">
        <v>6230</v>
      </c>
      <c r="I19" s="4">
        <v>6300</v>
      </c>
      <c r="J19" s="4">
        <v>6439</v>
      </c>
      <c r="K19" s="4">
        <v>6590</v>
      </c>
      <c r="L19" s="4">
        <v>6758</v>
      </c>
      <c r="M19" s="4">
        <v>6812</v>
      </c>
      <c r="N19" s="4">
        <v>6996</v>
      </c>
      <c r="O19" s="4">
        <v>7067</v>
      </c>
      <c r="P19" s="4">
        <v>7099</v>
      </c>
      <c r="Q19" s="4">
        <v>7073</v>
      </c>
      <c r="R19" s="4">
        <v>7085</v>
      </c>
      <c r="S19" s="4">
        <v>7200</v>
      </c>
      <c r="T19" s="4">
        <v>7301</v>
      </c>
      <c r="U19" s="4">
        <v>7497</v>
      </c>
      <c r="V19" s="4">
        <v>7605</v>
      </c>
      <c r="W19" s="4">
        <v>7736</v>
      </c>
    </row>
    <row r="20" spans="2:23" x14ac:dyDescent="0.25">
      <c r="B20" s="3" t="s">
        <v>405</v>
      </c>
      <c r="C20" s="3" t="s">
        <v>24</v>
      </c>
      <c r="D20" s="4">
        <v>18489</v>
      </c>
      <c r="E20" s="4">
        <v>18247</v>
      </c>
      <c r="F20" s="4">
        <v>17975</v>
      </c>
      <c r="G20" s="4">
        <v>17424</v>
      </c>
      <c r="H20" s="4">
        <v>16881</v>
      </c>
      <c r="I20" s="4">
        <v>16247</v>
      </c>
      <c r="J20" s="4">
        <v>15602</v>
      </c>
      <c r="K20" s="4">
        <v>14862</v>
      </c>
      <c r="L20" s="4">
        <v>14293</v>
      </c>
      <c r="M20" s="4">
        <v>14027</v>
      </c>
      <c r="N20" s="4">
        <v>13793</v>
      </c>
      <c r="O20" s="4">
        <v>13730</v>
      </c>
      <c r="P20" s="4">
        <v>13728</v>
      </c>
      <c r="Q20" s="4">
        <v>14020</v>
      </c>
      <c r="R20" s="4">
        <v>14393</v>
      </c>
      <c r="S20" s="4">
        <v>14735</v>
      </c>
      <c r="T20" s="4">
        <v>15056</v>
      </c>
      <c r="U20" s="4">
        <v>15622</v>
      </c>
      <c r="V20" s="4">
        <v>15917</v>
      </c>
      <c r="W20" s="4">
        <v>16059</v>
      </c>
    </row>
    <row r="21" spans="2:23" x14ac:dyDescent="0.25">
      <c r="B21" s="3" t="s">
        <v>406</v>
      </c>
      <c r="C21" s="3" t="s">
        <v>24</v>
      </c>
      <c r="D21" s="4">
        <v>15044</v>
      </c>
      <c r="E21" s="4">
        <v>14974</v>
      </c>
      <c r="F21" s="4">
        <v>14932</v>
      </c>
      <c r="G21" s="4">
        <v>15147</v>
      </c>
      <c r="H21" s="4">
        <v>15399</v>
      </c>
      <c r="I21" s="4">
        <v>15649</v>
      </c>
      <c r="J21" s="4">
        <v>16113</v>
      </c>
      <c r="K21" s="4">
        <v>16602</v>
      </c>
      <c r="L21" s="4">
        <v>16931</v>
      </c>
      <c r="M21" s="4">
        <v>17287</v>
      </c>
      <c r="N21" s="4">
        <v>17374</v>
      </c>
      <c r="O21" s="4">
        <v>17321</v>
      </c>
      <c r="P21" s="4">
        <v>16960</v>
      </c>
      <c r="Q21" s="4">
        <v>16421</v>
      </c>
      <c r="R21" s="4">
        <v>15952</v>
      </c>
      <c r="S21" s="4">
        <v>15364</v>
      </c>
      <c r="T21" s="4">
        <v>14902</v>
      </c>
      <c r="U21" s="4">
        <v>14581</v>
      </c>
      <c r="V21" s="4">
        <v>14255</v>
      </c>
      <c r="W21" s="4">
        <v>14007</v>
      </c>
    </row>
    <row r="22" spans="2:23" x14ac:dyDescent="0.25">
      <c r="B22" s="3" t="s">
        <v>222</v>
      </c>
      <c r="C22" s="3" t="s">
        <v>24</v>
      </c>
      <c r="D22" s="4">
        <v>15714</v>
      </c>
      <c r="E22" s="4">
        <v>14987</v>
      </c>
      <c r="F22" s="4">
        <v>14582</v>
      </c>
      <c r="G22" s="4">
        <v>14300</v>
      </c>
      <c r="H22" s="4">
        <v>14078</v>
      </c>
      <c r="I22" s="4">
        <v>13842</v>
      </c>
      <c r="J22" s="4">
        <v>13680</v>
      </c>
      <c r="K22" s="4">
        <v>13396</v>
      </c>
      <c r="L22" s="4">
        <v>13155</v>
      </c>
      <c r="M22" s="4">
        <v>13075</v>
      </c>
      <c r="N22" s="4">
        <v>13070</v>
      </c>
      <c r="O22" s="4">
        <v>13234</v>
      </c>
      <c r="P22" s="4">
        <v>13365</v>
      </c>
      <c r="Q22" s="4">
        <v>13642</v>
      </c>
      <c r="R22" s="4">
        <v>14028</v>
      </c>
      <c r="S22" s="4">
        <v>14532</v>
      </c>
      <c r="T22" s="4">
        <v>15014</v>
      </c>
      <c r="U22" s="4">
        <v>15762</v>
      </c>
      <c r="V22" s="4">
        <v>16285</v>
      </c>
      <c r="W22" s="4">
        <v>16516</v>
      </c>
    </row>
    <row r="23" spans="2:23" x14ac:dyDescent="0.25">
      <c r="B23" s="3" t="s">
        <v>223</v>
      </c>
      <c r="C23" s="3" t="s">
        <v>24</v>
      </c>
      <c r="D23" s="4">
        <v>17865</v>
      </c>
      <c r="E23" s="4">
        <v>17749</v>
      </c>
      <c r="F23" s="4">
        <v>17679</v>
      </c>
      <c r="G23" s="4">
        <v>17662</v>
      </c>
      <c r="H23" s="4">
        <v>17668</v>
      </c>
      <c r="I23" s="4">
        <v>17545</v>
      </c>
      <c r="J23" s="4">
        <v>17419</v>
      </c>
      <c r="K23" s="4">
        <v>17477</v>
      </c>
      <c r="L23" s="4">
        <v>17480</v>
      </c>
      <c r="M23" s="4">
        <v>17260</v>
      </c>
      <c r="N23" s="4">
        <v>17003</v>
      </c>
      <c r="O23" s="4">
        <v>16592</v>
      </c>
      <c r="P23" s="4">
        <v>16250</v>
      </c>
      <c r="Q23" s="4">
        <v>15840</v>
      </c>
      <c r="R23" s="4">
        <v>15568</v>
      </c>
      <c r="S23" s="4">
        <v>15484</v>
      </c>
      <c r="T23" s="4">
        <v>15493</v>
      </c>
      <c r="U23" s="4">
        <v>15403</v>
      </c>
      <c r="V23" s="4">
        <v>15261</v>
      </c>
      <c r="W23" s="4">
        <v>15289</v>
      </c>
    </row>
    <row r="24" spans="2:23" x14ac:dyDescent="0.25">
      <c r="B24" s="3" t="s">
        <v>407</v>
      </c>
      <c r="C24" s="3" t="s">
        <v>24</v>
      </c>
      <c r="D24" s="4">
        <v>19918</v>
      </c>
      <c r="E24" s="4">
        <v>19714</v>
      </c>
      <c r="F24" s="4">
        <v>19388</v>
      </c>
      <c r="G24" s="4">
        <v>19277</v>
      </c>
      <c r="H24" s="4">
        <v>18959</v>
      </c>
      <c r="I24" s="4">
        <v>18552</v>
      </c>
      <c r="J24" s="4">
        <v>18363</v>
      </c>
      <c r="K24" s="4">
        <v>18264</v>
      </c>
      <c r="L24" s="4">
        <v>18121</v>
      </c>
      <c r="M24" s="4">
        <v>18047</v>
      </c>
      <c r="N24" s="4">
        <v>18215</v>
      </c>
      <c r="O24" s="4">
        <v>18169</v>
      </c>
      <c r="P24" s="4">
        <v>18147</v>
      </c>
      <c r="Q24" s="4">
        <v>18160</v>
      </c>
      <c r="R24" s="4">
        <v>18142</v>
      </c>
      <c r="S24" s="4">
        <v>18070</v>
      </c>
      <c r="T24" s="4">
        <v>17963</v>
      </c>
      <c r="U24" s="4">
        <v>18107</v>
      </c>
      <c r="V24" s="4">
        <v>18185</v>
      </c>
      <c r="W24" s="4">
        <v>18025</v>
      </c>
    </row>
    <row r="25" spans="2:23" x14ac:dyDescent="0.25">
      <c r="B25" s="3" t="s">
        <v>408</v>
      </c>
      <c r="C25" s="3" t="s">
        <v>24</v>
      </c>
      <c r="D25" s="4">
        <v>16095</v>
      </c>
      <c r="E25" s="4">
        <v>16743</v>
      </c>
      <c r="F25" s="4">
        <v>17468</v>
      </c>
      <c r="G25" s="4">
        <v>18080</v>
      </c>
      <c r="H25" s="4">
        <v>18635</v>
      </c>
      <c r="I25" s="4">
        <v>19240</v>
      </c>
      <c r="J25" s="4">
        <v>19763</v>
      </c>
      <c r="K25" s="4">
        <v>19975</v>
      </c>
      <c r="L25" s="4">
        <v>20054</v>
      </c>
      <c r="M25" s="4">
        <v>20010</v>
      </c>
      <c r="N25" s="4">
        <v>19724</v>
      </c>
      <c r="O25" s="4">
        <v>19565</v>
      </c>
      <c r="P25" s="4">
        <v>19260</v>
      </c>
      <c r="Q25" s="4">
        <v>19078</v>
      </c>
      <c r="R25" s="4">
        <v>18772</v>
      </c>
      <c r="S25" s="4">
        <v>18357</v>
      </c>
      <c r="T25" s="4">
        <v>18127</v>
      </c>
      <c r="U25" s="4">
        <v>18024</v>
      </c>
      <c r="V25" s="4">
        <v>17936</v>
      </c>
      <c r="W25" s="4">
        <v>17883</v>
      </c>
    </row>
    <row r="26" spans="2:23" x14ac:dyDescent="0.25">
      <c r="B26" s="3" t="s">
        <v>409</v>
      </c>
      <c r="C26" s="3" t="s">
        <v>24</v>
      </c>
      <c r="D26" s="4">
        <v>14037</v>
      </c>
      <c r="E26" s="4">
        <v>13813</v>
      </c>
      <c r="F26" s="4">
        <v>13692</v>
      </c>
      <c r="G26" s="4">
        <v>13523</v>
      </c>
      <c r="H26" s="4">
        <v>13537</v>
      </c>
      <c r="I26" s="4">
        <v>13579</v>
      </c>
      <c r="J26" s="4">
        <v>13536</v>
      </c>
      <c r="K26" s="4">
        <v>13712</v>
      </c>
      <c r="L26" s="4">
        <v>14085</v>
      </c>
      <c r="M26" s="4">
        <v>14599</v>
      </c>
      <c r="N26" s="4">
        <v>15313</v>
      </c>
      <c r="O26" s="4">
        <v>15927</v>
      </c>
      <c r="P26" s="4">
        <v>16614</v>
      </c>
      <c r="Q26" s="4">
        <v>17263</v>
      </c>
      <c r="R26" s="4">
        <v>17807</v>
      </c>
      <c r="S26" s="4">
        <v>18337</v>
      </c>
      <c r="T26" s="4">
        <v>18793</v>
      </c>
      <c r="U26" s="4">
        <v>18923</v>
      </c>
      <c r="V26" s="4">
        <v>18954</v>
      </c>
      <c r="W26" s="4">
        <v>18921</v>
      </c>
    </row>
    <row r="27" spans="2:23" x14ac:dyDescent="0.25">
      <c r="B27" s="3" t="s">
        <v>410</v>
      </c>
      <c r="C27" s="3" t="s">
        <v>24</v>
      </c>
      <c r="D27" s="4">
        <v>12647</v>
      </c>
      <c r="E27" s="4">
        <v>12471</v>
      </c>
      <c r="F27" s="4">
        <v>12418</v>
      </c>
      <c r="G27" s="4">
        <v>12285</v>
      </c>
      <c r="H27" s="4">
        <v>12144</v>
      </c>
      <c r="I27" s="4">
        <v>12065</v>
      </c>
      <c r="J27" s="4">
        <v>11808</v>
      </c>
      <c r="K27" s="4">
        <v>11549</v>
      </c>
      <c r="L27" s="4">
        <v>11418</v>
      </c>
      <c r="M27" s="4">
        <v>11203</v>
      </c>
      <c r="N27" s="4">
        <v>11042</v>
      </c>
      <c r="O27" s="4">
        <v>10909</v>
      </c>
      <c r="P27" s="4">
        <v>10831</v>
      </c>
      <c r="Q27" s="4">
        <v>10726</v>
      </c>
      <c r="R27" s="4">
        <v>10803</v>
      </c>
      <c r="S27" s="4">
        <v>10883</v>
      </c>
      <c r="T27" s="4">
        <v>10884</v>
      </c>
      <c r="U27" s="4">
        <v>11031</v>
      </c>
      <c r="V27" s="4">
        <v>11381</v>
      </c>
      <c r="W27" s="4">
        <v>11823</v>
      </c>
    </row>
    <row r="28" spans="2:23" x14ac:dyDescent="0.25">
      <c r="B28" s="3" t="s">
        <v>411</v>
      </c>
      <c r="C28" s="3" t="s">
        <v>24</v>
      </c>
      <c r="D28" s="4">
        <v>4474</v>
      </c>
      <c r="E28" s="4">
        <v>4607</v>
      </c>
      <c r="F28" s="4">
        <v>4615</v>
      </c>
      <c r="G28" s="4">
        <v>4665</v>
      </c>
      <c r="H28" s="4">
        <v>4722</v>
      </c>
      <c r="I28" s="4">
        <v>4757</v>
      </c>
      <c r="J28" s="4">
        <v>4987</v>
      </c>
      <c r="K28" s="4">
        <v>5183</v>
      </c>
      <c r="L28" s="4">
        <v>5188</v>
      </c>
      <c r="M28" s="4">
        <v>5293</v>
      </c>
      <c r="N28" s="4">
        <v>5318</v>
      </c>
      <c r="O28" s="4">
        <v>5305</v>
      </c>
      <c r="P28" s="4">
        <v>5344</v>
      </c>
      <c r="Q28" s="4">
        <v>5277</v>
      </c>
      <c r="R28" s="4">
        <v>5262</v>
      </c>
      <c r="S28" s="4">
        <v>5295</v>
      </c>
      <c r="T28" s="4">
        <v>5299</v>
      </c>
      <c r="U28" s="4">
        <v>5225</v>
      </c>
      <c r="V28" s="4">
        <v>5188</v>
      </c>
      <c r="W28" s="4">
        <v>5173</v>
      </c>
    </row>
    <row r="29" spans="2:23" x14ac:dyDescent="0.25">
      <c r="B29" s="3" t="s">
        <v>412</v>
      </c>
      <c r="C29" s="3" t="s">
        <v>24</v>
      </c>
      <c r="D29" s="4">
        <v>271</v>
      </c>
      <c r="E29" s="4">
        <v>271</v>
      </c>
      <c r="F29" s="4">
        <v>295</v>
      </c>
      <c r="G29" s="4">
        <v>289</v>
      </c>
      <c r="H29" s="4">
        <v>310</v>
      </c>
      <c r="I29" s="4">
        <v>307</v>
      </c>
      <c r="J29" s="4">
        <v>329</v>
      </c>
      <c r="K29" s="4">
        <v>352</v>
      </c>
      <c r="L29" s="4">
        <v>371</v>
      </c>
      <c r="M29" s="4">
        <v>387</v>
      </c>
      <c r="N29" s="4">
        <v>386</v>
      </c>
      <c r="O29" s="4">
        <v>403</v>
      </c>
      <c r="P29" s="4">
        <v>411</v>
      </c>
      <c r="Q29" s="4">
        <v>399</v>
      </c>
      <c r="R29" s="4">
        <v>422</v>
      </c>
      <c r="S29" s="4">
        <v>426</v>
      </c>
      <c r="T29" s="4">
        <v>485</v>
      </c>
      <c r="U29" s="4">
        <v>535</v>
      </c>
      <c r="V29" s="4">
        <v>516</v>
      </c>
      <c r="W29" s="4">
        <v>515</v>
      </c>
    </row>
    <row r="30" spans="2:23" x14ac:dyDescent="0.25">
      <c r="D30" s="9">
        <f>SUM(D19:D29)</f>
        <v>140984</v>
      </c>
      <c r="E30" s="9">
        <f t="shared" ref="E30:W30" si="1">SUM(E19:E29)</f>
        <v>139744</v>
      </c>
      <c r="F30" s="9">
        <f t="shared" si="1"/>
        <v>139052</v>
      </c>
      <c r="G30" s="9">
        <f t="shared" si="1"/>
        <v>138717</v>
      </c>
      <c r="H30" s="9">
        <f t="shared" si="1"/>
        <v>138563</v>
      </c>
      <c r="I30" s="9">
        <f t="shared" si="1"/>
        <v>138083</v>
      </c>
      <c r="J30" s="9">
        <f t="shared" si="1"/>
        <v>138039</v>
      </c>
      <c r="K30" s="9">
        <f t="shared" si="1"/>
        <v>137962</v>
      </c>
      <c r="L30" s="9">
        <f t="shared" si="1"/>
        <v>137854</v>
      </c>
      <c r="M30" s="9">
        <f t="shared" si="1"/>
        <v>138000</v>
      </c>
      <c r="N30" s="9">
        <f t="shared" si="1"/>
        <v>138234</v>
      </c>
      <c r="O30" s="9">
        <f t="shared" si="1"/>
        <v>138222</v>
      </c>
      <c r="P30" s="9">
        <f t="shared" si="1"/>
        <v>138009</v>
      </c>
      <c r="Q30" s="9">
        <f t="shared" si="1"/>
        <v>137899</v>
      </c>
      <c r="R30" s="9">
        <f t="shared" si="1"/>
        <v>138234</v>
      </c>
      <c r="S30" s="9">
        <f t="shared" si="1"/>
        <v>138683</v>
      </c>
      <c r="T30" s="9">
        <f t="shared" si="1"/>
        <v>139317</v>
      </c>
      <c r="U30" s="9">
        <f t="shared" si="1"/>
        <v>140710</v>
      </c>
      <c r="V30" s="9">
        <f t="shared" si="1"/>
        <v>141483</v>
      </c>
      <c r="W30" s="9">
        <f t="shared" si="1"/>
        <v>141947</v>
      </c>
    </row>
    <row r="33" spans="1:1" ht="60" x14ac:dyDescent="0.25">
      <c r="A33" s="6" t="s">
        <v>45</v>
      </c>
    </row>
    <row r="34" spans="1:1" ht="60" x14ac:dyDescent="0.25">
      <c r="A34" s="6" t="s">
        <v>46</v>
      </c>
    </row>
    <row r="35" spans="1:1" ht="90" x14ac:dyDescent="0.25">
      <c r="A35" s="6" t="s">
        <v>47</v>
      </c>
    </row>
    <row r="37" spans="1:1" x14ac:dyDescent="0.25">
      <c r="A37" s="2" t="s">
        <v>48</v>
      </c>
    </row>
    <row r="38" spans="1:1" x14ac:dyDescent="0.25">
      <c r="A38" s="2" t="s">
        <v>49</v>
      </c>
    </row>
    <row r="40" spans="1:1" x14ac:dyDescent="0.25">
      <c r="A40" s="2" t="s">
        <v>50</v>
      </c>
    </row>
    <row r="41" spans="1:1" x14ac:dyDescent="0.25">
      <c r="A41" s="2" t="s">
        <v>51</v>
      </c>
    </row>
    <row r="43" spans="1:1" x14ac:dyDescent="0.25">
      <c r="A43" s="2" t="s">
        <v>52</v>
      </c>
    </row>
    <row r="44" spans="1:1" x14ac:dyDescent="0.25">
      <c r="A44" s="2" t="s">
        <v>53</v>
      </c>
    </row>
    <row r="45" spans="1:1" x14ac:dyDescent="0.25">
      <c r="A45" s="2" t="s">
        <v>54</v>
      </c>
    </row>
    <row r="46" spans="1:1" x14ac:dyDescent="0.25">
      <c r="A46" s="2" t="s">
        <v>55</v>
      </c>
    </row>
    <row r="48" spans="1:1" x14ac:dyDescent="0.25">
      <c r="A48" s="2" t="s">
        <v>56</v>
      </c>
    </row>
    <row r="49" spans="1:1" x14ac:dyDescent="0.25">
      <c r="A49" s="2" t="s">
        <v>57</v>
      </c>
    </row>
    <row r="50" spans="1:1" x14ac:dyDescent="0.25">
      <c r="A50" s="2" t="s">
        <v>58</v>
      </c>
    </row>
    <row r="55" spans="1:1" x14ac:dyDescent="0.25">
      <c r="A55" s="2" t="s">
        <v>59</v>
      </c>
    </row>
    <row r="56" spans="1:1" x14ac:dyDescent="0.25">
      <c r="A56" s="2" t="s">
        <v>60</v>
      </c>
    </row>
    <row r="58" spans="1:1" x14ac:dyDescent="0.25">
      <c r="A58" s="2" t="s">
        <v>61</v>
      </c>
    </row>
    <row r="59" spans="1:1" x14ac:dyDescent="0.25">
      <c r="A59" s="2" t="s">
        <v>62</v>
      </c>
    </row>
    <row r="61" spans="1:1" x14ac:dyDescent="0.25">
      <c r="A61" s="2" t="s">
        <v>63</v>
      </c>
    </row>
    <row r="62" spans="1:1" x14ac:dyDescent="0.25">
      <c r="A62" s="2" t="s">
        <v>64</v>
      </c>
    </row>
    <row r="68" spans="1:1" x14ac:dyDescent="0.25">
      <c r="A68" s="2" t="s">
        <v>65</v>
      </c>
    </row>
    <row r="70" spans="1:1" x14ac:dyDescent="0.25">
      <c r="A70" s="2" t="s">
        <v>66</v>
      </c>
    </row>
    <row r="71" spans="1:1" x14ac:dyDescent="0.25">
      <c r="A71" s="2" t="s">
        <v>67</v>
      </c>
    </row>
    <row r="73" spans="1:1" x14ac:dyDescent="0.25">
      <c r="A73" s="2" t="s">
        <v>68</v>
      </c>
    </row>
    <row r="74" spans="1:1" x14ac:dyDescent="0.25">
      <c r="A74" s="2" t="s">
        <v>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
  <sheetViews>
    <sheetView workbookViewId="0">
      <selection activeCell="B28" sqref="B28"/>
    </sheetView>
  </sheetViews>
  <sheetFormatPr defaultColWidth="9.140625" defaultRowHeight="15" x14ac:dyDescent="0.25"/>
  <cols>
    <col min="1" max="1" width="40.7109375" style="2" customWidth="1"/>
    <col min="2" max="2" width="9.85546875" style="2" customWidth="1"/>
    <col min="3" max="3" width="9.7109375" style="2" customWidth="1"/>
    <col min="4" max="4" width="14" style="2" customWidth="1"/>
    <col min="5" max="23" width="7" style="2" customWidth="1"/>
    <col min="24" max="16384" width="9.140625" style="2"/>
  </cols>
  <sheetData>
    <row r="1" spans="1:23" ht="18.75" x14ac:dyDescent="0.3">
      <c r="A1" s="1" t="s">
        <v>403</v>
      </c>
    </row>
    <row r="3" spans="1:23" x14ac:dyDescent="0.25">
      <c r="E3" s="3" t="s">
        <v>2</v>
      </c>
      <c r="F3" s="3" t="s">
        <v>3</v>
      </c>
      <c r="G3" s="3" t="s">
        <v>4</v>
      </c>
      <c r="H3" s="3" t="s">
        <v>5</v>
      </c>
      <c r="I3" s="3" t="s">
        <v>6</v>
      </c>
      <c r="J3" s="3" t="s">
        <v>7</v>
      </c>
      <c r="K3" s="3" t="s">
        <v>8</v>
      </c>
      <c r="L3" s="3" t="s">
        <v>9</v>
      </c>
      <c r="M3" s="3" t="s">
        <v>10</v>
      </c>
      <c r="N3" s="3" t="s">
        <v>11</v>
      </c>
      <c r="O3" s="3" t="s">
        <v>12</v>
      </c>
      <c r="P3" s="3" t="s">
        <v>13</v>
      </c>
      <c r="Q3" s="3" t="s">
        <v>14</v>
      </c>
      <c r="R3" s="3" t="s">
        <v>15</v>
      </c>
      <c r="S3" s="3" t="s">
        <v>16</v>
      </c>
      <c r="T3" s="3" t="s">
        <v>17</v>
      </c>
      <c r="U3" s="3" t="s">
        <v>18</v>
      </c>
      <c r="V3" s="3" t="s">
        <v>19</v>
      </c>
      <c r="W3" s="3" t="s">
        <v>20</v>
      </c>
    </row>
    <row r="4" spans="1:23" x14ac:dyDescent="0.25">
      <c r="A4" s="3" t="s">
        <v>21</v>
      </c>
      <c r="B4" s="3" t="s">
        <v>22</v>
      </c>
      <c r="C4" s="3" t="s">
        <v>23</v>
      </c>
      <c r="D4" s="3" t="s">
        <v>404</v>
      </c>
      <c r="E4" s="4">
        <v>77</v>
      </c>
      <c r="F4" s="4">
        <v>98</v>
      </c>
      <c r="G4" s="4">
        <v>106</v>
      </c>
      <c r="H4" s="4">
        <v>109</v>
      </c>
      <c r="I4" s="4">
        <v>123</v>
      </c>
      <c r="J4" s="4">
        <v>108</v>
      </c>
      <c r="K4" s="4">
        <v>122</v>
      </c>
      <c r="L4" s="4">
        <v>157</v>
      </c>
      <c r="M4" s="4">
        <v>190</v>
      </c>
      <c r="N4" s="4">
        <v>194</v>
      </c>
      <c r="O4" s="4">
        <v>192</v>
      </c>
      <c r="P4" s="4">
        <v>186</v>
      </c>
      <c r="Q4" s="4">
        <v>173</v>
      </c>
      <c r="R4" s="4">
        <v>206</v>
      </c>
      <c r="S4" s="4">
        <v>238</v>
      </c>
      <c r="T4" s="4">
        <v>301</v>
      </c>
      <c r="U4" s="4">
        <v>377</v>
      </c>
      <c r="V4" s="4">
        <v>317</v>
      </c>
      <c r="W4" s="4">
        <v>288</v>
      </c>
    </row>
    <row r="5" spans="1:23" x14ac:dyDescent="0.25">
      <c r="C5" s="3" t="s">
        <v>24</v>
      </c>
      <c r="D5" s="3" t="s">
        <v>404</v>
      </c>
      <c r="E5" s="4">
        <v>93</v>
      </c>
      <c r="F5" s="4">
        <v>97</v>
      </c>
      <c r="G5" s="4">
        <v>121</v>
      </c>
      <c r="H5" s="4">
        <v>130</v>
      </c>
      <c r="I5" s="4">
        <v>113</v>
      </c>
      <c r="J5" s="4">
        <v>115</v>
      </c>
      <c r="K5" s="4">
        <v>120</v>
      </c>
      <c r="L5" s="4">
        <v>137</v>
      </c>
      <c r="M5" s="4">
        <v>160</v>
      </c>
      <c r="N5" s="4">
        <v>183</v>
      </c>
      <c r="O5" s="4">
        <v>178</v>
      </c>
      <c r="P5" s="4">
        <v>137</v>
      </c>
      <c r="Q5" s="4">
        <v>154</v>
      </c>
      <c r="R5" s="4">
        <v>187</v>
      </c>
      <c r="S5" s="4">
        <v>232</v>
      </c>
      <c r="T5" s="4">
        <v>293</v>
      </c>
      <c r="U5" s="4">
        <v>327</v>
      </c>
      <c r="V5" s="4">
        <v>278</v>
      </c>
      <c r="W5" s="4">
        <v>244</v>
      </c>
    </row>
    <row r="6" spans="1:23" x14ac:dyDescent="0.25">
      <c r="B6" s="3" t="s">
        <v>405</v>
      </c>
      <c r="C6" s="3" t="s">
        <v>23</v>
      </c>
      <c r="D6" s="3" t="s">
        <v>404</v>
      </c>
      <c r="E6" s="4">
        <v>575</v>
      </c>
      <c r="F6" s="4">
        <v>518</v>
      </c>
      <c r="G6" s="4">
        <v>527</v>
      </c>
      <c r="H6" s="4">
        <v>576</v>
      </c>
      <c r="I6" s="4">
        <v>573</v>
      </c>
      <c r="J6" s="4">
        <v>607</v>
      </c>
      <c r="K6" s="4">
        <v>716</v>
      </c>
      <c r="L6" s="4">
        <v>835</v>
      </c>
      <c r="M6" s="4">
        <v>948</v>
      </c>
      <c r="N6" s="4">
        <v>1075</v>
      </c>
      <c r="O6" s="4">
        <v>1108</v>
      </c>
      <c r="P6" s="4">
        <v>1118</v>
      </c>
      <c r="Q6" s="4">
        <v>1216</v>
      </c>
      <c r="R6" s="4">
        <v>1403</v>
      </c>
      <c r="S6" s="4">
        <v>1572</v>
      </c>
      <c r="T6" s="4">
        <v>1684</v>
      </c>
      <c r="U6" s="4">
        <v>1949</v>
      </c>
      <c r="V6" s="4">
        <v>2092</v>
      </c>
      <c r="W6" s="4">
        <v>2205</v>
      </c>
    </row>
    <row r="7" spans="1:23" x14ac:dyDescent="0.25">
      <c r="C7" s="3" t="s">
        <v>24</v>
      </c>
      <c r="D7" s="3" t="s">
        <v>404</v>
      </c>
      <c r="E7" s="4">
        <v>539</v>
      </c>
      <c r="F7" s="4">
        <v>553</v>
      </c>
      <c r="G7" s="4">
        <v>555</v>
      </c>
      <c r="H7" s="4">
        <v>577</v>
      </c>
      <c r="I7" s="4">
        <v>589</v>
      </c>
      <c r="J7" s="4">
        <v>620</v>
      </c>
      <c r="K7" s="4">
        <v>678</v>
      </c>
      <c r="L7" s="4">
        <v>781</v>
      </c>
      <c r="M7" s="4">
        <v>914</v>
      </c>
      <c r="N7" s="4">
        <v>996</v>
      </c>
      <c r="O7" s="4">
        <v>1031</v>
      </c>
      <c r="P7" s="4">
        <v>1036</v>
      </c>
      <c r="Q7" s="4">
        <v>1101</v>
      </c>
      <c r="R7" s="4">
        <v>1273</v>
      </c>
      <c r="S7" s="4">
        <v>1444</v>
      </c>
      <c r="T7" s="4">
        <v>1579</v>
      </c>
      <c r="U7" s="4">
        <v>1876</v>
      </c>
      <c r="V7" s="4">
        <v>2014</v>
      </c>
      <c r="W7" s="4">
        <v>2067</v>
      </c>
    </row>
    <row r="8" spans="1:23" x14ac:dyDescent="0.25">
      <c r="B8" s="3" t="s">
        <v>406</v>
      </c>
      <c r="C8" s="3" t="s">
        <v>23</v>
      </c>
      <c r="D8" s="3" t="s">
        <v>404</v>
      </c>
      <c r="E8" s="4">
        <v>821</v>
      </c>
      <c r="F8" s="4">
        <v>855</v>
      </c>
      <c r="G8" s="4">
        <v>947</v>
      </c>
      <c r="H8" s="4">
        <v>990</v>
      </c>
      <c r="I8" s="4">
        <v>1031</v>
      </c>
      <c r="J8" s="4">
        <v>1059</v>
      </c>
      <c r="K8" s="4">
        <v>1199</v>
      </c>
      <c r="L8" s="4">
        <v>1259</v>
      </c>
      <c r="M8" s="4">
        <v>1357</v>
      </c>
      <c r="N8" s="4">
        <v>1491</v>
      </c>
      <c r="O8" s="4">
        <v>1632</v>
      </c>
      <c r="P8" s="4">
        <v>1681</v>
      </c>
      <c r="Q8" s="4">
        <v>1749</v>
      </c>
      <c r="R8" s="4">
        <v>1929</v>
      </c>
      <c r="S8" s="4">
        <v>2243</v>
      </c>
      <c r="T8" s="4">
        <v>2753</v>
      </c>
      <c r="U8" s="4">
        <v>3284</v>
      </c>
      <c r="V8" s="4">
        <v>3445</v>
      </c>
      <c r="W8" s="4">
        <v>3504</v>
      </c>
    </row>
    <row r="9" spans="1:23" x14ac:dyDescent="0.25">
      <c r="C9" s="3" t="s">
        <v>24</v>
      </c>
      <c r="D9" s="3" t="s">
        <v>404</v>
      </c>
      <c r="E9" s="4">
        <v>853</v>
      </c>
      <c r="F9" s="4">
        <v>816</v>
      </c>
      <c r="G9" s="4">
        <v>877</v>
      </c>
      <c r="H9" s="4">
        <v>902</v>
      </c>
      <c r="I9" s="4">
        <v>954</v>
      </c>
      <c r="J9" s="4">
        <v>965</v>
      </c>
      <c r="K9" s="4">
        <v>1050</v>
      </c>
      <c r="L9" s="4">
        <v>1090</v>
      </c>
      <c r="M9" s="4">
        <v>1200</v>
      </c>
      <c r="N9" s="4">
        <v>1345</v>
      </c>
      <c r="O9" s="4">
        <v>1527</v>
      </c>
      <c r="P9" s="4">
        <v>1543</v>
      </c>
      <c r="Q9" s="4">
        <v>1586</v>
      </c>
      <c r="R9" s="4">
        <v>1676</v>
      </c>
      <c r="S9" s="4">
        <v>1808</v>
      </c>
      <c r="T9" s="4">
        <v>2015</v>
      </c>
      <c r="U9" s="4">
        <v>2290</v>
      </c>
      <c r="V9" s="4">
        <v>2427</v>
      </c>
      <c r="W9" s="4">
        <v>2476</v>
      </c>
    </row>
    <row r="10" spans="1:23" x14ac:dyDescent="0.25">
      <c r="B10" s="3" t="s">
        <v>222</v>
      </c>
      <c r="C10" s="3" t="s">
        <v>23</v>
      </c>
      <c r="D10" s="3" t="s">
        <v>404</v>
      </c>
      <c r="E10" s="4">
        <v>1008</v>
      </c>
      <c r="F10" s="4">
        <v>1016</v>
      </c>
      <c r="G10" s="4">
        <v>1016</v>
      </c>
      <c r="H10" s="4">
        <v>1120</v>
      </c>
      <c r="I10" s="4">
        <v>1144</v>
      </c>
      <c r="J10" s="4">
        <v>1208</v>
      </c>
      <c r="K10" s="4">
        <v>1355</v>
      </c>
      <c r="L10" s="4">
        <v>1482</v>
      </c>
      <c r="M10" s="4">
        <v>1608</v>
      </c>
      <c r="N10" s="4">
        <v>1831</v>
      </c>
      <c r="O10" s="4">
        <v>2103</v>
      </c>
      <c r="P10" s="4">
        <v>2068</v>
      </c>
      <c r="Q10" s="4">
        <v>2186</v>
      </c>
      <c r="R10" s="4">
        <v>2307</v>
      </c>
      <c r="S10" s="4">
        <v>2570</v>
      </c>
      <c r="T10" s="4">
        <v>2986</v>
      </c>
      <c r="U10" s="4">
        <v>3454</v>
      </c>
      <c r="V10" s="4">
        <v>3538</v>
      </c>
      <c r="W10" s="4">
        <v>3529</v>
      </c>
    </row>
    <row r="11" spans="1:23" x14ac:dyDescent="0.25">
      <c r="C11" s="3" t="s">
        <v>24</v>
      </c>
      <c r="D11" s="3" t="s">
        <v>404</v>
      </c>
      <c r="E11" s="4">
        <v>1110</v>
      </c>
      <c r="F11" s="4">
        <v>1136</v>
      </c>
      <c r="G11" s="4">
        <v>1207</v>
      </c>
      <c r="H11" s="4">
        <v>1267</v>
      </c>
      <c r="I11" s="4">
        <v>1285</v>
      </c>
      <c r="J11" s="4">
        <v>1373</v>
      </c>
      <c r="K11" s="4">
        <v>1516</v>
      </c>
      <c r="L11" s="4">
        <v>1616</v>
      </c>
      <c r="M11" s="4">
        <v>1765</v>
      </c>
      <c r="N11" s="4">
        <v>1875</v>
      </c>
      <c r="O11" s="4">
        <v>1967</v>
      </c>
      <c r="P11" s="4">
        <v>2034</v>
      </c>
      <c r="Q11" s="4">
        <v>2182</v>
      </c>
      <c r="R11" s="4">
        <v>2349</v>
      </c>
      <c r="S11" s="4">
        <v>2537</v>
      </c>
      <c r="T11" s="4">
        <v>2731</v>
      </c>
      <c r="U11" s="4">
        <v>3120</v>
      </c>
      <c r="V11" s="4">
        <v>3277</v>
      </c>
      <c r="W11" s="4">
        <v>3281</v>
      </c>
    </row>
    <row r="12" spans="1:23" x14ac:dyDescent="0.25">
      <c r="B12" s="3" t="s">
        <v>223</v>
      </c>
      <c r="C12" s="3" t="s">
        <v>23</v>
      </c>
      <c r="D12" s="3" t="s">
        <v>404</v>
      </c>
      <c r="E12" s="4">
        <v>1364</v>
      </c>
      <c r="F12" s="4">
        <v>1348</v>
      </c>
      <c r="G12" s="4">
        <v>1359</v>
      </c>
      <c r="H12" s="4">
        <v>1375</v>
      </c>
      <c r="I12" s="4">
        <v>1347</v>
      </c>
      <c r="J12" s="4">
        <v>1377</v>
      </c>
      <c r="K12" s="4">
        <v>1460</v>
      </c>
      <c r="L12" s="4">
        <v>1510</v>
      </c>
      <c r="M12" s="4">
        <v>1551</v>
      </c>
      <c r="N12" s="4">
        <v>1628</v>
      </c>
      <c r="O12" s="4">
        <v>1693</v>
      </c>
      <c r="P12" s="4">
        <v>1696</v>
      </c>
      <c r="Q12" s="4">
        <v>1710</v>
      </c>
      <c r="R12" s="4">
        <v>1814</v>
      </c>
      <c r="S12" s="4">
        <v>2028</v>
      </c>
      <c r="T12" s="4">
        <v>2305</v>
      </c>
      <c r="U12" s="4">
        <v>2603</v>
      </c>
      <c r="V12" s="4">
        <v>2777</v>
      </c>
      <c r="W12" s="4">
        <v>2928</v>
      </c>
    </row>
    <row r="13" spans="1:23" x14ac:dyDescent="0.25">
      <c r="C13" s="3" t="s">
        <v>24</v>
      </c>
      <c r="D13" s="3" t="s">
        <v>404</v>
      </c>
      <c r="E13" s="4">
        <v>1378</v>
      </c>
      <c r="F13" s="4">
        <v>1367</v>
      </c>
      <c r="G13" s="4">
        <v>1398</v>
      </c>
      <c r="H13" s="4">
        <v>1447</v>
      </c>
      <c r="I13" s="4">
        <v>1489</v>
      </c>
      <c r="J13" s="4">
        <v>1549</v>
      </c>
      <c r="K13" s="4">
        <v>1621</v>
      </c>
      <c r="L13" s="4">
        <v>1723</v>
      </c>
      <c r="M13" s="4">
        <v>1798</v>
      </c>
      <c r="N13" s="4">
        <v>1935</v>
      </c>
      <c r="O13" s="4">
        <v>2044</v>
      </c>
      <c r="P13" s="4">
        <v>2154</v>
      </c>
      <c r="Q13" s="4">
        <v>2246</v>
      </c>
      <c r="R13" s="4">
        <v>2343</v>
      </c>
      <c r="S13" s="4">
        <v>2465</v>
      </c>
      <c r="T13" s="4">
        <v>2629</v>
      </c>
      <c r="U13" s="4">
        <v>2870</v>
      </c>
      <c r="V13" s="4">
        <v>3035</v>
      </c>
      <c r="W13" s="4">
        <v>3227</v>
      </c>
    </row>
    <row r="14" spans="1:23" x14ac:dyDescent="0.25">
      <c r="B14" s="3" t="s">
        <v>407</v>
      </c>
      <c r="C14" s="3" t="s">
        <v>23</v>
      </c>
      <c r="D14" s="3" t="s">
        <v>404</v>
      </c>
      <c r="E14" s="4">
        <v>1474</v>
      </c>
      <c r="F14" s="4">
        <v>1452</v>
      </c>
      <c r="G14" s="4">
        <v>1443</v>
      </c>
      <c r="H14" s="4">
        <v>1396</v>
      </c>
      <c r="I14" s="4">
        <v>1405</v>
      </c>
      <c r="J14" s="4">
        <v>1400</v>
      </c>
      <c r="K14" s="4">
        <v>1402</v>
      </c>
      <c r="L14" s="4">
        <v>1447</v>
      </c>
      <c r="M14" s="4">
        <v>1458</v>
      </c>
      <c r="N14" s="4">
        <v>1481</v>
      </c>
      <c r="O14" s="4">
        <v>1524</v>
      </c>
      <c r="P14" s="4">
        <v>1523</v>
      </c>
      <c r="Q14" s="4">
        <v>1585</v>
      </c>
      <c r="R14" s="4">
        <v>1657</v>
      </c>
      <c r="S14" s="4">
        <v>1735</v>
      </c>
      <c r="T14" s="4">
        <v>1854</v>
      </c>
      <c r="U14" s="4">
        <v>2011</v>
      </c>
      <c r="V14" s="4">
        <v>2072</v>
      </c>
      <c r="W14" s="4">
        <v>2154</v>
      </c>
    </row>
    <row r="15" spans="1:23" x14ac:dyDescent="0.25">
      <c r="C15" s="3" t="s">
        <v>24</v>
      </c>
      <c r="D15" s="3" t="s">
        <v>404</v>
      </c>
      <c r="E15" s="4">
        <v>1574</v>
      </c>
      <c r="F15" s="4">
        <v>1505</v>
      </c>
      <c r="G15" s="4">
        <v>1483</v>
      </c>
      <c r="H15" s="4">
        <v>1507</v>
      </c>
      <c r="I15" s="4">
        <v>1470</v>
      </c>
      <c r="J15" s="4">
        <v>1488</v>
      </c>
      <c r="K15" s="4">
        <v>1510</v>
      </c>
      <c r="L15" s="4">
        <v>1522</v>
      </c>
      <c r="M15" s="4">
        <v>1577</v>
      </c>
      <c r="N15" s="4">
        <v>1608</v>
      </c>
      <c r="O15" s="4">
        <v>1667</v>
      </c>
      <c r="P15" s="4">
        <v>1700</v>
      </c>
      <c r="Q15" s="4">
        <v>1801</v>
      </c>
      <c r="R15" s="4">
        <v>1867</v>
      </c>
      <c r="S15" s="4">
        <v>1995</v>
      </c>
      <c r="T15" s="4">
        <v>2135</v>
      </c>
      <c r="U15" s="4">
        <v>2274</v>
      </c>
      <c r="V15" s="4">
        <v>2397</v>
      </c>
      <c r="W15" s="4">
        <v>2495</v>
      </c>
    </row>
    <row r="16" spans="1:23" x14ac:dyDescent="0.25">
      <c r="B16" s="3" t="s">
        <v>408</v>
      </c>
      <c r="C16" s="3" t="s">
        <v>23</v>
      </c>
      <c r="D16" s="3" t="s">
        <v>404</v>
      </c>
      <c r="E16" s="4">
        <v>1240</v>
      </c>
      <c r="F16" s="4">
        <v>1295</v>
      </c>
      <c r="G16" s="4">
        <v>1336</v>
      </c>
      <c r="H16" s="4">
        <v>1392</v>
      </c>
      <c r="I16" s="4">
        <v>1391</v>
      </c>
      <c r="J16" s="4">
        <v>1423</v>
      </c>
      <c r="K16" s="4">
        <v>1401</v>
      </c>
      <c r="L16" s="4">
        <v>1413</v>
      </c>
      <c r="M16" s="4">
        <v>1413</v>
      </c>
      <c r="N16" s="4">
        <v>1436</v>
      </c>
      <c r="O16" s="4">
        <v>1415</v>
      </c>
      <c r="P16" s="4">
        <v>1411</v>
      </c>
      <c r="Q16" s="4">
        <v>1379</v>
      </c>
      <c r="R16" s="4">
        <v>1338</v>
      </c>
      <c r="S16" s="4">
        <v>1391</v>
      </c>
      <c r="T16" s="4">
        <v>1428</v>
      </c>
      <c r="U16" s="4">
        <v>1501</v>
      </c>
      <c r="V16" s="4">
        <v>1556</v>
      </c>
      <c r="W16" s="4">
        <v>1608</v>
      </c>
    </row>
    <row r="17" spans="1:23" x14ac:dyDescent="0.25">
      <c r="C17" s="3" t="s">
        <v>24</v>
      </c>
      <c r="D17" s="3" t="s">
        <v>404</v>
      </c>
      <c r="E17" s="4">
        <v>1273</v>
      </c>
      <c r="F17" s="4">
        <v>1348</v>
      </c>
      <c r="G17" s="4">
        <v>1406</v>
      </c>
      <c r="H17" s="4">
        <v>1427</v>
      </c>
      <c r="I17" s="4">
        <v>1475</v>
      </c>
      <c r="J17" s="4">
        <v>1521</v>
      </c>
      <c r="K17" s="4">
        <v>1565</v>
      </c>
      <c r="L17" s="4">
        <v>1587</v>
      </c>
      <c r="M17" s="4">
        <v>1643</v>
      </c>
      <c r="N17" s="4">
        <v>1688</v>
      </c>
      <c r="O17" s="4">
        <v>1656</v>
      </c>
      <c r="P17" s="4">
        <v>1579</v>
      </c>
      <c r="Q17" s="4">
        <v>1571</v>
      </c>
      <c r="R17" s="4">
        <v>1592</v>
      </c>
      <c r="S17" s="4">
        <v>1579</v>
      </c>
      <c r="T17" s="4">
        <v>1576</v>
      </c>
      <c r="U17" s="4">
        <v>1626</v>
      </c>
      <c r="V17" s="4">
        <v>1676</v>
      </c>
      <c r="W17" s="4">
        <v>1737</v>
      </c>
    </row>
    <row r="18" spans="1:23" x14ac:dyDescent="0.25">
      <c r="B18" s="3" t="s">
        <v>409</v>
      </c>
      <c r="C18" s="3" t="s">
        <v>23</v>
      </c>
      <c r="D18" s="3" t="s">
        <v>404</v>
      </c>
      <c r="E18" s="4">
        <v>1002</v>
      </c>
      <c r="F18" s="4">
        <v>1016</v>
      </c>
      <c r="G18" s="4">
        <v>1028</v>
      </c>
      <c r="H18" s="4">
        <v>1030</v>
      </c>
      <c r="I18" s="4">
        <v>1041</v>
      </c>
      <c r="J18" s="4">
        <v>1037</v>
      </c>
      <c r="K18" s="4">
        <v>1071</v>
      </c>
      <c r="L18" s="4">
        <v>1071</v>
      </c>
      <c r="M18" s="4">
        <v>1104</v>
      </c>
      <c r="N18" s="4">
        <v>1134</v>
      </c>
      <c r="O18" s="4">
        <v>1160</v>
      </c>
      <c r="P18" s="4">
        <v>1198</v>
      </c>
      <c r="Q18" s="4">
        <v>1267</v>
      </c>
      <c r="R18" s="4">
        <v>1304</v>
      </c>
      <c r="S18" s="4">
        <v>1303</v>
      </c>
      <c r="T18" s="4">
        <v>1353</v>
      </c>
      <c r="U18" s="4">
        <v>1332</v>
      </c>
      <c r="V18" s="4">
        <v>1362</v>
      </c>
      <c r="W18" s="4">
        <v>1358</v>
      </c>
    </row>
    <row r="19" spans="1:23" x14ac:dyDescent="0.25">
      <c r="C19" s="3" t="s">
        <v>24</v>
      </c>
      <c r="D19" s="3" t="s">
        <v>404</v>
      </c>
      <c r="E19" s="4">
        <v>1301</v>
      </c>
      <c r="F19" s="4">
        <v>1304</v>
      </c>
      <c r="G19" s="4">
        <v>1307</v>
      </c>
      <c r="H19" s="4">
        <v>1306</v>
      </c>
      <c r="I19" s="4">
        <v>1298</v>
      </c>
      <c r="J19" s="4">
        <v>1276</v>
      </c>
      <c r="K19" s="4">
        <v>1295</v>
      </c>
      <c r="L19" s="4">
        <v>1283</v>
      </c>
      <c r="M19" s="4">
        <v>1249</v>
      </c>
      <c r="N19" s="4">
        <v>1252</v>
      </c>
      <c r="O19" s="4">
        <v>1234</v>
      </c>
      <c r="P19" s="4">
        <v>1300</v>
      </c>
      <c r="Q19" s="4">
        <v>1347</v>
      </c>
      <c r="R19" s="4">
        <v>1377</v>
      </c>
      <c r="S19" s="4">
        <v>1415</v>
      </c>
      <c r="T19" s="4">
        <v>1471</v>
      </c>
      <c r="U19" s="4">
        <v>1491</v>
      </c>
      <c r="V19" s="4">
        <v>1501</v>
      </c>
      <c r="W19" s="4">
        <v>1553</v>
      </c>
    </row>
    <row r="20" spans="1:23" x14ac:dyDescent="0.25">
      <c r="B20" s="3" t="s">
        <v>410</v>
      </c>
      <c r="C20" s="3" t="s">
        <v>23</v>
      </c>
      <c r="D20" s="3" t="s">
        <v>404</v>
      </c>
      <c r="E20" s="4">
        <v>430</v>
      </c>
      <c r="F20" s="4">
        <v>449</v>
      </c>
      <c r="G20" s="4">
        <v>461</v>
      </c>
      <c r="H20" s="4">
        <v>495</v>
      </c>
      <c r="I20" s="4">
        <v>527</v>
      </c>
      <c r="J20" s="4">
        <v>550</v>
      </c>
      <c r="K20" s="4">
        <v>583</v>
      </c>
      <c r="L20" s="4">
        <v>605</v>
      </c>
      <c r="M20" s="4">
        <v>609</v>
      </c>
      <c r="N20" s="4">
        <v>650</v>
      </c>
      <c r="O20" s="4">
        <v>661</v>
      </c>
      <c r="P20" s="4">
        <v>670</v>
      </c>
      <c r="Q20" s="4">
        <v>671</v>
      </c>
      <c r="R20" s="4">
        <v>687</v>
      </c>
      <c r="S20" s="4">
        <v>713</v>
      </c>
      <c r="T20" s="4">
        <v>733</v>
      </c>
      <c r="U20" s="4">
        <v>761</v>
      </c>
      <c r="V20" s="4">
        <v>754</v>
      </c>
      <c r="W20" s="4">
        <v>809</v>
      </c>
    </row>
    <row r="21" spans="1:23" x14ac:dyDescent="0.25">
      <c r="C21" s="3" t="s">
        <v>24</v>
      </c>
      <c r="D21" s="3" t="s">
        <v>404</v>
      </c>
      <c r="E21" s="4">
        <v>708</v>
      </c>
      <c r="F21" s="4">
        <v>761</v>
      </c>
      <c r="G21" s="4">
        <v>802</v>
      </c>
      <c r="H21" s="4">
        <v>847</v>
      </c>
      <c r="I21" s="4">
        <v>882</v>
      </c>
      <c r="J21" s="4">
        <v>890</v>
      </c>
      <c r="K21" s="4">
        <v>903</v>
      </c>
      <c r="L21" s="4">
        <v>934</v>
      </c>
      <c r="M21" s="4">
        <v>937</v>
      </c>
      <c r="N21" s="4">
        <v>959</v>
      </c>
      <c r="O21" s="4">
        <v>990</v>
      </c>
      <c r="P21" s="4">
        <v>1004</v>
      </c>
      <c r="Q21" s="4">
        <v>1017</v>
      </c>
      <c r="R21" s="4">
        <v>1014</v>
      </c>
      <c r="S21" s="4">
        <v>1023</v>
      </c>
      <c r="T21" s="4">
        <v>1023</v>
      </c>
      <c r="U21" s="4">
        <v>1035</v>
      </c>
      <c r="V21" s="4">
        <v>1033</v>
      </c>
      <c r="W21" s="4">
        <v>992</v>
      </c>
    </row>
    <row r="22" spans="1:23" x14ac:dyDescent="0.25">
      <c r="B22" s="3" t="s">
        <v>411</v>
      </c>
      <c r="C22" s="3" t="s">
        <v>23</v>
      </c>
      <c r="D22" s="3" t="s">
        <v>404</v>
      </c>
      <c r="E22" s="4">
        <v>55</v>
      </c>
      <c r="F22" s="4">
        <v>59</v>
      </c>
      <c r="G22" s="4">
        <v>68</v>
      </c>
      <c r="H22" s="4">
        <v>75</v>
      </c>
      <c r="I22" s="4">
        <v>85</v>
      </c>
      <c r="J22" s="4">
        <v>92</v>
      </c>
      <c r="K22" s="4">
        <v>103</v>
      </c>
      <c r="L22" s="4">
        <v>109</v>
      </c>
      <c r="M22" s="4">
        <v>122</v>
      </c>
      <c r="N22" s="4">
        <v>125</v>
      </c>
      <c r="O22" s="4">
        <v>134</v>
      </c>
      <c r="P22" s="4">
        <v>145</v>
      </c>
      <c r="Q22" s="4">
        <v>161</v>
      </c>
      <c r="R22" s="4">
        <v>174</v>
      </c>
      <c r="S22" s="4">
        <v>195</v>
      </c>
      <c r="T22" s="4">
        <v>198</v>
      </c>
      <c r="U22" s="4">
        <v>211</v>
      </c>
      <c r="V22" s="4">
        <v>215</v>
      </c>
      <c r="W22" s="4">
        <v>225</v>
      </c>
    </row>
    <row r="23" spans="1:23" x14ac:dyDescent="0.25">
      <c r="C23" s="3" t="s">
        <v>24</v>
      </c>
      <c r="D23" s="3" t="s">
        <v>404</v>
      </c>
      <c r="E23" s="4">
        <v>145</v>
      </c>
      <c r="F23" s="4">
        <v>139</v>
      </c>
      <c r="G23" s="4">
        <v>149</v>
      </c>
      <c r="H23" s="4">
        <v>167</v>
      </c>
      <c r="I23" s="4">
        <v>181</v>
      </c>
      <c r="J23" s="4">
        <v>206</v>
      </c>
      <c r="K23" s="4">
        <v>213</v>
      </c>
      <c r="L23" s="4">
        <v>232</v>
      </c>
      <c r="M23" s="4">
        <v>271</v>
      </c>
      <c r="N23" s="4">
        <v>300</v>
      </c>
      <c r="O23" s="4">
        <v>320</v>
      </c>
      <c r="P23" s="4">
        <v>349</v>
      </c>
      <c r="Q23" s="4">
        <v>366</v>
      </c>
      <c r="R23" s="4">
        <v>389</v>
      </c>
      <c r="S23" s="4">
        <v>401</v>
      </c>
      <c r="T23" s="4">
        <v>423</v>
      </c>
      <c r="U23" s="4">
        <v>417</v>
      </c>
      <c r="V23" s="4">
        <v>427</v>
      </c>
      <c r="W23" s="4">
        <v>441</v>
      </c>
    </row>
    <row r="24" spans="1:23" x14ac:dyDescent="0.25">
      <c r="B24" s="3" t="s">
        <v>412</v>
      </c>
      <c r="C24" s="3" t="s">
        <v>23</v>
      </c>
      <c r="D24" s="3" t="s">
        <v>404</v>
      </c>
      <c r="E24" s="4">
        <v>1</v>
      </c>
      <c r="F24" s="4">
        <v>1</v>
      </c>
      <c r="G24" s="4">
        <v>1</v>
      </c>
      <c r="H24" s="4">
        <v>2</v>
      </c>
      <c r="I24" s="4">
        <v>2</v>
      </c>
      <c r="J24" s="4">
        <v>1</v>
      </c>
      <c r="K24" s="4">
        <v>2</v>
      </c>
      <c r="L24" s="4">
        <v>0</v>
      </c>
      <c r="M24" s="4">
        <v>3</v>
      </c>
      <c r="N24" s="4">
        <v>4</v>
      </c>
      <c r="O24" s="4">
        <v>4</v>
      </c>
      <c r="P24" s="4">
        <v>5</v>
      </c>
      <c r="Q24" s="4">
        <v>5</v>
      </c>
      <c r="R24" s="4">
        <v>5</v>
      </c>
      <c r="S24" s="4">
        <v>8</v>
      </c>
      <c r="T24" s="4">
        <v>5</v>
      </c>
      <c r="U24" s="4">
        <v>8</v>
      </c>
      <c r="V24" s="4">
        <v>5</v>
      </c>
      <c r="W24" s="4">
        <v>6</v>
      </c>
    </row>
    <row r="25" spans="1:23" x14ac:dyDescent="0.25">
      <c r="C25" s="3" t="s">
        <v>24</v>
      </c>
      <c r="D25" s="3" t="s">
        <v>404</v>
      </c>
      <c r="E25" s="4">
        <v>10</v>
      </c>
      <c r="F25" s="4">
        <v>13</v>
      </c>
      <c r="G25" s="4">
        <v>10</v>
      </c>
      <c r="H25" s="4">
        <v>11</v>
      </c>
      <c r="I25" s="4">
        <v>9</v>
      </c>
      <c r="J25" s="4">
        <v>8</v>
      </c>
      <c r="K25" s="4">
        <v>12</v>
      </c>
      <c r="L25" s="4">
        <v>15</v>
      </c>
      <c r="M25" s="4">
        <v>16</v>
      </c>
      <c r="N25" s="4">
        <v>11</v>
      </c>
      <c r="O25" s="4">
        <v>11</v>
      </c>
      <c r="P25" s="4">
        <v>13</v>
      </c>
      <c r="Q25" s="4">
        <v>9</v>
      </c>
      <c r="R25" s="4">
        <v>15</v>
      </c>
      <c r="S25" s="4">
        <v>19</v>
      </c>
      <c r="T25" s="4">
        <v>23</v>
      </c>
      <c r="U25" s="4">
        <v>27</v>
      </c>
      <c r="V25" s="4">
        <v>29</v>
      </c>
      <c r="W25" s="4">
        <v>36</v>
      </c>
    </row>
    <row r="26" spans="1:23" x14ac:dyDescent="0.25">
      <c r="E26" s="9">
        <f>SUM(E4:E25)</f>
        <v>17031</v>
      </c>
      <c r="F26" s="9">
        <f t="shared" ref="F26:W26" si="0">SUM(F4:F25)</f>
        <v>17146</v>
      </c>
      <c r="G26" s="9">
        <f t="shared" si="0"/>
        <v>17607</v>
      </c>
      <c r="H26" s="9">
        <f t="shared" si="0"/>
        <v>18148</v>
      </c>
      <c r="I26" s="9">
        <f t="shared" si="0"/>
        <v>18414</v>
      </c>
      <c r="J26" s="9">
        <f t="shared" si="0"/>
        <v>18873</v>
      </c>
      <c r="K26" s="9">
        <f t="shared" si="0"/>
        <v>19897</v>
      </c>
      <c r="L26" s="9">
        <f t="shared" si="0"/>
        <v>20808</v>
      </c>
      <c r="M26" s="9">
        <f t="shared" si="0"/>
        <v>21893</v>
      </c>
      <c r="N26" s="9">
        <f t="shared" si="0"/>
        <v>23201</v>
      </c>
      <c r="O26" s="9">
        <f t="shared" si="0"/>
        <v>24251</v>
      </c>
      <c r="P26" s="9">
        <f t="shared" si="0"/>
        <v>24550</v>
      </c>
      <c r="Q26" s="9">
        <f t="shared" si="0"/>
        <v>25482</v>
      </c>
      <c r="R26" s="9">
        <f t="shared" si="0"/>
        <v>26906</v>
      </c>
      <c r="S26" s="9">
        <f t="shared" si="0"/>
        <v>28914</v>
      </c>
      <c r="T26" s="9">
        <f t="shared" si="0"/>
        <v>31498</v>
      </c>
      <c r="U26" s="9">
        <f t="shared" si="0"/>
        <v>34844</v>
      </c>
      <c r="V26" s="9">
        <f t="shared" si="0"/>
        <v>36227</v>
      </c>
      <c r="W26" s="9">
        <f t="shared" si="0"/>
        <v>37163</v>
      </c>
    </row>
    <row r="31" spans="1:23" ht="60" x14ac:dyDescent="0.25">
      <c r="A31" s="6" t="s">
        <v>46</v>
      </c>
    </row>
    <row r="33" spans="1:1" x14ac:dyDescent="0.25">
      <c r="A33" s="2" t="s">
        <v>48</v>
      </c>
    </row>
    <row r="34" spans="1:1" x14ac:dyDescent="0.25">
      <c r="A34" s="2" t="s">
        <v>49</v>
      </c>
    </row>
    <row r="36" spans="1:1" x14ac:dyDescent="0.25">
      <c r="A36" s="2" t="s">
        <v>50</v>
      </c>
    </row>
    <row r="37" spans="1:1" x14ac:dyDescent="0.25">
      <c r="A37" s="2" t="s">
        <v>51</v>
      </c>
    </row>
    <row r="39" spans="1:1" x14ac:dyDescent="0.25">
      <c r="A39" s="2" t="s">
        <v>52</v>
      </c>
    </row>
    <row r="40" spans="1:1" x14ac:dyDescent="0.25">
      <c r="A40" s="2" t="s">
        <v>53</v>
      </c>
    </row>
    <row r="41" spans="1:1" x14ac:dyDescent="0.25">
      <c r="A41" s="2" t="s">
        <v>54</v>
      </c>
    </row>
    <row r="42" spans="1:1" x14ac:dyDescent="0.25">
      <c r="A42" s="2" t="s">
        <v>55</v>
      </c>
    </row>
    <row r="44" spans="1:1" x14ac:dyDescent="0.25">
      <c r="A44" s="2" t="s">
        <v>56</v>
      </c>
    </row>
    <row r="45" spans="1:1" x14ac:dyDescent="0.25">
      <c r="A45" s="2" t="s">
        <v>57</v>
      </c>
    </row>
    <row r="46" spans="1:1" x14ac:dyDescent="0.25">
      <c r="A46" s="2" t="s">
        <v>58</v>
      </c>
    </row>
    <row r="51" spans="1:1" x14ac:dyDescent="0.25">
      <c r="A51" s="2" t="s">
        <v>59</v>
      </c>
    </row>
    <row r="52" spans="1:1" x14ac:dyDescent="0.25">
      <c r="A52" s="2" t="s">
        <v>60</v>
      </c>
    </row>
    <row r="54" spans="1:1" x14ac:dyDescent="0.25">
      <c r="A54" s="2" t="s">
        <v>61</v>
      </c>
    </row>
    <row r="55" spans="1:1" x14ac:dyDescent="0.25">
      <c r="A55" s="2" t="s">
        <v>62</v>
      </c>
    </row>
    <row r="57" spans="1:1" x14ac:dyDescent="0.25">
      <c r="A57" s="2" t="s">
        <v>63</v>
      </c>
    </row>
    <row r="58" spans="1:1" x14ac:dyDescent="0.25">
      <c r="A58" s="2" t="s">
        <v>64</v>
      </c>
    </row>
    <row r="64" spans="1:1" x14ac:dyDescent="0.25">
      <c r="A64" s="2" t="s">
        <v>65</v>
      </c>
    </row>
    <row r="66" spans="1:1" x14ac:dyDescent="0.25">
      <c r="A66" s="2" t="s">
        <v>66</v>
      </c>
    </row>
    <row r="67" spans="1:1" x14ac:dyDescent="0.25">
      <c r="A67" s="2" t="s">
        <v>67</v>
      </c>
    </row>
    <row r="69" spans="1:1" x14ac:dyDescent="0.25">
      <c r="A69" s="2" t="s">
        <v>68</v>
      </c>
    </row>
    <row r="70" spans="1:1" x14ac:dyDescent="0.25">
      <c r="A70" s="2" t="s">
        <v>413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6"/>
  <sheetViews>
    <sheetView workbookViewId="0">
      <selection activeCell="C18" sqref="C18:D18"/>
    </sheetView>
  </sheetViews>
  <sheetFormatPr defaultColWidth="9.140625" defaultRowHeight="15" x14ac:dyDescent="0.25"/>
  <cols>
    <col min="1" max="1" width="40.7109375" style="2" customWidth="1"/>
    <col min="2" max="2" width="34.140625" style="2" customWidth="1"/>
    <col min="3" max="4" width="10" style="2" customWidth="1"/>
    <col min="5" max="5" width="9.140625" style="2" customWidth="1"/>
    <col min="6" max="6" width="9.140625" style="2"/>
    <col min="7" max="7" width="13.28515625" style="2" customWidth="1"/>
    <col min="8" max="16384" width="9.140625" style="2"/>
  </cols>
  <sheetData>
    <row r="1" spans="1:9" ht="18.75" x14ac:dyDescent="0.3">
      <c r="A1" s="1" t="s">
        <v>70</v>
      </c>
    </row>
    <row r="3" spans="1:9" x14ac:dyDescent="0.25">
      <c r="C3" s="3" t="s">
        <v>12</v>
      </c>
      <c r="D3" s="3" t="s">
        <v>17</v>
      </c>
      <c r="H3" s="3" t="s">
        <v>12</v>
      </c>
      <c r="I3" s="3" t="s">
        <v>17</v>
      </c>
    </row>
    <row r="4" spans="1:9" x14ac:dyDescent="0.25">
      <c r="A4" s="3" t="s">
        <v>21</v>
      </c>
      <c r="B4" s="3" t="s">
        <v>71</v>
      </c>
      <c r="C4" s="4">
        <v>61256</v>
      </c>
      <c r="D4" s="4">
        <v>59655</v>
      </c>
      <c r="G4" s="13" t="s">
        <v>251</v>
      </c>
      <c r="H4" s="4">
        <f>C4</f>
        <v>61256</v>
      </c>
      <c r="I4" s="4">
        <f>D4</f>
        <v>59655</v>
      </c>
    </row>
    <row r="5" spans="1:9" x14ac:dyDescent="0.25">
      <c r="B5" s="3" t="s">
        <v>72</v>
      </c>
      <c r="C5" s="4">
        <v>12835</v>
      </c>
      <c r="D5" s="4">
        <v>11192</v>
      </c>
      <c r="G5" s="13" t="s">
        <v>250</v>
      </c>
      <c r="H5" s="4">
        <f>C5</f>
        <v>12835</v>
      </c>
      <c r="I5" s="4">
        <f>D5</f>
        <v>11192</v>
      </c>
    </row>
    <row r="6" spans="1:9" x14ac:dyDescent="0.25">
      <c r="B6" s="3" t="s">
        <v>73</v>
      </c>
      <c r="C6" s="4">
        <v>1970000</v>
      </c>
      <c r="D6" s="4">
        <v>1968000</v>
      </c>
      <c r="G6" s="13" t="s">
        <v>419</v>
      </c>
      <c r="H6" s="4">
        <f>C8</f>
        <v>2276000</v>
      </c>
      <c r="I6" s="4">
        <f>D8</f>
        <v>2278000</v>
      </c>
    </row>
    <row r="7" spans="1:9" x14ac:dyDescent="0.25">
      <c r="B7" s="3" t="s">
        <v>74</v>
      </c>
      <c r="C7" s="4">
        <v>306000</v>
      </c>
      <c r="D7" s="4">
        <v>310000</v>
      </c>
      <c r="G7" s="13" t="s">
        <v>420</v>
      </c>
      <c r="H7" s="4">
        <f>C9</f>
        <v>65478</v>
      </c>
      <c r="I7" s="4">
        <f>D9</f>
        <v>66647</v>
      </c>
    </row>
    <row r="8" spans="1:9" x14ac:dyDescent="0.25">
      <c r="B8" s="3" t="s">
        <v>75</v>
      </c>
      <c r="C8" s="4">
        <v>2276000</v>
      </c>
      <c r="D8" s="4">
        <v>2278000</v>
      </c>
      <c r="G8" s="13" t="s">
        <v>421</v>
      </c>
      <c r="H8" s="4">
        <f>C12</f>
        <v>232000</v>
      </c>
      <c r="I8" s="4">
        <f>D12</f>
        <v>250000</v>
      </c>
    </row>
    <row r="9" spans="1:9" x14ac:dyDescent="0.25">
      <c r="B9" s="3" t="s">
        <v>76</v>
      </c>
      <c r="C9" s="4">
        <v>65478</v>
      </c>
      <c r="D9" s="4">
        <v>66647</v>
      </c>
      <c r="G9" s="13" t="s">
        <v>422</v>
      </c>
      <c r="H9" s="4">
        <f>SUM(C10,C11,C13,C14)</f>
        <v>155392</v>
      </c>
      <c r="I9" s="4">
        <f>SUM(D10,D11,D13,D14)</f>
        <v>137453</v>
      </c>
    </row>
    <row r="10" spans="1:9" x14ac:dyDescent="0.25">
      <c r="B10" s="3" t="s">
        <v>77</v>
      </c>
      <c r="C10" s="4">
        <v>2366</v>
      </c>
      <c r="D10" s="4">
        <v>2549</v>
      </c>
      <c r="H10" s="9">
        <f>SUM(H4:H9)</f>
        <v>2802961</v>
      </c>
      <c r="I10" s="9">
        <f>SUM(I4:I9)</f>
        <v>2802947</v>
      </c>
    </row>
    <row r="11" spans="1:9" x14ac:dyDescent="0.25">
      <c r="B11" s="3" t="s">
        <v>78</v>
      </c>
      <c r="C11" s="4">
        <v>2770</v>
      </c>
      <c r="D11" s="4">
        <v>3010</v>
      </c>
    </row>
    <row r="12" spans="1:9" x14ac:dyDescent="0.25">
      <c r="B12" s="3" t="s">
        <v>79</v>
      </c>
      <c r="C12" s="4">
        <v>232000</v>
      </c>
      <c r="D12" s="4">
        <v>250000</v>
      </c>
    </row>
    <row r="13" spans="1:9" x14ac:dyDescent="0.25">
      <c r="B13" s="3" t="s">
        <v>80</v>
      </c>
      <c r="C13" s="4">
        <v>88200</v>
      </c>
      <c r="D13" s="4">
        <v>88200</v>
      </c>
    </row>
    <row r="14" spans="1:9" x14ac:dyDescent="0.25">
      <c r="B14" s="3" t="s">
        <v>81</v>
      </c>
      <c r="C14" s="4">
        <v>62056</v>
      </c>
      <c r="D14" s="4">
        <v>43694</v>
      </c>
    </row>
    <row r="16" spans="1:9" x14ac:dyDescent="0.25">
      <c r="B16" s="3" t="s">
        <v>83</v>
      </c>
      <c r="C16" s="4">
        <v>2802961</v>
      </c>
      <c r="D16" s="4">
        <v>2802947</v>
      </c>
    </row>
    <row r="17" spans="1:4" x14ac:dyDescent="0.25">
      <c r="B17" s="3" t="s">
        <v>82</v>
      </c>
      <c r="C17" s="4">
        <v>219302</v>
      </c>
      <c r="D17" s="4">
        <v>219328</v>
      </c>
    </row>
    <row r="18" spans="1:4" x14ac:dyDescent="0.25">
      <c r="B18" s="3"/>
      <c r="C18" s="9">
        <f>SUM(C16:C17)</f>
        <v>3022263</v>
      </c>
      <c r="D18" s="9">
        <f>SUM(D16:D17)</f>
        <v>3022275</v>
      </c>
    </row>
    <row r="19" spans="1:4" x14ac:dyDescent="0.25">
      <c r="B19" s="3"/>
      <c r="C19" s="4"/>
      <c r="D19" s="4"/>
    </row>
    <row r="20" spans="1:4" x14ac:dyDescent="0.25">
      <c r="A20" s="2" t="s">
        <v>84</v>
      </c>
    </row>
    <row r="22" spans="1:4" x14ac:dyDescent="0.25">
      <c r="A22" s="2" t="s">
        <v>85</v>
      </c>
    </row>
    <row r="24" spans="1:4" x14ac:dyDescent="0.25">
      <c r="A24" s="2" t="s">
        <v>86</v>
      </c>
    </row>
    <row r="25" spans="1:4" x14ac:dyDescent="0.25">
      <c r="A25" s="2" t="s">
        <v>87</v>
      </c>
    </row>
    <row r="26" spans="1:4" x14ac:dyDescent="0.25">
      <c r="A26" s="2" t="s">
        <v>88</v>
      </c>
    </row>
    <row r="28" spans="1:4" x14ac:dyDescent="0.25">
      <c r="A28" s="2" t="s">
        <v>86</v>
      </c>
    </row>
    <row r="29" spans="1:4" x14ac:dyDescent="0.25">
      <c r="A29" s="2" t="s">
        <v>89</v>
      </c>
    </row>
    <row r="30" spans="1:4" x14ac:dyDescent="0.25">
      <c r="A30" s="2" t="s">
        <v>90</v>
      </c>
    </row>
    <row r="32" spans="1:4" x14ac:dyDescent="0.25">
      <c r="A32" s="2" t="s">
        <v>86</v>
      </c>
    </row>
    <row r="33" spans="1:1" x14ac:dyDescent="0.25">
      <c r="A33" s="2" t="s">
        <v>91</v>
      </c>
    </row>
    <row r="34" spans="1:1" x14ac:dyDescent="0.25">
      <c r="A34" s="2" t="s">
        <v>92</v>
      </c>
    </row>
    <row r="36" spans="1:1" x14ac:dyDescent="0.25">
      <c r="A36" s="2" t="s">
        <v>86</v>
      </c>
    </row>
    <row r="37" spans="1:1" x14ac:dyDescent="0.25">
      <c r="A37" s="2" t="s">
        <v>93</v>
      </c>
    </row>
    <row r="38" spans="1:1" x14ac:dyDescent="0.25">
      <c r="A38" s="2" t="s">
        <v>94</v>
      </c>
    </row>
    <row r="40" spans="1:1" x14ac:dyDescent="0.25">
      <c r="A40" s="2" t="s">
        <v>86</v>
      </c>
    </row>
    <row r="41" spans="1:1" x14ac:dyDescent="0.25">
      <c r="A41" s="2" t="s">
        <v>93</v>
      </c>
    </row>
    <row r="42" spans="1:1" x14ac:dyDescent="0.25">
      <c r="A42" s="2" t="s">
        <v>95</v>
      </c>
    </row>
    <row r="44" spans="1:1" x14ac:dyDescent="0.25">
      <c r="A44" s="2" t="s">
        <v>86</v>
      </c>
    </row>
    <row r="45" spans="1:1" x14ac:dyDescent="0.25">
      <c r="A45" s="2" t="s">
        <v>96</v>
      </c>
    </row>
    <row r="46" spans="1:1" x14ac:dyDescent="0.25">
      <c r="A46" s="2" t="s">
        <v>97</v>
      </c>
    </row>
    <row r="49" spans="1:1" x14ac:dyDescent="0.25">
      <c r="A49" s="2" t="s">
        <v>48</v>
      </c>
    </row>
    <row r="50" spans="1:1" x14ac:dyDescent="0.25">
      <c r="A50" s="2" t="s">
        <v>98</v>
      </c>
    </row>
    <row r="52" spans="1:1" x14ac:dyDescent="0.25">
      <c r="A52" s="2" t="s">
        <v>50</v>
      </c>
    </row>
    <row r="53" spans="1:1" x14ac:dyDescent="0.25">
      <c r="A53" s="2" t="s">
        <v>51</v>
      </c>
    </row>
    <row r="55" spans="1:1" x14ac:dyDescent="0.25">
      <c r="A55" s="2" t="s">
        <v>52</v>
      </c>
    </row>
    <row r="56" spans="1:1" x14ac:dyDescent="0.25">
      <c r="A56" s="2" t="s">
        <v>99</v>
      </c>
    </row>
    <row r="57" spans="1:1" x14ac:dyDescent="0.25">
      <c r="A57" s="2" t="s">
        <v>100</v>
      </c>
    </row>
    <row r="58" spans="1:1" x14ac:dyDescent="0.25">
      <c r="A58" s="2" t="s">
        <v>101</v>
      </c>
    </row>
    <row r="60" spans="1:1" x14ac:dyDescent="0.25">
      <c r="A60" s="2" t="s">
        <v>102</v>
      </c>
    </row>
    <row r="61" spans="1:1" x14ac:dyDescent="0.25">
      <c r="A61" s="2" t="s">
        <v>103</v>
      </c>
    </row>
    <row r="62" spans="1:1" x14ac:dyDescent="0.25">
      <c r="A62" s="2" t="s">
        <v>104</v>
      </c>
    </row>
    <row r="67" spans="1:1" x14ac:dyDescent="0.25">
      <c r="A67" s="2" t="s">
        <v>59</v>
      </c>
    </row>
    <row r="68" spans="1:1" x14ac:dyDescent="0.25">
      <c r="A68" s="2" t="s">
        <v>105</v>
      </c>
    </row>
    <row r="70" spans="1:1" x14ac:dyDescent="0.25">
      <c r="A70" s="2" t="s">
        <v>61</v>
      </c>
    </row>
    <row r="71" spans="1:1" x14ac:dyDescent="0.25">
      <c r="A71" s="2" t="s">
        <v>106</v>
      </c>
    </row>
    <row r="73" spans="1:1" x14ac:dyDescent="0.25">
      <c r="A73" s="2" t="s">
        <v>63</v>
      </c>
    </row>
    <row r="74" spans="1:1" x14ac:dyDescent="0.25">
      <c r="A74" s="2" t="s">
        <v>107</v>
      </c>
    </row>
    <row r="80" spans="1:1" x14ac:dyDescent="0.25">
      <c r="A80" s="2" t="s">
        <v>65</v>
      </c>
    </row>
    <row r="82" spans="1:1" x14ac:dyDescent="0.25">
      <c r="A82" s="2" t="s">
        <v>66</v>
      </c>
    </row>
    <row r="83" spans="1:1" x14ac:dyDescent="0.25">
      <c r="A83" s="2" t="s">
        <v>67</v>
      </c>
    </row>
    <row r="85" spans="1:1" x14ac:dyDescent="0.25">
      <c r="A85" s="2" t="s">
        <v>68</v>
      </c>
    </row>
    <row r="86" spans="1:1" x14ac:dyDescent="0.25">
      <c r="A86" s="2" t="s">
        <v>108</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V14" sqref="V14"/>
    </sheetView>
  </sheetViews>
  <sheetFormatPr defaultRowHeight="15" x14ac:dyDescent="0.25"/>
  <cols>
    <col min="1" max="1" width="23.140625" customWidth="1"/>
    <col min="2" max="2" width="13.5703125" customWidth="1"/>
    <col min="3" max="3" width="15.7109375" customWidth="1"/>
    <col min="4" max="4" width="15.28515625" customWidth="1"/>
    <col min="5" max="5" width="14.42578125" customWidth="1"/>
    <col min="6" max="6" width="20.42578125" customWidth="1"/>
  </cols>
  <sheetData>
    <row r="1" spans="1:8" x14ac:dyDescent="0.25">
      <c r="A1" s="2"/>
      <c r="B1" s="16" t="s">
        <v>251</v>
      </c>
      <c r="C1" s="16" t="s">
        <v>250</v>
      </c>
      <c r="D1" s="16" t="s">
        <v>423</v>
      </c>
      <c r="E1" s="16" t="s">
        <v>443</v>
      </c>
      <c r="F1" s="17" t="s">
        <v>444</v>
      </c>
      <c r="G1" s="2"/>
      <c r="H1" s="2"/>
    </row>
    <row r="2" spans="1:8" x14ac:dyDescent="0.25">
      <c r="A2" s="2"/>
      <c r="B2" s="16" t="s">
        <v>105</v>
      </c>
      <c r="C2" s="16" t="s">
        <v>105</v>
      </c>
      <c r="D2" s="16" t="s">
        <v>105</v>
      </c>
      <c r="E2" s="16" t="s">
        <v>105</v>
      </c>
      <c r="F2" s="17" t="s">
        <v>445</v>
      </c>
      <c r="G2" s="2"/>
      <c r="H2" s="2" t="s">
        <v>446</v>
      </c>
    </row>
    <row r="3" spans="1:8" x14ac:dyDescent="0.25">
      <c r="A3" s="18"/>
      <c r="B3" s="19" t="s">
        <v>110</v>
      </c>
      <c r="C3" s="19" t="s">
        <v>110</v>
      </c>
      <c r="D3" s="19">
        <v>2019</v>
      </c>
      <c r="E3" s="19" t="s">
        <v>20</v>
      </c>
      <c r="F3" s="20" t="s">
        <v>447</v>
      </c>
      <c r="G3" s="3"/>
      <c r="H3" s="3" t="s">
        <v>20</v>
      </c>
    </row>
    <row r="4" spans="1:8" x14ac:dyDescent="0.25">
      <c r="A4" s="3" t="s">
        <v>428</v>
      </c>
      <c r="B4" s="14">
        <v>2598</v>
      </c>
      <c r="C4" s="14">
        <v>298</v>
      </c>
      <c r="D4" s="14">
        <f t="shared" ref="D4:D18" si="0">B4+C4</f>
        <v>2896</v>
      </c>
      <c r="E4" s="14">
        <v>154003</v>
      </c>
      <c r="F4" s="15">
        <f t="shared" ref="F4:F18" si="1">D4/E4</f>
        <v>1.8804828477367325E-2</v>
      </c>
      <c r="G4" s="2"/>
      <c r="H4" s="2">
        <v>6807</v>
      </c>
    </row>
    <row r="5" spans="1:8" x14ac:dyDescent="0.25">
      <c r="A5" s="3" t="s">
        <v>429</v>
      </c>
      <c r="B5" s="14">
        <v>1041</v>
      </c>
      <c r="C5" s="14">
        <v>2626</v>
      </c>
      <c r="D5" s="14">
        <f t="shared" si="0"/>
        <v>3667</v>
      </c>
      <c r="E5" s="14">
        <v>408501</v>
      </c>
      <c r="F5" s="15">
        <f t="shared" si="1"/>
        <v>8.9767222112063366E-3</v>
      </c>
      <c r="G5" s="2"/>
      <c r="H5" s="2">
        <v>10106</v>
      </c>
    </row>
    <row r="6" spans="1:8" x14ac:dyDescent="0.25">
      <c r="A6" s="3" t="s">
        <v>430</v>
      </c>
      <c r="B6" s="14">
        <v>2485</v>
      </c>
      <c r="C6" s="14">
        <v>382</v>
      </c>
      <c r="D6" s="14">
        <f t="shared" si="0"/>
        <v>2867</v>
      </c>
      <c r="E6" s="14">
        <v>76723</v>
      </c>
      <c r="F6" s="15">
        <f t="shared" si="1"/>
        <v>3.7368194674347981E-2</v>
      </c>
      <c r="G6" s="2"/>
      <c r="H6" s="2">
        <v>10271</v>
      </c>
    </row>
    <row r="7" spans="1:8" x14ac:dyDescent="0.25">
      <c r="A7" s="3" t="s">
        <v>431</v>
      </c>
      <c r="B7" s="14">
        <v>3283</v>
      </c>
      <c r="C7" s="14">
        <v>750</v>
      </c>
      <c r="D7" s="14">
        <f t="shared" si="0"/>
        <v>4033</v>
      </c>
      <c r="E7" s="14">
        <v>122107</v>
      </c>
      <c r="F7" s="15">
        <f t="shared" si="1"/>
        <v>3.3028409509692318E-2</v>
      </c>
      <c r="G7" s="2"/>
      <c r="H7" s="2">
        <v>15804</v>
      </c>
    </row>
    <row r="8" spans="1:8" x14ac:dyDescent="0.25">
      <c r="A8" s="3" t="s">
        <v>432</v>
      </c>
      <c r="B8" s="14">
        <v>2332</v>
      </c>
      <c r="C8" s="14">
        <v>1005</v>
      </c>
      <c r="D8" s="14">
        <f t="shared" si="0"/>
        <v>3337</v>
      </c>
      <c r="E8" s="14">
        <v>192088</v>
      </c>
      <c r="F8" s="15">
        <f t="shared" si="1"/>
        <v>1.7372246053891965E-2</v>
      </c>
      <c r="G8" s="2"/>
      <c r="H8" s="2">
        <v>10907</v>
      </c>
    </row>
    <row r="9" spans="1:8" x14ac:dyDescent="0.25">
      <c r="A9" s="3" t="s">
        <v>433</v>
      </c>
      <c r="B9" s="14">
        <v>1040</v>
      </c>
      <c r="C9" s="14">
        <v>612</v>
      </c>
      <c r="D9" s="14">
        <f t="shared" si="0"/>
        <v>1652</v>
      </c>
      <c r="E9" s="14">
        <v>173074</v>
      </c>
      <c r="F9" s="15">
        <f t="shared" si="1"/>
        <v>9.5450500941793685E-3</v>
      </c>
      <c r="G9" s="2"/>
      <c r="H9" s="2">
        <v>6892</v>
      </c>
    </row>
    <row r="10" spans="1:8" x14ac:dyDescent="0.25">
      <c r="A10" s="3" t="s">
        <v>434</v>
      </c>
      <c r="B10" s="14">
        <v>592</v>
      </c>
      <c r="C10" s="14">
        <v>1262</v>
      </c>
      <c r="D10" s="14">
        <f t="shared" si="0"/>
        <v>1854</v>
      </c>
      <c r="E10" s="14">
        <v>687132</v>
      </c>
      <c r="F10" s="15">
        <f t="shared" si="1"/>
        <v>2.6981715303609787E-3</v>
      </c>
      <c r="G10" s="2"/>
      <c r="H10" s="2">
        <v>7121</v>
      </c>
    </row>
    <row r="11" spans="1:8" x14ac:dyDescent="0.25">
      <c r="A11" s="3" t="s">
        <v>435</v>
      </c>
      <c r="B11" s="14">
        <v>2166</v>
      </c>
      <c r="C11" s="14">
        <v>330</v>
      </c>
      <c r="D11" s="14">
        <f t="shared" si="0"/>
        <v>2496</v>
      </c>
      <c r="E11" s="14">
        <v>94798</v>
      </c>
      <c r="F11" s="15">
        <f t="shared" si="1"/>
        <v>2.6329669402308065E-2</v>
      </c>
      <c r="G11" s="2"/>
      <c r="H11" s="2">
        <v>10897</v>
      </c>
    </row>
    <row r="12" spans="1:8" x14ac:dyDescent="0.25">
      <c r="A12" s="3" t="s">
        <v>436</v>
      </c>
      <c r="B12" s="14">
        <v>1766</v>
      </c>
      <c r="C12" s="14">
        <v>576</v>
      </c>
      <c r="D12" s="14">
        <f t="shared" si="0"/>
        <v>2342</v>
      </c>
      <c r="E12" s="14">
        <v>281247</v>
      </c>
      <c r="F12" s="15">
        <f t="shared" si="1"/>
        <v>8.3271999345770793E-3</v>
      </c>
      <c r="G12" s="2"/>
      <c r="H12" s="2">
        <v>20390</v>
      </c>
    </row>
    <row r="13" spans="1:8" x14ac:dyDescent="0.25">
      <c r="A13" s="3" t="s">
        <v>437</v>
      </c>
      <c r="B13" s="14">
        <v>5582</v>
      </c>
      <c r="C13" s="14">
        <v>815</v>
      </c>
      <c r="D13" s="14">
        <f t="shared" si="0"/>
        <v>6397</v>
      </c>
      <c r="E13" s="14">
        <v>204018</v>
      </c>
      <c r="F13" s="15">
        <f t="shared" si="1"/>
        <v>3.1355076512856711E-2</v>
      </c>
      <c r="G13" s="2"/>
      <c r="H13" s="2">
        <v>58923</v>
      </c>
    </row>
    <row r="14" spans="1:8" x14ac:dyDescent="0.25">
      <c r="A14" s="3" t="s">
        <v>438</v>
      </c>
      <c r="B14" s="14">
        <v>6647</v>
      </c>
      <c r="C14" s="14">
        <v>270</v>
      </c>
      <c r="D14" s="14">
        <f t="shared" si="0"/>
        <v>6917</v>
      </c>
      <c r="E14" s="14">
        <v>58385</v>
      </c>
      <c r="F14" s="15">
        <f t="shared" si="1"/>
        <v>0.11847221032799521</v>
      </c>
      <c r="G14" s="2"/>
      <c r="H14" s="2">
        <v>52224</v>
      </c>
    </row>
    <row r="15" spans="1:8" x14ac:dyDescent="0.25">
      <c r="A15" s="3" t="s">
        <v>439</v>
      </c>
      <c r="B15" s="14">
        <v>8266</v>
      </c>
      <c r="C15" s="14">
        <v>188</v>
      </c>
      <c r="D15" s="14">
        <f t="shared" si="0"/>
        <v>8454</v>
      </c>
      <c r="E15" s="14">
        <v>57033</v>
      </c>
      <c r="F15" s="15">
        <f t="shared" si="1"/>
        <v>0.1482299721214034</v>
      </c>
      <c r="G15" s="2"/>
      <c r="H15" s="2">
        <v>11123</v>
      </c>
    </row>
    <row r="16" spans="1:8" x14ac:dyDescent="0.25">
      <c r="A16" s="3" t="s">
        <v>440</v>
      </c>
      <c r="B16" s="14">
        <v>11035</v>
      </c>
      <c r="C16" s="14">
        <v>652</v>
      </c>
      <c r="D16" s="14">
        <f t="shared" si="0"/>
        <v>11687</v>
      </c>
      <c r="E16" s="14">
        <v>83552</v>
      </c>
      <c r="F16" s="15">
        <f t="shared" si="1"/>
        <v>0.13987696284948295</v>
      </c>
      <c r="G16" s="2"/>
      <c r="H16" s="2">
        <v>15457</v>
      </c>
    </row>
    <row r="17" spans="1:8" x14ac:dyDescent="0.25">
      <c r="A17" s="3" t="s">
        <v>441</v>
      </c>
      <c r="B17" s="14">
        <v>9088</v>
      </c>
      <c r="C17" s="14">
        <v>507</v>
      </c>
      <c r="D17" s="14">
        <f t="shared" si="0"/>
        <v>9595</v>
      </c>
      <c r="E17" s="14">
        <v>61317</v>
      </c>
      <c r="F17" s="15">
        <f t="shared" si="1"/>
        <v>0.15648188919875403</v>
      </c>
      <c r="G17" s="2"/>
      <c r="H17" s="2">
        <v>23323</v>
      </c>
    </row>
    <row r="18" spans="1:8" x14ac:dyDescent="0.25">
      <c r="A18" s="3" t="s">
        <v>442</v>
      </c>
      <c r="B18" s="14">
        <v>748</v>
      </c>
      <c r="C18" s="14">
        <v>241</v>
      </c>
      <c r="D18" s="14">
        <f t="shared" si="0"/>
        <v>989</v>
      </c>
      <c r="E18" s="14">
        <v>149033</v>
      </c>
      <c r="F18" s="15">
        <f t="shared" si="1"/>
        <v>6.6361141492152741E-3</v>
      </c>
      <c r="G18" s="2"/>
      <c r="H18" s="2">
        <v>26946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workbookViewId="0">
      <selection activeCell="J4" sqref="J4:T5"/>
    </sheetView>
  </sheetViews>
  <sheetFormatPr defaultColWidth="9.140625" defaultRowHeight="15" x14ac:dyDescent="0.25"/>
  <cols>
    <col min="1" max="1" width="40.7109375" style="2" customWidth="1"/>
    <col min="2" max="2" width="15.85546875" style="2" customWidth="1"/>
    <col min="3" max="4" width="8.140625" style="2" customWidth="1"/>
    <col min="5" max="5" width="7.7109375" style="2" customWidth="1"/>
    <col min="6" max="7" width="8.28515625" style="2" customWidth="1"/>
    <col min="8" max="9" width="8.140625" style="2" customWidth="1"/>
    <col min="10" max="10" width="8.28515625" style="2" customWidth="1"/>
    <col min="11" max="12" width="8.140625" style="2" customWidth="1"/>
    <col min="13" max="13" width="8.28515625" style="2" customWidth="1"/>
    <col min="14" max="14" width="8.42578125" style="2" customWidth="1"/>
    <col min="15" max="15" width="8.140625" style="2" customWidth="1"/>
    <col min="16" max="16" width="8.42578125" style="2" customWidth="1"/>
    <col min="17" max="17" width="8" style="2" customWidth="1"/>
    <col min="18" max="18" width="8.85546875" style="2" customWidth="1"/>
    <col min="19" max="19" width="8.42578125" style="2" customWidth="1"/>
    <col min="20" max="20" width="9.140625" style="2" customWidth="1"/>
    <col min="21" max="16384" width="9.140625" style="2"/>
  </cols>
  <sheetData>
    <row r="1" spans="1:20" ht="18.75" x14ac:dyDescent="0.3">
      <c r="A1" s="1" t="s">
        <v>109</v>
      </c>
    </row>
    <row r="3" spans="1:20" x14ac:dyDescent="0.25">
      <c r="C3" s="3" t="s">
        <v>1</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110</v>
      </c>
    </row>
    <row r="4" spans="1:20" x14ac:dyDescent="0.25">
      <c r="A4" s="3" t="s">
        <v>21</v>
      </c>
      <c r="B4" s="3" t="s">
        <v>111</v>
      </c>
      <c r="C4" s="4">
        <v>61948</v>
      </c>
      <c r="D4" s="4">
        <v>60731</v>
      </c>
      <c r="E4" s="4">
        <v>60565</v>
      </c>
      <c r="F4" s="4">
        <v>63248</v>
      </c>
      <c r="G4" s="4">
        <v>61942</v>
      </c>
      <c r="H4" s="4">
        <v>61190</v>
      </c>
      <c r="I4" s="4">
        <v>60854</v>
      </c>
      <c r="J4" s="4">
        <v>61618</v>
      </c>
      <c r="K4" s="4">
        <v>61339</v>
      </c>
      <c r="L4" s="4">
        <v>60676</v>
      </c>
      <c r="M4" s="4">
        <v>60283</v>
      </c>
      <c r="N4" s="4">
        <v>60376</v>
      </c>
      <c r="O4" s="4">
        <v>59854</v>
      </c>
      <c r="P4" s="4">
        <v>59655</v>
      </c>
      <c r="Q4" s="4">
        <v>59346</v>
      </c>
      <c r="R4" s="4">
        <v>58979</v>
      </c>
      <c r="S4" s="4">
        <v>58764</v>
      </c>
      <c r="T4" s="4">
        <v>58670</v>
      </c>
    </row>
    <row r="5" spans="1:20" x14ac:dyDescent="0.25">
      <c r="A5" s="3"/>
      <c r="B5" s="3" t="s">
        <v>204</v>
      </c>
      <c r="C5" s="4">
        <v>6369</v>
      </c>
      <c r="D5" s="4">
        <v>13383</v>
      </c>
      <c r="E5" s="4">
        <v>14520</v>
      </c>
      <c r="F5" s="4">
        <v>15275</v>
      </c>
      <c r="G5" s="4">
        <v>15387</v>
      </c>
      <c r="H5" s="4">
        <v>14347</v>
      </c>
      <c r="I5" s="4">
        <v>12130</v>
      </c>
      <c r="J5" s="4">
        <v>12057</v>
      </c>
      <c r="K5" s="4">
        <v>12868</v>
      </c>
      <c r="L5" s="4">
        <v>11908</v>
      </c>
      <c r="M5" s="4">
        <v>10584</v>
      </c>
      <c r="N5" s="4">
        <v>11288</v>
      </c>
      <c r="O5" s="4">
        <v>10331</v>
      </c>
      <c r="P5" s="4">
        <v>11192</v>
      </c>
      <c r="Q5" s="4">
        <v>11870</v>
      </c>
      <c r="R5" s="4">
        <v>10323</v>
      </c>
      <c r="S5" s="4">
        <v>10518</v>
      </c>
      <c r="T5" s="4">
        <v>10511</v>
      </c>
    </row>
    <row r="6" spans="1:20" x14ac:dyDescent="0.25">
      <c r="A6" s="3"/>
      <c r="B6" s="3" t="s">
        <v>921</v>
      </c>
      <c r="C6" s="9">
        <f>SUM(C4:C5)</f>
        <v>68317</v>
      </c>
      <c r="D6" s="9">
        <f t="shared" ref="D6:T6" si="0">SUM(D4:D5)</f>
        <v>74114</v>
      </c>
      <c r="E6" s="9">
        <f t="shared" si="0"/>
        <v>75085</v>
      </c>
      <c r="F6" s="9">
        <f t="shared" si="0"/>
        <v>78523</v>
      </c>
      <c r="G6" s="9">
        <f t="shared" si="0"/>
        <v>77329</v>
      </c>
      <c r="H6" s="9">
        <f t="shared" si="0"/>
        <v>75537</v>
      </c>
      <c r="I6" s="9">
        <f t="shared" si="0"/>
        <v>72984</v>
      </c>
      <c r="J6" s="9">
        <f t="shared" si="0"/>
        <v>73675</v>
      </c>
      <c r="K6" s="9">
        <f t="shared" si="0"/>
        <v>74207</v>
      </c>
      <c r="L6" s="9">
        <f t="shared" si="0"/>
        <v>72584</v>
      </c>
      <c r="M6" s="9">
        <f t="shared" si="0"/>
        <v>70867</v>
      </c>
      <c r="N6" s="9">
        <f t="shared" si="0"/>
        <v>71664</v>
      </c>
      <c r="O6" s="9">
        <f t="shared" si="0"/>
        <v>70185</v>
      </c>
      <c r="P6" s="9">
        <f t="shared" si="0"/>
        <v>70847</v>
      </c>
      <c r="Q6" s="9">
        <f t="shared" si="0"/>
        <v>71216</v>
      </c>
      <c r="R6" s="9">
        <f t="shared" si="0"/>
        <v>69302</v>
      </c>
      <c r="S6" s="9">
        <f t="shared" si="0"/>
        <v>69282</v>
      </c>
      <c r="T6" s="9">
        <f t="shared" si="0"/>
        <v>69181</v>
      </c>
    </row>
    <row r="7" spans="1:20" x14ac:dyDescent="0.25">
      <c r="A7" s="3"/>
      <c r="B7" s="3"/>
      <c r="C7" s="4"/>
      <c r="D7" s="4"/>
      <c r="E7" s="4"/>
      <c r="F7" s="4"/>
      <c r="G7" s="4"/>
      <c r="H7" s="4"/>
      <c r="I7" s="4"/>
      <c r="J7" s="4"/>
      <c r="K7" s="4"/>
      <c r="L7" s="4"/>
      <c r="M7" s="4"/>
      <c r="N7" s="4"/>
      <c r="O7" s="4"/>
      <c r="P7" s="4"/>
      <c r="Q7" s="4"/>
      <c r="R7" s="4"/>
      <c r="S7" s="4"/>
      <c r="T7" s="4"/>
    </row>
    <row r="8" spans="1:20" x14ac:dyDescent="0.25">
      <c r="A8" s="3"/>
      <c r="B8" s="3"/>
      <c r="C8" s="4"/>
      <c r="D8" s="4"/>
      <c r="E8" s="4"/>
      <c r="F8" s="4"/>
      <c r="G8" s="4"/>
      <c r="H8" s="4"/>
      <c r="I8" s="4"/>
      <c r="J8" s="4"/>
      <c r="K8" s="4"/>
      <c r="L8" s="4"/>
      <c r="M8" s="4"/>
      <c r="N8" s="4"/>
      <c r="O8" s="4"/>
      <c r="P8" s="4"/>
      <c r="Q8" s="4"/>
      <c r="R8" s="4"/>
      <c r="S8" s="4"/>
      <c r="T8" s="4"/>
    </row>
    <row r="9" spans="1:20" x14ac:dyDescent="0.25">
      <c r="A9" s="3"/>
      <c r="B9" s="3"/>
      <c r="C9" s="4"/>
      <c r="D9" s="4"/>
      <c r="E9" s="4"/>
      <c r="F9" s="4"/>
      <c r="G9" s="4"/>
      <c r="H9" s="4"/>
      <c r="I9" s="4"/>
      <c r="J9" s="4"/>
      <c r="K9" s="4"/>
      <c r="L9" s="4"/>
      <c r="M9" s="4"/>
      <c r="N9" s="4"/>
      <c r="O9" s="4"/>
      <c r="P9" s="4"/>
      <c r="Q9" s="4"/>
      <c r="R9" s="4"/>
      <c r="S9" s="4"/>
      <c r="T9" s="4"/>
    </row>
    <row r="10" spans="1:20" x14ac:dyDescent="0.25">
      <c r="A10" s="3"/>
      <c r="B10" s="3"/>
      <c r="C10" s="4"/>
      <c r="D10" s="4"/>
      <c r="E10" s="4"/>
      <c r="F10" s="4"/>
      <c r="G10" s="4"/>
      <c r="H10" s="4"/>
      <c r="I10" s="4"/>
      <c r="J10" s="4"/>
      <c r="K10" s="4"/>
      <c r="L10" s="4"/>
      <c r="M10" s="4"/>
      <c r="N10" s="4"/>
      <c r="O10" s="4"/>
      <c r="P10" s="4"/>
      <c r="Q10" s="4"/>
      <c r="R10" s="4"/>
      <c r="S10" s="4"/>
      <c r="T10" s="4"/>
    </row>
    <row r="11" spans="1:20" x14ac:dyDescent="0.25">
      <c r="A11" s="3"/>
      <c r="B11" s="3"/>
      <c r="C11" s="4"/>
      <c r="D11" s="4"/>
      <c r="E11" s="4"/>
      <c r="F11" s="4"/>
      <c r="G11" s="4"/>
      <c r="H11" s="4"/>
      <c r="I11" s="4"/>
      <c r="J11" s="4"/>
      <c r="K11" s="4"/>
      <c r="L11" s="4"/>
      <c r="M11" s="4"/>
      <c r="N11" s="4"/>
      <c r="O11" s="4"/>
      <c r="P11" s="4"/>
      <c r="Q11" s="4"/>
      <c r="R11" s="4"/>
      <c r="S11" s="4"/>
      <c r="T11" s="4"/>
    </row>
    <row r="12" spans="1:20" x14ac:dyDescent="0.25">
      <c r="A12" s="3"/>
      <c r="B12" s="3"/>
      <c r="C12" s="4"/>
      <c r="D12" s="4"/>
      <c r="E12" s="4"/>
      <c r="F12" s="4"/>
      <c r="G12" s="4"/>
      <c r="H12" s="4"/>
      <c r="I12" s="4"/>
      <c r="J12" s="4"/>
      <c r="K12" s="4"/>
      <c r="L12" s="4"/>
      <c r="M12" s="4"/>
      <c r="N12" s="4"/>
      <c r="O12" s="4"/>
      <c r="P12" s="4"/>
      <c r="Q12" s="4"/>
      <c r="R12" s="4"/>
      <c r="S12" s="4"/>
      <c r="T12" s="4"/>
    </row>
    <row r="13" spans="1:20" x14ac:dyDescent="0.25">
      <c r="A13" s="3"/>
      <c r="B13" s="3"/>
      <c r="C13" s="4"/>
      <c r="D13" s="4"/>
      <c r="E13" s="4"/>
      <c r="F13" s="4"/>
      <c r="G13" s="4"/>
      <c r="H13" s="4"/>
      <c r="I13" s="4"/>
      <c r="J13" s="4"/>
      <c r="K13" s="4"/>
      <c r="L13" s="4"/>
      <c r="M13" s="4"/>
      <c r="N13" s="4"/>
      <c r="O13" s="4"/>
      <c r="P13" s="4"/>
      <c r="Q13" s="4"/>
      <c r="R13" s="4"/>
      <c r="S13" s="4"/>
      <c r="T13" s="4"/>
    </row>
    <row r="14" spans="1:20" x14ac:dyDescent="0.25">
      <c r="A14" s="3"/>
      <c r="B14" s="3"/>
      <c r="C14" s="4"/>
      <c r="D14" s="4"/>
      <c r="E14" s="4"/>
      <c r="F14" s="4"/>
      <c r="G14" s="4"/>
      <c r="H14" s="4"/>
      <c r="I14" s="4"/>
      <c r="J14" s="4"/>
      <c r="K14" s="4"/>
      <c r="L14" s="4"/>
      <c r="M14" s="4"/>
      <c r="N14" s="4"/>
      <c r="O14" s="4"/>
      <c r="P14" s="4"/>
      <c r="Q14" s="4"/>
      <c r="R14" s="4"/>
      <c r="S14" s="4"/>
      <c r="T14" s="4"/>
    </row>
    <row r="15" spans="1:20" x14ac:dyDescent="0.25">
      <c r="A15" s="3"/>
      <c r="B15" s="3"/>
      <c r="C15" s="4"/>
      <c r="D15" s="4"/>
      <c r="E15" s="4"/>
      <c r="F15" s="4"/>
      <c r="G15" s="4"/>
      <c r="H15" s="4"/>
      <c r="I15" s="4"/>
      <c r="J15" s="4"/>
      <c r="K15" s="4"/>
      <c r="L15" s="4"/>
      <c r="M15" s="4"/>
      <c r="N15" s="4"/>
      <c r="O15" s="4"/>
      <c r="P15" s="4"/>
      <c r="Q15" s="4"/>
      <c r="R15" s="4"/>
      <c r="S15" s="4"/>
      <c r="T15" s="4"/>
    </row>
    <row r="17" spans="1:20" ht="60" x14ac:dyDescent="0.25">
      <c r="A17" s="6" t="s">
        <v>112</v>
      </c>
    </row>
    <row r="18" spans="1:20" x14ac:dyDescent="0.25">
      <c r="A18" s="6" t="s">
        <v>113</v>
      </c>
    </row>
    <row r="21" spans="1:20" x14ac:dyDescent="0.25">
      <c r="A21" s="2" t="s">
        <v>50</v>
      </c>
    </row>
    <row r="22" spans="1:20" x14ac:dyDescent="0.25">
      <c r="A22" s="2" t="s">
        <v>114</v>
      </c>
    </row>
    <row r="23" spans="1:20" ht="18.75" x14ac:dyDescent="0.3">
      <c r="B23" s="1" t="s">
        <v>246</v>
      </c>
    </row>
    <row r="24" spans="1:20" x14ac:dyDescent="0.25">
      <c r="A24" s="2" t="s">
        <v>52</v>
      </c>
      <c r="B24" s="2" t="s">
        <v>922</v>
      </c>
    </row>
    <row r="25" spans="1:20" x14ac:dyDescent="0.25">
      <c r="A25" s="2" t="s">
        <v>115</v>
      </c>
      <c r="C25" s="64" t="s">
        <v>1</v>
      </c>
      <c r="D25" s="3" t="s">
        <v>5</v>
      </c>
      <c r="E25" s="3" t="s">
        <v>6</v>
      </c>
      <c r="F25" s="3" t="s">
        <v>7</v>
      </c>
      <c r="G25" s="3" t="s">
        <v>8</v>
      </c>
      <c r="H25" s="3" t="s">
        <v>9</v>
      </c>
      <c r="I25" s="3" t="s">
        <v>10</v>
      </c>
      <c r="J25" s="3" t="s">
        <v>11</v>
      </c>
      <c r="K25" s="3" t="s">
        <v>12</v>
      </c>
      <c r="L25" s="3" t="s">
        <v>13</v>
      </c>
      <c r="M25" s="3" t="s">
        <v>14</v>
      </c>
      <c r="N25" s="3" t="s">
        <v>15</v>
      </c>
      <c r="O25" s="3" t="s">
        <v>16</v>
      </c>
      <c r="P25" s="3" t="s">
        <v>17</v>
      </c>
      <c r="Q25" s="3" t="s">
        <v>18</v>
      </c>
      <c r="R25" s="3" t="s">
        <v>19</v>
      </c>
      <c r="S25" s="3" t="s">
        <v>20</v>
      </c>
      <c r="T25" s="3" t="s">
        <v>110</v>
      </c>
    </row>
    <row r="26" spans="1:20" x14ac:dyDescent="0.25">
      <c r="A26" s="2" t="s">
        <v>116</v>
      </c>
    </row>
    <row r="27" spans="1:20" x14ac:dyDescent="0.25">
      <c r="A27" s="2" t="s">
        <v>117</v>
      </c>
      <c r="B27" s="3" t="s">
        <v>923</v>
      </c>
      <c r="C27" s="4">
        <v>2746929</v>
      </c>
      <c r="D27" s="4">
        <v>2668586</v>
      </c>
      <c r="E27" s="4">
        <v>2660643</v>
      </c>
      <c r="F27" s="4">
        <v>2703333</v>
      </c>
      <c r="G27" s="4">
        <v>2660677</v>
      </c>
      <c r="H27" s="4">
        <v>2647971</v>
      </c>
      <c r="I27" s="4">
        <v>2631482</v>
      </c>
      <c r="J27" s="4">
        <v>2643350</v>
      </c>
      <c r="K27" s="4">
        <v>2633457</v>
      </c>
      <c r="L27" s="4">
        <v>2618885</v>
      </c>
      <c r="M27" s="4">
        <v>2608274</v>
      </c>
      <c r="N27" s="4">
        <v>2604531</v>
      </c>
      <c r="O27" s="4">
        <v>2596527</v>
      </c>
      <c r="P27" s="4">
        <v>2590053</v>
      </c>
      <c r="Q27" s="4">
        <v>2579602</v>
      </c>
      <c r="R27" s="4">
        <v>2568351</v>
      </c>
      <c r="S27" s="4">
        <v>2554353</v>
      </c>
      <c r="T27" s="4">
        <v>2551499</v>
      </c>
    </row>
    <row r="28" spans="1:20" x14ac:dyDescent="0.25">
      <c r="A28" s="2" t="s">
        <v>118</v>
      </c>
      <c r="B28" s="3" t="s">
        <v>250</v>
      </c>
      <c r="C28" s="4">
        <v>447149</v>
      </c>
      <c r="D28" s="4">
        <v>494414</v>
      </c>
      <c r="E28" s="4">
        <v>523378</v>
      </c>
      <c r="F28" s="4">
        <v>513505</v>
      </c>
      <c r="G28" s="4">
        <v>504091</v>
      </c>
      <c r="H28" s="4">
        <v>489328</v>
      </c>
      <c r="I28" s="4">
        <v>457748</v>
      </c>
      <c r="J28" s="4">
        <v>436301</v>
      </c>
      <c r="K28" s="4">
        <v>451908</v>
      </c>
      <c r="L28" s="4">
        <v>446901</v>
      </c>
      <c r="M28" s="4">
        <v>440574</v>
      </c>
      <c r="N28" s="4">
        <v>442896</v>
      </c>
      <c r="O28" s="4">
        <v>435676</v>
      </c>
      <c r="P28" s="4">
        <v>449843</v>
      </c>
      <c r="Q28" s="4">
        <v>451943</v>
      </c>
      <c r="R28" s="4">
        <v>453168</v>
      </c>
      <c r="S28" s="4">
        <v>455144</v>
      </c>
      <c r="T28" s="4">
        <v>461284</v>
      </c>
    </row>
    <row r="29" spans="1:20" x14ac:dyDescent="0.25">
      <c r="B29" s="13" t="s">
        <v>246</v>
      </c>
      <c r="C29" s="65">
        <f>SUM(C27:C28)</f>
        <v>3194078</v>
      </c>
      <c r="D29" s="65">
        <f t="shared" ref="D29:T29" si="1">SUM(D27:D28)</f>
        <v>3163000</v>
      </c>
      <c r="E29" s="65">
        <f t="shared" si="1"/>
        <v>3184021</v>
      </c>
      <c r="F29" s="65">
        <f t="shared" si="1"/>
        <v>3216838</v>
      </c>
      <c r="G29" s="65">
        <f t="shared" si="1"/>
        <v>3164768</v>
      </c>
      <c r="H29" s="65">
        <f t="shared" si="1"/>
        <v>3137299</v>
      </c>
      <c r="I29" s="65">
        <f t="shared" si="1"/>
        <v>3089230</v>
      </c>
      <c r="J29" s="65">
        <f t="shared" si="1"/>
        <v>3079651</v>
      </c>
      <c r="K29" s="65">
        <f t="shared" si="1"/>
        <v>3085365</v>
      </c>
      <c r="L29" s="65">
        <f t="shared" si="1"/>
        <v>3065786</v>
      </c>
      <c r="M29" s="65">
        <f t="shared" si="1"/>
        <v>3048848</v>
      </c>
      <c r="N29" s="65">
        <f t="shared" si="1"/>
        <v>3047427</v>
      </c>
      <c r="O29" s="65">
        <f t="shared" si="1"/>
        <v>3032203</v>
      </c>
      <c r="P29" s="65">
        <f t="shared" si="1"/>
        <v>3039896</v>
      </c>
      <c r="Q29" s="65">
        <f t="shared" si="1"/>
        <v>3031545</v>
      </c>
      <c r="R29" s="65">
        <f t="shared" si="1"/>
        <v>3021519</v>
      </c>
      <c r="S29" s="65">
        <f t="shared" si="1"/>
        <v>3009497</v>
      </c>
      <c r="T29" s="65">
        <f t="shared" si="1"/>
        <v>3012783</v>
      </c>
    </row>
    <row r="31" spans="1:20" x14ac:dyDescent="0.25">
      <c r="A31" s="2" t="s">
        <v>59</v>
      </c>
    </row>
    <row r="32" spans="1:20" x14ac:dyDescent="0.25">
      <c r="A32" s="2" t="s">
        <v>105</v>
      </c>
      <c r="B32" s="13" t="s">
        <v>924</v>
      </c>
    </row>
    <row r="33" spans="1:20" x14ac:dyDescent="0.25">
      <c r="B33" s="2" t="s">
        <v>923</v>
      </c>
      <c r="C33" s="2">
        <f t="shared" ref="C33:T33" si="2">C4/C27</f>
        <v>2.2551729586021335E-2</v>
      </c>
      <c r="D33" s="2">
        <f t="shared" si="2"/>
        <v>2.275774511295495E-2</v>
      </c>
      <c r="E33" s="2">
        <f t="shared" si="2"/>
        <v>2.2763294436720746E-2</v>
      </c>
      <c r="F33" s="2">
        <f t="shared" si="2"/>
        <v>2.3396303748002927E-2</v>
      </c>
      <c r="G33" s="2">
        <f t="shared" si="2"/>
        <v>2.3280541005165228E-2</v>
      </c>
      <c r="H33" s="2">
        <f t="shared" si="2"/>
        <v>2.3108259116130802E-2</v>
      </c>
      <c r="I33" s="2">
        <f t="shared" si="2"/>
        <v>2.3125371938702222E-2</v>
      </c>
      <c r="J33" s="2">
        <f t="shared" si="2"/>
        <v>2.3310571812283656E-2</v>
      </c>
      <c r="K33" s="2">
        <f t="shared" si="2"/>
        <v>2.3292197290481674E-2</v>
      </c>
      <c r="L33" s="2">
        <f t="shared" si="2"/>
        <v>2.3168638561830702E-2</v>
      </c>
      <c r="M33" s="2">
        <f t="shared" si="2"/>
        <v>2.3112219038337229E-2</v>
      </c>
      <c r="N33" s="2">
        <f t="shared" si="2"/>
        <v>2.3181140865668328E-2</v>
      </c>
      <c r="O33" s="2">
        <f t="shared" si="2"/>
        <v>2.3051560796402273E-2</v>
      </c>
      <c r="P33" s="2">
        <f t="shared" si="2"/>
        <v>2.3032347214516458E-2</v>
      </c>
      <c r="Q33" s="2">
        <f t="shared" si="2"/>
        <v>2.3005874549639829E-2</v>
      </c>
      <c r="R33" s="2">
        <f t="shared" si="2"/>
        <v>2.2963761573087167E-2</v>
      </c>
      <c r="S33" s="2">
        <f t="shared" si="2"/>
        <v>2.3005434252822535E-2</v>
      </c>
      <c r="T33" s="2">
        <f t="shared" si="2"/>
        <v>2.2994326080472693E-2</v>
      </c>
    </row>
    <row r="34" spans="1:20" x14ac:dyDescent="0.25">
      <c r="B34" s="2" t="s">
        <v>250</v>
      </c>
      <c r="C34" s="2">
        <f t="shared" ref="C34:T34" si="3">C5/C28</f>
        <v>1.4243574289554488E-2</v>
      </c>
      <c r="D34" s="2">
        <f t="shared" si="3"/>
        <v>2.7068408257047736E-2</v>
      </c>
      <c r="E34" s="2">
        <f t="shared" si="3"/>
        <v>2.7742855068420912E-2</v>
      </c>
      <c r="F34" s="2">
        <f t="shared" si="3"/>
        <v>2.9746545797996123E-2</v>
      </c>
      <c r="G34" s="2">
        <f t="shared" si="3"/>
        <v>3.05242505817402E-2</v>
      </c>
      <c r="H34" s="2">
        <f t="shared" si="3"/>
        <v>2.931980185070137E-2</v>
      </c>
      <c r="I34" s="2">
        <f t="shared" si="3"/>
        <v>2.649929655618375E-2</v>
      </c>
      <c r="J34" s="2">
        <f t="shared" si="3"/>
        <v>2.7634591715352475E-2</v>
      </c>
      <c r="K34" s="2">
        <f t="shared" si="3"/>
        <v>2.8474822308965541E-2</v>
      </c>
      <c r="L34" s="2">
        <f t="shared" si="3"/>
        <v>2.6645722430694942E-2</v>
      </c>
      <c r="M34" s="2">
        <f t="shared" si="3"/>
        <v>2.4023206090236827E-2</v>
      </c>
      <c r="N34" s="2">
        <f t="shared" si="3"/>
        <v>2.5486795997254435E-2</v>
      </c>
      <c r="O34" s="2">
        <f t="shared" si="3"/>
        <v>2.371257540006794E-2</v>
      </c>
      <c r="P34" s="2">
        <f t="shared" si="3"/>
        <v>2.4879791393886311E-2</v>
      </c>
      <c r="Q34" s="2">
        <f t="shared" si="3"/>
        <v>2.6264374047169664E-2</v>
      </c>
      <c r="R34" s="2">
        <f t="shared" si="3"/>
        <v>2.2779631394979346E-2</v>
      </c>
      <c r="S34" s="2">
        <f t="shared" si="3"/>
        <v>2.3109169845147909E-2</v>
      </c>
      <c r="T34" s="2">
        <f t="shared" si="3"/>
        <v>2.2786396233123195E-2</v>
      </c>
    </row>
    <row r="35" spans="1:20" x14ac:dyDescent="0.25">
      <c r="A35" s="2" t="s">
        <v>63</v>
      </c>
      <c r="B35" s="2" t="s">
        <v>423</v>
      </c>
      <c r="C35" s="2">
        <f t="shared" ref="C35:T35" si="4">C6/C29</f>
        <v>2.1388644860895697E-2</v>
      </c>
      <c r="D35" s="2">
        <f t="shared" si="4"/>
        <v>2.343155232374328E-2</v>
      </c>
      <c r="E35" s="2">
        <f t="shared" si="4"/>
        <v>2.358181682846941E-2</v>
      </c>
      <c r="F35" s="2">
        <f t="shared" si="4"/>
        <v>2.4409995156734657E-2</v>
      </c>
      <c r="G35" s="2">
        <f t="shared" si="4"/>
        <v>2.4434334523099323E-2</v>
      </c>
      <c r="H35" s="2">
        <f t="shared" si="4"/>
        <v>2.4077080316539802E-2</v>
      </c>
      <c r="I35" s="2">
        <f t="shared" si="4"/>
        <v>2.3625304687575868E-2</v>
      </c>
      <c r="J35" s="2">
        <f t="shared" si="4"/>
        <v>2.3923165319706681E-2</v>
      </c>
      <c r="K35" s="2">
        <f t="shared" si="4"/>
        <v>2.4051287286917432E-2</v>
      </c>
      <c r="L35" s="2">
        <f t="shared" si="4"/>
        <v>2.3675494636611949E-2</v>
      </c>
      <c r="M35" s="2">
        <f t="shared" si="4"/>
        <v>2.3243861287935642E-2</v>
      </c>
      <c r="N35" s="2">
        <f t="shared" si="4"/>
        <v>2.3516231890050195E-2</v>
      </c>
      <c r="O35" s="2">
        <f t="shared" si="4"/>
        <v>2.3146537352545328E-2</v>
      </c>
      <c r="P35" s="2">
        <f t="shared" si="4"/>
        <v>2.330573151186751E-2</v>
      </c>
      <c r="Q35" s="2">
        <f t="shared" si="4"/>
        <v>2.3491651946449747E-2</v>
      </c>
      <c r="R35" s="2">
        <f t="shared" si="4"/>
        <v>2.2936145693606427E-2</v>
      </c>
      <c r="S35" s="2">
        <f t="shared" si="4"/>
        <v>2.3021122798926201E-2</v>
      </c>
      <c r="T35" s="2">
        <f t="shared" si="4"/>
        <v>2.2962490162749857E-2</v>
      </c>
    </row>
    <row r="36" spans="1:20" x14ac:dyDescent="0.25">
      <c r="A36" s="2" t="s">
        <v>119</v>
      </c>
    </row>
    <row r="44" spans="1:20" x14ac:dyDescent="0.25">
      <c r="A44" s="2" t="s">
        <v>68</v>
      </c>
    </row>
    <row r="45" spans="1:20" x14ac:dyDescent="0.25">
      <c r="A45" s="2" t="s">
        <v>120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30</vt:i4>
      </vt:variant>
    </vt:vector>
  </HeadingPairs>
  <TitlesOfParts>
    <vt:vector size="30" baseType="lpstr">
      <vt:lpstr>FEK</vt:lpstr>
      <vt:lpstr>Näringsliv, LMK</vt:lpstr>
      <vt:lpstr>Utbildning, LMK</vt:lpstr>
      <vt:lpstr>Befolkning</vt:lpstr>
      <vt:lpstr>Könsfördelning</vt:lpstr>
      <vt:lpstr>Utrikes födda</vt:lpstr>
      <vt:lpstr>Mark</vt:lpstr>
      <vt:lpstr>Mark kommun</vt:lpstr>
      <vt:lpstr>Jordbruksmark</vt:lpstr>
      <vt:lpstr>Åkerareal</vt:lpstr>
      <vt:lpstr>Betesmark</vt:lpstr>
      <vt:lpstr>Jordbruksföretag</vt:lpstr>
      <vt:lpstr>Brukningsform</vt:lpstr>
      <vt:lpstr>Jordbruksföretagare</vt:lpstr>
      <vt:lpstr>Sysselsättning</vt:lpstr>
      <vt:lpstr>Driftsinriktning</vt:lpstr>
      <vt:lpstr>Företag med lantbruksdjur</vt:lpstr>
      <vt:lpstr>Antal lantbruksdjur</vt:lpstr>
      <vt:lpstr>Slakt</vt:lpstr>
      <vt:lpstr>Prod.volym mjölk</vt:lpstr>
      <vt:lpstr>Skörd</vt:lpstr>
      <vt:lpstr>Produktionsvärde</vt:lpstr>
      <vt:lpstr>Totalkonsumtion</vt:lpstr>
      <vt:lpstr>Marknadsandel</vt:lpstr>
      <vt:lpstr>Eko jordbruksmark</vt:lpstr>
      <vt:lpstr>Eko djur</vt:lpstr>
      <vt:lpstr>Eko skörd</vt:lpstr>
      <vt:lpstr>FrilandVäxthusodling</vt:lpstr>
      <vt:lpstr>Syssels. Trädgård</vt:lpstr>
      <vt:lpstr>Vattenbruk</vt:lpstr>
    </vt:vector>
  </TitlesOfParts>
  <Company>Jordbruksverket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Gustafsson</dc:creator>
  <cp:lastModifiedBy>Lassi Thomas /Regional utvecklingsförvaltning /Falun</cp:lastModifiedBy>
  <dcterms:created xsi:type="dcterms:W3CDTF">2020-01-22T07:27:10Z</dcterms:created>
  <dcterms:modified xsi:type="dcterms:W3CDTF">2022-03-11T09:04:24Z</dcterms:modified>
</cp:coreProperties>
</file>