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filterPrivacy="1"/>
  <xr:revisionPtr revIDLastSave="0" documentId="13_ncr:1_{D7525588-05C6-45B7-B7A2-3C067A71F04A}" xr6:coauthVersionLast="46" xr6:coauthVersionMax="46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2020-VIAGENS" sheetId="19" state="hidden" r:id="rId1"/>
    <sheet name="2021-SUPERMERCADO" sheetId="20" r:id="rId2"/>
    <sheet name="Apt-novo" sheetId="22" r:id="rId3"/>
    <sheet name="SIMULACAO-GASTOS" sheetId="10" r:id="rId4"/>
    <sheet name="2021-Gesundheit" sheetId="21" r:id="rId5"/>
    <sheet name="BRASIL 2021-Presentes" sheetId="17" r:id="rId6"/>
    <sheet name="2020-SAUDE" sheetId="15" r:id="rId7"/>
    <sheet name="2020-SUPERMERCADO" sheetId="14" state="hidden" r:id="rId8"/>
    <sheet name="2019-Supermercado" sheetId="7" state="hidden" r:id="rId9"/>
    <sheet name="2019-DM - APOTHEKE - OUTROS" sheetId="9" state="hidden" r:id="rId10"/>
    <sheet name="2019-VARIADOS" sheetId="13" state="hidden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22" l="1"/>
  <c r="B22" i="22"/>
  <c r="C5" i="10"/>
  <c r="B21" i="10"/>
  <c r="E15" i="10"/>
  <c r="E11" i="10" s="1"/>
  <c r="B8" i="10"/>
  <c r="B1" i="10" s="1"/>
  <c r="B17" i="10"/>
  <c r="B14" i="10"/>
  <c r="B15" i="10"/>
  <c r="O21" i="20"/>
  <c r="O1" i="20" s="1"/>
  <c r="G2" i="22"/>
  <c r="I2" i="22"/>
  <c r="B8" i="22"/>
  <c r="K18" i="20"/>
  <c r="C22" i="20"/>
  <c r="C1" i="20" s="1"/>
  <c r="C1" i="21"/>
  <c r="AM1" i="20"/>
  <c r="AE1" i="20"/>
  <c r="AU1" i="20"/>
  <c r="AQ1" i="20"/>
  <c r="AI1" i="20"/>
  <c r="AA1" i="20"/>
  <c r="W1" i="20"/>
  <c r="S1" i="20"/>
  <c r="G1" i="20"/>
  <c r="J3" i="22" l="1"/>
  <c r="B11" i="10"/>
  <c r="J2" i="22"/>
  <c r="K1" i="20"/>
  <c r="J4" i="22" l="1"/>
  <c r="B2" i="10"/>
  <c r="B3" i="10" s="1"/>
  <c r="AU4" i="14"/>
  <c r="AQ4" i="14" l="1"/>
  <c r="AM14" i="14" l="1"/>
  <c r="AM4" i="14"/>
  <c r="C12" i="19" l="1"/>
  <c r="AE10" i="14" l="1"/>
  <c r="AE4" i="14"/>
  <c r="AA20" i="14" l="1"/>
  <c r="E13" i="15" l="1"/>
  <c r="E5" i="15"/>
  <c r="E9" i="15"/>
  <c r="E15" i="15"/>
  <c r="O1" i="14" l="1"/>
  <c r="E11" i="15" l="1"/>
  <c r="E1" i="15" l="1"/>
  <c r="E7" i="15"/>
  <c r="AU1" i="14" l="1"/>
  <c r="AQ1" i="14"/>
  <c r="AM1" i="14"/>
  <c r="AI1" i="14"/>
  <c r="AE1" i="14"/>
  <c r="AA1" i="14"/>
  <c r="W1" i="14"/>
  <c r="S1" i="14"/>
  <c r="K1" i="14"/>
  <c r="G1" i="14"/>
  <c r="E3" i="15"/>
  <c r="C1" i="14"/>
  <c r="Q1" i="13" l="1"/>
  <c r="W1" i="9"/>
  <c r="AE1" i="7"/>
  <c r="M1" i="13" l="1"/>
  <c r="S1" i="9"/>
  <c r="AA1" i="7" l="1"/>
  <c r="O1" i="9" l="1"/>
  <c r="W1" i="7" l="1"/>
  <c r="K1" i="7" l="1"/>
  <c r="O1" i="7"/>
  <c r="S1" i="7" l="1"/>
  <c r="K1" i="9" l="1"/>
  <c r="G1" i="7" l="1"/>
  <c r="G1" i="9"/>
  <c r="C1" i="9"/>
  <c r="C1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tc={913A5849-DF4B-452F-805F-B916FFF117D8}</author>
  </authors>
  <commentList>
    <comment ref="A16" authorId="0" shapeId="0" xr:uid="{913A5849-DF4B-452F-805F-B916FFF117D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-Guarda-roupas(2x): 2*99,99=199,98€
-Estante(80x28x202): 39€
-Criados(2x): 2x59,99=119,98€
-Cortina(6x)=6x7=42€
-Banqueta(2x)=2x39,99=79,98€
-Assentos(2x)=2*3,99=7,98€
-Armario_espelho_banheiro=39€
-Gaveteiro(2x)=2x15=30€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tc={BAB73BAA-7D31-4C61-9A2B-8634B4681D22}</author>
  </authors>
  <commentList>
    <comment ref="C5" authorId="0" shapeId="0" xr:uid="{BAB73BAA-7D31-4C61-9A2B-8634B4681D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Arbeitslosgeld</t>
      </text>
    </comment>
  </commentList>
</comments>
</file>

<file path=xl/sharedStrings.xml><?xml version="1.0" encoding="utf-8"?>
<sst xmlns="http://schemas.openxmlformats.org/spreadsheetml/2006/main" count="1518" uniqueCount="498">
  <si>
    <t>-</t>
  </si>
  <si>
    <t>JUNHO</t>
  </si>
  <si>
    <t>JULHO</t>
  </si>
  <si>
    <t>AGOSTO</t>
  </si>
  <si>
    <t>OUTUBRO</t>
  </si>
  <si>
    <t>NOVEMBRO</t>
  </si>
  <si>
    <t>DEZEMBRO</t>
  </si>
  <si>
    <t>JANEIRO</t>
  </si>
  <si>
    <t>FEVEREIRO</t>
  </si>
  <si>
    <t>ABRIL</t>
  </si>
  <si>
    <t>MAIO</t>
  </si>
  <si>
    <t>ENERGIA</t>
  </si>
  <si>
    <t>BVG</t>
  </si>
  <si>
    <t>SETEMBRO</t>
  </si>
  <si>
    <t>Lidle</t>
  </si>
  <si>
    <t>Netto</t>
  </si>
  <si>
    <t>Audi</t>
  </si>
  <si>
    <t>Kaufland</t>
  </si>
  <si>
    <t>Total</t>
  </si>
  <si>
    <t>Rewe</t>
  </si>
  <si>
    <t>18.05</t>
  </si>
  <si>
    <t>20.05</t>
  </si>
  <si>
    <t>21.05</t>
  </si>
  <si>
    <t>23.05</t>
  </si>
  <si>
    <t>24.05</t>
  </si>
  <si>
    <t>25.05</t>
  </si>
  <si>
    <t>27.05</t>
  </si>
  <si>
    <t>28.05</t>
  </si>
  <si>
    <t>29.05</t>
  </si>
  <si>
    <t>01.06</t>
  </si>
  <si>
    <t>05.06</t>
  </si>
  <si>
    <t>06.06</t>
  </si>
  <si>
    <t>07.06</t>
  </si>
  <si>
    <t>DIA</t>
  </si>
  <si>
    <t>LOJA</t>
  </si>
  <si>
    <t>VALOR</t>
  </si>
  <si>
    <t>11.06</t>
  </si>
  <si>
    <t>12.06</t>
  </si>
  <si>
    <t>13.06</t>
  </si>
  <si>
    <t>14.06</t>
  </si>
  <si>
    <t>15.06</t>
  </si>
  <si>
    <t>17.06</t>
  </si>
  <si>
    <t>18.06</t>
  </si>
  <si>
    <t>19.06</t>
  </si>
  <si>
    <t>21.06</t>
  </si>
  <si>
    <t>22.06</t>
  </si>
  <si>
    <t>06.05</t>
  </si>
  <si>
    <t>07.05</t>
  </si>
  <si>
    <t>08.05</t>
  </si>
  <si>
    <t>09.05</t>
  </si>
  <si>
    <t>11.05</t>
  </si>
  <si>
    <t>13.05</t>
  </si>
  <si>
    <t>14.05</t>
  </si>
  <si>
    <t>15.05</t>
  </si>
  <si>
    <t>17.05</t>
  </si>
  <si>
    <t>27.06</t>
  </si>
  <si>
    <t>DM</t>
  </si>
  <si>
    <t>26.06</t>
  </si>
  <si>
    <t>24.06</t>
  </si>
  <si>
    <t>OBI</t>
  </si>
  <si>
    <t>MÊS 2 - Junho</t>
  </si>
  <si>
    <t>MÊS 1 - Maio</t>
  </si>
  <si>
    <t>28.06</t>
  </si>
  <si>
    <t>29.06</t>
  </si>
  <si>
    <t>01.07</t>
  </si>
  <si>
    <t>04.07</t>
  </si>
  <si>
    <t>05.07</t>
  </si>
  <si>
    <t>Tedi</t>
  </si>
  <si>
    <t>MÊS 2-JUNHO</t>
  </si>
  <si>
    <t>MÊS 1-MAIO</t>
  </si>
  <si>
    <t>08.07</t>
  </si>
  <si>
    <t>09.07</t>
  </si>
  <si>
    <t>10.07</t>
  </si>
  <si>
    <t>11.07</t>
  </si>
  <si>
    <t>MÊS 3-JULHO</t>
  </si>
  <si>
    <t>12.07</t>
  </si>
  <si>
    <t>13.07</t>
  </si>
  <si>
    <t>15.07</t>
  </si>
  <si>
    <t>16.07</t>
  </si>
  <si>
    <t>17.07</t>
  </si>
  <si>
    <t>18.07</t>
  </si>
  <si>
    <t>23.07</t>
  </si>
  <si>
    <t>20.07</t>
  </si>
  <si>
    <t>22.07</t>
  </si>
  <si>
    <t>25.07</t>
  </si>
  <si>
    <t>27.07</t>
  </si>
  <si>
    <t>30.07</t>
  </si>
  <si>
    <t>31.07</t>
  </si>
  <si>
    <t>06.07</t>
  </si>
  <si>
    <t>06.08</t>
  </si>
  <si>
    <t>03.08</t>
  </si>
  <si>
    <t>MÊS 3 - Julho</t>
  </si>
  <si>
    <t>MÊS 4 - Agosto</t>
  </si>
  <si>
    <t>14.08</t>
  </si>
  <si>
    <t>23.08</t>
  </si>
  <si>
    <t>Apotheke Schwizer Viertel</t>
  </si>
  <si>
    <t>27.08</t>
  </si>
  <si>
    <t>28.08</t>
  </si>
  <si>
    <t>30.08</t>
  </si>
  <si>
    <t>31.08</t>
  </si>
  <si>
    <t>02.09</t>
  </si>
  <si>
    <t>04.09</t>
  </si>
  <si>
    <t>05.09</t>
  </si>
  <si>
    <t>06.09</t>
  </si>
  <si>
    <t>MÊS 5 - Setembro</t>
  </si>
  <si>
    <t>07.08</t>
  </si>
  <si>
    <t>10.08</t>
  </si>
  <si>
    <t>Lidl</t>
  </si>
  <si>
    <t>12.08</t>
  </si>
  <si>
    <t>13.08</t>
  </si>
  <si>
    <t>05.08</t>
  </si>
  <si>
    <t>ALGUEL</t>
  </si>
  <si>
    <t>TOTAL</t>
  </si>
  <si>
    <t>TV+RADIO</t>
  </si>
  <si>
    <t>10.09</t>
  </si>
  <si>
    <t>14.09</t>
  </si>
  <si>
    <t>21.09</t>
  </si>
  <si>
    <t>09.09</t>
  </si>
  <si>
    <t>11.09</t>
  </si>
  <si>
    <t>12.09</t>
  </si>
  <si>
    <t>13.09</t>
  </si>
  <si>
    <t>16.09</t>
  </si>
  <si>
    <t>17.09</t>
  </si>
  <si>
    <t>19.09</t>
  </si>
  <si>
    <t>20.09</t>
  </si>
  <si>
    <t>Hoffmann</t>
  </si>
  <si>
    <t>23.09</t>
  </si>
  <si>
    <t>25.09</t>
  </si>
  <si>
    <t>26.09</t>
  </si>
  <si>
    <t>28.09</t>
  </si>
  <si>
    <t>GoAsia</t>
  </si>
  <si>
    <t>30.09</t>
  </si>
  <si>
    <t>02.10</t>
  </si>
  <si>
    <t>05.10</t>
  </si>
  <si>
    <t>MÊS 6 - Outubro</t>
  </si>
  <si>
    <t>WOOLWORTH</t>
  </si>
  <si>
    <t>08.10</t>
  </si>
  <si>
    <t>10.10</t>
  </si>
  <si>
    <t>TEDI</t>
  </si>
  <si>
    <t>11.10</t>
  </si>
  <si>
    <t>12.10</t>
  </si>
  <si>
    <t>14.10</t>
  </si>
  <si>
    <t>16.10</t>
  </si>
  <si>
    <t>17.10</t>
  </si>
  <si>
    <t>18.10</t>
  </si>
  <si>
    <t>21.10</t>
  </si>
  <si>
    <t>22.10</t>
  </si>
  <si>
    <t>23.10</t>
  </si>
  <si>
    <t>24.10</t>
  </si>
  <si>
    <t>25.10</t>
  </si>
  <si>
    <t>28.10</t>
  </si>
  <si>
    <t>31.10</t>
  </si>
  <si>
    <t>ALDI</t>
  </si>
  <si>
    <t>01.11</t>
  </si>
  <si>
    <t>APOTHEKE</t>
  </si>
  <si>
    <t>02.11</t>
  </si>
  <si>
    <t>05.11</t>
  </si>
  <si>
    <t>MÊS 7 - Novembro</t>
  </si>
  <si>
    <t>MÊS 8 - Dezembro</t>
  </si>
  <si>
    <t>06.11</t>
  </si>
  <si>
    <t>07.11</t>
  </si>
  <si>
    <t>09.11</t>
  </si>
  <si>
    <t>10.11</t>
  </si>
  <si>
    <t>08.11</t>
  </si>
  <si>
    <t>13.11</t>
  </si>
  <si>
    <t>14.11</t>
  </si>
  <si>
    <t>MÊS 6-OUTUBRO</t>
  </si>
  <si>
    <t>MÊS 7-NOVEMBRO</t>
  </si>
  <si>
    <t>GROPIUS APOTHEKE</t>
  </si>
  <si>
    <t>IKEA-Plantas e Ursinho</t>
  </si>
  <si>
    <t>Kaufland-WMF Panela Elétrica</t>
  </si>
  <si>
    <t>19.11</t>
  </si>
  <si>
    <t>20.11</t>
  </si>
  <si>
    <t>22.11</t>
  </si>
  <si>
    <t>26.11</t>
  </si>
  <si>
    <t>25.11</t>
  </si>
  <si>
    <t>18.11</t>
  </si>
  <si>
    <t>Apotheke im Schweizer Viertel</t>
  </si>
  <si>
    <t>29.11</t>
  </si>
  <si>
    <t>30.11</t>
  </si>
  <si>
    <t>04.12</t>
  </si>
  <si>
    <t>02.12</t>
  </si>
  <si>
    <t>05.12</t>
  </si>
  <si>
    <t>06.12</t>
  </si>
  <si>
    <t>07.12</t>
  </si>
  <si>
    <t>09.12</t>
  </si>
  <si>
    <t>12.12</t>
  </si>
  <si>
    <t>13.12</t>
  </si>
  <si>
    <t>14.12</t>
  </si>
  <si>
    <t>17.12</t>
  </si>
  <si>
    <t>18.12</t>
  </si>
  <si>
    <t>MÊS 8-DEZEMBRO</t>
  </si>
  <si>
    <t>Apollo-optik Holding</t>
  </si>
  <si>
    <t>GERTRUDEN-APOTHEKE</t>
  </si>
  <si>
    <t>Linden Apotheke</t>
  </si>
  <si>
    <t>H&amp;M</t>
  </si>
  <si>
    <t>20.12</t>
  </si>
  <si>
    <t>23.12</t>
  </si>
  <si>
    <t>Asiatisch</t>
  </si>
  <si>
    <t>27.12</t>
  </si>
  <si>
    <t>31.12</t>
  </si>
  <si>
    <t>Penny Markt</t>
  </si>
  <si>
    <t>03.01</t>
  </si>
  <si>
    <t>02.01</t>
  </si>
  <si>
    <t>Schildhorn Apotheke</t>
  </si>
  <si>
    <t>04.01</t>
  </si>
  <si>
    <t>06.01</t>
  </si>
  <si>
    <t>07.01</t>
  </si>
  <si>
    <t>08.01</t>
  </si>
  <si>
    <t>09.01</t>
  </si>
  <si>
    <t>10.01</t>
  </si>
  <si>
    <t>13.01</t>
  </si>
  <si>
    <t>14.01</t>
  </si>
  <si>
    <t>16.01</t>
  </si>
  <si>
    <t>MÊS 1-JANEIRO</t>
  </si>
  <si>
    <t>PRODUTO</t>
  </si>
  <si>
    <t>Qlaira Filmtabletten 28St</t>
  </si>
  <si>
    <t>Obi</t>
  </si>
  <si>
    <t>SOMA</t>
  </si>
  <si>
    <t>TOTAL MES:</t>
  </si>
  <si>
    <t>MARCO</t>
  </si>
  <si>
    <t>20.01</t>
  </si>
  <si>
    <t>21.01</t>
  </si>
  <si>
    <t>22.01</t>
  </si>
  <si>
    <t>23.01</t>
  </si>
  <si>
    <t>24.01</t>
  </si>
  <si>
    <t>27.01</t>
  </si>
  <si>
    <t>30.01</t>
  </si>
  <si>
    <t>31.01</t>
  </si>
  <si>
    <t>04.02</t>
  </si>
  <si>
    <t>05.02</t>
  </si>
  <si>
    <t>07.02</t>
  </si>
  <si>
    <t>08.02</t>
  </si>
  <si>
    <t>11.02</t>
  </si>
  <si>
    <t>14.02</t>
  </si>
  <si>
    <t>15.02</t>
  </si>
  <si>
    <t>18.02</t>
  </si>
  <si>
    <t>22.02</t>
  </si>
  <si>
    <t>21.02</t>
  </si>
  <si>
    <t>24.02</t>
  </si>
  <si>
    <t>25.02</t>
  </si>
  <si>
    <t>28.02</t>
  </si>
  <si>
    <t>29.02</t>
  </si>
  <si>
    <t>MÊS 2-FEVEREIRO</t>
  </si>
  <si>
    <t>dm</t>
  </si>
  <si>
    <t>Teste gravidez</t>
  </si>
  <si>
    <t>02.03</t>
  </si>
  <si>
    <t>claira</t>
  </si>
  <si>
    <t>03.03</t>
  </si>
  <si>
    <t>04.03</t>
  </si>
  <si>
    <t>05.03</t>
  </si>
  <si>
    <t>09.03</t>
  </si>
  <si>
    <t>10.03</t>
  </si>
  <si>
    <t>13.03</t>
  </si>
  <si>
    <t>07.03</t>
  </si>
  <si>
    <t>14.03</t>
  </si>
  <si>
    <t>16.03</t>
  </si>
  <si>
    <t>18.03</t>
  </si>
  <si>
    <t>21.03</t>
  </si>
  <si>
    <t>24.03</t>
  </si>
  <si>
    <t>27.03</t>
  </si>
  <si>
    <t>31.03</t>
  </si>
  <si>
    <t>01.04</t>
  </si>
  <si>
    <t>CELULAR+NET</t>
  </si>
  <si>
    <t>04.04</t>
  </si>
  <si>
    <t>06.04</t>
  </si>
  <si>
    <t>08.04</t>
  </si>
  <si>
    <t>14.04</t>
  </si>
  <si>
    <t>15.04</t>
  </si>
  <si>
    <t>16.04</t>
  </si>
  <si>
    <t>20.04</t>
  </si>
  <si>
    <t>22.04</t>
  </si>
  <si>
    <t>27.04</t>
  </si>
  <si>
    <t>28.04</t>
  </si>
  <si>
    <t>Penny</t>
  </si>
  <si>
    <t>Aldi</t>
  </si>
  <si>
    <t>02.05</t>
  </si>
  <si>
    <t>04.05</t>
  </si>
  <si>
    <t>05.05</t>
  </si>
  <si>
    <t>12.05</t>
  </si>
  <si>
    <t>16.05</t>
  </si>
  <si>
    <t>22.05</t>
  </si>
  <si>
    <t>30.05</t>
  </si>
  <si>
    <t>02.06</t>
  </si>
  <si>
    <t>09.06</t>
  </si>
  <si>
    <t>10.06</t>
  </si>
  <si>
    <t>Edeka</t>
  </si>
  <si>
    <t>23.06</t>
  </si>
  <si>
    <t>MÊS 3-MARCO</t>
  </si>
  <si>
    <t>MÊS 6-MARCO</t>
  </si>
  <si>
    <t>Folio</t>
  </si>
  <si>
    <t>20.06</t>
  </si>
  <si>
    <t>Pessoas</t>
  </si>
  <si>
    <t>Romeu</t>
  </si>
  <si>
    <t>Cilene</t>
  </si>
  <si>
    <t>Jacqueline</t>
  </si>
  <si>
    <t>Omar</t>
  </si>
  <si>
    <t>Caio</t>
  </si>
  <si>
    <t>Dani</t>
  </si>
  <si>
    <t>Ana</t>
  </si>
  <si>
    <t>Renan</t>
  </si>
  <si>
    <t>Kalene</t>
  </si>
  <si>
    <t>Rebeca</t>
  </si>
  <si>
    <t>Amits</t>
  </si>
  <si>
    <t>Sebastião</t>
  </si>
  <si>
    <t>Fábio</t>
  </si>
  <si>
    <t>Sílvia e Yago</t>
  </si>
  <si>
    <t>Dinorah</t>
  </si>
  <si>
    <t>Marli</t>
  </si>
  <si>
    <t>Erisson</t>
  </si>
  <si>
    <t>Adriana</t>
  </si>
  <si>
    <t>Wagner</t>
  </si>
  <si>
    <t>Marcela</t>
  </si>
  <si>
    <t>Filipe</t>
  </si>
  <si>
    <t>Amanda</t>
  </si>
  <si>
    <t>Celinha</t>
  </si>
  <si>
    <t>Marlene</t>
  </si>
  <si>
    <t>Tonha</t>
  </si>
  <si>
    <t>Márcio</t>
  </si>
  <si>
    <t>Dona Elsa</t>
  </si>
  <si>
    <t>Dani e Maria</t>
  </si>
  <si>
    <t>Ivan</t>
  </si>
  <si>
    <t>Rafa</t>
  </si>
  <si>
    <t>Paula</t>
  </si>
  <si>
    <t>Filipe Kart</t>
  </si>
  <si>
    <t>Família Maurício Lopes</t>
  </si>
  <si>
    <t>Família Carlos</t>
  </si>
  <si>
    <t>Família Mauro</t>
  </si>
  <si>
    <t>Opção 1</t>
  </si>
  <si>
    <t>Opção 2</t>
  </si>
  <si>
    <t>Opção 3</t>
  </si>
  <si>
    <t>30.06</t>
  </si>
  <si>
    <t>03.07</t>
  </si>
  <si>
    <t>29.07</t>
  </si>
  <si>
    <t>01.08</t>
  </si>
  <si>
    <t>04.08</t>
  </si>
  <si>
    <t>15.08</t>
  </si>
  <si>
    <t>08.08</t>
  </si>
  <si>
    <t>ROSSMANN</t>
  </si>
  <si>
    <t>17.08</t>
  </si>
  <si>
    <t>18.08</t>
  </si>
  <si>
    <t>19.08</t>
  </si>
  <si>
    <t>21.08</t>
  </si>
  <si>
    <t>22.08</t>
  </si>
  <si>
    <t>26.08</t>
  </si>
  <si>
    <t>DRESDEN</t>
  </si>
  <si>
    <t>2808.2020-30.08.2020</t>
  </si>
  <si>
    <t>Passagens</t>
  </si>
  <si>
    <t>Hotel</t>
  </si>
  <si>
    <t>Flixbus</t>
  </si>
  <si>
    <t>Turismo</t>
  </si>
  <si>
    <t>Kreuzkirche</t>
  </si>
  <si>
    <t>Bastaibrücke/Zugverbindung</t>
  </si>
  <si>
    <t>Bastainbrücke/Bootverbindung</t>
  </si>
  <si>
    <t>Bastaibrücke/Burgeintrit</t>
  </si>
  <si>
    <t>Vapiano</t>
  </si>
  <si>
    <t>Burgerlich</t>
  </si>
  <si>
    <t>Mamma Mia</t>
  </si>
  <si>
    <t>Alimentação</t>
  </si>
  <si>
    <t>Supermercado</t>
  </si>
  <si>
    <t>2 anos de casamento.</t>
  </si>
  <si>
    <t>Pullman Newa</t>
  </si>
  <si>
    <t>01.09</t>
  </si>
  <si>
    <t>08.09</t>
  </si>
  <si>
    <t>18.09</t>
  </si>
  <si>
    <t>01.10</t>
  </si>
  <si>
    <t>06.10</t>
  </si>
  <si>
    <t>09.10</t>
  </si>
  <si>
    <t>15.10</t>
  </si>
  <si>
    <t>20.10</t>
  </si>
  <si>
    <t>26.10</t>
  </si>
  <si>
    <t>27.10</t>
  </si>
  <si>
    <t>29.10</t>
  </si>
  <si>
    <t>03.11</t>
  </si>
  <si>
    <t>04.11</t>
  </si>
  <si>
    <t>11.11</t>
  </si>
  <si>
    <t>Haftpflichtversicherung</t>
  </si>
  <si>
    <t>Gehalt</t>
  </si>
  <si>
    <t>Raquel</t>
  </si>
  <si>
    <t>Kindergeld</t>
  </si>
  <si>
    <t>05.01</t>
  </si>
  <si>
    <t>11.01</t>
  </si>
  <si>
    <t>15.01</t>
  </si>
  <si>
    <t>Apotheke</t>
  </si>
  <si>
    <t>18.01</t>
  </si>
  <si>
    <t>26.01</t>
  </si>
  <si>
    <t>01.02</t>
  </si>
  <si>
    <t>28.01</t>
  </si>
  <si>
    <t>03.02</t>
  </si>
  <si>
    <t>06.02</t>
  </si>
  <si>
    <t>09.02</t>
  </si>
  <si>
    <t>12.02</t>
  </si>
  <si>
    <t>13.02</t>
  </si>
  <si>
    <t>17.02</t>
  </si>
  <si>
    <t>16.02</t>
  </si>
  <si>
    <t>19.02</t>
  </si>
  <si>
    <t>27.02</t>
  </si>
  <si>
    <t>26.02</t>
  </si>
  <si>
    <t>01.03</t>
  </si>
  <si>
    <t>06.03</t>
  </si>
  <si>
    <t>19.03</t>
  </si>
  <si>
    <t>Item</t>
  </si>
  <si>
    <t>Pizzas</t>
  </si>
  <si>
    <t>Pizzas mudanca</t>
  </si>
  <si>
    <t>Maquina de lavar</t>
  </si>
  <si>
    <t>Forno</t>
  </si>
  <si>
    <t>Valor</t>
  </si>
  <si>
    <t>Loja</t>
  </si>
  <si>
    <t>Call a pizza</t>
  </si>
  <si>
    <t xml:space="preserve">Via </t>
  </si>
  <si>
    <t>Itens de mudanca (Corda e Tapetes)</t>
  </si>
  <si>
    <t>Bauhaus</t>
  </si>
  <si>
    <t>DB / Debito direto</t>
  </si>
  <si>
    <t>AO Deutschland</t>
  </si>
  <si>
    <t>Paypal / Credito</t>
  </si>
  <si>
    <t>Paypal/ debito direto</t>
  </si>
  <si>
    <t>17.03</t>
  </si>
  <si>
    <t>22.03</t>
  </si>
  <si>
    <t>23.03</t>
  </si>
  <si>
    <t>Rossmann</t>
  </si>
  <si>
    <t>29.03</t>
  </si>
  <si>
    <t>03.04</t>
  </si>
  <si>
    <t>30.03</t>
  </si>
  <si>
    <t>Super Iberico</t>
  </si>
  <si>
    <t>Colchão</t>
  </si>
  <si>
    <t>Amazon</t>
  </si>
  <si>
    <t>Excellent Selling</t>
  </si>
  <si>
    <t>09.04</t>
  </si>
  <si>
    <t>10.04</t>
  </si>
  <si>
    <t>25.03</t>
  </si>
  <si>
    <t>07.04</t>
  </si>
  <si>
    <t>12.04</t>
  </si>
  <si>
    <t>13.04</t>
  </si>
  <si>
    <t>REWE</t>
  </si>
  <si>
    <t>Ikea</t>
  </si>
  <si>
    <t>Paypall / Crédito</t>
  </si>
  <si>
    <t>Data</t>
  </si>
  <si>
    <t>Armários metálicos cozinha</t>
  </si>
  <si>
    <t>Varão Cortina do banheiro</t>
  </si>
  <si>
    <t>Ericsindustrier</t>
  </si>
  <si>
    <t>NawaHome&amp;Work</t>
  </si>
  <si>
    <t>Grelhas porta do banheiro</t>
  </si>
  <si>
    <t>Kraze Jokob</t>
  </si>
  <si>
    <t>Tomada (máquina de lavar roupa e louça)</t>
  </si>
  <si>
    <t>Boden-Werte Handels GmbH</t>
  </si>
  <si>
    <t>T. Bettin Eletrotechnik GmbH</t>
  </si>
  <si>
    <t>Calção</t>
  </si>
  <si>
    <t>Doações</t>
  </si>
  <si>
    <t>Diferença Mensal</t>
  </si>
  <si>
    <t>Total Gastos</t>
  </si>
  <si>
    <t>Total Final</t>
  </si>
  <si>
    <t>Deutsche Bank</t>
  </si>
  <si>
    <t>Meses Morados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</si>
  <si>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</si>
  <si>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</si>
  <si>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</si>
  <si>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</si>
  <si>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</si>
  <si>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</si>
  <si>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</si>
  <si>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</si>
  <si>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</si>
  <si>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Geladeira</t>
  </si>
  <si>
    <t>Carpinteiro</t>
  </si>
  <si>
    <t>Impressora</t>
  </si>
  <si>
    <t>Furadeira</t>
  </si>
  <si>
    <t>Microondas</t>
  </si>
  <si>
    <t>Saturn</t>
  </si>
  <si>
    <t>Cama</t>
  </si>
  <si>
    <t>HOMYCASA</t>
  </si>
  <si>
    <t>Paypall</t>
  </si>
  <si>
    <t>17.04</t>
  </si>
  <si>
    <t>21.04</t>
  </si>
  <si>
    <t>Mäc Geiz</t>
  </si>
  <si>
    <t>DATA</t>
  </si>
  <si>
    <t>CONTAS FIXAS 2019-2020</t>
  </si>
  <si>
    <t>CELULARES</t>
  </si>
  <si>
    <t>Rechtsschutzversicherung</t>
  </si>
  <si>
    <t>DIFERENÇA</t>
  </si>
  <si>
    <t>TOTAL ENTRADA</t>
  </si>
  <si>
    <t>TOTAL FIXOS</t>
  </si>
  <si>
    <t>GASTOS VARIÁVEIS</t>
  </si>
  <si>
    <t>GASTOS FIXAS 2019-2020</t>
  </si>
  <si>
    <t>TOTAL VARIÁVEIS</t>
  </si>
  <si>
    <t>SUPERMERCADO</t>
  </si>
  <si>
    <t>FARMÁCIA</t>
  </si>
  <si>
    <t>OUTROS</t>
  </si>
  <si>
    <t>TOTAL GASTOS</t>
  </si>
  <si>
    <t>23.04</t>
  </si>
  <si>
    <t>26.04</t>
  </si>
  <si>
    <t>29.04</t>
  </si>
  <si>
    <t>30.04</t>
  </si>
  <si>
    <t>03.05</t>
  </si>
  <si>
    <t>real</t>
  </si>
  <si>
    <t>Máquina de lavar louça</t>
  </si>
  <si>
    <t>Ikea, Armários e comodas</t>
  </si>
  <si>
    <t>otto.de</t>
  </si>
  <si>
    <t>Débito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</si>
</sst>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_-[$€-2]\ * #,##0.00_-;\-[$€-2]\ * #,##0.00_-;_-[$€-2]\ * &quot;-&quot;??_-;_-@_-"/>
    <numFmt numFmtId="165" formatCode="d/m;@"/>
    <numFmt numFmtId="166" formatCode="_-* #,##0.00\ [$€-407]_-;\-* #,##0.00\ [$€-407]_-;_-* &quot;-&quot;??\ [$€-407]_-;_-@_-"/>
  </numFmts>
  <fonts count="1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128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vertic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46" fontId="0" fillId="0" borderId="0" xfId="0" applyNumberFormat="1"/>
    <xf numFmtId="164" fontId="2" fillId="0" borderId="5" xfId="0" applyNumberFormat="1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0" xfId="0" applyBorder="1"/>
    <xf numFmtId="164" fontId="0" fillId="0" borderId="10" xfId="0" applyNumberFormat="1" applyBorder="1" applyAlignment="1">
      <alignment vertical="center"/>
    </xf>
    <xf numFmtId="164" fontId="0" fillId="0" borderId="11" xfId="0" applyNumberForma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164" fontId="2" fillId="0" borderId="5" xfId="0" applyNumberFormat="1" applyFont="1" applyBorder="1"/>
    <xf numFmtId="0" fontId="0" fillId="0" borderId="12" xfId="0" applyBorder="1"/>
    <xf numFmtId="164" fontId="0" fillId="0" borderId="13" xfId="0" applyNumberFormat="1" applyBorder="1"/>
    <xf numFmtId="0" fontId="0" fillId="0" borderId="6" xfId="0" applyBorder="1"/>
    <xf numFmtId="0" fontId="0" fillId="0" borderId="7" xfId="0" applyBorder="1"/>
    <xf numFmtId="164" fontId="0" fillId="0" borderId="8" xfId="0" applyNumberFormat="1" applyBorder="1"/>
    <xf numFmtId="0" fontId="2" fillId="0" borderId="9" xfId="0" applyFont="1" applyBorder="1"/>
    <xf numFmtId="0" fontId="2" fillId="0" borderId="10" xfId="0" applyFont="1" applyBorder="1"/>
    <xf numFmtId="164" fontId="2" fillId="0" borderId="11" xfId="0" applyNumberFormat="1" applyFont="1" applyBorder="1"/>
    <xf numFmtId="0" fontId="0" fillId="0" borderId="14" xfId="0" applyBorder="1"/>
    <xf numFmtId="164" fontId="0" fillId="0" borderId="15" xfId="0" applyNumberFormat="1" applyBorder="1"/>
    <xf numFmtId="0" fontId="3" fillId="0" borderId="9" xfId="0" applyFont="1" applyBorder="1"/>
    <xf numFmtId="0" fontId="3" fillId="0" borderId="10" xfId="0" applyFont="1" applyBorder="1"/>
    <xf numFmtId="164" fontId="3" fillId="0" borderId="11" xfId="0" applyNumberFormat="1" applyFont="1" applyBorder="1"/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vertical="center"/>
    </xf>
    <xf numFmtId="164" fontId="3" fillId="0" borderId="7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0" fillId="0" borderId="13" xfId="0" applyBorder="1"/>
    <xf numFmtId="0" fontId="0" fillId="0" borderId="8" xfId="0" applyBorder="1"/>
    <xf numFmtId="0" fontId="3" fillId="0" borderId="6" xfId="0" applyFont="1" applyBorder="1"/>
    <xf numFmtId="0" fontId="3" fillId="0" borderId="7" xfId="0" applyFont="1" applyBorder="1"/>
    <xf numFmtId="164" fontId="3" fillId="0" borderId="8" xfId="0" applyNumberFormat="1" applyFont="1" applyBorder="1"/>
    <xf numFmtId="0" fontId="3" fillId="0" borderId="16" xfId="0" applyFont="1" applyBorder="1"/>
    <xf numFmtId="0" fontId="3" fillId="0" borderId="17" xfId="0" applyFont="1" applyBorder="1"/>
    <xf numFmtId="164" fontId="3" fillId="0" borderId="18" xfId="0" applyNumberFormat="1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2" fillId="0" borderId="4" xfId="0" applyFont="1" applyBorder="1" applyAlignment="1">
      <alignment horizontal="right" vertical="center"/>
    </xf>
    <xf numFmtId="164" fontId="0" fillId="0" borderId="5" xfId="0" applyNumberFormat="1" applyBorder="1"/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vertical="center"/>
    </xf>
    <xf numFmtId="164" fontId="4" fillId="0" borderId="0" xfId="0" applyNumberFormat="1" applyFont="1" applyAlignment="1">
      <alignment vertical="center"/>
    </xf>
    <xf numFmtId="20" fontId="0" fillId="0" borderId="12" xfId="0" applyNumberFormat="1" applyBorder="1"/>
    <xf numFmtId="2" fontId="0" fillId="0" borderId="13" xfId="0" applyNumberFormat="1" applyBorder="1"/>
    <xf numFmtId="165" fontId="0" fillId="0" borderId="12" xfId="0" applyNumberFormat="1" applyBorder="1" applyAlignment="1">
      <alignment horizontal="left" vertical="center"/>
    </xf>
    <xf numFmtId="0" fontId="0" fillId="0" borderId="19" xfId="0" applyFill="1" applyBorder="1"/>
    <xf numFmtId="0" fontId="0" fillId="0" borderId="20" xfId="0" applyFill="1" applyBorder="1"/>
    <xf numFmtId="2" fontId="0" fillId="0" borderId="12" xfId="0" applyNumberFormat="1" applyBorder="1" applyAlignment="1">
      <alignment horizontal="left" vertical="center"/>
    </xf>
    <xf numFmtId="49" fontId="0" fillId="0" borderId="12" xfId="0" applyNumberFormat="1" applyBorder="1" applyAlignment="1">
      <alignment horizontal="left" vertical="center"/>
    </xf>
    <xf numFmtId="49" fontId="2" fillId="0" borderId="9" xfId="0" applyNumberFormat="1" applyFont="1" applyBorder="1"/>
    <xf numFmtId="49" fontId="3" fillId="0" borderId="9" xfId="0" applyNumberFormat="1" applyFont="1" applyBorder="1"/>
    <xf numFmtId="49" fontId="0" fillId="0" borderId="12" xfId="0" applyNumberFormat="1" applyBorder="1"/>
    <xf numFmtId="49" fontId="0" fillId="0" borderId="6" xfId="0" applyNumberFormat="1" applyBorder="1"/>
    <xf numFmtId="49" fontId="0" fillId="0" borderId="0" xfId="0" applyNumberFormat="1"/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6" fontId="6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left" vertical="center"/>
    </xf>
    <xf numFmtId="166" fontId="6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2" xfId="0" applyBorder="1" applyAlignment="1">
      <alignment horizontal="left" vertical="center"/>
    </xf>
    <xf numFmtId="14" fontId="0" fillId="0" borderId="13" xfId="0" applyNumberFormat="1" applyBorder="1"/>
    <xf numFmtId="0" fontId="0" fillId="0" borderId="6" xfId="0" applyBorder="1" applyAlignment="1">
      <alignment horizontal="left" vertical="center"/>
    </xf>
    <xf numFmtId="166" fontId="6" fillId="0" borderId="7" xfId="0" applyNumberFormat="1" applyFont="1" applyBorder="1" applyAlignment="1">
      <alignment horizontal="center" vertical="center"/>
    </xf>
    <xf numFmtId="166" fontId="6" fillId="0" borderId="2" xfId="0" applyNumberFormat="1" applyFont="1" applyBorder="1" applyAlignment="1">
      <alignment horizontal="center" vertical="center"/>
    </xf>
    <xf numFmtId="0" fontId="2" fillId="0" borderId="26" xfId="0" applyFont="1" applyBorder="1" applyAlignment="1">
      <alignment horizontal="right" vertical="center"/>
    </xf>
    <xf numFmtId="166" fontId="9" fillId="0" borderId="27" xfId="0" applyNumberFormat="1" applyFont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14" xfId="0" applyBorder="1" applyAlignment="1">
      <alignment horizontal="left" vertical="center"/>
    </xf>
    <xf numFmtId="0" fontId="0" fillId="0" borderId="2" xfId="0" applyBorder="1" applyAlignment="1">
      <alignment vertical="center"/>
    </xf>
    <xf numFmtId="14" fontId="0" fillId="0" borderId="15" xfId="0" applyNumberFormat="1" applyBorder="1"/>
    <xf numFmtId="0" fontId="2" fillId="0" borderId="9" xfId="0" applyFont="1" applyBorder="1" applyAlignment="1">
      <alignment horizontal="center" vertical="center"/>
    </xf>
    <xf numFmtId="166" fontId="2" fillId="0" borderId="10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166" fontId="7" fillId="0" borderId="6" xfId="0" applyNumberFormat="1" applyFont="1" applyBorder="1" applyAlignment="1">
      <alignment horizontal="center" vertical="center"/>
    </xf>
    <xf numFmtId="0" fontId="2" fillId="0" borderId="28" xfId="0" applyFont="1" applyBorder="1" applyAlignment="1">
      <alignment horizontal="center"/>
    </xf>
    <xf numFmtId="166" fontId="7" fillId="0" borderId="29" xfId="0" applyNumberFormat="1" applyFont="1" applyBorder="1"/>
    <xf numFmtId="0" fontId="2" fillId="0" borderId="30" xfId="0" applyFont="1" applyBorder="1" applyAlignment="1">
      <alignment horizontal="center"/>
    </xf>
    <xf numFmtId="0" fontId="7" fillId="0" borderId="33" xfId="0" applyFont="1" applyBorder="1" applyAlignment="1">
      <alignment horizontal="center" vertical="center"/>
    </xf>
    <xf numFmtId="166" fontId="8" fillId="0" borderId="34" xfId="1" applyNumberFormat="1" applyFont="1" applyBorder="1"/>
    <xf numFmtId="166" fontId="9" fillId="0" borderId="31" xfId="0" applyNumberFormat="1" applyFont="1" applyBorder="1"/>
    <xf numFmtId="0" fontId="10" fillId="0" borderId="31" xfId="0" applyFont="1" applyBorder="1" applyAlignment="1">
      <alignment horizontal="center"/>
    </xf>
    <xf numFmtId="0" fontId="10" fillId="0" borderId="24" xfId="0" applyFont="1" applyBorder="1"/>
    <xf numFmtId="0" fontId="11" fillId="0" borderId="35" xfId="0" applyFont="1" applyBorder="1"/>
    <xf numFmtId="166" fontId="11" fillId="0" borderId="32" xfId="0" applyNumberFormat="1" applyFont="1" applyBorder="1"/>
    <xf numFmtId="0" fontId="11" fillId="0" borderId="0" xfId="0" applyFont="1" applyBorder="1"/>
    <xf numFmtId="166" fontId="11" fillId="0" borderId="0" xfId="0" applyNumberFormat="1" applyFont="1" applyBorder="1"/>
    <xf numFmtId="0" fontId="12" fillId="0" borderId="0" xfId="0" applyFont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166" fontId="6" fillId="0" borderId="22" xfId="0" applyNumberFormat="1" applyFont="1" applyBorder="1" applyAlignment="1">
      <alignment horizontal="center" vertical="center"/>
    </xf>
    <xf numFmtId="0" fontId="0" fillId="0" borderId="22" xfId="0" applyBorder="1" applyAlignment="1">
      <alignment horizontal="left" vertical="center"/>
    </xf>
    <xf numFmtId="14" fontId="0" fillId="0" borderId="23" xfId="0" applyNumberFormat="1" applyBorder="1"/>
    <xf numFmtId="0" fontId="2" fillId="0" borderId="6" xfId="0" applyFont="1" applyBorder="1"/>
    <xf numFmtId="164" fontId="13" fillId="0" borderId="8" xfId="0" applyNumberFormat="1" applyFont="1" applyBorder="1" applyAlignment="1">
      <alignment horizontal="center"/>
    </xf>
    <xf numFmtId="0" fontId="2" fillId="0" borderId="12" xfId="0" applyFont="1" applyBorder="1"/>
    <xf numFmtId="164" fontId="9" fillId="0" borderId="13" xfId="0" applyNumberFormat="1" applyFont="1" applyBorder="1" applyAlignment="1">
      <alignment horizontal="center"/>
    </xf>
    <xf numFmtId="164" fontId="8" fillId="2" borderId="5" xfId="0" applyNumberFormat="1" applyFont="1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right" vertical="center"/>
    </xf>
    <xf numFmtId="16" fontId="0" fillId="0" borderId="12" xfId="0" applyNumberFormat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6" dT="2021-04-18T20:23:39.17" personId="{00000000-0000-0000-0000-000000000000}" id="{913A5849-DF4B-452F-805F-B916FFF117D8}">
    <text>-Guarda-roupas(2x): 2*99,99=199,98€
-Estante(80x28x202): 39€
-Criados(2x): 2x59,99=119,98€
-Cortina(6x)=6x7=42€
-Banqueta(2x)=2x39,99=79,98€
-Assentos(2x)=2*3,99=7,98€
-Armario_espelho_banheiro=39€
-Gaveteiro(2x)=2x15=30€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5" dT="2021-04-25T13:44:31.19" personId="{00000000-0000-0000-0000-000000000000}" id="{BAB73BAA-7D31-4C61-9A2B-8634B4681D22}">
    <text>Arbeitslosgeld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93634-94C4-4013-8C73-EA3FAA7B3B4C}">
  <dimension ref="A1:C12"/>
  <sheetViews>
    <sheetView workbookViewId="0">
      <selection activeCell="B2" sqref="B2"/>
    </sheetView>
  </sheetViews>
  <sheetFormatPr defaultRowHeight="25.8" x14ac:dyDescent="0.3"/>
  <cols>
    <col min="1" max="1" width="20.33203125" style="62" bestFit="1" customWidth="1"/>
    <col min="2" max="2" width="48.88671875" style="62" bestFit="1" customWidth="1"/>
    <col min="3" max="3" width="16.77734375" style="63" bestFit="1" customWidth="1"/>
    <col min="4" max="16384" width="8.88671875" style="62"/>
  </cols>
  <sheetData>
    <row r="1" spans="1:3" x14ac:dyDescent="0.3">
      <c r="A1" s="62" t="s">
        <v>345</v>
      </c>
      <c r="B1" s="60" t="s">
        <v>346</v>
      </c>
      <c r="C1" s="61" t="s">
        <v>360</v>
      </c>
    </row>
    <row r="2" spans="1:3" x14ac:dyDescent="0.3">
      <c r="A2" s="62" t="s">
        <v>348</v>
      </c>
      <c r="B2" s="62" t="s">
        <v>361</v>
      </c>
      <c r="C2" s="63">
        <v>188</v>
      </c>
    </row>
    <row r="3" spans="1:3" x14ac:dyDescent="0.3">
      <c r="A3" s="62" t="s">
        <v>347</v>
      </c>
      <c r="B3" s="62" t="s">
        <v>349</v>
      </c>
      <c r="C3" s="63">
        <v>40.92</v>
      </c>
    </row>
    <row r="4" spans="1:3" x14ac:dyDescent="0.3">
      <c r="A4" s="62" t="s">
        <v>350</v>
      </c>
      <c r="B4" s="62" t="s">
        <v>351</v>
      </c>
      <c r="C4" s="63">
        <v>8</v>
      </c>
    </row>
    <row r="5" spans="1:3" x14ac:dyDescent="0.3">
      <c r="A5" s="62" t="s">
        <v>350</v>
      </c>
      <c r="B5" s="62" t="s">
        <v>352</v>
      </c>
      <c r="C5" s="63">
        <v>21.5</v>
      </c>
    </row>
    <row r="6" spans="1:3" x14ac:dyDescent="0.3">
      <c r="A6" s="62" t="s">
        <v>350</v>
      </c>
      <c r="B6" s="62" t="s">
        <v>353</v>
      </c>
      <c r="C6" s="63">
        <v>5</v>
      </c>
    </row>
    <row r="7" spans="1:3" x14ac:dyDescent="0.3">
      <c r="A7" s="62" t="s">
        <v>350</v>
      </c>
      <c r="B7" s="62" t="s">
        <v>354</v>
      </c>
      <c r="C7" s="63">
        <v>4</v>
      </c>
    </row>
    <row r="8" spans="1:3" x14ac:dyDescent="0.3">
      <c r="A8" s="62" t="s">
        <v>358</v>
      </c>
      <c r="B8" s="62" t="s">
        <v>355</v>
      </c>
      <c r="C8" s="63">
        <v>35.200000000000003</v>
      </c>
    </row>
    <row r="9" spans="1:3" x14ac:dyDescent="0.3">
      <c r="A9" s="62" t="s">
        <v>358</v>
      </c>
      <c r="B9" s="62" t="s">
        <v>356</v>
      </c>
      <c r="C9" s="63">
        <v>26</v>
      </c>
    </row>
    <row r="10" spans="1:3" x14ac:dyDescent="0.3">
      <c r="A10" s="62" t="s">
        <v>358</v>
      </c>
      <c r="B10" s="62" t="s">
        <v>357</v>
      </c>
      <c r="C10" s="63">
        <v>48</v>
      </c>
    </row>
    <row r="11" spans="1:3" x14ac:dyDescent="0.3">
      <c r="A11" s="62" t="s">
        <v>358</v>
      </c>
      <c r="B11" s="62" t="s">
        <v>359</v>
      </c>
      <c r="C11" s="63">
        <v>20</v>
      </c>
    </row>
    <row r="12" spans="1:3" x14ac:dyDescent="0.3">
      <c r="B12" s="62" t="s">
        <v>112</v>
      </c>
      <c r="C12" s="63">
        <f>SUM(C2:C11)</f>
        <v>396.62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1D513-42E1-49FB-9659-641CDEF4438C}">
  <dimension ref="A1:W18"/>
  <sheetViews>
    <sheetView topLeftCell="O1" zoomScale="150" zoomScaleNormal="150" workbookViewId="0">
      <pane ySplit="1" topLeftCell="A2" activePane="bottomLeft" state="frozen"/>
      <selection pane="bottomLeft" activeCell="U1" sqref="U1:W2"/>
    </sheetView>
  </sheetViews>
  <sheetFormatPr defaultRowHeight="14.4" x14ac:dyDescent="0.3"/>
  <cols>
    <col min="1" max="1" width="11.6640625" bestFit="1" customWidth="1"/>
    <col min="2" max="2" width="9.6640625" style="3" bestFit="1" customWidth="1"/>
    <col min="3" max="3" width="9.33203125" style="3" bestFit="1" customWidth="1"/>
    <col min="4" max="4" width="9.33203125" bestFit="1" customWidth="1"/>
    <col min="5" max="5" width="12.77734375" bestFit="1" customWidth="1"/>
    <col min="6" max="6" width="9.33203125" bestFit="1" customWidth="1"/>
    <col min="7" max="7" width="9.33203125" style="3" bestFit="1" customWidth="1"/>
    <col min="9" max="9" width="12.77734375" bestFit="1" customWidth="1"/>
    <col min="13" max="13" width="15.5546875" bestFit="1" customWidth="1"/>
    <col min="17" max="17" width="17.21875" bestFit="1" customWidth="1"/>
    <col min="18" max="18" width="26.88671875" bestFit="1" customWidth="1"/>
    <col min="21" max="21" width="16.5546875" bestFit="1" customWidth="1"/>
    <col min="22" max="22" width="21.33203125" bestFit="1" customWidth="1"/>
    <col min="23" max="23" width="9.33203125" style="4" bestFit="1" customWidth="1"/>
  </cols>
  <sheetData>
    <row r="1" spans="1:23" x14ac:dyDescent="0.3">
      <c r="A1" t="s">
        <v>69</v>
      </c>
      <c r="B1" t="s">
        <v>18</v>
      </c>
      <c r="C1" s="3">
        <f>SUM(C3:C100)</f>
        <v>21.869999999999997</v>
      </c>
      <c r="E1" t="s">
        <v>68</v>
      </c>
      <c r="F1" t="s">
        <v>18</v>
      </c>
      <c r="G1" s="3">
        <f>SUM(G3:G100)</f>
        <v>7</v>
      </c>
      <c r="I1" t="s">
        <v>74</v>
      </c>
      <c r="J1" t="s">
        <v>18</v>
      </c>
      <c r="K1" s="3">
        <f>SUM(K3:K100)</f>
        <v>5.5</v>
      </c>
      <c r="M1" t="s">
        <v>166</v>
      </c>
      <c r="N1" t="s">
        <v>18</v>
      </c>
      <c r="O1" s="3">
        <f>SUM(O3:O100)</f>
        <v>69.929999999999993</v>
      </c>
      <c r="Q1" t="s">
        <v>167</v>
      </c>
      <c r="R1" t="s">
        <v>18</v>
      </c>
      <c r="S1" s="3">
        <f>SUM(S3:S100)</f>
        <v>54.989999999999995</v>
      </c>
      <c r="U1" t="s">
        <v>191</v>
      </c>
      <c r="V1" t="s">
        <v>18</v>
      </c>
      <c r="W1" s="4">
        <f>SUM(W3:W82)</f>
        <v>106.78999999999999</v>
      </c>
    </row>
    <row r="2" spans="1:23" x14ac:dyDescent="0.3">
      <c r="A2" t="s">
        <v>33</v>
      </c>
      <c r="B2" t="s">
        <v>34</v>
      </c>
      <c r="C2" s="3" t="s">
        <v>35</v>
      </c>
      <c r="E2" t="s">
        <v>33</v>
      </c>
      <c r="F2" t="s">
        <v>34</v>
      </c>
      <c r="G2" s="3" t="s">
        <v>35</v>
      </c>
      <c r="I2" t="s">
        <v>33</v>
      </c>
      <c r="J2" t="s">
        <v>34</v>
      </c>
      <c r="K2" s="3" t="s">
        <v>35</v>
      </c>
      <c r="M2" t="s">
        <v>33</v>
      </c>
      <c r="N2" t="s">
        <v>34</v>
      </c>
      <c r="O2" s="3" t="s">
        <v>35</v>
      </c>
      <c r="Q2" t="s">
        <v>33</v>
      </c>
      <c r="R2" t="s">
        <v>34</v>
      </c>
      <c r="S2" s="3" t="s">
        <v>35</v>
      </c>
      <c r="U2" t="s">
        <v>33</v>
      </c>
      <c r="V2" t="s">
        <v>34</v>
      </c>
      <c r="W2" s="4" t="s">
        <v>35</v>
      </c>
    </row>
    <row r="3" spans="1:23" x14ac:dyDescent="0.3">
      <c r="A3" t="s">
        <v>58</v>
      </c>
      <c r="B3" s="3" t="s">
        <v>59</v>
      </c>
      <c r="C3" s="3">
        <v>10.17</v>
      </c>
      <c r="E3" t="s">
        <v>65</v>
      </c>
      <c r="F3" t="s">
        <v>67</v>
      </c>
      <c r="G3" s="3">
        <v>7</v>
      </c>
      <c r="I3" t="s">
        <v>73</v>
      </c>
      <c r="J3" t="s">
        <v>56</v>
      </c>
      <c r="K3" s="3">
        <v>5.5</v>
      </c>
      <c r="M3" t="s">
        <v>151</v>
      </c>
      <c r="N3" t="s">
        <v>154</v>
      </c>
      <c r="O3" s="3">
        <v>24.95</v>
      </c>
      <c r="Q3" t="s">
        <v>160</v>
      </c>
      <c r="R3" t="s">
        <v>168</v>
      </c>
      <c r="S3" s="3">
        <v>5</v>
      </c>
      <c r="U3" t="s">
        <v>186</v>
      </c>
      <c r="V3" t="s">
        <v>194</v>
      </c>
      <c r="W3" s="4">
        <v>35.85</v>
      </c>
    </row>
    <row r="4" spans="1:23" x14ac:dyDescent="0.3">
      <c r="A4" t="s">
        <v>57</v>
      </c>
      <c r="B4" s="3" t="s">
        <v>56</v>
      </c>
      <c r="C4" s="3">
        <v>11.7</v>
      </c>
      <c r="M4" t="s">
        <v>156</v>
      </c>
      <c r="N4" t="s">
        <v>154</v>
      </c>
      <c r="O4">
        <v>44.98</v>
      </c>
      <c r="Q4" t="s">
        <v>0</v>
      </c>
      <c r="R4" t="s">
        <v>0</v>
      </c>
      <c r="S4">
        <v>44.98</v>
      </c>
      <c r="U4" t="s">
        <v>187</v>
      </c>
      <c r="V4" t="s">
        <v>192</v>
      </c>
      <c r="W4" s="4">
        <v>13.5</v>
      </c>
    </row>
    <row r="5" spans="1:23" x14ac:dyDescent="0.3">
      <c r="Q5" t="s">
        <v>176</v>
      </c>
      <c r="R5" t="s">
        <v>177</v>
      </c>
      <c r="S5">
        <v>5.01</v>
      </c>
      <c r="U5" t="s">
        <v>187</v>
      </c>
      <c r="V5" t="s">
        <v>193</v>
      </c>
      <c r="W5" s="4">
        <v>17.2</v>
      </c>
    </row>
    <row r="6" spans="1:23" x14ac:dyDescent="0.3">
      <c r="U6" t="s">
        <v>187</v>
      </c>
      <c r="V6" t="s">
        <v>193</v>
      </c>
      <c r="W6" s="4">
        <v>21.2</v>
      </c>
    </row>
    <row r="7" spans="1:23" x14ac:dyDescent="0.3">
      <c r="U7" t="s">
        <v>197</v>
      </c>
      <c r="V7" t="s">
        <v>56</v>
      </c>
      <c r="W7" s="4">
        <v>4.8499999999999996</v>
      </c>
    </row>
    <row r="8" spans="1:23" x14ac:dyDescent="0.3">
      <c r="U8" t="s">
        <v>199</v>
      </c>
      <c r="V8" t="s">
        <v>204</v>
      </c>
      <c r="W8" s="4">
        <v>9.99</v>
      </c>
    </row>
    <row r="9" spans="1:23" x14ac:dyDescent="0.3">
      <c r="U9" t="s">
        <v>199</v>
      </c>
      <c r="V9" t="s">
        <v>56</v>
      </c>
      <c r="W9" s="4">
        <v>4.2</v>
      </c>
    </row>
    <row r="18" spans="4:4" x14ac:dyDescent="0.3">
      <c r="D18" s="3"/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29BF1-D16F-435B-8BDF-EE06047AD9F1}">
  <dimension ref="K1:Q5"/>
  <sheetViews>
    <sheetView topLeftCell="J1" zoomScale="150" zoomScaleNormal="150" workbookViewId="0">
      <selection activeCell="M17" sqref="M17"/>
    </sheetView>
  </sheetViews>
  <sheetFormatPr defaultRowHeight="14.4" x14ac:dyDescent="0.3"/>
  <cols>
    <col min="11" max="11" width="17.21875" bestFit="1" customWidth="1"/>
    <col min="12" max="12" width="26.5546875" bestFit="1" customWidth="1"/>
    <col min="13" max="13" width="9.33203125" style="3" bestFit="1" customWidth="1"/>
    <col min="15" max="15" width="17.21875" bestFit="1" customWidth="1"/>
    <col min="17" max="17" width="8.88671875" style="3"/>
  </cols>
  <sheetData>
    <row r="1" spans="11:17" x14ac:dyDescent="0.3">
      <c r="K1" t="s">
        <v>167</v>
      </c>
      <c r="L1" t="s">
        <v>18</v>
      </c>
      <c r="M1" s="3">
        <f>SUM(M3:M99)</f>
        <v>157.96</v>
      </c>
      <c r="O1" s="2" t="s">
        <v>191</v>
      </c>
      <c r="P1" s="2" t="s">
        <v>18</v>
      </c>
      <c r="Q1" s="4">
        <f>SUM(Q3:Q99)</f>
        <v>3.29</v>
      </c>
    </row>
    <row r="2" spans="11:17" x14ac:dyDescent="0.3">
      <c r="K2" t="s">
        <v>33</v>
      </c>
      <c r="L2" t="s">
        <v>34</v>
      </c>
      <c r="M2" s="3" t="s">
        <v>35</v>
      </c>
      <c r="O2" s="2" t="s">
        <v>33</v>
      </c>
      <c r="P2" s="2" t="s">
        <v>34</v>
      </c>
      <c r="Q2" s="4" t="s">
        <v>35</v>
      </c>
    </row>
    <row r="3" spans="11:17" x14ac:dyDescent="0.3">
      <c r="K3" t="s">
        <v>163</v>
      </c>
      <c r="L3" t="s">
        <v>169</v>
      </c>
      <c r="M3" s="3">
        <v>16.98</v>
      </c>
      <c r="O3" s="2" t="s">
        <v>188</v>
      </c>
      <c r="P3" s="2" t="s">
        <v>59</v>
      </c>
      <c r="Q3" s="4">
        <v>3.29</v>
      </c>
    </row>
    <row r="4" spans="11:17" x14ac:dyDescent="0.3">
      <c r="K4" t="s">
        <v>165</v>
      </c>
      <c r="L4" t="s">
        <v>170</v>
      </c>
      <c r="M4" s="3">
        <v>111</v>
      </c>
    </row>
    <row r="5" spans="11:17" x14ac:dyDescent="0.3">
      <c r="K5" t="s">
        <v>188</v>
      </c>
      <c r="L5" t="s">
        <v>195</v>
      </c>
      <c r="M5" s="3">
        <v>29.98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0F2B7-E5EC-4168-B54B-EFFD51E1FCAE}">
  <dimension ref="A1:AU51"/>
  <sheetViews>
    <sheetView tabSelected="1" topLeftCell="F1" zoomScale="150" zoomScaleNormal="150" workbookViewId="0">
      <pane ySplit="1" topLeftCell="A20" activePane="bottomLeft" state="frozen"/>
      <selection pane="bottomLeft" activeCell="Q22" sqref="Q22"/>
    </sheetView>
  </sheetViews>
  <sheetFormatPr defaultRowHeight="14.4" x14ac:dyDescent="0.3"/>
  <cols>
    <col min="1" max="1" width="16" style="75" bestFit="1" customWidth="1"/>
    <col min="3" max="3" width="10.88671875" style="3" bestFit="1" customWidth="1"/>
    <col min="4" max="4" width="1.44140625" customWidth="1"/>
    <col min="5" max="5" width="17.33203125" bestFit="1" customWidth="1"/>
    <col min="7" max="7" width="10.44140625" style="3" bestFit="1" customWidth="1"/>
    <col min="8" max="8" width="2" customWidth="1"/>
    <col min="9" max="9" width="14.44140625" bestFit="1" customWidth="1"/>
    <col min="11" max="11" width="9.33203125" bestFit="1" customWidth="1"/>
    <col min="12" max="12" width="1.77734375" customWidth="1"/>
    <col min="13" max="13" width="5.88671875" bestFit="1" customWidth="1"/>
    <col min="14" max="14" width="10.88671875" bestFit="1" customWidth="1"/>
    <col min="15" max="15" width="10.44140625" style="3" bestFit="1" customWidth="1"/>
    <col min="16" max="16" width="3.77734375" customWidth="1"/>
    <col min="19" max="19" width="10.109375" style="3" bestFit="1" customWidth="1"/>
    <col min="20" max="20" width="3.6640625" customWidth="1"/>
    <col min="23" max="23" width="9.33203125" style="3" bestFit="1" customWidth="1"/>
    <col min="24" max="24" width="2.77734375" customWidth="1"/>
    <col min="27" max="27" width="9.33203125" bestFit="1" customWidth="1"/>
    <col min="28" max="28" width="2.77734375" customWidth="1"/>
    <col min="30" max="30" width="10.88671875" bestFit="1" customWidth="1"/>
    <col min="31" max="31" width="9.33203125" bestFit="1" customWidth="1"/>
    <col min="32" max="32" width="3.33203125" customWidth="1"/>
    <col min="33" max="33" width="12.109375" customWidth="1"/>
    <col min="35" max="35" width="9.33203125" bestFit="1" customWidth="1"/>
    <col min="36" max="36" width="3.109375" customWidth="1"/>
    <col min="37" max="37" width="9.77734375" bestFit="1" customWidth="1"/>
    <col min="39" max="39" width="9.5546875" customWidth="1"/>
    <col min="40" max="40" width="3" customWidth="1"/>
    <col min="41" max="41" width="11.33203125" style="66" customWidth="1"/>
    <col min="43" max="43" width="9.6640625" customWidth="1"/>
    <col min="44" max="44" width="2.88671875" customWidth="1"/>
    <col min="45" max="45" width="8.88671875" style="66"/>
    <col min="47" max="47" width="9.33203125" bestFit="1" customWidth="1"/>
  </cols>
  <sheetData>
    <row r="1" spans="1:47" ht="15" thickBot="1" x14ac:dyDescent="0.35">
      <c r="A1" s="71" t="s">
        <v>7</v>
      </c>
      <c r="B1" s="33" t="s">
        <v>112</v>
      </c>
      <c r="C1" s="34">
        <f>SUM(C3:C101)</f>
        <v>480.93</v>
      </c>
      <c r="E1" s="24" t="s">
        <v>8</v>
      </c>
      <c r="F1" s="25" t="s">
        <v>112</v>
      </c>
      <c r="G1" s="26">
        <f>SUM(G3:G101)</f>
        <v>331.43999999999994</v>
      </c>
      <c r="I1" s="32" t="s">
        <v>220</v>
      </c>
      <c r="J1" s="33" t="s">
        <v>112</v>
      </c>
      <c r="K1" s="34">
        <f>SUM(K3:K101)</f>
        <v>608.55999999999995</v>
      </c>
      <c r="M1" s="32" t="s">
        <v>9</v>
      </c>
      <c r="N1" s="33" t="s">
        <v>112</v>
      </c>
      <c r="O1" s="26">
        <f>SUM(O3:O101)</f>
        <v>641.96</v>
      </c>
      <c r="Q1" s="32" t="s">
        <v>10</v>
      </c>
      <c r="R1" s="33" t="s">
        <v>112</v>
      </c>
      <c r="S1" s="34">
        <f>SUM(S3:S101)</f>
        <v>62.01</v>
      </c>
      <c r="U1" s="32" t="s">
        <v>1</v>
      </c>
      <c r="V1" s="33" t="s">
        <v>112</v>
      </c>
      <c r="W1" s="34">
        <f>SUM(W3:W101)</f>
        <v>0</v>
      </c>
      <c r="Y1" s="32" t="s">
        <v>2</v>
      </c>
      <c r="Z1" s="33" t="s">
        <v>112</v>
      </c>
      <c r="AA1" s="34">
        <f>SUM(AA3:AA101)</f>
        <v>0</v>
      </c>
      <c r="AC1" s="32" t="s">
        <v>3</v>
      </c>
      <c r="AD1" s="33" t="s">
        <v>112</v>
      </c>
      <c r="AE1" s="34">
        <f>SUM(AE3:AE101)</f>
        <v>0</v>
      </c>
      <c r="AG1" s="32" t="s">
        <v>13</v>
      </c>
      <c r="AH1" s="33" t="s">
        <v>112</v>
      </c>
      <c r="AI1" s="34">
        <f>SUM(AI3:AI101)</f>
        <v>0</v>
      </c>
      <c r="AK1" s="32" t="s">
        <v>4</v>
      </c>
      <c r="AL1" s="33" t="s">
        <v>112</v>
      </c>
      <c r="AM1" s="34">
        <f>SUM(AM3:AM101)</f>
        <v>0</v>
      </c>
      <c r="AO1" s="33" t="s">
        <v>5</v>
      </c>
      <c r="AP1" s="33" t="s">
        <v>112</v>
      </c>
      <c r="AQ1" s="34">
        <f>SUM(AQ3:AQ101)</f>
        <v>0</v>
      </c>
      <c r="AS1" s="66" t="s">
        <v>6</v>
      </c>
      <c r="AT1" s="33" t="s">
        <v>112</v>
      </c>
      <c r="AU1" s="34">
        <f>SUM(AU3:AU101)</f>
        <v>0</v>
      </c>
    </row>
    <row r="2" spans="1:47" ht="15" thickBot="1" x14ac:dyDescent="0.35">
      <c r="A2" s="72" t="s">
        <v>33</v>
      </c>
      <c r="B2" s="38" t="s">
        <v>34</v>
      </c>
      <c r="C2" s="39" t="s">
        <v>35</v>
      </c>
      <c r="E2" s="46" t="s">
        <v>33</v>
      </c>
      <c r="F2" s="47" t="s">
        <v>34</v>
      </c>
      <c r="G2" s="48" t="s">
        <v>35</v>
      </c>
      <c r="I2" s="46" t="s">
        <v>33</v>
      </c>
      <c r="J2" s="47" t="s">
        <v>34</v>
      </c>
      <c r="K2" s="48" t="s">
        <v>35</v>
      </c>
      <c r="M2" s="46" t="s">
        <v>33</v>
      </c>
      <c r="N2" s="50" t="s">
        <v>34</v>
      </c>
      <c r="O2" s="48" t="s">
        <v>35</v>
      </c>
      <c r="Q2" s="49" t="s">
        <v>33</v>
      </c>
      <c r="R2" s="50" t="s">
        <v>34</v>
      </c>
      <c r="S2" s="51" t="s">
        <v>35</v>
      </c>
      <c r="U2" s="37" t="s">
        <v>33</v>
      </c>
      <c r="V2" s="38" t="s">
        <v>34</v>
      </c>
      <c r="W2" s="39" t="s">
        <v>35</v>
      </c>
      <c r="Y2" s="37" t="s">
        <v>33</v>
      </c>
      <c r="Z2" s="38" t="s">
        <v>34</v>
      </c>
      <c r="AA2" s="39" t="s">
        <v>35</v>
      </c>
      <c r="AC2" s="37" t="s">
        <v>33</v>
      </c>
      <c r="AD2" s="38" t="s">
        <v>34</v>
      </c>
      <c r="AE2" s="39" t="s">
        <v>35</v>
      </c>
      <c r="AG2" s="37" t="s">
        <v>33</v>
      </c>
      <c r="AH2" s="38" t="s">
        <v>34</v>
      </c>
      <c r="AI2" s="39" t="s">
        <v>35</v>
      </c>
      <c r="AK2" s="37" t="s">
        <v>33</v>
      </c>
      <c r="AL2" s="38" t="s">
        <v>34</v>
      </c>
      <c r="AM2" s="39" t="s">
        <v>35</v>
      </c>
      <c r="AO2" s="66" t="s">
        <v>33</v>
      </c>
      <c r="AP2" s="38" t="s">
        <v>34</v>
      </c>
      <c r="AQ2" s="39" t="s">
        <v>35</v>
      </c>
      <c r="AS2" s="66" t="s">
        <v>33</v>
      </c>
      <c r="AT2" s="38" t="s">
        <v>34</v>
      </c>
      <c r="AU2" s="39" t="s">
        <v>35</v>
      </c>
    </row>
    <row r="3" spans="1:47" x14ac:dyDescent="0.3">
      <c r="A3" s="70" t="s">
        <v>208</v>
      </c>
      <c r="B3" s="15" t="s">
        <v>17</v>
      </c>
      <c r="C3" s="28">
        <v>50.38</v>
      </c>
      <c r="E3" s="70" t="s">
        <v>389</v>
      </c>
      <c r="F3" s="17" t="s">
        <v>17</v>
      </c>
      <c r="G3" s="36">
        <v>43.44</v>
      </c>
      <c r="I3" s="70" t="s">
        <v>399</v>
      </c>
      <c r="J3" s="15" t="s">
        <v>17</v>
      </c>
      <c r="K3" s="28">
        <v>87.9</v>
      </c>
      <c r="M3" s="70" t="s">
        <v>265</v>
      </c>
      <c r="N3" s="53" t="s">
        <v>17</v>
      </c>
      <c r="O3" s="36">
        <v>46.8</v>
      </c>
      <c r="Q3" s="52"/>
      <c r="R3" s="53"/>
      <c r="S3" s="59"/>
      <c r="U3" s="52"/>
      <c r="V3" s="53"/>
      <c r="W3" s="59"/>
      <c r="Y3" s="52"/>
      <c r="Z3" s="53"/>
      <c r="AA3" s="54"/>
      <c r="AC3" s="27"/>
      <c r="AD3" s="15"/>
      <c r="AE3" s="44"/>
      <c r="AG3" s="52"/>
      <c r="AH3" s="53"/>
      <c r="AI3" s="54"/>
      <c r="AK3" s="27"/>
      <c r="AL3" s="15"/>
      <c r="AM3" s="44"/>
      <c r="AP3" s="53"/>
      <c r="AQ3" s="54"/>
      <c r="AT3" s="53"/>
      <c r="AU3" s="54"/>
    </row>
    <row r="4" spans="1:47" x14ac:dyDescent="0.3">
      <c r="A4" s="70" t="s">
        <v>208</v>
      </c>
      <c r="B4" s="15" t="s">
        <v>17</v>
      </c>
      <c r="C4" s="28">
        <v>21.81</v>
      </c>
      <c r="E4" s="70" t="s">
        <v>390</v>
      </c>
      <c r="F4" s="15" t="s">
        <v>17</v>
      </c>
      <c r="G4" s="28">
        <v>15.66</v>
      </c>
      <c r="I4" s="70" t="s">
        <v>251</v>
      </c>
      <c r="J4" s="15" t="s">
        <v>15</v>
      </c>
      <c r="K4" s="28">
        <v>7.36</v>
      </c>
      <c r="M4" s="70" t="s">
        <v>265</v>
      </c>
      <c r="N4" s="15" t="s">
        <v>17</v>
      </c>
      <c r="O4" s="28">
        <v>12.23</v>
      </c>
      <c r="Q4" s="27"/>
      <c r="R4" s="15"/>
      <c r="S4" s="28"/>
      <c r="U4" s="27"/>
      <c r="V4" s="15"/>
      <c r="W4" s="28"/>
      <c r="Y4" s="27"/>
      <c r="Z4" s="15"/>
      <c r="AA4" s="44"/>
      <c r="AC4" s="27"/>
      <c r="AD4" s="15"/>
      <c r="AE4" s="44"/>
      <c r="AG4" s="27"/>
      <c r="AH4" s="15"/>
      <c r="AI4" s="44"/>
      <c r="AK4" s="27"/>
      <c r="AL4" s="15"/>
      <c r="AM4" s="44"/>
      <c r="AP4" s="15"/>
      <c r="AQ4" s="65"/>
      <c r="AT4" s="15"/>
      <c r="AU4" s="44"/>
    </row>
    <row r="5" spans="1:47" x14ac:dyDescent="0.3">
      <c r="A5" s="70" t="s">
        <v>209</v>
      </c>
      <c r="B5" s="15" t="s">
        <v>17</v>
      </c>
      <c r="C5" s="28">
        <v>13.16</v>
      </c>
      <c r="E5" s="70" t="s">
        <v>233</v>
      </c>
      <c r="F5" s="15" t="s">
        <v>15</v>
      </c>
      <c r="G5" s="28">
        <v>6.47</v>
      </c>
      <c r="I5" s="70" t="s">
        <v>252</v>
      </c>
      <c r="J5" s="15" t="s">
        <v>17</v>
      </c>
      <c r="K5" s="28">
        <v>35.74</v>
      </c>
      <c r="M5" s="70" t="s">
        <v>430</v>
      </c>
      <c r="N5" s="15" t="s">
        <v>17</v>
      </c>
      <c r="O5" s="28">
        <v>21.79</v>
      </c>
      <c r="Q5" s="27"/>
      <c r="R5" s="15"/>
      <c r="S5" s="28"/>
      <c r="U5" s="27"/>
      <c r="V5" s="15"/>
      <c r="W5" s="28"/>
      <c r="Y5" s="27"/>
      <c r="Z5" s="15"/>
      <c r="AA5" s="44"/>
      <c r="AC5" s="27"/>
      <c r="AD5" s="15"/>
      <c r="AE5" s="44"/>
      <c r="AG5" s="27"/>
      <c r="AH5" s="15"/>
      <c r="AI5" s="44"/>
      <c r="AK5" s="27"/>
      <c r="AL5" s="15"/>
      <c r="AM5" s="44"/>
      <c r="AP5" s="15"/>
      <c r="AQ5" s="44"/>
      <c r="AT5" s="15"/>
      <c r="AU5" s="44"/>
    </row>
    <row r="6" spans="1:47" ht="15" thickBot="1" x14ac:dyDescent="0.35">
      <c r="A6" s="70" t="s">
        <v>381</v>
      </c>
      <c r="B6" s="15" t="s">
        <v>15</v>
      </c>
      <c r="C6" s="28">
        <v>7.86</v>
      </c>
      <c r="E6" s="70" t="s">
        <v>391</v>
      </c>
      <c r="F6" s="15" t="s">
        <v>17</v>
      </c>
      <c r="G6" s="28">
        <v>57.87</v>
      </c>
      <c r="I6" s="70" t="s">
        <v>253</v>
      </c>
      <c r="J6" s="15" t="s">
        <v>17</v>
      </c>
      <c r="K6" s="44">
        <v>52.54</v>
      </c>
      <c r="M6" s="70" t="s">
        <v>430</v>
      </c>
      <c r="N6" s="15" t="s">
        <v>17</v>
      </c>
      <c r="O6" s="28">
        <v>7.25</v>
      </c>
      <c r="Q6" s="27"/>
      <c r="R6" s="15"/>
      <c r="S6" s="28"/>
      <c r="U6" s="27"/>
      <c r="V6" s="15"/>
      <c r="W6" s="28"/>
      <c r="Y6" s="27"/>
      <c r="Z6" s="15"/>
      <c r="AA6" s="44"/>
      <c r="AC6" s="27"/>
      <c r="AD6" s="15"/>
      <c r="AE6" s="44"/>
      <c r="AG6" s="64"/>
      <c r="AH6" s="15"/>
      <c r="AI6" s="44"/>
      <c r="AK6" s="27"/>
      <c r="AL6" s="15"/>
      <c r="AM6" s="44"/>
      <c r="AP6" s="15"/>
      <c r="AQ6" s="44"/>
      <c r="AT6" s="15"/>
      <c r="AU6" s="44"/>
    </row>
    <row r="7" spans="1:47" x14ac:dyDescent="0.3">
      <c r="A7" s="73" t="s">
        <v>211</v>
      </c>
      <c r="B7" s="15" t="s">
        <v>17</v>
      </c>
      <c r="C7" s="28">
        <v>38.29</v>
      </c>
      <c r="E7" s="70" t="s">
        <v>392</v>
      </c>
      <c r="F7" s="15" t="s">
        <v>17</v>
      </c>
      <c r="G7" s="28">
        <v>10.38</v>
      </c>
      <c r="I7" s="70" t="s">
        <v>416</v>
      </c>
      <c r="J7" s="15" t="s">
        <v>15</v>
      </c>
      <c r="K7" s="44">
        <v>5.0999999999999996</v>
      </c>
      <c r="M7" s="70" t="s">
        <v>266</v>
      </c>
      <c r="N7" s="53" t="s">
        <v>17</v>
      </c>
      <c r="O7" s="36">
        <v>1.04</v>
      </c>
      <c r="Q7" s="27"/>
      <c r="R7" s="15"/>
      <c r="S7" s="28"/>
      <c r="U7" s="27"/>
      <c r="V7" s="15"/>
      <c r="W7" s="28"/>
      <c r="Y7" s="27"/>
      <c r="Z7" s="15"/>
      <c r="AA7" s="44"/>
      <c r="AC7" s="27"/>
      <c r="AD7" s="15"/>
      <c r="AE7" s="44"/>
      <c r="AG7" s="27"/>
      <c r="AH7" s="15"/>
      <c r="AI7" s="44"/>
      <c r="AK7" s="27"/>
      <c r="AL7" s="15"/>
      <c r="AM7" s="44"/>
      <c r="AP7" s="15"/>
      <c r="AQ7" s="44"/>
      <c r="AT7" s="15"/>
      <c r="AU7" s="44"/>
    </row>
    <row r="8" spans="1:47" x14ac:dyDescent="0.3">
      <c r="A8" s="73" t="s">
        <v>382</v>
      </c>
      <c r="B8" s="15" t="s">
        <v>17</v>
      </c>
      <c r="C8" s="28">
        <v>7.53</v>
      </c>
      <c r="E8" s="70" t="s">
        <v>394</v>
      </c>
      <c r="F8" s="15" t="s">
        <v>17</v>
      </c>
      <c r="G8" s="28">
        <v>24.16</v>
      </c>
      <c r="I8" s="70" t="s">
        <v>400</v>
      </c>
      <c r="J8" s="15" t="s">
        <v>17</v>
      </c>
      <c r="K8" s="44">
        <v>3.45</v>
      </c>
      <c r="M8" s="70" t="s">
        <v>427</v>
      </c>
      <c r="N8" s="15" t="s">
        <v>17</v>
      </c>
      <c r="O8" s="28">
        <v>3.67</v>
      </c>
      <c r="Q8" s="27"/>
      <c r="R8" s="15"/>
      <c r="S8" s="28"/>
      <c r="U8" s="27"/>
      <c r="V8" s="15"/>
      <c r="W8" s="28"/>
      <c r="Y8" s="27"/>
      <c r="Z8" s="15"/>
      <c r="AA8" s="44"/>
      <c r="AC8" s="27"/>
      <c r="AD8" s="15"/>
      <c r="AE8" s="44"/>
      <c r="AG8" s="27"/>
      <c r="AH8" s="15"/>
      <c r="AI8" s="44"/>
      <c r="AK8" s="27"/>
      <c r="AL8" s="15"/>
      <c r="AM8" s="44"/>
      <c r="AP8" s="15"/>
      <c r="AQ8" s="44"/>
      <c r="AT8" s="15"/>
      <c r="AU8" s="44"/>
    </row>
    <row r="9" spans="1:47" x14ac:dyDescent="0.3">
      <c r="A9" s="73" t="s">
        <v>213</v>
      </c>
      <c r="B9" s="15" t="s">
        <v>17</v>
      </c>
      <c r="C9" s="28">
        <v>61.97</v>
      </c>
      <c r="E9" s="70" t="s">
        <v>393</v>
      </c>
      <c r="F9" s="15" t="s">
        <v>17</v>
      </c>
      <c r="G9" s="28">
        <v>43.01</v>
      </c>
      <c r="I9" s="70" t="s">
        <v>400</v>
      </c>
      <c r="J9" s="56" t="s">
        <v>17</v>
      </c>
      <c r="K9" s="57">
        <v>26.41</v>
      </c>
      <c r="M9" s="70" t="s">
        <v>428</v>
      </c>
      <c r="N9" s="15" t="s">
        <v>17</v>
      </c>
      <c r="O9" s="28">
        <v>73.25</v>
      </c>
      <c r="Q9" s="27"/>
      <c r="R9" s="15"/>
      <c r="S9" s="28"/>
      <c r="U9" s="27"/>
      <c r="V9" s="15"/>
      <c r="W9" s="28"/>
      <c r="Y9" s="27"/>
      <c r="Z9" s="15"/>
      <c r="AA9" s="44"/>
      <c r="AC9" s="27"/>
      <c r="AD9" s="15"/>
      <c r="AE9" s="44"/>
      <c r="AG9" s="27"/>
      <c r="AH9" s="15"/>
      <c r="AI9" s="44"/>
      <c r="AK9" s="27"/>
      <c r="AL9" s="15"/>
      <c r="AM9" s="44"/>
      <c r="AP9" s="15"/>
      <c r="AQ9" s="44"/>
      <c r="AT9" s="15"/>
      <c r="AU9" s="44"/>
    </row>
    <row r="10" spans="1:47" x14ac:dyDescent="0.3">
      <c r="A10" s="73" t="s">
        <v>213</v>
      </c>
      <c r="B10" s="15" t="s">
        <v>17</v>
      </c>
      <c r="C10" s="28">
        <v>3.58</v>
      </c>
      <c r="E10" s="70" t="s">
        <v>395</v>
      </c>
      <c r="F10" s="15" t="s">
        <v>15</v>
      </c>
      <c r="G10" s="28">
        <v>2.79</v>
      </c>
      <c r="I10" s="70" t="s">
        <v>417</v>
      </c>
      <c r="J10" s="56" t="s">
        <v>107</v>
      </c>
      <c r="K10" s="57">
        <v>7.86</v>
      </c>
      <c r="M10" s="70" t="s">
        <v>428</v>
      </c>
      <c r="N10" s="15" t="s">
        <v>338</v>
      </c>
      <c r="O10" s="28">
        <v>16.79</v>
      </c>
      <c r="Q10" s="27"/>
      <c r="R10" s="15"/>
      <c r="S10" s="28"/>
      <c r="U10" s="27"/>
      <c r="V10" s="15"/>
      <c r="W10" s="28"/>
      <c r="Y10" s="27"/>
      <c r="Z10" s="15"/>
      <c r="AA10" s="44"/>
      <c r="AC10" s="27"/>
      <c r="AD10" s="15"/>
      <c r="AE10" s="44"/>
      <c r="AG10" s="27"/>
      <c r="AH10" s="15"/>
      <c r="AI10" s="44"/>
      <c r="AK10" s="27"/>
      <c r="AL10" s="15"/>
      <c r="AM10" s="44"/>
      <c r="AP10" s="15"/>
      <c r="AQ10" s="44"/>
      <c r="AT10" s="15"/>
      <c r="AU10" s="44"/>
    </row>
    <row r="11" spans="1:47" x14ac:dyDescent="0.3">
      <c r="A11" s="73" t="s">
        <v>384</v>
      </c>
      <c r="B11" s="15" t="s">
        <v>17</v>
      </c>
      <c r="C11" s="28">
        <v>35.21</v>
      </c>
      <c r="E11" s="70" t="s">
        <v>237</v>
      </c>
      <c r="F11" s="15" t="s">
        <v>17</v>
      </c>
      <c r="G11" s="28">
        <v>27.23</v>
      </c>
      <c r="I11" s="70" t="s">
        <v>417</v>
      </c>
      <c r="J11" s="56" t="s">
        <v>107</v>
      </c>
      <c r="K11" s="57">
        <v>21.89</v>
      </c>
      <c r="M11" s="70" t="s">
        <v>431</v>
      </c>
      <c r="N11" s="15" t="s">
        <v>17</v>
      </c>
      <c r="O11" s="28">
        <v>19.79</v>
      </c>
      <c r="Q11" s="27"/>
      <c r="R11" s="15"/>
      <c r="S11" s="28"/>
      <c r="U11" s="27"/>
      <c r="V11" s="15"/>
      <c r="W11" s="28"/>
      <c r="Y11" s="27"/>
      <c r="Z11" s="15"/>
      <c r="AA11" s="44"/>
      <c r="AC11" s="27"/>
      <c r="AD11" s="15"/>
      <c r="AE11" s="44"/>
      <c r="AG11" s="27"/>
      <c r="AH11" s="15"/>
      <c r="AI11" s="44"/>
      <c r="AK11" s="27"/>
      <c r="AL11" s="15"/>
      <c r="AM11" s="44"/>
      <c r="AP11" s="15"/>
      <c r="AQ11" s="44"/>
      <c r="AT11" s="15"/>
      <c r="AU11" s="44"/>
    </row>
    <row r="12" spans="1:47" x14ac:dyDescent="0.3">
      <c r="A12" s="73" t="s">
        <v>384</v>
      </c>
      <c r="B12" s="15" t="s">
        <v>17</v>
      </c>
      <c r="C12" s="28">
        <v>2.25</v>
      </c>
      <c r="E12" s="70" t="s">
        <v>397</v>
      </c>
      <c r="F12" s="15" t="s">
        <v>19</v>
      </c>
      <c r="G12" s="28">
        <v>2.77</v>
      </c>
      <c r="I12" s="70" t="s">
        <v>418</v>
      </c>
      <c r="J12" s="15" t="s">
        <v>17</v>
      </c>
      <c r="K12" s="44">
        <v>3.53</v>
      </c>
      <c r="M12" s="70" t="s">
        <v>431</v>
      </c>
      <c r="N12" s="15" t="s">
        <v>17</v>
      </c>
      <c r="O12" s="28">
        <v>19.149999999999999</v>
      </c>
      <c r="Q12" s="27"/>
      <c r="R12" s="15"/>
      <c r="S12" s="28"/>
      <c r="U12" s="27"/>
      <c r="V12" s="15"/>
      <c r="W12" s="28"/>
      <c r="Y12" s="27"/>
      <c r="Z12" s="15"/>
      <c r="AA12" s="44"/>
      <c r="AC12" s="27"/>
      <c r="AD12" s="15"/>
      <c r="AE12" s="44"/>
      <c r="AG12" s="27"/>
      <c r="AH12" s="15"/>
      <c r="AI12" s="44"/>
      <c r="AK12" s="27"/>
      <c r="AL12" s="15"/>
      <c r="AM12" s="44"/>
      <c r="AP12" s="15"/>
      <c r="AQ12" s="44"/>
      <c r="AT12" s="15"/>
      <c r="AU12" s="44"/>
    </row>
    <row r="13" spans="1:47" x14ac:dyDescent="0.3">
      <c r="A13" s="73" t="s">
        <v>222</v>
      </c>
      <c r="B13" s="15" t="s">
        <v>17</v>
      </c>
      <c r="C13" s="28">
        <v>1.69</v>
      </c>
      <c r="E13" s="70" t="s">
        <v>396</v>
      </c>
      <c r="F13" s="15" t="s">
        <v>17</v>
      </c>
      <c r="G13" s="28">
        <v>82.51</v>
      </c>
      <c r="I13" s="70" t="s">
        <v>418</v>
      </c>
      <c r="J13" s="15" t="s">
        <v>19</v>
      </c>
      <c r="K13" s="44">
        <v>10.68</v>
      </c>
      <c r="M13" s="70" t="s">
        <v>431</v>
      </c>
      <c r="N13" s="15" t="s">
        <v>56</v>
      </c>
      <c r="O13" s="28">
        <v>14.86</v>
      </c>
      <c r="Q13" s="27"/>
      <c r="R13" s="15"/>
      <c r="S13" s="28"/>
      <c r="U13" s="27"/>
      <c r="V13" s="15"/>
      <c r="W13" s="28"/>
      <c r="Y13" s="27"/>
      <c r="Z13" s="15"/>
      <c r="AA13" s="44"/>
      <c r="AC13" s="27"/>
      <c r="AD13" s="15"/>
      <c r="AE13" s="44"/>
      <c r="AG13" s="27"/>
      <c r="AH13" s="15"/>
      <c r="AI13" s="44"/>
      <c r="AK13" s="27"/>
      <c r="AL13" s="15"/>
      <c r="AM13" s="44"/>
      <c r="AP13" s="15"/>
      <c r="AQ13" s="44"/>
      <c r="AT13" s="15"/>
      <c r="AU13" s="44"/>
    </row>
    <row r="14" spans="1:47" ht="15" thickBot="1" x14ac:dyDescent="0.35">
      <c r="A14" s="73" t="s">
        <v>223</v>
      </c>
      <c r="B14" s="15" t="s">
        <v>275</v>
      </c>
      <c r="C14" s="28">
        <v>2.66</v>
      </c>
      <c r="E14" s="70" t="s">
        <v>398</v>
      </c>
      <c r="F14" s="15" t="s">
        <v>15</v>
      </c>
      <c r="G14" s="28">
        <v>6.69</v>
      </c>
      <c r="I14" s="70" t="s">
        <v>429</v>
      </c>
      <c r="J14" s="15" t="s">
        <v>17</v>
      </c>
      <c r="K14" s="44">
        <v>21.25</v>
      </c>
      <c r="M14" s="70" t="s">
        <v>432</v>
      </c>
      <c r="N14" s="15" t="s">
        <v>433</v>
      </c>
      <c r="O14" s="28">
        <v>8.51</v>
      </c>
      <c r="Q14" s="27"/>
      <c r="R14" s="15"/>
      <c r="S14" s="28"/>
      <c r="U14" s="27"/>
      <c r="V14" s="15"/>
      <c r="W14" s="28"/>
      <c r="Y14" s="27"/>
      <c r="Z14" s="15"/>
      <c r="AA14" s="44"/>
      <c r="AC14" s="27"/>
      <c r="AD14" s="15"/>
      <c r="AE14" s="44"/>
      <c r="AG14" s="27"/>
      <c r="AH14" s="15"/>
      <c r="AI14" s="44"/>
      <c r="AK14" s="27"/>
      <c r="AL14" s="15"/>
      <c r="AM14" s="44"/>
      <c r="AP14" s="15"/>
      <c r="AQ14" s="44"/>
      <c r="AT14" s="15"/>
      <c r="AU14" s="44"/>
    </row>
    <row r="15" spans="1:47" x14ac:dyDescent="0.3">
      <c r="A15" s="73" t="s">
        <v>224</v>
      </c>
      <c r="B15" s="15" t="s">
        <v>17</v>
      </c>
      <c r="C15" s="28">
        <v>91.77</v>
      </c>
      <c r="E15" s="70" t="s">
        <v>249</v>
      </c>
      <c r="F15" s="15" t="s">
        <v>17</v>
      </c>
      <c r="G15" s="28">
        <v>6.69</v>
      </c>
      <c r="I15" s="70" t="s">
        <v>260</v>
      </c>
      <c r="J15" s="15" t="s">
        <v>419</v>
      </c>
      <c r="K15" s="44">
        <v>5.77</v>
      </c>
      <c r="M15" s="70" t="s">
        <v>267</v>
      </c>
      <c r="N15" s="53" t="s">
        <v>17</v>
      </c>
      <c r="O15" s="36">
        <v>49.43</v>
      </c>
      <c r="Q15" s="27"/>
      <c r="R15" s="15"/>
      <c r="S15" s="28"/>
      <c r="U15" s="27"/>
      <c r="V15" s="15"/>
      <c r="W15" s="28"/>
      <c r="Y15" s="27"/>
      <c r="Z15" s="15"/>
      <c r="AA15" s="44"/>
      <c r="AC15" s="27"/>
      <c r="AD15" s="15"/>
      <c r="AE15" s="44"/>
      <c r="AG15" s="27"/>
      <c r="AH15" s="15"/>
      <c r="AI15" s="44"/>
      <c r="AK15" s="27"/>
      <c r="AL15" s="15"/>
      <c r="AM15" s="44"/>
      <c r="AP15" s="15"/>
      <c r="AQ15" s="44"/>
      <c r="AT15" s="15"/>
      <c r="AU15" s="44"/>
    </row>
    <row r="16" spans="1:47" x14ac:dyDescent="0.3">
      <c r="A16" s="73" t="s">
        <v>225</v>
      </c>
      <c r="B16" s="15" t="s">
        <v>17</v>
      </c>
      <c r="C16" s="28">
        <v>16.149999999999999</v>
      </c>
      <c r="E16" s="70" t="s">
        <v>250</v>
      </c>
      <c r="F16" s="15" t="s">
        <v>274</v>
      </c>
      <c r="G16" s="28">
        <v>1.77</v>
      </c>
      <c r="I16" s="70" t="s">
        <v>260</v>
      </c>
      <c r="J16" s="15" t="s">
        <v>17</v>
      </c>
      <c r="K16" s="44">
        <v>23.37</v>
      </c>
      <c r="M16" s="70" t="s">
        <v>268</v>
      </c>
      <c r="N16" s="15" t="s">
        <v>17</v>
      </c>
      <c r="O16" s="28">
        <v>2.57</v>
      </c>
      <c r="Q16" s="27"/>
      <c r="R16" s="15"/>
      <c r="S16" s="28"/>
      <c r="U16" s="27"/>
      <c r="V16" s="15"/>
      <c r="W16" s="28"/>
      <c r="Y16" s="27"/>
      <c r="Z16" s="15"/>
      <c r="AA16" s="44"/>
      <c r="AC16" s="27"/>
      <c r="AD16" s="15"/>
      <c r="AE16" s="44"/>
      <c r="AG16" s="27"/>
      <c r="AH16" s="15"/>
      <c r="AI16" s="44"/>
      <c r="AK16" s="27"/>
      <c r="AL16" s="15"/>
      <c r="AM16" s="44"/>
      <c r="AP16" s="15"/>
      <c r="AQ16" s="44"/>
      <c r="AT16" s="15"/>
      <c r="AU16" s="44"/>
    </row>
    <row r="17" spans="1:47" x14ac:dyDescent="0.3">
      <c r="A17" s="73" t="s">
        <v>385</v>
      </c>
      <c r="B17" s="15" t="s">
        <v>17</v>
      </c>
      <c r="C17" s="28">
        <v>42.53</v>
      </c>
      <c r="E17" s="70"/>
      <c r="F17" s="15"/>
      <c r="G17" s="28"/>
      <c r="I17" s="70" t="s">
        <v>260</v>
      </c>
      <c r="J17" s="15" t="s">
        <v>107</v>
      </c>
      <c r="K17" s="44">
        <v>11.72</v>
      </c>
      <c r="M17" s="70" t="s">
        <v>269</v>
      </c>
      <c r="N17" s="15" t="s">
        <v>433</v>
      </c>
      <c r="O17" s="28">
        <v>3.58</v>
      </c>
      <c r="Q17" s="27"/>
      <c r="R17" s="15"/>
      <c r="S17" s="28"/>
      <c r="U17" s="27"/>
      <c r="V17" s="15"/>
      <c r="W17" s="28"/>
      <c r="Y17" s="27"/>
      <c r="Z17" s="15"/>
      <c r="AA17" s="44"/>
      <c r="AC17" s="27"/>
      <c r="AD17" s="15"/>
      <c r="AE17" s="44"/>
      <c r="AG17" s="27"/>
      <c r="AH17" s="15"/>
      <c r="AI17" s="44"/>
      <c r="AK17" s="27"/>
      <c r="AL17" s="15"/>
      <c r="AM17" s="44"/>
      <c r="AP17" s="15"/>
      <c r="AQ17" s="44"/>
      <c r="AT17" s="15"/>
      <c r="AU17" s="44"/>
    </row>
    <row r="18" spans="1:47" x14ac:dyDescent="0.3">
      <c r="A18" s="73" t="s">
        <v>385</v>
      </c>
      <c r="B18" s="15" t="s">
        <v>17</v>
      </c>
      <c r="C18" s="28">
        <v>6.88</v>
      </c>
      <c r="E18" s="70"/>
      <c r="F18" s="15"/>
      <c r="G18" s="28"/>
      <c r="I18" s="70" t="s">
        <v>420</v>
      </c>
      <c r="J18" s="15" t="s">
        <v>107</v>
      </c>
      <c r="K18" s="44">
        <f>8.65+7.86</f>
        <v>16.510000000000002</v>
      </c>
      <c r="M18" s="70" t="s">
        <v>471</v>
      </c>
      <c r="N18" s="15" t="s">
        <v>17</v>
      </c>
      <c r="O18" s="28">
        <v>48.56</v>
      </c>
      <c r="Q18" s="27"/>
      <c r="R18" s="15"/>
      <c r="S18" s="28"/>
      <c r="U18" s="27"/>
      <c r="V18" s="15"/>
      <c r="W18" s="28"/>
      <c r="Y18" s="27"/>
      <c r="Z18" s="15"/>
      <c r="AA18" s="44"/>
      <c r="AC18" s="27"/>
      <c r="AD18" s="15"/>
      <c r="AE18" s="44"/>
      <c r="AG18" s="27"/>
      <c r="AH18" s="15"/>
      <c r="AI18" s="44"/>
      <c r="AK18" s="27"/>
      <c r="AL18" s="15"/>
      <c r="AM18" s="44"/>
      <c r="AP18" s="15"/>
      <c r="AQ18" s="44"/>
      <c r="AT18" s="15"/>
      <c r="AU18" s="44"/>
    </row>
    <row r="19" spans="1:47" x14ac:dyDescent="0.3">
      <c r="A19" s="73" t="s">
        <v>227</v>
      </c>
      <c r="B19" s="15" t="s">
        <v>17</v>
      </c>
      <c r="C19" s="28">
        <v>20.75</v>
      </c>
      <c r="E19" s="70"/>
      <c r="F19" s="15"/>
      <c r="G19" s="28"/>
      <c r="I19" s="70" t="s">
        <v>420</v>
      </c>
      <c r="J19" s="15" t="s">
        <v>107</v>
      </c>
      <c r="K19" s="44">
        <v>11.72</v>
      </c>
      <c r="M19" s="70" t="s">
        <v>270</v>
      </c>
      <c r="N19" s="15" t="s">
        <v>17</v>
      </c>
      <c r="O19" s="28">
        <v>6.04</v>
      </c>
      <c r="Q19" s="27"/>
      <c r="R19" s="15"/>
      <c r="S19" s="28"/>
      <c r="U19" s="27"/>
      <c r="V19" s="15"/>
      <c r="W19" s="28"/>
      <c r="Y19" s="27"/>
      <c r="Z19" s="15"/>
      <c r="AA19" s="44"/>
      <c r="AC19" s="27"/>
      <c r="AD19" s="15"/>
      <c r="AE19" s="44"/>
      <c r="AG19" s="27"/>
      <c r="AH19" s="15"/>
      <c r="AI19" s="44"/>
      <c r="AK19" s="27"/>
      <c r="AL19" s="15"/>
      <c r="AM19" s="44"/>
      <c r="AP19" s="15"/>
      <c r="AQ19" s="44"/>
      <c r="AT19" s="15"/>
      <c r="AU19" s="44"/>
    </row>
    <row r="20" spans="1:47" x14ac:dyDescent="0.3">
      <c r="A20" s="73" t="s">
        <v>386</v>
      </c>
      <c r="B20" s="15" t="s">
        <v>15</v>
      </c>
      <c r="C20" s="28">
        <v>15.02</v>
      </c>
      <c r="E20" s="70"/>
      <c r="F20" s="15"/>
      <c r="G20" s="28"/>
      <c r="I20" s="70" t="s">
        <v>420</v>
      </c>
      <c r="J20" s="15" t="s">
        <v>17</v>
      </c>
      <c r="K20" s="44">
        <v>8.7100000000000009</v>
      </c>
      <c r="M20" s="70" t="s">
        <v>270</v>
      </c>
      <c r="N20" s="15" t="s">
        <v>433</v>
      </c>
      <c r="O20" s="28">
        <v>3.57</v>
      </c>
      <c r="Q20" s="27"/>
      <c r="R20" s="15"/>
      <c r="S20" s="28"/>
      <c r="U20" s="27"/>
      <c r="V20" s="15"/>
      <c r="W20" s="28"/>
      <c r="Y20" s="27"/>
      <c r="Z20" s="15"/>
      <c r="AA20" s="44"/>
      <c r="AC20" s="27"/>
      <c r="AD20" s="15"/>
      <c r="AE20" s="44"/>
      <c r="AG20" s="27"/>
      <c r="AH20" s="15"/>
      <c r="AI20" s="44"/>
      <c r="AK20" s="27"/>
      <c r="AL20" s="15"/>
      <c r="AM20" s="44"/>
      <c r="AP20" s="15"/>
      <c r="AQ20" s="44"/>
      <c r="AT20" s="15"/>
      <c r="AU20" s="44"/>
    </row>
    <row r="21" spans="1:47" x14ac:dyDescent="0.3">
      <c r="A21" s="73" t="s">
        <v>388</v>
      </c>
      <c r="B21" s="15" t="s">
        <v>17</v>
      </c>
      <c r="C21" s="28">
        <v>30.93</v>
      </c>
      <c r="E21" s="70"/>
      <c r="F21" s="15"/>
      <c r="G21" s="28"/>
      <c r="I21" s="70" t="s">
        <v>420</v>
      </c>
      <c r="J21" s="15" t="s">
        <v>17</v>
      </c>
      <c r="K21" s="44">
        <v>46.39</v>
      </c>
      <c r="M21" s="70" t="s">
        <v>472</v>
      </c>
      <c r="N21" s="15" t="s">
        <v>17</v>
      </c>
      <c r="O21" s="28">
        <f>65.74-2.69</f>
        <v>63.05</v>
      </c>
      <c r="Q21" s="127">
        <v>44324</v>
      </c>
      <c r="R21" s="15" t="s">
        <v>17</v>
      </c>
      <c r="S21" s="28">
        <v>62.01</v>
      </c>
      <c r="U21" s="27"/>
      <c r="V21" s="15"/>
      <c r="W21" s="28"/>
      <c r="Y21" s="27"/>
      <c r="Z21" s="15"/>
      <c r="AA21" s="44"/>
      <c r="AC21" s="27"/>
      <c r="AD21" s="15"/>
      <c r="AE21" s="44"/>
      <c r="AG21" s="27"/>
      <c r="AH21" s="15"/>
      <c r="AI21" s="44"/>
      <c r="AK21" s="27"/>
      <c r="AL21" s="15"/>
      <c r="AM21" s="44"/>
      <c r="AP21" s="15"/>
      <c r="AQ21" s="44"/>
      <c r="AS21" s="70"/>
      <c r="AT21" s="67"/>
      <c r="AU21" s="68"/>
    </row>
    <row r="22" spans="1:47" x14ac:dyDescent="0.3">
      <c r="A22" s="73" t="s">
        <v>230</v>
      </c>
      <c r="B22" s="15" t="s">
        <v>17</v>
      </c>
      <c r="C22" s="28">
        <f>37.49-11.99-14.99</f>
        <v>10.51</v>
      </c>
      <c r="E22" s="70"/>
      <c r="F22" s="15"/>
      <c r="G22" s="28"/>
      <c r="I22" s="70" t="s">
        <v>422</v>
      </c>
      <c r="J22" s="15" t="s">
        <v>423</v>
      </c>
      <c r="K22" s="44">
        <v>26.34</v>
      </c>
      <c r="M22" s="70" t="s">
        <v>472</v>
      </c>
      <c r="N22" s="15" t="s">
        <v>473</v>
      </c>
      <c r="O22" s="28">
        <v>11.34</v>
      </c>
      <c r="Q22" s="27"/>
      <c r="R22" s="15"/>
      <c r="S22" s="28"/>
      <c r="U22" s="27"/>
      <c r="V22" s="15"/>
      <c r="W22" s="28"/>
      <c r="Y22" s="27"/>
      <c r="Z22" s="15"/>
      <c r="AA22" s="44"/>
      <c r="AC22" s="27"/>
      <c r="AD22" s="15"/>
      <c r="AE22" s="44"/>
      <c r="AG22" s="27"/>
      <c r="AH22" s="15"/>
      <c r="AI22" s="44"/>
      <c r="AK22" s="27"/>
      <c r="AL22" s="15"/>
      <c r="AM22" s="44"/>
      <c r="AP22" s="15"/>
      <c r="AQ22" s="44"/>
      <c r="AS22" s="70"/>
      <c r="AT22" s="15"/>
      <c r="AU22" s="44"/>
    </row>
    <row r="23" spans="1:47" x14ac:dyDescent="0.3">
      <c r="A23" s="73"/>
      <c r="B23" s="15"/>
      <c r="C23" s="28"/>
      <c r="E23" s="70"/>
      <c r="F23" s="15"/>
      <c r="G23" s="28"/>
      <c r="I23" s="70" t="s">
        <v>261</v>
      </c>
      <c r="J23" s="15" t="s">
        <v>17</v>
      </c>
      <c r="K23" s="44">
        <v>3.77</v>
      </c>
      <c r="M23" s="70" t="s">
        <v>271</v>
      </c>
      <c r="N23" s="15" t="s">
        <v>17</v>
      </c>
      <c r="O23" s="28">
        <v>1.28</v>
      </c>
      <c r="Q23" s="27"/>
      <c r="R23" s="15"/>
      <c r="S23" s="28"/>
      <c r="U23" s="27"/>
      <c r="V23" s="15"/>
      <c r="W23" s="28"/>
      <c r="Y23" s="27"/>
      <c r="Z23" s="15"/>
      <c r="AA23" s="44"/>
      <c r="AC23" s="27"/>
      <c r="AD23" s="15"/>
      <c r="AE23" s="44"/>
      <c r="AG23" s="27"/>
      <c r="AH23" s="15"/>
      <c r="AI23" s="44"/>
      <c r="AK23" s="27"/>
      <c r="AL23" s="15"/>
      <c r="AM23" s="44"/>
      <c r="AP23" s="15"/>
      <c r="AQ23" s="44"/>
      <c r="AS23" s="70"/>
      <c r="AT23" s="15"/>
      <c r="AU23" s="44"/>
    </row>
    <row r="24" spans="1:47" x14ac:dyDescent="0.3">
      <c r="A24" s="73"/>
      <c r="B24" s="15"/>
      <c r="C24" s="28"/>
      <c r="E24" s="70"/>
      <c r="F24" s="15"/>
      <c r="G24" s="28"/>
      <c r="I24" s="70" t="s">
        <v>261</v>
      </c>
      <c r="J24" s="15" t="s">
        <v>17</v>
      </c>
      <c r="K24" s="44">
        <v>24.84</v>
      </c>
      <c r="M24" s="70" t="s">
        <v>488</v>
      </c>
      <c r="N24" s="15" t="s">
        <v>17</v>
      </c>
      <c r="O24" s="28">
        <v>10.92</v>
      </c>
      <c r="Q24" s="27"/>
      <c r="R24" s="15"/>
      <c r="S24" s="28"/>
      <c r="U24" s="27"/>
      <c r="V24" s="15"/>
      <c r="W24" s="28"/>
      <c r="Y24" s="27"/>
      <c r="Z24" s="15"/>
      <c r="AA24" s="44"/>
      <c r="AC24" s="27"/>
      <c r="AD24" s="15"/>
      <c r="AE24" s="44"/>
      <c r="AG24" s="27"/>
      <c r="AH24" s="15"/>
      <c r="AI24" s="44"/>
      <c r="AK24" s="27"/>
      <c r="AL24" s="15"/>
      <c r="AM24" s="44"/>
      <c r="AP24" s="15"/>
      <c r="AQ24" s="44"/>
      <c r="AS24" s="70"/>
      <c r="AT24" s="15"/>
      <c r="AU24" s="44"/>
    </row>
    <row r="25" spans="1:47" x14ac:dyDescent="0.3">
      <c r="A25" s="73"/>
      <c r="B25" s="15"/>
      <c r="C25" s="28"/>
      <c r="E25" s="70"/>
      <c r="F25" s="15"/>
      <c r="G25" s="28"/>
      <c r="I25" s="70" t="s">
        <v>262</v>
      </c>
      <c r="J25" s="15" t="s">
        <v>17</v>
      </c>
      <c r="K25" s="44">
        <v>65.739999999999995</v>
      </c>
      <c r="M25" s="70" t="s">
        <v>489</v>
      </c>
      <c r="N25" s="15" t="s">
        <v>19</v>
      </c>
      <c r="O25" s="28">
        <v>27.81</v>
      </c>
      <c r="Q25" s="27"/>
      <c r="R25" s="15"/>
      <c r="S25" s="28"/>
      <c r="U25" s="27"/>
      <c r="V25" s="15"/>
      <c r="W25" s="28"/>
      <c r="Y25" s="27"/>
      <c r="Z25" s="15"/>
      <c r="AA25" s="44"/>
      <c r="AC25" s="27"/>
      <c r="AD25" s="15"/>
      <c r="AE25" s="44"/>
      <c r="AG25" s="27"/>
      <c r="AH25" s="15"/>
      <c r="AI25" s="44"/>
      <c r="AK25" s="27"/>
      <c r="AL25" s="15"/>
      <c r="AM25" s="44"/>
      <c r="AP25" s="15"/>
      <c r="AQ25" s="44"/>
      <c r="AS25" s="70"/>
      <c r="AT25" s="15"/>
      <c r="AU25" s="44"/>
    </row>
    <row r="26" spans="1:47" x14ac:dyDescent="0.3">
      <c r="A26" s="73"/>
      <c r="B26" s="15"/>
      <c r="C26" s="28"/>
      <c r="E26" s="70"/>
      <c r="F26" s="15"/>
      <c r="G26" s="28"/>
      <c r="I26" s="70" t="s">
        <v>262</v>
      </c>
      <c r="J26" s="15" t="s">
        <v>17</v>
      </c>
      <c r="K26" s="44">
        <v>5.62</v>
      </c>
      <c r="M26" s="70" t="s">
        <v>273</v>
      </c>
      <c r="N26" s="15" t="s">
        <v>107</v>
      </c>
      <c r="O26" s="28">
        <v>1.74</v>
      </c>
      <c r="Q26" s="27"/>
      <c r="R26" s="15"/>
      <c r="S26" s="28"/>
      <c r="U26" s="27"/>
      <c r="V26" s="15"/>
      <c r="W26" s="28"/>
      <c r="Y26" s="27"/>
      <c r="Z26" s="15"/>
      <c r="AA26" s="44"/>
      <c r="AC26" s="27"/>
      <c r="AD26" s="15"/>
      <c r="AE26" s="44"/>
      <c r="AG26" s="27"/>
      <c r="AH26" s="15"/>
      <c r="AI26" s="44"/>
      <c r="AK26" s="27"/>
      <c r="AL26" s="15"/>
      <c r="AM26" s="44"/>
      <c r="AP26" s="15"/>
      <c r="AQ26" s="44"/>
      <c r="AS26" s="70"/>
      <c r="AT26" s="15"/>
      <c r="AU26" s="44"/>
    </row>
    <row r="27" spans="1:47" x14ac:dyDescent="0.3">
      <c r="A27" s="73"/>
      <c r="B27" s="15"/>
      <c r="C27" s="28"/>
      <c r="E27" s="70"/>
      <c r="F27" s="15"/>
      <c r="G27" s="28"/>
      <c r="I27" s="70" t="s">
        <v>421</v>
      </c>
      <c r="J27" s="15" t="s">
        <v>419</v>
      </c>
      <c r="K27" s="44">
        <v>24.73</v>
      </c>
      <c r="M27" s="70" t="s">
        <v>273</v>
      </c>
      <c r="N27" s="15" t="s">
        <v>17</v>
      </c>
      <c r="O27" s="28">
        <v>6.66</v>
      </c>
      <c r="Q27" s="27"/>
      <c r="R27" s="15"/>
      <c r="S27" s="28"/>
      <c r="U27" s="27"/>
      <c r="V27" s="15"/>
      <c r="W27" s="28"/>
      <c r="Y27" s="27"/>
      <c r="Z27" s="15"/>
      <c r="AA27" s="44"/>
      <c r="AC27" s="27"/>
      <c r="AD27" s="15"/>
      <c r="AE27" s="44"/>
      <c r="AG27" s="27"/>
      <c r="AH27" s="15"/>
      <c r="AI27" s="44"/>
      <c r="AK27" s="27"/>
      <c r="AL27" s="15"/>
      <c r="AM27" s="44"/>
      <c r="AP27" s="15"/>
      <c r="AQ27" s="44"/>
      <c r="AS27" s="70"/>
      <c r="AT27" s="15"/>
      <c r="AU27" s="44"/>
    </row>
    <row r="28" spans="1:47" x14ac:dyDescent="0.3">
      <c r="A28" s="73"/>
      <c r="B28" s="15"/>
      <c r="C28" s="28"/>
      <c r="E28" s="70"/>
      <c r="F28" s="15"/>
      <c r="G28" s="28"/>
      <c r="I28" s="70" t="s">
        <v>421</v>
      </c>
      <c r="J28" s="15" t="s">
        <v>17</v>
      </c>
      <c r="K28" s="44">
        <v>49.62</v>
      </c>
      <c r="M28" s="70" t="s">
        <v>490</v>
      </c>
      <c r="N28" s="15" t="s">
        <v>17</v>
      </c>
      <c r="O28" s="28">
        <v>71.53</v>
      </c>
      <c r="Q28" s="27"/>
      <c r="R28" s="15"/>
      <c r="S28" s="28"/>
      <c r="U28" s="27"/>
      <c r="V28" s="15"/>
      <c r="W28" s="28"/>
      <c r="Y28" s="27"/>
      <c r="Z28" s="15"/>
      <c r="AA28" s="44"/>
      <c r="AC28" s="27"/>
      <c r="AD28" s="15"/>
      <c r="AE28" s="44"/>
      <c r="AG28" s="27"/>
      <c r="AH28" s="15"/>
      <c r="AI28" s="44"/>
      <c r="AK28" s="27"/>
      <c r="AL28" s="15"/>
      <c r="AM28" s="44"/>
      <c r="AP28" s="15"/>
      <c r="AQ28" s="44"/>
      <c r="AS28" s="70"/>
      <c r="AT28" s="15"/>
      <c r="AU28" s="44"/>
    </row>
    <row r="29" spans="1:47" x14ac:dyDescent="0.3">
      <c r="A29" s="73"/>
      <c r="B29" s="15"/>
      <c r="C29" s="28"/>
      <c r="E29" s="70"/>
      <c r="F29" s="15"/>
      <c r="G29" s="28"/>
      <c r="I29" s="70"/>
      <c r="J29" s="15"/>
      <c r="K29" s="44"/>
      <c r="M29" s="70" t="s">
        <v>491</v>
      </c>
      <c r="N29" s="15" t="s">
        <v>17</v>
      </c>
      <c r="O29" s="28">
        <v>23.54</v>
      </c>
      <c r="Q29" s="27"/>
      <c r="R29" s="15"/>
      <c r="S29" s="28"/>
      <c r="U29" s="27"/>
      <c r="V29" s="15"/>
      <c r="W29" s="28"/>
      <c r="Y29" s="27"/>
      <c r="Z29" s="15"/>
      <c r="AA29" s="44"/>
      <c r="AC29" s="27"/>
      <c r="AD29" s="15"/>
      <c r="AE29" s="44"/>
      <c r="AG29" s="27"/>
      <c r="AH29" s="15"/>
      <c r="AI29" s="44"/>
      <c r="AK29" s="27"/>
      <c r="AL29" s="15"/>
      <c r="AM29" s="44"/>
      <c r="AP29" s="15"/>
      <c r="AQ29" s="44"/>
      <c r="AS29" s="70"/>
      <c r="AT29" s="15"/>
      <c r="AU29" s="44"/>
    </row>
    <row r="30" spans="1:47" x14ac:dyDescent="0.3">
      <c r="A30" s="73"/>
      <c r="B30" s="15"/>
      <c r="C30" s="28"/>
      <c r="E30" s="70"/>
      <c r="F30" s="15"/>
      <c r="G30" s="28"/>
      <c r="I30" s="70"/>
      <c r="J30" s="15"/>
      <c r="K30" s="44"/>
      <c r="M30" s="70" t="s">
        <v>491</v>
      </c>
      <c r="N30" s="15" t="s">
        <v>17</v>
      </c>
      <c r="O30" s="28">
        <v>0.74</v>
      </c>
      <c r="Q30" s="27"/>
      <c r="R30" s="15"/>
      <c r="S30" s="28"/>
      <c r="U30" s="27"/>
      <c r="V30" s="15"/>
      <c r="W30" s="28"/>
      <c r="Y30" s="27"/>
      <c r="Z30" s="15"/>
      <c r="AA30" s="44"/>
      <c r="AC30" s="27"/>
      <c r="AD30" s="15"/>
      <c r="AE30" s="44"/>
      <c r="AG30" s="27"/>
      <c r="AH30" s="15"/>
      <c r="AI30" s="44"/>
      <c r="AK30" s="27"/>
      <c r="AL30" s="15"/>
      <c r="AM30" s="44"/>
      <c r="AP30" s="15"/>
      <c r="AQ30" s="44"/>
      <c r="AS30" s="70"/>
      <c r="AT30" s="15"/>
      <c r="AU30" s="44"/>
    </row>
    <row r="31" spans="1:47" x14ac:dyDescent="0.3">
      <c r="A31" s="73"/>
      <c r="B31" s="15"/>
      <c r="C31" s="28"/>
      <c r="E31" s="70"/>
      <c r="F31" s="15"/>
      <c r="G31" s="28"/>
      <c r="I31" s="70"/>
      <c r="J31" s="15"/>
      <c r="K31" s="44"/>
      <c r="M31" s="70" t="s">
        <v>492</v>
      </c>
      <c r="N31" s="15" t="s">
        <v>433</v>
      </c>
      <c r="O31" s="28">
        <v>3.99</v>
      </c>
      <c r="Q31" s="27"/>
      <c r="R31" s="15"/>
      <c r="S31" s="28"/>
      <c r="U31" s="27"/>
      <c r="V31" s="15"/>
      <c r="W31" s="28"/>
      <c r="Y31" s="27"/>
      <c r="Z31" s="15"/>
      <c r="AA31" s="44"/>
      <c r="AC31" s="27"/>
      <c r="AD31" s="15"/>
      <c r="AE31" s="44"/>
      <c r="AG31" s="27"/>
      <c r="AH31" s="15"/>
      <c r="AI31" s="44"/>
      <c r="AK31" s="27"/>
      <c r="AL31" s="15"/>
      <c r="AM31" s="44"/>
      <c r="AP31" s="15"/>
      <c r="AQ31" s="44"/>
      <c r="AS31" s="70"/>
      <c r="AT31" s="15"/>
      <c r="AU31" s="44"/>
    </row>
    <row r="32" spans="1:47" x14ac:dyDescent="0.3">
      <c r="A32" s="73"/>
      <c r="B32" s="15"/>
      <c r="C32" s="28"/>
      <c r="E32" s="70"/>
      <c r="F32" s="15"/>
      <c r="G32" s="28"/>
      <c r="I32" s="70"/>
      <c r="J32" s="15"/>
      <c r="K32" s="44"/>
      <c r="M32" s="70" t="s">
        <v>492</v>
      </c>
      <c r="N32" s="15" t="s">
        <v>17</v>
      </c>
      <c r="O32" s="28">
        <v>25.1</v>
      </c>
      <c r="Q32" s="27"/>
      <c r="R32" s="15"/>
      <c r="S32" s="28"/>
      <c r="U32" s="27"/>
      <c r="V32" s="15"/>
      <c r="W32" s="28"/>
      <c r="Y32" s="27"/>
      <c r="Z32" s="15"/>
      <c r="AA32" s="44"/>
      <c r="AC32" s="27"/>
      <c r="AD32" s="15"/>
      <c r="AE32" s="44"/>
      <c r="AG32" s="27"/>
      <c r="AH32" s="15"/>
      <c r="AI32" s="44"/>
      <c r="AK32" s="27"/>
      <c r="AL32" s="15"/>
      <c r="AM32" s="44"/>
      <c r="AP32" s="15"/>
      <c r="AQ32" s="44"/>
      <c r="AS32" s="70"/>
      <c r="AT32" s="15"/>
      <c r="AU32" s="44"/>
    </row>
    <row r="33" spans="1:47" x14ac:dyDescent="0.3">
      <c r="A33" s="73"/>
      <c r="B33" s="15"/>
      <c r="C33" s="28"/>
      <c r="E33" s="70"/>
      <c r="F33" s="15"/>
      <c r="G33" s="28"/>
      <c r="I33" s="70"/>
      <c r="J33" s="15"/>
      <c r="K33" s="44"/>
      <c r="M33" s="70" t="s">
        <v>492</v>
      </c>
      <c r="N33" s="15" t="s">
        <v>17</v>
      </c>
      <c r="O33" s="28">
        <v>8.85</v>
      </c>
      <c r="Q33" s="27"/>
      <c r="R33" s="15"/>
      <c r="S33" s="28"/>
      <c r="U33" s="27"/>
      <c r="V33" s="15"/>
      <c r="W33" s="28"/>
      <c r="Y33" s="27"/>
      <c r="Z33" s="15"/>
      <c r="AA33" s="44"/>
      <c r="AC33" s="27"/>
      <c r="AD33" s="15"/>
      <c r="AE33" s="44"/>
      <c r="AG33" s="27"/>
      <c r="AH33" s="15"/>
      <c r="AI33" s="44"/>
      <c r="AK33" s="27"/>
      <c r="AL33" s="15"/>
      <c r="AM33" s="44"/>
      <c r="AP33" s="15"/>
      <c r="AQ33" s="44"/>
      <c r="AS33" s="69"/>
      <c r="AT33" s="15"/>
      <c r="AU33" s="44"/>
    </row>
    <row r="34" spans="1:47" x14ac:dyDescent="0.3">
      <c r="A34" s="73"/>
      <c r="B34" s="15"/>
      <c r="C34" s="28"/>
      <c r="E34" s="70"/>
      <c r="F34" s="15"/>
      <c r="G34" s="28"/>
      <c r="I34" s="70"/>
      <c r="J34" s="15"/>
      <c r="K34" s="44"/>
      <c r="M34" s="70" t="s">
        <v>277</v>
      </c>
      <c r="N34" s="15" t="s">
        <v>493</v>
      </c>
      <c r="O34" s="28">
        <v>3.03</v>
      </c>
      <c r="Q34" s="27"/>
      <c r="R34" s="15"/>
      <c r="S34" s="28"/>
      <c r="U34" s="27"/>
      <c r="V34" s="15"/>
      <c r="W34" s="28"/>
      <c r="Y34" s="27"/>
      <c r="Z34" s="15"/>
      <c r="AA34" s="44"/>
      <c r="AC34" s="27"/>
      <c r="AD34" s="15"/>
      <c r="AE34" s="44"/>
      <c r="AG34" s="27"/>
      <c r="AH34" s="15"/>
      <c r="AI34" s="44"/>
      <c r="AK34" s="27"/>
      <c r="AL34" s="15"/>
      <c r="AM34" s="44"/>
      <c r="AP34" s="15"/>
      <c r="AQ34" s="44"/>
      <c r="AS34" s="69"/>
      <c r="AT34" s="15"/>
      <c r="AU34" s="44"/>
    </row>
    <row r="35" spans="1:47" x14ac:dyDescent="0.3">
      <c r="A35" s="73"/>
      <c r="B35" s="15"/>
      <c r="C35" s="28"/>
      <c r="E35" s="70"/>
      <c r="F35" s="15"/>
      <c r="G35" s="28"/>
      <c r="I35" s="70"/>
      <c r="J35" s="15"/>
      <c r="K35" s="44"/>
      <c r="M35" s="70" t="s">
        <v>278</v>
      </c>
      <c r="N35" s="15" t="s">
        <v>17</v>
      </c>
      <c r="O35" s="28">
        <v>23.5</v>
      </c>
      <c r="Q35" s="27"/>
      <c r="R35" s="15"/>
      <c r="S35" s="28"/>
      <c r="U35" s="27"/>
      <c r="V35" s="15"/>
      <c r="W35" s="28"/>
      <c r="Y35" s="27"/>
      <c r="Z35" s="15"/>
      <c r="AA35" s="44"/>
      <c r="AC35" s="27"/>
      <c r="AD35" s="15"/>
      <c r="AE35" s="44"/>
      <c r="AG35" s="27"/>
      <c r="AH35" s="15"/>
      <c r="AI35" s="44"/>
      <c r="AK35" s="27"/>
      <c r="AL35" s="15"/>
      <c r="AM35" s="44"/>
      <c r="AP35" s="15"/>
      <c r="AQ35" s="44"/>
      <c r="AS35" s="69"/>
      <c r="AT35" s="15"/>
      <c r="AU35" s="44"/>
    </row>
    <row r="36" spans="1:47" x14ac:dyDescent="0.3">
      <c r="A36" s="73"/>
      <c r="B36" s="15"/>
      <c r="C36" s="28"/>
      <c r="E36" s="70"/>
      <c r="F36" s="15"/>
      <c r="G36" s="28"/>
      <c r="I36" s="70"/>
      <c r="J36" s="15"/>
      <c r="K36" s="44"/>
      <c r="M36" s="27"/>
      <c r="N36" s="15"/>
      <c r="O36" s="28"/>
      <c r="Q36" s="27"/>
      <c r="R36" s="15"/>
      <c r="S36" s="28"/>
      <c r="U36" s="27"/>
      <c r="V36" s="15"/>
      <c r="W36" s="28"/>
      <c r="Y36" s="27"/>
      <c r="Z36" s="15"/>
      <c r="AA36" s="44"/>
      <c r="AC36" s="27"/>
      <c r="AD36" s="15"/>
      <c r="AE36" s="44"/>
      <c r="AG36" s="27"/>
      <c r="AH36" s="15"/>
      <c r="AI36" s="44"/>
      <c r="AK36" s="27"/>
      <c r="AL36" s="15"/>
      <c r="AM36" s="44"/>
      <c r="AP36" s="15"/>
      <c r="AQ36" s="44"/>
      <c r="AS36" s="69"/>
      <c r="AT36" s="15"/>
      <c r="AU36" s="44"/>
    </row>
    <row r="37" spans="1:47" x14ac:dyDescent="0.3">
      <c r="A37" s="73"/>
      <c r="B37" s="15"/>
      <c r="C37" s="28"/>
      <c r="E37" s="70"/>
      <c r="F37" s="15"/>
      <c r="G37" s="28"/>
      <c r="I37" s="70"/>
      <c r="J37" s="15"/>
      <c r="K37" s="44"/>
      <c r="M37" s="27"/>
      <c r="N37" s="15"/>
      <c r="O37" s="28"/>
      <c r="Q37" s="27"/>
      <c r="R37" s="15"/>
      <c r="S37" s="28"/>
      <c r="U37" s="27"/>
      <c r="V37" s="15"/>
      <c r="W37" s="28"/>
      <c r="Y37" s="27"/>
      <c r="Z37" s="15"/>
      <c r="AA37" s="44"/>
      <c r="AC37" s="27"/>
      <c r="AD37" s="15"/>
      <c r="AE37" s="44"/>
      <c r="AG37" s="27"/>
      <c r="AH37" s="15"/>
      <c r="AI37" s="44"/>
      <c r="AK37" s="27"/>
      <c r="AL37" s="15"/>
      <c r="AM37" s="44"/>
      <c r="AP37" s="15"/>
      <c r="AQ37" s="44"/>
      <c r="AS37" s="69"/>
      <c r="AT37" s="15"/>
      <c r="AU37" s="44"/>
    </row>
    <row r="38" spans="1:47" x14ac:dyDescent="0.3">
      <c r="A38" s="73"/>
      <c r="B38" s="15"/>
      <c r="C38" s="28"/>
      <c r="E38" s="70"/>
      <c r="F38" s="15"/>
      <c r="G38" s="28"/>
      <c r="I38" s="70"/>
      <c r="J38" s="15"/>
      <c r="K38" s="44"/>
      <c r="M38" s="27"/>
      <c r="N38" s="15"/>
      <c r="O38" s="28"/>
      <c r="Q38" s="27"/>
      <c r="R38" s="15"/>
      <c r="S38" s="28"/>
      <c r="U38" s="27"/>
      <c r="V38" s="15"/>
      <c r="W38" s="28"/>
      <c r="Y38" s="27"/>
      <c r="Z38" s="15"/>
      <c r="AA38" s="44"/>
      <c r="AC38" s="27"/>
      <c r="AD38" s="15"/>
      <c r="AE38" s="44"/>
      <c r="AG38" s="27"/>
      <c r="AH38" s="15"/>
      <c r="AI38" s="44"/>
      <c r="AK38" s="27"/>
      <c r="AL38" s="15"/>
      <c r="AM38" s="44"/>
      <c r="AP38" s="15"/>
      <c r="AQ38" s="44"/>
      <c r="AS38" s="69"/>
      <c r="AT38" s="15"/>
      <c r="AU38" s="44"/>
    </row>
    <row r="39" spans="1:47" x14ac:dyDescent="0.3">
      <c r="A39" s="73"/>
      <c r="B39" s="15"/>
      <c r="C39" s="28"/>
      <c r="E39" s="70"/>
      <c r="F39" s="15"/>
      <c r="G39" s="28"/>
      <c r="I39" s="27"/>
      <c r="J39" s="15"/>
      <c r="K39" s="44"/>
      <c r="M39" s="27"/>
      <c r="N39" s="15"/>
      <c r="O39" s="28"/>
      <c r="Q39" s="27"/>
      <c r="R39" s="15"/>
      <c r="S39" s="28"/>
      <c r="U39" s="27"/>
      <c r="V39" s="15"/>
      <c r="W39" s="28"/>
      <c r="Y39" s="27"/>
      <c r="Z39" s="15"/>
      <c r="AA39" s="44"/>
      <c r="AC39" s="27"/>
      <c r="AD39" s="15"/>
      <c r="AE39" s="44"/>
      <c r="AG39" s="27"/>
      <c r="AH39" s="15"/>
      <c r="AI39" s="44"/>
      <c r="AK39" s="27"/>
      <c r="AL39" s="15"/>
      <c r="AM39" s="44"/>
      <c r="AP39" s="15"/>
      <c r="AQ39" s="44"/>
      <c r="AS39" s="69"/>
      <c r="AT39" s="15"/>
      <c r="AU39" s="44"/>
    </row>
    <row r="40" spans="1:47" x14ac:dyDescent="0.3">
      <c r="A40" s="73"/>
      <c r="B40" s="15"/>
      <c r="C40" s="28"/>
      <c r="E40" s="70"/>
      <c r="F40" s="15"/>
      <c r="G40" s="28"/>
      <c r="I40" s="27"/>
      <c r="J40" s="15"/>
      <c r="K40" s="44"/>
      <c r="M40" s="27"/>
      <c r="N40" s="15"/>
      <c r="O40" s="28"/>
      <c r="Q40" s="27"/>
      <c r="R40" s="15"/>
      <c r="S40" s="28"/>
      <c r="U40" s="27"/>
      <c r="V40" s="15"/>
      <c r="W40" s="28"/>
      <c r="Y40" s="27"/>
      <c r="Z40" s="15"/>
      <c r="AA40" s="44"/>
      <c r="AC40" s="27"/>
      <c r="AD40" s="15"/>
      <c r="AE40" s="44"/>
      <c r="AG40" s="27"/>
      <c r="AH40" s="15"/>
      <c r="AI40" s="44"/>
      <c r="AK40" s="27"/>
      <c r="AL40" s="15"/>
      <c r="AM40" s="44"/>
      <c r="AP40" s="15"/>
      <c r="AQ40" s="44"/>
      <c r="AS40" s="69"/>
      <c r="AT40" s="15"/>
      <c r="AU40" s="44"/>
    </row>
    <row r="41" spans="1:47" x14ac:dyDescent="0.3">
      <c r="A41" s="73"/>
      <c r="B41" s="15"/>
      <c r="C41" s="28"/>
      <c r="E41" s="70"/>
      <c r="F41" s="15"/>
      <c r="G41" s="28"/>
      <c r="I41" s="70"/>
      <c r="J41" s="15"/>
      <c r="K41" s="44"/>
      <c r="M41" s="27"/>
      <c r="N41" s="15"/>
      <c r="O41" s="28"/>
      <c r="Q41" s="27"/>
      <c r="R41" s="15"/>
      <c r="S41" s="28"/>
      <c r="U41" s="27"/>
      <c r="V41" s="15"/>
      <c r="W41" s="28"/>
      <c r="Y41" s="27"/>
      <c r="Z41" s="15"/>
      <c r="AA41" s="44"/>
      <c r="AC41" s="27"/>
      <c r="AD41" s="15"/>
      <c r="AE41" s="44"/>
      <c r="AG41" s="27"/>
      <c r="AH41" s="15"/>
      <c r="AI41" s="44"/>
      <c r="AK41" s="27"/>
      <c r="AL41" s="15"/>
      <c r="AM41" s="44"/>
      <c r="AP41" s="15"/>
      <c r="AQ41" s="44"/>
      <c r="AS41" s="69"/>
      <c r="AT41" s="15"/>
      <c r="AU41" s="44"/>
    </row>
    <row r="42" spans="1:47" x14ac:dyDescent="0.3">
      <c r="A42" s="73"/>
      <c r="B42" s="15"/>
      <c r="C42" s="28"/>
      <c r="E42" s="70"/>
      <c r="F42" s="15"/>
      <c r="G42" s="28"/>
      <c r="I42" s="70"/>
      <c r="J42" s="15"/>
      <c r="K42" s="44"/>
      <c r="M42" s="27"/>
      <c r="N42" s="15"/>
      <c r="O42" s="28"/>
      <c r="Q42" s="27"/>
      <c r="R42" s="15"/>
      <c r="S42" s="28"/>
      <c r="U42" s="27"/>
      <c r="V42" s="15"/>
      <c r="W42" s="28"/>
      <c r="Y42" s="27"/>
      <c r="Z42" s="15"/>
      <c r="AA42" s="44"/>
      <c r="AC42" s="27"/>
      <c r="AD42" s="15"/>
      <c r="AE42" s="44"/>
      <c r="AG42" s="27"/>
      <c r="AH42" s="15"/>
      <c r="AI42" s="44"/>
      <c r="AK42" s="27"/>
      <c r="AL42" s="15"/>
      <c r="AM42" s="44"/>
      <c r="AP42" s="15"/>
      <c r="AQ42" s="44"/>
      <c r="AS42" s="69"/>
      <c r="AT42" s="15"/>
      <c r="AU42" s="44"/>
    </row>
    <row r="43" spans="1:47" x14ac:dyDescent="0.3">
      <c r="A43" s="73"/>
      <c r="B43" s="15"/>
      <c r="C43" s="28"/>
      <c r="E43" s="27"/>
      <c r="F43" s="15"/>
      <c r="G43" s="28"/>
      <c r="I43" s="70"/>
      <c r="J43" s="15"/>
      <c r="K43" s="44"/>
      <c r="M43" s="27"/>
      <c r="N43" s="15"/>
      <c r="O43" s="28"/>
      <c r="Q43" s="27"/>
      <c r="R43" s="15"/>
      <c r="S43" s="28"/>
      <c r="U43" s="27"/>
      <c r="V43" s="15"/>
      <c r="W43" s="28"/>
      <c r="Y43" s="27"/>
      <c r="Z43" s="15"/>
      <c r="AA43" s="44"/>
      <c r="AC43" s="27"/>
      <c r="AD43" s="15"/>
      <c r="AE43" s="44"/>
      <c r="AG43" s="27"/>
      <c r="AH43" s="15"/>
      <c r="AI43" s="44"/>
      <c r="AK43" s="27"/>
      <c r="AL43" s="15"/>
      <c r="AM43" s="44"/>
      <c r="AP43" s="15"/>
      <c r="AQ43" s="44"/>
      <c r="AT43" s="15"/>
      <c r="AU43" s="44"/>
    </row>
    <row r="44" spans="1:47" x14ac:dyDescent="0.3">
      <c r="A44" s="73"/>
      <c r="B44" s="15"/>
      <c r="C44" s="28"/>
      <c r="E44" s="27"/>
      <c r="F44" s="15"/>
      <c r="G44" s="28"/>
      <c r="I44" s="70"/>
      <c r="J44" s="15"/>
      <c r="K44" s="44"/>
      <c r="M44" s="27"/>
      <c r="N44" s="15"/>
      <c r="O44" s="28"/>
      <c r="Q44" s="27"/>
      <c r="R44" s="15"/>
      <c r="S44" s="28"/>
      <c r="U44" s="27"/>
      <c r="V44" s="15"/>
      <c r="W44" s="28"/>
      <c r="Y44" s="27"/>
      <c r="Z44" s="15"/>
      <c r="AA44" s="44"/>
      <c r="AC44" s="27"/>
      <c r="AD44" s="15"/>
      <c r="AE44" s="44"/>
      <c r="AG44" s="27"/>
      <c r="AH44" s="15"/>
      <c r="AI44" s="44"/>
      <c r="AK44" s="27"/>
      <c r="AL44" s="15"/>
      <c r="AM44" s="44"/>
      <c r="AP44" s="15"/>
      <c r="AQ44" s="44"/>
      <c r="AT44" s="15"/>
      <c r="AU44" s="44"/>
    </row>
    <row r="45" spans="1:47" x14ac:dyDescent="0.3">
      <c r="A45" s="73"/>
      <c r="B45" s="15"/>
      <c r="C45" s="28"/>
      <c r="E45" s="27"/>
      <c r="F45" s="15"/>
      <c r="G45" s="28"/>
      <c r="I45" s="70"/>
      <c r="J45" s="15"/>
      <c r="K45" s="44"/>
      <c r="M45" s="27"/>
      <c r="N45" s="15"/>
      <c r="O45" s="28"/>
      <c r="Q45" s="27"/>
      <c r="R45" s="15"/>
      <c r="S45" s="28"/>
      <c r="U45" s="27"/>
      <c r="V45" s="15"/>
      <c r="W45" s="28"/>
      <c r="Y45" s="27"/>
      <c r="Z45" s="15"/>
      <c r="AA45" s="44"/>
      <c r="AC45" s="27"/>
      <c r="AD45" s="15"/>
      <c r="AE45" s="44"/>
      <c r="AG45" s="27"/>
      <c r="AH45" s="15"/>
      <c r="AI45" s="44"/>
      <c r="AK45" s="27"/>
      <c r="AL45" s="15"/>
      <c r="AM45" s="44"/>
      <c r="AP45" s="15"/>
      <c r="AQ45" s="44"/>
      <c r="AT45" s="15"/>
      <c r="AU45" s="44"/>
    </row>
    <row r="46" spans="1:47" x14ac:dyDescent="0.3">
      <c r="A46" s="73"/>
      <c r="B46" s="15"/>
      <c r="C46" s="28"/>
      <c r="E46" s="27"/>
      <c r="F46" s="15"/>
      <c r="G46" s="28"/>
      <c r="I46" s="70"/>
      <c r="J46" s="15"/>
      <c r="K46" s="44"/>
      <c r="M46" s="27"/>
      <c r="N46" s="15"/>
      <c r="O46" s="28"/>
      <c r="Q46" s="27"/>
      <c r="R46" s="15"/>
      <c r="S46" s="28"/>
      <c r="U46" s="27"/>
      <c r="V46" s="15"/>
      <c r="W46" s="28"/>
      <c r="Y46" s="27"/>
      <c r="Z46" s="15"/>
      <c r="AA46" s="44"/>
      <c r="AC46" s="27"/>
      <c r="AD46" s="15"/>
      <c r="AE46" s="44"/>
      <c r="AG46" s="27"/>
      <c r="AH46" s="15"/>
      <c r="AI46" s="44"/>
      <c r="AK46" s="27"/>
      <c r="AL46" s="15"/>
      <c r="AM46" s="44"/>
      <c r="AP46" s="15"/>
      <c r="AQ46" s="44"/>
      <c r="AT46" s="15"/>
      <c r="AU46" s="44"/>
    </row>
    <row r="47" spans="1:47" x14ac:dyDescent="0.3">
      <c r="A47" s="73"/>
      <c r="B47" s="15"/>
      <c r="C47" s="28"/>
      <c r="E47" s="27"/>
      <c r="F47" s="15"/>
      <c r="G47" s="28"/>
      <c r="I47" s="70"/>
      <c r="J47" s="15"/>
      <c r="K47" s="44"/>
      <c r="M47" s="27"/>
      <c r="N47" s="15"/>
      <c r="O47" s="28"/>
      <c r="Q47" s="27"/>
      <c r="R47" s="15"/>
      <c r="S47" s="28"/>
      <c r="U47" s="27"/>
      <c r="V47" s="15"/>
      <c r="W47" s="28"/>
      <c r="Y47" s="27"/>
      <c r="Z47" s="15"/>
      <c r="AA47" s="44"/>
      <c r="AC47" s="27"/>
      <c r="AD47" s="15"/>
      <c r="AE47" s="44"/>
      <c r="AG47" s="27"/>
      <c r="AH47" s="15"/>
      <c r="AI47" s="44"/>
      <c r="AK47" s="27"/>
      <c r="AL47" s="15"/>
      <c r="AM47" s="44"/>
      <c r="AP47" s="15"/>
      <c r="AQ47" s="44"/>
      <c r="AT47" s="15"/>
      <c r="AU47" s="44"/>
    </row>
    <row r="48" spans="1:47" x14ac:dyDescent="0.3">
      <c r="A48" s="73"/>
      <c r="B48" s="15"/>
      <c r="C48" s="28"/>
      <c r="E48" s="27"/>
      <c r="F48" s="15"/>
      <c r="G48" s="28"/>
      <c r="I48" s="70"/>
      <c r="J48" s="15"/>
      <c r="K48" s="44"/>
      <c r="M48" s="27"/>
      <c r="N48" s="15"/>
      <c r="O48" s="28"/>
      <c r="Q48" s="27"/>
      <c r="R48" s="15"/>
      <c r="S48" s="28"/>
      <c r="U48" s="27"/>
      <c r="V48" s="15"/>
      <c r="W48" s="28"/>
      <c r="Y48" s="27"/>
      <c r="Z48" s="15"/>
      <c r="AA48" s="44"/>
      <c r="AC48" s="27"/>
      <c r="AD48" s="15"/>
      <c r="AE48" s="44"/>
      <c r="AG48" s="27"/>
      <c r="AH48" s="15"/>
      <c r="AI48" s="44"/>
      <c r="AK48" s="27"/>
      <c r="AL48" s="15"/>
      <c r="AM48" s="44"/>
      <c r="AP48" s="15"/>
      <c r="AQ48" s="44"/>
      <c r="AT48" s="15"/>
      <c r="AU48" s="44"/>
    </row>
    <row r="49" spans="1:47" x14ac:dyDescent="0.3">
      <c r="A49" s="73"/>
      <c r="B49" s="15"/>
      <c r="C49" s="28"/>
      <c r="E49" s="27"/>
      <c r="F49" s="15"/>
      <c r="G49" s="28"/>
      <c r="I49" s="70"/>
      <c r="J49" s="15"/>
      <c r="K49" s="44"/>
      <c r="M49" s="27"/>
      <c r="N49" s="15"/>
      <c r="O49" s="28"/>
      <c r="Q49" s="27"/>
      <c r="R49" s="15"/>
      <c r="S49" s="28"/>
      <c r="U49" s="27"/>
      <c r="V49" s="15"/>
      <c r="W49" s="28"/>
      <c r="Y49" s="27"/>
      <c r="Z49" s="15"/>
      <c r="AA49" s="44"/>
      <c r="AC49" s="27"/>
      <c r="AD49" s="15"/>
      <c r="AE49" s="44"/>
      <c r="AG49" s="27"/>
      <c r="AH49" s="15"/>
      <c r="AI49" s="44"/>
      <c r="AK49" s="27"/>
      <c r="AL49" s="15"/>
      <c r="AM49" s="44"/>
      <c r="AP49" s="15"/>
      <c r="AQ49" s="44"/>
      <c r="AT49" s="15"/>
      <c r="AU49" s="44"/>
    </row>
    <row r="50" spans="1:47" ht="15" thickBot="1" x14ac:dyDescent="0.35">
      <c r="A50" s="74"/>
      <c r="B50" s="30"/>
      <c r="C50" s="31"/>
      <c r="E50" s="29"/>
      <c r="F50" s="30"/>
      <c r="G50" s="31"/>
      <c r="I50" s="70"/>
      <c r="J50" s="15"/>
      <c r="K50" s="44"/>
      <c r="M50" s="29"/>
      <c r="N50" s="30"/>
      <c r="O50" s="31"/>
      <c r="Q50" s="29"/>
      <c r="R50" s="30"/>
      <c r="S50" s="31"/>
      <c r="U50" s="29"/>
      <c r="V50" s="30"/>
      <c r="W50" s="31"/>
      <c r="Y50" s="29"/>
      <c r="Z50" s="30"/>
      <c r="AA50" s="45"/>
      <c r="AC50" s="29"/>
      <c r="AD50" s="30"/>
      <c r="AE50" s="45"/>
      <c r="AG50" s="29"/>
      <c r="AH50" s="30"/>
      <c r="AI50" s="45"/>
      <c r="AK50" s="29"/>
      <c r="AL50" s="30"/>
      <c r="AM50" s="45"/>
      <c r="AP50" s="30"/>
      <c r="AQ50" s="45"/>
      <c r="AT50" s="30"/>
      <c r="AU50" s="45"/>
    </row>
    <row r="51" spans="1:47" x14ac:dyDescent="0.3">
      <c r="I51" s="70"/>
      <c r="J51" s="15"/>
      <c r="K51" s="44"/>
    </row>
  </sheetData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FF748-3E07-40EA-83E9-C0E5ED27F4E6}">
  <dimension ref="A1:J22"/>
  <sheetViews>
    <sheetView topLeftCell="A12" zoomScale="190" zoomScaleNormal="190" workbookViewId="0">
      <selection activeCell="A16" sqref="A16"/>
    </sheetView>
  </sheetViews>
  <sheetFormatPr defaultRowHeight="14.4" x14ac:dyDescent="0.3"/>
  <cols>
    <col min="1" max="1" width="31" style="1" bestFit="1" customWidth="1"/>
    <col min="2" max="2" width="11" style="78" bestFit="1" customWidth="1"/>
    <col min="3" max="3" width="25.21875" style="8" bestFit="1" customWidth="1"/>
    <col min="4" max="4" width="25" style="8" bestFit="1" customWidth="1"/>
    <col min="5" max="5" width="10.33203125" bestFit="1" customWidth="1"/>
    <col min="7" max="7" width="11" style="2" bestFit="1" customWidth="1"/>
    <col min="8" max="8" width="11" bestFit="1" customWidth="1"/>
    <col min="9" max="9" width="15.44140625" bestFit="1" customWidth="1"/>
    <col min="10" max="10" width="13.88671875" bestFit="1" customWidth="1"/>
  </cols>
  <sheetData>
    <row r="1" spans="1:10" s="77" customFormat="1" ht="16.2" thickBot="1" x14ac:dyDescent="0.35">
      <c r="A1" s="93" t="s">
        <v>401</v>
      </c>
      <c r="B1" s="94" t="s">
        <v>406</v>
      </c>
      <c r="C1" s="95" t="s">
        <v>407</v>
      </c>
      <c r="D1" s="95" t="s">
        <v>409</v>
      </c>
      <c r="E1" s="96" t="s">
        <v>436</v>
      </c>
      <c r="G1" s="76" t="s">
        <v>446</v>
      </c>
      <c r="H1" s="98" t="s">
        <v>447</v>
      </c>
      <c r="I1" s="100" t="s">
        <v>448</v>
      </c>
      <c r="J1" s="104" t="s">
        <v>18</v>
      </c>
    </row>
    <row r="2" spans="1:10" ht="15" thickBot="1" x14ac:dyDescent="0.35">
      <c r="A2" s="90" t="s">
        <v>402</v>
      </c>
      <c r="B2" s="86">
        <v>28</v>
      </c>
      <c r="C2" s="91" t="s">
        <v>408</v>
      </c>
      <c r="D2" s="91" t="s">
        <v>415</v>
      </c>
      <c r="E2" s="92">
        <v>44273</v>
      </c>
      <c r="G2" s="97">
        <f>(3*641.116)-350</f>
        <v>1573.348</v>
      </c>
      <c r="H2" s="99">
        <v>1900</v>
      </c>
      <c r="I2" s="101">
        <f>(799-493.23)*H6</f>
        <v>305.77</v>
      </c>
      <c r="J2" s="102">
        <f>SUM(G2:I2)</f>
        <v>3779.1179999999999</v>
      </c>
    </row>
    <row r="3" spans="1:10" ht="15.6" x14ac:dyDescent="0.3">
      <c r="A3" s="82" t="s">
        <v>403</v>
      </c>
      <c r="B3" s="80">
        <v>60.3</v>
      </c>
      <c r="C3" s="81" t="s">
        <v>408</v>
      </c>
      <c r="D3" s="81" t="s">
        <v>415</v>
      </c>
      <c r="E3" s="83">
        <v>44282</v>
      </c>
      <c r="I3" s="105" t="s">
        <v>449</v>
      </c>
      <c r="J3" s="103">
        <f>B22</f>
        <v>4232.01</v>
      </c>
    </row>
    <row r="4" spans="1:10" ht="18.600000000000001" thickBot="1" x14ac:dyDescent="0.4">
      <c r="A4" s="82" t="s">
        <v>410</v>
      </c>
      <c r="B4" s="80">
        <v>33.24</v>
      </c>
      <c r="C4" s="81" t="s">
        <v>411</v>
      </c>
      <c r="D4" s="81" t="s">
        <v>412</v>
      </c>
      <c r="E4" s="83">
        <v>44273</v>
      </c>
      <c r="I4" s="106" t="s">
        <v>450</v>
      </c>
      <c r="J4" s="107">
        <f>J2-J3</f>
        <v>-452.89200000000028</v>
      </c>
    </row>
    <row r="5" spans="1:10" ht="18" x14ac:dyDescent="0.35">
      <c r="A5" s="82" t="s">
        <v>446</v>
      </c>
      <c r="B5" s="80">
        <v>954</v>
      </c>
      <c r="C5" s="79" t="s">
        <v>444</v>
      </c>
      <c r="D5" s="81" t="s">
        <v>451</v>
      </c>
      <c r="E5" s="83">
        <v>44273</v>
      </c>
      <c r="I5" s="108"/>
      <c r="J5" s="109"/>
    </row>
    <row r="6" spans="1:10" x14ac:dyDescent="0.3">
      <c r="A6" s="82" t="s">
        <v>404</v>
      </c>
      <c r="B6" s="80">
        <v>538.47</v>
      </c>
      <c r="C6" s="121" t="s">
        <v>413</v>
      </c>
      <c r="D6" s="121" t="s">
        <v>414</v>
      </c>
      <c r="E6" s="83">
        <v>44284</v>
      </c>
      <c r="G6" s="110" t="s">
        <v>452</v>
      </c>
      <c r="H6" s="5">
        <v>1</v>
      </c>
    </row>
    <row r="7" spans="1:10" x14ac:dyDescent="0.3">
      <c r="A7" s="82" t="s">
        <v>405</v>
      </c>
      <c r="B7" s="80">
        <v>532.89</v>
      </c>
      <c r="C7" s="121"/>
      <c r="D7" s="121"/>
      <c r="E7" s="83">
        <v>44284</v>
      </c>
      <c r="G7" s="2" t="s">
        <v>453</v>
      </c>
      <c r="H7">
        <v>1</v>
      </c>
    </row>
    <row r="8" spans="1:10" x14ac:dyDescent="0.3">
      <c r="A8" s="82" t="s">
        <v>424</v>
      </c>
      <c r="B8" s="80">
        <f>248.98-40</f>
        <v>208.98</v>
      </c>
      <c r="C8" s="79" t="s">
        <v>426</v>
      </c>
      <c r="D8" s="79" t="s">
        <v>425</v>
      </c>
      <c r="E8" s="83">
        <v>44285</v>
      </c>
      <c r="G8" s="2" t="s">
        <v>454</v>
      </c>
      <c r="H8">
        <v>2</v>
      </c>
    </row>
    <row r="9" spans="1:10" x14ac:dyDescent="0.3">
      <c r="A9" s="82" t="s">
        <v>441</v>
      </c>
      <c r="B9" s="80">
        <v>13.99</v>
      </c>
      <c r="C9" s="79" t="s">
        <v>442</v>
      </c>
      <c r="D9" s="79" t="s">
        <v>425</v>
      </c>
      <c r="E9" s="83">
        <v>44293</v>
      </c>
      <c r="G9" s="2" t="s">
        <v>455</v>
      </c>
      <c r="H9">
        <v>3</v>
      </c>
    </row>
    <row r="10" spans="1:10" x14ac:dyDescent="0.3">
      <c r="A10" s="82" t="s">
        <v>437</v>
      </c>
      <c r="B10" s="80">
        <v>119.8</v>
      </c>
      <c r="C10" s="79" t="s">
        <v>440</v>
      </c>
      <c r="D10" s="79" t="s">
        <v>425</v>
      </c>
      <c r="E10" s="83">
        <v>44294</v>
      </c>
      <c r="G10" s="2" t="s">
        <v>456</v>
      </c>
      <c r="H10">
        <v>4</v>
      </c>
    </row>
    <row r="11" spans="1:10" x14ac:dyDescent="0.3">
      <c r="A11" s="82" t="s">
        <v>438</v>
      </c>
      <c r="B11" s="80">
        <v>69.989999999999995</v>
      </c>
      <c r="C11" s="79" t="s">
        <v>439</v>
      </c>
      <c r="D11" s="79" t="s">
        <v>425</v>
      </c>
      <c r="E11" s="83">
        <v>44298</v>
      </c>
      <c r="G11" s="2" t="s">
        <v>457</v>
      </c>
      <c r="H11">
        <v>5</v>
      </c>
    </row>
    <row r="12" spans="1:10" x14ac:dyDescent="0.3">
      <c r="A12" s="82" t="s">
        <v>443</v>
      </c>
      <c r="B12" s="80">
        <v>367.7</v>
      </c>
      <c r="C12" s="79" t="s">
        <v>445</v>
      </c>
      <c r="D12" s="79" t="s">
        <v>444</v>
      </c>
      <c r="E12" s="83">
        <v>44302</v>
      </c>
      <c r="G12" s="2" t="s">
        <v>458</v>
      </c>
      <c r="H12">
        <v>6</v>
      </c>
    </row>
    <row r="13" spans="1:10" x14ac:dyDescent="0.3">
      <c r="A13" s="82" t="s">
        <v>464</v>
      </c>
      <c r="B13" s="80">
        <v>69.900000000000006</v>
      </c>
      <c r="C13" s="111" t="s">
        <v>467</v>
      </c>
      <c r="D13" s="111" t="s">
        <v>467</v>
      </c>
      <c r="E13" s="83">
        <v>44310</v>
      </c>
    </row>
    <row r="14" spans="1:10" x14ac:dyDescent="0.3">
      <c r="A14" s="82" t="s">
        <v>468</v>
      </c>
      <c r="B14" s="80">
        <f>135.95-69.49</f>
        <v>66.459999999999994</v>
      </c>
      <c r="C14" s="111" t="s">
        <v>469</v>
      </c>
      <c r="D14" s="111" t="s">
        <v>425</v>
      </c>
      <c r="E14" s="83">
        <v>44310</v>
      </c>
    </row>
    <row r="15" spans="1:10" x14ac:dyDescent="0.3">
      <c r="A15" s="82" t="s">
        <v>466</v>
      </c>
      <c r="B15" s="80">
        <v>101.37</v>
      </c>
      <c r="C15" s="111" t="s">
        <v>413</v>
      </c>
      <c r="D15" s="111" t="s">
        <v>470</v>
      </c>
      <c r="E15" s="83"/>
    </row>
    <row r="16" spans="1:10" x14ac:dyDescent="0.3">
      <c r="A16" s="82" t="s">
        <v>495</v>
      </c>
      <c r="B16" s="80">
        <v>567.91999999999996</v>
      </c>
      <c r="C16" s="79" t="s">
        <v>434</v>
      </c>
      <c r="D16" s="79" t="s">
        <v>435</v>
      </c>
      <c r="E16" s="83">
        <v>44304</v>
      </c>
      <c r="G16" s="2" t="s">
        <v>459</v>
      </c>
      <c r="H16">
        <v>7</v>
      </c>
    </row>
    <row r="17" spans="1:8" x14ac:dyDescent="0.3">
      <c r="A17" s="82" t="s">
        <v>462</v>
      </c>
      <c r="B17" s="80">
        <v>499</v>
      </c>
      <c r="C17" s="79" t="s">
        <v>496</v>
      </c>
      <c r="D17" s="79" t="s">
        <v>497</v>
      </c>
      <c r="E17" s="83"/>
      <c r="G17" s="2" t="s">
        <v>460</v>
      </c>
      <c r="H17">
        <v>8</v>
      </c>
    </row>
    <row r="18" spans="1:8" x14ac:dyDescent="0.3">
      <c r="A18" s="82" t="s">
        <v>494</v>
      </c>
      <c r="B18" s="80"/>
      <c r="C18" s="79"/>
      <c r="D18" s="79"/>
      <c r="E18" s="83"/>
      <c r="G18" s="2" t="s">
        <v>461</v>
      </c>
      <c r="H18">
        <v>9</v>
      </c>
    </row>
    <row r="19" spans="1:8" x14ac:dyDescent="0.3">
      <c r="A19" s="82" t="s">
        <v>463</v>
      </c>
      <c r="B19" s="80"/>
      <c r="C19" s="79"/>
      <c r="D19" s="79"/>
      <c r="E19" s="83"/>
    </row>
    <row r="20" spans="1:8" x14ac:dyDescent="0.3">
      <c r="A20" s="112" t="s">
        <v>465</v>
      </c>
      <c r="B20" s="113"/>
      <c r="C20" s="114"/>
      <c r="D20" s="114"/>
      <c r="E20" s="115"/>
    </row>
    <row r="21" spans="1:8" ht="15" thickBot="1" x14ac:dyDescent="0.35">
      <c r="A21" s="84"/>
      <c r="B21" s="85"/>
      <c r="C21" s="89"/>
      <c r="D21" s="89"/>
      <c r="E21" s="45"/>
    </row>
    <row r="22" spans="1:8" ht="15" thickBot="1" x14ac:dyDescent="0.35">
      <c r="A22" s="87" t="s">
        <v>112</v>
      </c>
      <c r="B22" s="88">
        <f>SUM(B2:B17)</f>
        <v>4232.01</v>
      </c>
    </row>
  </sheetData>
  <mergeCells count="2">
    <mergeCell ref="C6:C7"/>
    <mergeCell ref="D6:D7"/>
  </mergeCells>
  <pageMargins left="0.511811024" right="0.511811024" top="0.78740157499999996" bottom="0.78740157499999996" header="0.31496062000000002" footer="0.3149606200000000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4FDE2-58F5-420A-89F6-1A30FFC9F452}">
  <dimension ref="A1:P24"/>
  <sheetViews>
    <sheetView zoomScale="160" zoomScaleNormal="160" workbookViewId="0">
      <selection activeCell="C7" sqref="C7"/>
    </sheetView>
  </sheetViews>
  <sheetFormatPr defaultRowHeight="14.4" x14ac:dyDescent="0.3"/>
  <cols>
    <col min="1" max="1" width="22.21875" bestFit="1" customWidth="1"/>
    <col min="2" max="2" width="10.77734375" style="9" bestFit="1" customWidth="1"/>
    <col min="3" max="3" width="10.77734375" style="9" customWidth="1"/>
    <col min="4" max="4" width="22.21875" style="9" bestFit="1" customWidth="1"/>
    <col min="5" max="5" width="10.88671875" bestFit="1" customWidth="1"/>
    <col min="6" max="6" width="16.88671875" bestFit="1" customWidth="1"/>
    <col min="7" max="7" width="10.44140625" style="9" bestFit="1" customWidth="1"/>
    <col min="8" max="8" width="6.6640625" customWidth="1"/>
    <col min="10" max="10" width="10.77734375" style="11" bestFit="1" customWidth="1"/>
    <col min="11" max="11" width="10.88671875" bestFit="1" customWidth="1"/>
    <col min="12" max="12" width="23.6640625" style="8" bestFit="1" customWidth="1"/>
    <col min="13" max="13" width="10.77734375" style="9" bestFit="1" customWidth="1"/>
    <col min="15" max="15" width="11.21875" bestFit="1" customWidth="1"/>
    <col min="16" max="16" width="9.33203125" style="9" bestFit="1" customWidth="1"/>
  </cols>
  <sheetData>
    <row r="1" spans="1:5" x14ac:dyDescent="0.3">
      <c r="A1" s="24" t="s">
        <v>479</v>
      </c>
      <c r="B1" s="120">
        <f>B8</f>
        <v>2648.4</v>
      </c>
    </row>
    <row r="2" spans="1:5" x14ac:dyDescent="0.3">
      <c r="A2" s="118" t="s">
        <v>487</v>
      </c>
      <c r="B2" s="119">
        <f>B11+B21</f>
        <v>1191.1566666666668</v>
      </c>
    </row>
    <row r="3" spans="1:5" ht="15" thickBot="1" x14ac:dyDescent="0.35">
      <c r="A3" s="116" t="s">
        <v>478</v>
      </c>
      <c r="B3" s="117">
        <f>B1-B2</f>
        <v>1457.2433333333333</v>
      </c>
    </row>
    <row r="5" spans="1:5" x14ac:dyDescent="0.3">
      <c r="A5" s="7" t="s">
        <v>377</v>
      </c>
      <c r="B5" s="10">
        <v>2148.4</v>
      </c>
      <c r="C5" s="9">
        <f>B5*0.67</f>
        <v>1439.4280000000001</v>
      </c>
    </row>
    <row r="6" spans="1:5" x14ac:dyDescent="0.3">
      <c r="A6" t="s">
        <v>379</v>
      </c>
      <c r="B6" s="9">
        <v>300</v>
      </c>
    </row>
    <row r="7" spans="1:5" x14ac:dyDescent="0.3">
      <c r="A7" t="s">
        <v>378</v>
      </c>
      <c r="B7" s="9">
        <v>200</v>
      </c>
    </row>
    <row r="8" spans="1:5" x14ac:dyDescent="0.3">
      <c r="A8" t="s">
        <v>112</v>
      </c>
      <c r="B8" s="9">
        <f>SUM(B5:B7)</f>
        <v>2648.4</v>
      </c>
    </row>
    <row r="10" spans="1:5" x14ac:dyDescent="0.3">
      <c r="A10" s="1" t="s">
        <v>482</v>
      </c>
      <c r="B10" s="4" t="s">
        <v>35</v>
      </c>
      <c r="C10" s="4"/>
      <c r="D10" s="1" t="s">
        <v>475</v>
      </c>
      <c r="E10" s="4" t="s">
        <v>35</v>
      </c>
    </row>
    <row r="11" spans="1:5" x14ac:dyDescent="0.3">
      <c r="A11" s="7" t="s">
        <v>480</v>
      </c>
      <c r="B11" s="10">
        <f>SUM(B12:B17)</f>
        <v>691.15666666666664</v>
      </c>
      <c r="C11" s="10"/>
      <c r="D11" s="7" t="s">
        <v>112</v>
      </c>
      <c r="E11" s="10">
        <f>SUM(E12:E17)</f>
        <v>1023.91</v>
      </c>
    </row>
    <row r="12" spans="1:5" x14ac:dyDescent="0.3">
      <c r="A12" t="s">
        <v>111</v>
      </c>
      <c r="B12" s="9">
        <v>493.23</v>
      </c>
      <c r="D12" t="s">
        <v>111</v>
      </c>
      <c r="E12" s="9">
        <v>799</v>
      </c>
    </row>
    <row r="13" spans="1:5" x14ac:dyDescent="0.3">
      <c r="A13" t="s">
        <v>12</v>
      </c>
      <c r="B13" s="9">
        <v>63.42</v>
      </c>
      <c r="D13" t="s">
        <v>12</v>
      </c>
      <c r="E13" s="9">
        <v>63.42</v>
      </c>
    </row>
    <row r="14" spans="1:5" x14ac:dyDescent="0.3">
      <c r="A14" t="s">
        <v>476</v>
      </c>
      <c r="B14" s="9">
        <f>66.96-(31.98-5)</f>
        <v>39.97999999999999</v>
      </c>
      <c r="D14" t="s">
        <v>263</v>
      </c>
      <c r="E14" s="9">
        <v>66.959999999999994</v>
      </c>
    </row>
    <row r="15" spans="1:5" x14ac:dyDescent="0.3">
      <c r="A15" t="s">
        <v>113</v>
      </c>
      <c r="B15" s="9">
        <f>52.5/3</f>
        <v>17.5</v>
      </c>
      <c r="D15" t="s">
        <v>113</v>
      </c>
      <c r="E15" s="9">
        <f>52.5/3</f>
        <v>17.5</v>
      </c>
    </row>
    <row r="16" spans="1:5" x14ac:dyDescent="0.3">
      <c r="A16" t="s">
        <v>11</v>
      </c>
      <c r="B16" s="9">
        <v>70</v>
      </c>
      <c r="D16" t="s">
        <v>11</v>
      </c>
      <c r="E16" s="9">
        <v>70</v>
      </c>
    </row>
    <row r="17" spans="1:5" x14ac:dyDescent="0.3">
      <c r="A17" t="s">
        <v>376</v>
      </c>
      <c r="B17" s="9">
        <f>21.08/3</f>
        <v>7.0266666666666664</v>
      </c>
      <c r="D17" t="s">
        <v>376</v>
      </c>
      <c r="E17" s="9">
        <v>7.03</v>
      </c>
    </row>
    <row r="18" spans="1:5" x14ac:dyDescent="0.3">
      <c r="A18" t="s">
        <v>477</v>
      </c>
      <c r="B18" s="9">
        <v>25</v>
      </c>
    </row>
    <row r="20" spans="1:5" x14ac:dyDescent="0.3">
      <c r="A20" t="s">
        <v>481</v>
      </c>
    </row>
    <row r="21" spans="1:5" x14ac:dyDescent="0.3">
      <c r="A21" s="7" t="s">
        <v>483</v>
      </c>
      <c r="B21" s="10">
        <f>SUM(B22:B24)</f>
        <v>500</v>
      </c>
      <c r="C21" s="10"/>
      <c r="D21" s="10"/>
    </row>
    <row r="22" spans="1:5" x14ac:dyDescent="0.3">
      <c r="A22" t="s">
        <v>484</v>
      </c>
      <c r="B22" s="9">
        <v>500</v>
      </c>
    </row>
    <row r="23" spans="1:5" x14ac:dyDescent="0.3">
      <c r="A23" t="s">
        <v>485</v>
      </c>
      <c r="B23" s="9">
        <v>0</v>
      </c>
    </row>
    <row r="24" spans="1:5" x14ac:dyDescent="0.3">
      <c r="A24" t="s">
        <v>486</v>
      </c>
      <c r="B24" s="9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BF102-1BAD-4341-B473-BCEE863844B5}">
  <dimension ref="A1:C9"/>
  <sheetViews>
    <sheetView zoomScale="150" zoomScaleNormal="150" workbookViewId="0">
      <selection activeCell="A8" sqref="A8"/>
    </sheetView>
  </sheetViews>
  <sheetFormatPr defaultRowHeight="14.4" x14ac:dyDescent="0.3"/>
  <cols>
    <col min="1" max="1" width="21.109375" customWidth="1"/>
    <col min="2" max="2" width="9.44140625" customWidth="1"/>
    <col min="3" max="3" width="9.33203125" bestFit="1" customWidth="1"/>
  </cols>
  <sheetData>
    <row r="1" spans="1:3" ht="15" thickBot="1" x14ac:dyDescent="0.35">
      <c r="A1" s="71" t="s">
        <v>474</v>
      </c>
      <c r="B1" s="33" t="s">
        <v>112</v>
      </c>
      <c r="C1" s="34">
        <f>SUM(C3:C100)</f>
        <v>80.300000000000011</v>
      </c>
    </row>
    <row r="2" spans="1:3" ht="15" thickBot="1" x14ac:dyDescent="0.35">
      <c r="A2" s="72" t="s">
        <v>33</v>
      </c>
      <c r="B2" s="38" t="s">
        <v>34</v>
      </c>
      <c r="C2" s="39" t="s">
        <v>35</v>
      </c>
    </row>
    <row r="3" spans="1:3" x14ac:dyDescent="0.3">
      <c r="A3" s="70" t="s">
        <v>213</v>
      </c>
      <c r="B3" s="15" t="s">
        <v>383</v>
      </c>
      <c r="C3" s="28">
        <v>21</v>
      </c>
    </row>
    <row r="4" spans="1:3" x14ac:dyDescent="0.3">
      <c r="A4" s="70" t="s">
        <v>222</v>
      </c>
      <c r="B4" s="15" t="s">
        <v>383</v>
      </c>
      <c r="C4" s="28">
        <v>15</v>
      </c>
    </row>
    <row r="5" spans="1:3" x14ac:dyDescent="0.3">
      <c r="A5" s="70" t="s">
        <v>387</v>
      </c>
      <c r="B5" s="15" t="s">
        <v>383</v>
      </c>
      <c r="C5" s="28">
        <v>7.5</v>
      </c>
    </row>
    <row r="6" spans="1:3" x14ac:dyDescent="0.3">
      <c r="A6" s="73" t="s">
        <v>230</v>
      </c>
      <c r="B6" s="15" t="s">
        <v>383</v>
      </c>
      <c r="C6" s="28">
        <v>21.9</v>
      </c>
    </row>
    <row r="7" spans="1:3" x14ac:dyDescent="0.3">
      <c r="A7" s="73" t="s">
        <v>430</v>
      </c>
      <c r="B7" s="15" t="s">
        <v>383</v>
      </c>
      <c r="C7" s="28">
        <v>14.9</v>
      </c>
    </row>
    <row r="8" spans="1:3" x14ac:dyDescent="0.3">
      <c r="A8" s="73"/>
      <c r="B8" s="15"/>
      <c r="C8" s="28"/>
    </row>
    <row r="9" spans="1:3" x14ac:dyDescent="0.3">
      <c r="A9" s="73"/>
      <c r="B9" s="15"/>
      <c r="C9" s="28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983BC-9F01-4480-8C05-3873C028429A}">
  <dimension ref="A1:D53"/>
  <sheetViews>
    <sheetView zoomScale="200" zoomScaleNormal="200" workbookViewId="0">
      <pane ySplit="1" topLeftCell="A2" activePane="bottomLeft" state="frozen"/>
      <selection pane="bottomLeft" activeCell="C9" sqref="C9"/>
    </sheetView>
  </sheetViews>
  <sheetFormatPr defaultRowHeight="14.4" x14ac:dyDescent="0.3"/>
  <cols>
    <col min="1" max="1" width="20" bestFit="1" customWidth="1"/>
  </cols>
  <sheetData>
    <row r="1" spans="1:4" x14ac:dyDescent="0.3">
      <c r="A1" t="s">
        <v>292</v>
      </c>
      <c r="B1" t="s">
        <v>328</v>
      </c>
      <c r="C1" t="s">
        <v>329</v>
      </c>
      <c r="D1" t="s">
        <v>330</v>
      </c>
    </row>
    <row r="2" spans="1:4" x14ac:dyDescent="0.3">
      <c r="A2" t="s">
        <v>293</v>
      </c>
    </row>
    <row r="3" spans="1:4" x14ac:dyDescent="0.3">
      <c r="A3" t="s">
        <v>294</v>
      </c>
    </row>
    <row r="5" spans="1:4" x14ac:dyDescent="0.3">
      <c r="A5" t="s">
        <v>295</v>
      </c>
    </row>
    <row r="6" spans="1:4" x14ac:dyDescent="0.3">
      <c r="A6" t="s">
        <v>296</v>
      </c>
    </row>
    <row r="7" spans="1:4" x14ac:dyDescent="0.3">
      <c r="A7" t="s">
        <v>316</v>
      </c>
    </row>
    <row r="9" spans="1:4" x14ac:dyDescent="0.3">
      <c r="A9" t="s">
        <v>297</v>
      </c>
    </row>
    <row r="10" spans="1:4" x14ac:dyDescent="0.3">
      <c r="A10" t="s">
        <v>298</v>
      </c>
    </row>
    <row r="11" spans="1:4" x14ac:dyDescent="0.3">
      <c r="A11" t="s">
        <v>299</v>
      </c>
    </row>
    <row r="13" spans="1:4" x14ac:dyDescent="0.3">
      <c r="A13" t="s">
        <v>300</v>
      </c>
    </row>
    <row r="14" spans="1:4" x14ac:dyDescent="0.3">
      <c r="A14" t="s">
        <v>301</v>
      </c>
    </row>
    <row r="15" spans="1:4" x14ac:dyDescent="0.3">
      <c r="A15" t="s">
        <v>302</v>
      </c>
    </row>
    <row r="17" spans="1:1" x14ac:dyDescent="0.3">
      <c r="A17" t="s">
        <v>317</v>
      </c>
    </row>
    <row r="18" spans="1:1" x14ac:dyDescent="0.3">
      <c r="A18" t="s">
        <v>318</v>
      </c>
    </row>
    <row r="19" spans="1:1" x14ac:dyDescent="0.3">
      <c r="A19" t="s">
        <v>319</v>
      </c>
    </row>
    <row r="21" spans="1:1" x14ac:dyDescent="0.3">
      <c r="A21" t="s">
        <v>300</v>
      </c>
    </row>
    <row r="23" spans="1:1" x14ac:dyDescent="0.3">
      <c r="A23" t="s">
        <v>303</v>
      </c>
    </row>
    <row r="24" spans="1:1" x14ac:dyDescent="0.3">
      <c r="A24" t="s">
        <v>304</v>
      </c>
    </row>
    <row r="25" spans="1:1" x14ac:dyDescent="0.3">
      <c r="A25" t="s">
        <v>305</v>
      </c>
    </row>
    <row r="26" spans="1:1" x14ac:dyDescent="0.3">
      <c r="A26" t="s">
        <v>306</v>
      </c>
    </row>
    <row r="27" spans="1:1" x14ac:dyDescent="0.3">
      <c r="A27" t="s">
        <v>307</v>
      </c>
    </row>
    <row r="28" spans="1:1" x14ac:dyDescent="0.3">
      <c r="A28" t="s">
        <v>308</v>
      </c>
    </row>
    <row r="30" spans="1:1" x14ac:dyDescent="0.3">
      <c r="A30" t="s">
        <v>309</v>
      </c>
    </row>
    <row r="31" spans="1:1" x14ac:dyDescent="0.3">
      <c r="A31" t="s">
        <v>310</v>
      </c>
    </row>
    <row r="33" spans="1:1" x14ac:dyDescent="0.3">
      <c r="A33" t="s">
        <v>311</v>
      </c>
    </row>
    <row r="34" spans="1:1" x14ac:dyDescent="0.3">
      <c r="A34" t="s">
        <v>312</v>
      </c>
    </row>
    <row r="35" spans="1:1" x14ac:dyDescent="0.3">
      <c r="A35" t="s">
        <v>313</v>
      </c>
    </row>
    <row r="37" spans="1:1" x14ac:dyDescent="0.3">
      <c r="A37" t="s">
        <v>314</v>
      </c>
    </row>
    <row r="38" spans="1:1" x14ac:dyDescent="0.3">
      <c r="A38" t="s">
        <v>315</v>
      </c>
    </row>
    <row r="40" spans="1:1" x14ac:dyDescent="0.3">
      <c r="A40" t="s">
        <v>320</v>
      </c>
    </row>
    <row r="42" spans="1:1" x14ac:dyDescent="0.3">
      <c r="A42" t="s">
        <v>321</v>
      </c>
    </row>
    <row r="44" spans="1:1" x14ac:dyDescent="0.3">
      <c r="A44" t="s">
        <v>322</v>
      </c>
    </row>
    <row r="45" spans="1:1" x14ac:dyDescent="0.3">
      <c r="A45" t="s">
        <v>323</v>
      </c>
    </row>
    <row r="47" spans="1:1" x14ac:dyDescent="0.3">
      <c r="A47" t="s">
        <v>324</v>
      </c>
    </row>
    <row r="49" spans="1:1" x14ac:dyDescent="0.3">
      <c r="A49" t="s">
        <v>325</v>
      </c>
    </row>
    <row r="51" spans="1:1" x14ac:dyDescent="0.3">
      <c r="A51" t="s">
        <v>326</v>
      </c>
    </row>
    <row r="53" spans="1:1" x14ac:dyDescent="0.3">
      <c r="A53" t="s">
        <v>327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CFE1F-EBB3-49AD-B086-6483709F7931}">
  <dimension ref="A1:E196"/>
  <sheetViews>
    <sheetView zoomScale="150" zoomScaleNormal="150" workbookViewId="0">
      <selection activeCell="E14" sqref="E14"/>
    </sheetView>
  </sheetViews>
  <sheetFormatPr defaultRowHeight="14.4" x14ac:dyDescent="0.3"/>
  <cols>
    <col min="1" max="1" width="16.109375" bestFit="1" customWidth="1"/>
    <col min="2" max="2" width="16.33203125" bestFit="1" customWidth="1"/>
    <col min="3" max="3" width="21.77734375" bestFit="1" customWidth="1"/>
    <col min="4" max="4" width="8.6640625" style="3" bestFit="1" customWidth="1"/>
    <col min="5" max="5" width="9.33203125" bestFit="1" customWidth="1"/>
  </cols>
  <sheetData>
    <row r="1" spans="1:5" x14ac:dyDescent="0.3">
      <c r="A1" s="124" t="s">
        <v>214</v>
      </c>
      <c r="B1" s="125"/>
      <c r="C1" s="126" t="s">
        <v>219</v>
      </c>
      <c r="D1" s="126"/>
      <c r="E1" s="14">
        <f>SUM(E3:E4)</f>
        <v>22.16</v>
      </c>
    </row>
    <row r="2" spans="1:5" ht="15" thickBot="1" x14ac:dyDescent="0.35">
      <c r="A2" s="40" t="s">
        <v>33</v>
      </c>
      <c r="B2" s="41" t="s">
        <v>34</v>
      </c>
      <c r="C2" s="41" t="s">
        <v>215</v>
      </c>
      <c r="D2" s="42" t="s">
        <v>35</v>
      </c>
      <c r="E2" s="43" t="s">
        <v>218</v>
      </c>
    </row>
    <row r="3" spans="1:5" ht="15" thickBot="1" x14ac:dyDescent="0.35">
      <c r="A3" s="19" t="s">
        <v>212</v>
      </c>
      <c r="B3" s="20" t="s">
        <v>217</v>
      </c>
      <c r="C3" s="21" t="s">
        <v>216</v>
      </c>
      <c r="D3" s="22">
        <v>22.16</v>
      </c>
      <c r="E3" s="23">
        <f>SUM(D3:D3)</f>
        <v>22.16</v>
      </c>
    </row>
    <row r="4" spans="1:5" ht="15" thickBot="1" x14ac:dyDescent="0.35">
      <c r="A4" s="17"/>
      <c r="B4" s="17"/>
      <c r="C4" s="17"/>
      <c r="D4" s="18"/>
      <c r="E4" s="17"/>
    </row>
    <row r="5" spans="1:5" x14ac:dyDescent="0.3">
      <c r="A5" s="124" t="s">
        <v>243</v>
      </c>
      <c r="B5" s="125"/>
      <c r="C5" s="126" t="s">
        <v>219</v>
      </c>
      <c r="D5" s="126"/>
      <c r="E5" s="14">
        <f>SUM(E7:E8)</f>
        <v>7.95</v>
      </c>
    </row>
    <row r="6" spans="1:5" ht="15" thickBot="1" x14ac:dyDescent="0.35">
      <c r="A6" s="40" t="s">
        <v>33</v>
      </c>
      <c r="B6" s="41" t="s">
        <v>34</v>
      </c>
      <c r="C6" s="41" t="s">
        <v>215</v>
      </c>
      <c r="D6" s="42" t="s">
        <v>35</v>
      </c>
      <c r="E6" s="43" t="s">
        <v>218</v>
      </c>
    </row>
    <row r="7" spans="1:5" ht="15" thickBot="1" x14ac:dyDescent="0.35">
      <c r="A7" s="19" t="s">
        <v>242</v>
      </c>
      <c r="B7" s="20" t="s">
        <v>244</v>
      </c>
      <c r="C7" s="21" t="s">
        <v>245</v>
      </c>
      <c r="D7" s="22">
        <v>7.95</v>
      </c>
      <c r="E7" s="23">
        <f>SUM(D7:D7)</f>
        <v>7.95</v>
      </c>
    </row>
    <row r="8" spans="1:5" ht="15" thickBot="1" x14ac:dyDescent="0.35">
      <c r="A8" s="15"/>
      <c r="B8" s="15"/>
      <c r="C8" s="15"/>
      <c r="D8" s="16"/>
      <c r="E8" s="15"/>
    </row>
    <row r="9" spans="1:5" x14ac:dyDescent="0.3">
      <c r="A9" s="122" t="s">
        <v>288</v>
      </c>
      <c r="B9" s="123"/>
      <c r="C9" s="58" t="s">
        <v>219</v>
      </c>
      <c r="D9" s="58"/>
      <c r="E9" s="14">
        <f>SUM(E11:E12)</f>
        <v>79.040000000000006</v>
      </c>
    </row>
    <row r="10" spans="1:5" ht="15" thickBot="1" x14ac:dyDescent="0.35">
      <c r="A10" s="40" t="s">
        <v>33</v>
      </c>
      <c r="B10" s="41" t="s">
        <v>34</v>
      </c>
      <c r="C10" s="41" t="s">
        <v>215</v>
      </c>
      <c r="D10" s="42" t="s">
        <v>35</v>
      </c>
      <c r="E10" s="43" t="s">
        <v>218</v>
      </c>
    </row>
    <row r="11" spans="1:5" ht="15" thickBot="1" x14ac:dyDescent="0.35">
      <c r="A11" s="19" t="s">
        <v>246</v>
      </c>
      <c r="B11" s="20" t="s">
        <v>244</v>
      </c>
      <c r="C11" s="21" t="s">
        <v>247</v>
      </c>
      <c r="D11" s="22">
        <v>79.040000000000006</v>
      </c>
      <c r="E11" s="23">
        <f>SUM(D11:D11)</f>
        <v>79.040000000000006</v>
      </c>
    </row>
    <row r="12" spans="1:5" ht="15" thickBot="1" x14ac:dyDescent="0.35">
      <c r="A12" s="15"/>
      <c r="B12" s="15"/>
      <c r="C12" s="15"/>
      <c r="D12" s="16"/>
      <c r="E12" s="15"/>
    </row>
    <row r="13" spans="1:5" x14ac:dyDescent="0.3">
      <c r="A13" s="122" t="s">
        <v>289</v>
      </c>
      <c r="B13" s="123"/>
      <c r="C13" s="58" t="s">
        <v>219</v>
      </c>
      <c r="D13" s="58"/>
      <c r="E13" s="14">
        <f>SUM(E15:E16)</f>
        <v>7.8</v>
      </c>
    </row>
    <row r="14" spans="1:5" ht="15" thickBot="1" x14ac:dyDescent="0.35">
      <c r="A14" s="40" t="s">
        <v>33</v>
      </c>
      <c r="B14" s="41" t="s">
        <v>34</v>
      </c>
      <c r="C14" s="41" t="s">
        <v>215</v>
      </c>
      <c r="D14" s="42" t="s">
        <v>35</v>
      </c>
      <c r="E14" s="43" t="s">
        <v>218</v>
      </c>
    </row>
    <row r="15" spans="1:5" ht="15" thickBot="1" x14ac:dyDescent="0.35">
      <c r="A15" s="19" t="s">
        <v>287</v>
      </c>
      <c r="B15" s="20" t="s">
        <v>177</v>
      </c>
      <c r="C15" s="21" t="s">
        <v>290</v>
      </c>
      <c r="D15" s="22">
        <v>7.8</v>
      </c>
      <c r="E15" s="23">
        <f>SUM(D15:D15)</f>
        <v>7.8</v>
      </c>
    </row>
    <row r="16" spans="1:5" x14ac:dyDescent="0.3">
      <c r="A16" s="15"/>
      <c r="B16" s="15"/>
      <c r="C16" s="15"/>
      <c r="D16" s="16"/>
      <c r="E16" s="15"/>
    </row>
    <row r="17" spans="1:5" x14ac:dyDescent="0.3">
      <c r="A17" s="15"/>
      <c r="B17" s="15"/>
      <c r="C17" s="15"/>
      <c r="D17" s="16"/>
      <c r="E17" s="15"/>
    </row>
    <row r="18" spans="1:5" x14ac:dyDescent="0.3">
      <c r="A18" s="15"/>
      <c r="B18" s="15"/>
      <c r="C18" s="15"/>
      <c r="D18" s="16"/>
      <c r="E18" s="15"/>
    </row>
    <row r="19" spans="1:5" x14ac:dyDescent="0.3">
      <c r="A19" s="15"/>
      <c r="B19" s="15"/>
      <c r="C19" s="15"/>
      <c r="D19" s="16"/>
      <c r="E19" s="15"/>
    </row>
    <row r="20" spans="1:5" x14ac:dyDescent="0.3">
      <c r="A20" s="15"/>
      <c r="B20" s="15"/>
      <c r="C20" s="15"/>
      <c r="D20" s="16"/>
      <c r="E20" s="15"/>
    </row>
    <row r="21" spans="1:5" x14ac:dyDescent="0.3">
      <c r="A21" s="15"/>
      <c r="B21" s="15"/>
      <c r="C21" s="15"/>
      <c r="D21" s="16"/>
      <c r="E21" s="15"/>
    </row>
    <row r="22" spans="1:5" x14ac:dyDescent="0.3">
      <c r="A22" s="15"/>
      <c r="B22" s="15"/>
      <c r="C22" s="15"/>
      <c r="D22" s="16"/>
      <c r="E22" s="15"/>
    </row>
    <row r="23" spans="1:5" x14ac:dyDescent="0.3">
      <c r="A23" s="15"/>
      <c r="B23" s="15"/>
      <c r="C23" s="15"/>
      <c r="D23" s="16"/>
      <c r="E23" s="15"/>
    </row>
    <row r="24" spans="1:5" x14ac:dyDescent="0.3">
      <c r="A24" s="15"/>
      <c r="B24" s="15"/>
      <c r="C24" s="15"/>
      <c r="D24" s="16"/>
      <c r="E24" s="15"/>
    </row>
    <row r="25" spans="1:5" x14ac:dyDescent="0.3">
      <c r="A25" s="15"/>
      <c r="B25" s="15"/>
      <c r="C25" s="15"/>
      <c r="D25" s="16"/>
      <c r="E25" s="15"/>
    </row>
    <row r="26" spans="1:5" x14ac:dyDescent="0.3">
      <c r="A26" s="15"/>
      <c r="B26" s="15"/>
      <c r="C26" s="15"/>
      <c r="D26" s="16"/>
      <c r="E26" s="15"/>
    </row>
    <row r="27" spans="1:5" x14ac:dyDescent="0.3">
      <c r="A27" s="15"/>
      <c r="B27" s="15"/>
      <c r="C27" s="15"/>
      <c r="D27" s="16"/>
      <c r="E27" s="15"/>
    </row>
    <row r="28" spans="1:5" x14ac:dyDescent="0.3">
      <c r="A28" s="15"/>
      <c r="B28" s="15"/>
      <c r="C28" s="15"/>
      <c r="D28" s="16"/>
      <c r="E28" s="15"/>
    </row>
    <row r="29" spans="1:5" x14ac:dyDescent="0.3">
      <c r="A29" s="15"/>
      <c r="B29" s="15"/>
      <c r="C29" s="15"/>
      <c r="D29" s="16"/>
      <c r="E29" s="15"/>
    </row>
    <row r="30" spans="1:5" x14ac:dyDescent="0.3">
      <c r="A30" s="15"/>
      <c r="B30" s="15"/>
      <c r="C30" s="15"/>
      <c r="D30" s="16"/>
      <c r="E30" s="15"/>
    </row>
    <row r="31" spans="1:5" x14ac:dyDescent="0.3">
      <c r="A31" s="15"/>
      <c r="B31" s="15"/>
      <c r="C31" s="15"/>
      <c r="D31" s="16"/>
      <c r="E31" s="15"/>
    </row>
    <row r="32" spans="1:5" x14ac:dyDescent="0.3">
      <c r="A32" s="15"/>
      <c r="B32" s="15"/>
      <c r="C32" s="15"/>
      <c r="D32" s="16"/>
      <c r="E32" s="15"/>
    </row>
    <row r="33" spans="1:5" x14ac:dyDescent="0.3">
      <c r="A33" s="15"/>
      <c r="B33" s="15"/>
      <c r="C33" s="15"/>
      <c r="D33" s="16"/>
      <c r="E33" s="15"/>
    </row>
    <row r="34" spans="1:5" x14ac:dyDescent="0.3">
      <c r="A34" s="15"/>
      <c r="B34" s="15"/>
      <c r="C34" s="15"/>
      <c r="D34" s="16"/>
      <c r="E34" s="15"/>
    </row>
    <row r="35" spans="1:5" x14ac:dyDescent="0.3">
      <c r="A35" s="15"/>
      <c r="B35" s="15"/>
      <c r="C35" s="15"/>
      <c r="D35" s="16"/>
      <c r="E35" s="15"/>
    </row>
    <row r="36" spans="1:5" x14ac:dyDescent="0.3">
      <c r="A36" s="15"/>
      <c r="B36" s="15"/>
      <c r="C36" s="15"/>
      <c r="D36" s="16"/>
      <c r="E36" s="15"/>
    </row>
    <row r="37" spans="1:5" x14ac:dyDescent="0.3">
      <c r="A37" s="15"/>
      <c r="B37" s="15"/>
      <c r="C37" s="15"/>
      <c r="D37" s="16"/>
      <c r="E37" s="15"/>
    </row>
    <row r="38" spans="1:5" x14ac:dyDescent="0.3">
      <c r="A38" s="15"/>
      <c r="B38" s="15"/>
      <c r="C38" s="15"/>
      <c r="D38" s="16"/>
      <c r="E38" s="15"/>
    </row>
    <row r="39" spans="1:5" x14ac:dyDescent="0.3">
      <c r="A39" s="15"/>
      <c r="B39" s="15"/>
      <c r="C39" s="15"/>
      <c r="D39" s="16"/>
      <c r="E39" s="15"/>
    </row>
    <row r="40" spans="1:5" x14ac:dyDescent="0.3">
      <c r="A40" s="15"/>
      <c r="B40" s="15"/>
      <c r="C40" s="15"/>
      <c r="D40" s="16"/>
      <c r="E40" s="15"/>
    </row>
    <row r="41" spans="1:5" x14ac:dyDescent="0.3">
      <c r="A41" s="15"/>
      <c r="B41" s="15"/>
      <c r="C41" s="15"/>
      <c r="D41" s="16"/>
      <c r="E41" s="15"/>
    </row>
    <row r="42" spans="1:5" x14ac:dyDescent="0.3">
      <c r="A42" s="15"/>
      <c r="B42" s="15"/>
      <c r="C42" s="15"/>
      <c r="D42" s="16"/>
      <c r="E42" s="15"/>
    </row>
    <row r="43" spans="1:5" x14ac:dyDescent="0.3">
      <c r="A43" s="15"/>
      <c r="B43" s="15"/>
      <c r="C43" s="15"/>
      <c r="D43" s="16"/>
      <c r="E43" s="15"/>
    </row>
    <row r="44" spans="1:5" x14ac:dyDescent="0.3">
      <c r="A44" s="15"/>
      <c r="B44" s="15"/>
      <c r="C44" s="15"/>
      <c r="D44" s="16"/>
      <c r="E44" s="15"/>
    </row>
    <row r="45" spans="1:5" x14ac:dyDescent="0.3">
      <c r="A45" s="15"/>
      <c r="B45" s="15"/>
      <c r="C45" s="15"/>
      <c r="D45" s="16"/>
      <c r="E45" s="15"/>
    </row>
    <row r="46" spans="1:5" x14ac:dyDescent="0.3">
      <c r="A46" s="15"/>
      <c r="B46" s="15"/>
      <c r="C46" s="15"/>
      <c r="D46" s="16"/>
      <c r="E46" s="15"/>
    </row>
    <row r="47" spans="1:5" x14ac:dyDescent="0.3">
      <c r="A47" s="15"/>
      <c r="B47" s="15"/>
      <c r="C47" s="15"/>
      <c r="D47" s="16"/>
      <c r="E47" s="15"/>
    </row>
    <row r="48" spans="1:5" x14ac:dyDescent="0.3">
      <c r="A48" s="15"/>
      <c r="B48" s="15"/>
      <c r="C48" s="15"/>
      <c r="D48" s="16"/>
      <c r="E48" s="15"/>
    </row>
    <row r="49" spans="1:5" x14ac:dyDescent="0.3">
      <c r="A49" s="15"/>
      <c r="B49" s="15"/>
      <c r="C49" s="15"/>
      <c r="D49" s="16"/>
      <c r="E49" s="15"/>
    </row>
    <row r="50" spans="1:5" x14ac:dyDescent="0.3">
      <c r="A50" s="15"/>
      <c r="B50" s="15"/>
      <c r="C50" s="15"/>
      <c r="D50" s="16"/>
      <c r="E50" s="15"/>
    </row>
    <row r="51" spans="1:5" x14ac:dyDescent="0.3">
      <c r="A51" s="15"/>
      <c r="B51" s="15"/>
      <c r="C51" s="15"/>
      <c r="D51" s="16"/>
      <c r="E51" s="15"/>
    </row>
    <row r="52" spans="1:5" x14ac:dyDescent="0.3">
      <c r="A52" s="15"/>
      <c r="B52" s="15"/>
      <c r="C52" s="15"/>
      <c r="D52" s="16"/>
      <c r="E52" s="15"/>
    </row>
    <row r="53" spans="1:5" x14ac:dyDescent="0.3">
      <c r="A53" s="15"/>
      <c r="B53" s="15"/>
      <c r="C53" s="15"/>
      <c r="D53" s="16"/>
      <c r="E53" s="15"/>
    </row>
    <row r="54" spans="1:5" x14ac:dyDescent="0.3">
      <c r="A54" s="15"/>
      <c r="B54" s="15"/>
      <c r="C54" s="15"/>
      <c r="D54" s="16"/>
      <c r="E54" s="15"/>
    </row>
    <row r="55" spans="1:5" x14ac:dyDescent="0.3">
      <c r="A55" s="15"/>
      <c r="B55" s="15"/>
      <c r="C55" s="15"/>
      <c r="D55" s="16"/>
      <c r="E55" s="15"/>
    </row>
    <row r="56" spans="1:5" x14ac:dyDescent="0.3">
      <c r="A56" s="15"/>
      <c r="B56" s="15"/>
      <c r="C56" s="15"/>
      <c r="D56" s="16"/>
      <c r="E56" s="15"/>
    </row>
    <row r="57" spans="1:5" x14ac:dyDescent="0.3">
      <c r="A57" s="15"/>
      <c r="B57" s="15"/>
      <c r="C57" s="15"/>
      <c r="D57" s="16"/>
      <c r="E57" s="15"/>
    </row>
    <row r="58" spans="1:5" x14ac:dyDescent="0.3">
      <c r="A58" s="15"/>
      <c r="B58" s="15"/>
      <c r="C58" s="15"/>
      <c r="D58" s="16"/>
      <c r="E58" s="15"/>
    </row>
    <row r="59" spans="1:5" x14ac:dyDescent="0.3">
      <c r="A59" s="15"/>
      <c r="B59" s="15"/>
      <c r="C59" s="15"/>
      <c r="D59" s="16"/>
      <c r="E59" s="15"/>
    </row>
    <row r="60" spans="1:5" x14ac:dyDescent="0.3">
      <c r="A60" s="15"/>
      <c r="B60" s="15"/>
      <c r="C60" s="15"/>
      <c r="D60" s="16"/>
      <c r="E60" s="15"/>
    </row>
    <row r="61" spans="1:5" x14ac:dyDescent="0.3">
      <c r="A61" s="15"/>
      <c r="B61" s="15"/>
      <c r="C61" s="15"/>
      <c r="D61" s="16"/>
      <c r="E61" s="15"/>
    </row>
    <row r="62" spans="1:5" x14ac:dyDescent="0.3">
      <c r="A62" s="15"/>
      <c r="B62" s="15"/>
      <c r="C62" s="15"/>
      <c r="D62" s="16"/>
      <c r="E62" s="15"/>
    </row>
    <row r="63" spans="1:5" x14ac:dyDescent="0.3">
      <c r="A63" s="15"/>
      <c r="B63" s="15"/>
      <c r="C63" s="15"/>
      <c r="D63" s="16"/>
      <c r="E63" s="15"/>
    </row>
    <row r="64" spans="1:5" x14ac:dyDescent="0.3">
      <c r="A64" s="15"/>
      <c r="B64" s="15"/>
      <c r="C64" s="15"/>
      <c r="D64" s="16"/>
      <c r="E64" s="15"/>
    </row>
    <row r="65" spans="1:5" x14ac:dyDescent="0.3">
      <c r="A65" s="15"/>
      <c r="B65" s="15"/>
      <c r="C65" s="15"/>
      <c r="D65" s="16"/>
      <c r="E65" s="15"/>
    </row>
    <row r="66" spans="1:5" x14ac:dyDescent="0.3">
      <c r="A66" s="15"/>
      <c r="B66" s="15"/>
      <c r="C66" s="15"/>
      <c r="D66" s="16"/>
      <c r="E66" s="15"/>
    </row>
    <row r="67" spans="1:5" x14ac:dyDescent="0.3">
      <c r="A67" s="15"/>
      <c r="B67" s="15"/>
      <c r="C67" s="15"/>
      <c r="D67" s="16"/>
      <c r="E67" s="15"/>
    </row>
    <row r="68" spans="1:5" x14ac:dyDescent="0.3">
      <c r="A68" s="15"/>
      <c r="B68" s="15"/>
      <c r="C68" s="15"/>
      <c r="D68" s="16"/>
      <c r="E68" s="15"/>
    </row>
    <row r="69" spans="1:5" x14ac:dyDescent="0.3">
      <c r="A69" s="15"/>
      <c r="B69" s="15"/>
      <c r="C69" s="15"/>
      <c r="D69" s="16"/>
      <c r="E69" s="15"/>
    </row>
    <row r="70" spans="1:5" x14ac:dyDescent="0.3">
      <c r="A70" s="15"/>
      <c r="B70" s="15"/>
      <c r="C70" s="15"/>
      <c r="D70" s="16"/>
      <c r="E70" s="15"/>
    </row>
    <row r="71" spans="1:5" x14ac:dyDescent="0.3">
      <c r="A71" s="15"/>
      <c r="B71" s="15"/>
      <c r="C71" s="15"/>
      <c r="D71" s="16"/>
      <c r="E71" s="15"/>
    </row>
    <row r="72" spans="1:5" x14ac:dyDescent="0.3">
      <c r="A72" s="15"/>
      <c r="B72" s="15"/>
      <c r="C72" s="15"/>
      <c r="D72" s="16"/>
      <c r="E72" s="15"/>
    </row>
    <row r="73" spans="1:5" x14ac:dyDescent="0.3">
      <c r="A73" s="15"/>
      <c r="B73" s="15"/>
      <c r="C73" s="15"/>
      <c r="D73" s="16"/>
      <c r="E73" s="15"/>
    </row>
    <row r="74" spans="1:5" x14ac:dyDescent="0.3">
      <c r="A74" s="15"/>
      <c r="B74" s="15"/>
      <c r="C74" s="15"/>
      <c r="D74" s="16"/>
      <c r="E74" s="15"/>
    </row>
    <row r="75" spans="1:5" x14ac:dyDescent="0.3">
      <c r="A75" s="15"/>
      <c r="B75" s="15"/>
      <c r="C75" s="15"/>
      <c r="D75" s="16"/>
      <c r="E75" s="15"/>
    </row>
    <row r="76" spans="1:5" x14ac:dyDescent="0.3">
      <c r="A76" s="15"/>
      <c r="B76" s="15"/>
      <c r="C76" s="15"/>
      <c r="D76" s="16"/>
      <c r="E76" s="15"/>
    </row>
    <row r="77" spans="1:5" x14ac:dyDescent="0.3">
      <c r="A77" s="15"/>
      <c r="B77" s="15"/>
      <c r="C77" s="15"/>
      <c r="D77" s="16"/>
      <c r="E77" s="15"/>
    </row>
    <row r="78" spans="1:5" x14ac:dyDescent="0.3">
      <c r="A78" s="15"/>
      <c r="B78" s="15"/>
      <c r="C78" s="15"/>
      <c r="D78" s="16"/>
      <c r="E78" s="15"/>
    </row>
    <row r="79" spans="1:5" x14ac:dyDescent="0.3">
      <c r="A79" s="15"/>
      <c r="B79" s="15"/>
      <c r="C79" s="15"/>
      <c r="D79" s="16"/>
      <c r="E79" s="15"/>
    </row>
    <row r="80" spans="1:5" x14ac:dyDescent="0.3">
      <c r="A80" s="15"/>
      <c r="B80" s="15"/>
      <c r="C80" s="15"/>
      <c r="D80" s="16"/>
      <c r="E80" s="15"/>
    </row>
    <row r="81" spans="1:5" x14ac:dyDescent="0.3">
      <c r="A81" s="15"/>
      <c r="B81" s="15"/>
      <c r="C81" s="15"/>
      <c r="D81" s="16"/>
      <c r="E81" s="15"/>
    </row>
    <row r="82" spans="1:5" x14ac:dyDescent="0.3">
      <c r="A82" s="15"/>
      <c r="B82" s="15"/>
      <c r="C82" s="15"/>
      <c r="D82" s="16"/>
      <c r="E82" s="15"/>
    </row>
    <row r="83" spans="1:5" x14ac:dyDescent="0.3">
      <c r="A83" s="15"/>
      <c r="B83" s="15"/>
      <c r="C83" s="15"/>
      <c r="D83" s="16"/>
      <c r="E83" s="15"/>
    </row>
    <row r="84" spans="1:5" x14ac:dyDescent="0.3">
      <c r="A84" s="15"/>
      <c r="B84" s="15"/>
      <c r="C84" s="15"/>
      <c r="D84" s="16"/>
      <c r="E84" s="15"/>
    </row>
    <row r="85" spans="1:5" x14ac:dyDescent="0.3">
      <c r="A85" s="15"/>
      <c r="B85" s="15"/>
      <c r="C85" s="15"/>
      <c r="D85" s="16"/>
      <c r="E85" s="15"/>
    </row>
    <row r="86" spans="1:5" x14ac:dyDescent="0.3">
      <c r="A86" s="15"/>
      <c r="B86" s="15"/>
      <c r="C86" s="15"/>
      <c r="D86" s="16"/>
      <c r="E86" s="15"/>
    </row>
    <row r="87" spans="1:5" x14ac:dyDescent="0.3">
      <c r="A87" s="15"/>
      <c r="B87" s="15"/>
      <c r="C87" s="15"/>
      <c r="D87" s="16"/>
      <c r="E87" s="15"/>
    </row>
    <row r="88" spans="1:5" x14ac:dyDescent="0.3">
      <c r="A88" s="15"/>
      <c r="B88" s="15"/>
      <c r="C88" s="15"/>
      <c r="D88" s="16"/>
      <c r="E88" s="15"/>
    </row>
    <row r="89" spans="1:5" x14ac:dyDescent="0.3">
      <c r="A89" s="15"/>
      <c r="B89" s="15"/>
      <c r="C89" s="15"/>
      <c r="D89" s="16"/>
      <c r="E89" s="15"/>
    </row>
    <row r="90" spans="1:5" x14ac:dyDescent="0.3">
      <c r="A90" s="15"/>
      <c r="B90" s="15"/>
      <c r="C90" s="15"/>
      <c r="D90" s="16"/>
      <c r="E90" s="15"/>
    </row>
    <row r="91" spans="1:5" x14ac:dyDescent="0.3">
      <c r="A91" s="15"/>
      <c r="B91" s="15"/>
      <c r="C91" s="15"/>
      <c r="D91" s="16"/>
      <c r="E91" s="15"/>
    </row>
    <row r="92" spans="1:5" x14ac:dyDescent="0.3">
      <c r="A92" s="15"/>
      <c r="B92" s="15"/>
      <c r="C92" s="15"/>
      <c r="D92" s="16"/>
      <c r="E92" s="15"/>
    </row>
    <row r="93" spans="1:5" x14ac:dyDescent="0.3">
      <c r="A93" s="15"/>
      <c r="B93" s="15"/>
      <c r="C93" s="15"/>
      <c r="D93" s="16"/>
      <c r="E93" s="15"/>
    </row>
    <row r="94" spans="1:5" x14ac:dyDescent="0.3">
      <c r="A94" s="15"/>
      <c r="B94" s="15"/>
      <c r="C94" s="15"/>
      <c r="D94" s="16"/>
      <c r="E94" s="15"/>
    </row>
    <row r="95" spans="1:5" x14ac:dyDescent="0.3">
      <c r="A95" s="15"/>
      <c r="B95" s="15"/>
      <c r="C95" s="15"/>
      <c r="D95" s="16"/>
      <c r="E95" s="15"/>
    </row>
    <row r="96" spans="1:5" x14ac:dyDescent="0.3">
      <c r="A96" s="15"/>
      <c r="B96" s="15"/>
      <c r="C96" s="15"/>
      <c r="D96" s="16"/>
      <c r="E96" s="15"/>
    </row>
    <row r="97" spans="1:5" x14ac:dyDescent="0.3">
      <c r="A97" s="15"/>
      <c r="B97" s="15"/>
      <c r="C97" s="15"/>
      <c r="D97" s="16"/>
      <c r="E97" s="15"/>
    </row>
    <row r="98" spans="1:5" x14ac:dyDescent="0.3">
      <c r="A98" s="15"/>
      <c r="B98" s="15"/>
      <c r="C98" s="15"/>
      <c r="D98" s="16"/>
      <c r="E98" s="15"/>
    </row>
    <row r="99" spans="1:5" x14ac:dyDescent="0.3">
      <c r="A99" s="15"/>
      <c r="B99" s="15"/>
      <c r="C99" s="15"/>
      <c r="D99" s="16"/>
      <c r="E99" s="15"/>
    </row>
    <row r="100" spans="1:5" x14ac:dyDescent="0.3">
      <c r="A100" s="15"/>
      <c r="B100" s="15"/>
      <c r="C100" s="15"/>
      <c r="D100" s="16"/>
      <c r="E100" s="15"/>
    </row>
    <row r="101" spans="1:5" x14ac:dyDescent="0.3">
      <c r="A101" s="15"/>
      <c r="B101" s="15"/>
      <c r="C101" s="15"/>
      <c r="D101" s="16"/>
      <c r="E101" s="15"/>
    </row>
    <row r="102" spans="1:5" x14ac:dyDescent="0.3">
      <c r="A102" s="15"/>
      <c r="B102" s="15"/>
      <c r="C102" s="15"/>
      <c r="D102" s="16"/>
      <c r="E102" s="15"/>
    </row>
    <row r="103" spans="1:5" x14ac:dyDescent="0.3">
      <c r="A103" s="15"/>
      <c r="B103" s="15"/>
      <c r="C103" s="15"/>
      <c r="D103" s="16"/>
      <c r="E103" s="15"/>
    </row>
    <row r="104" spans="1:5" x14ac:dyDescent="0.3">
      <c r="A104" s="15"/>
      <c r="B104" s="15"/>
      <c r="C104" s="15"/>
      <c r="D104" s="16"/>
      <c r="E104" s="15"/>
    </row>
    <row r="105" spans="1:5" x14ac:dyDescent="0.3">
      <c r="A105" s="15"/>
      <c r="B105" s="15"/>
      <c r="C105" s="15"/>
      <c r="D105" s="16"/>
      <c r="E105" s="15"/>
    </row>
    <row r="106" spans="1:5" x14ac:dyDescent="0.3">
      <c r="A106" s="15"/>
      <c r="B106" s="15"/>
      <c r="C106" s="15"/>
      <c r="D106" s="16"/>
      <c r="E106" s="15"/>
    </row>
    <row r="107" spans="1:5" x14ac:dyDescent="0.3">
      <c r="A107" s="15"/>
      <c r="B107" s="15"/>
      <c r="C107" s="15"/>
      <c r="D107" s="16"/>
      <c r="E107" s="15"/>
    </row>
    <row r="108" spans="1:5" x14ac:dyDescent="0.3">
      <c r="A108" s="15"/>
      <c r="B108" s="15"/>
      <c r="C108" s="15"/>
      <c r="D108" s="16"/>
      <c r="E108" s="15"/>
    </row>
    <row r="109" spans="1:5" x14ac:dyDescent="0.3">
      <c r="A109" s="15"/>
      <c r="B109" s="15"/>
      <c r="C109" s="15"/>
      <c r="D109" s="16"/>
      <c r="E109" s="15"/>
    </row>
    <row r="110" spans="1:5" x14ac:dyDescent="0.3">
      <c r="A110" s="15"/>
      <c r="B110" s="15"/>
      <c r="C110" s="15"/>
      <c r="D110" s="16"/>
      <c r="E110" s="15"/>
    </row>
    <row r="111" spans="1:5" x14ac:dyDescent="0.3">
      <c r="A111" s="15"/>
      <c r="B111" s="15"/>
      <c r="C111" s="15"/>
      <c r="D111" s="16"/>
      <c r="E111" s="15"/>
    </row>
    <row r="112" spans="1:5" x14ac:dyDescent="0.3">
      <c r="A112" s="15"/>
      <c r="B112" s="15"/>
      <c r="C112" s="15"/>
      <c r="D112" s="16"/>
      <c r="E112" s="15"/>
    </row>
    <row r="113" spans="1:5" x14ac:dyDescent="0.3">
      <c r="A113" s="15"/>
      <c r="B113" s="15"/>
      <c r="C113" s="15"/>
      <c r="D113" s="16"/>
      <c r="E113" s="15"/>
    </row>
    <row r="114" spans="1:5" x14ac:dyDescent="0.3">
      <c r="A114" s="15"/>
      <c r="B114" s="15"/>
      <c r="C114" s="15"/>
      <c r="D114" s="16"/>
      <c r="E114" s="15"/>
    </row>
    <row r="115" spans="1:5" x14ac:dyDescent="0.3">
      <c r="A115" s="15"/>
      <c r="B115" s="15"/>
      <c r="C115" s="15"/>
      <c r="D115" s="16"/>
      <c r="E115" s="15"/>
    </row>
    <row r="116" spans="1:5" x14ac:dyDescent="0.3">
      <c r="A116" s="15"/>
      <c r="B116" s="15"/>
      <c r="C116" s="15"/>
      <c r="D116" s="16"/>
      <c r="E116" s="15"/>
    </row>
    <row r="117" spans="1:5" x14ac:dyDescent="0.3">
      <c r="A117" s="15"/>
      <c r="B117" s="15"/>
      <c r="C117" s="15"/>
      <c r="D117" s="16"/>
      <c r="E117" s="15"/>
    </row>
    <row r="118" spans="1:5" x14ac:dyDescent="0.3">
      <c r="A118" s="15"/>
      <c r="B118" s="15"/>
      <c r="C118" s="15"/>
      <c r="D118" s="16"/>
      <c r="E118" s="15"/>
    </row>
    <row r="119" spans="1:5" x14ac:dyDescent="0.3">
      <c r="A119" s="15"/>
      <c r="B119" s="15"/>
      <c r="C119" s="15"/>
      <c r="D119" s="16"/>
      <c r="E119" s="15"/>
    </row>
    <row r="120" spans="1:5" x14ac:dyDescent="0.3">
      <c r="A120" s="15"/>
      <c r="B120" s="15"/>
      <c r="C120" s="15"/>
      <c r="D120" s="16"/>
      <c r="E120" s="15"/>
    </row>
    <row r="121" spans="1:5" x14ac:dyDescent="0.3">
      <c r="A121" s="15"/>
      <c r="B121" s="15"/>
      <c r="C121" s="15"/>
      <c r="D121" s="16"/>
      <c r="E121" s="15"/>
    </row>
    <row r="122" spans="1:5" x14ac:dyDescent="0.3">
      <c r="A122" s="15"/>
      <c r="B122" s="15"/>
      <c r="C122" s="15"/>
      <c r="D122" s="16"/>
      <c r="E122" s="15"/>
    </row>
    <row r="123" spans="1:5" x14ac:dyDescent="0.3">
      <c r="A123" s="15"/>
      <c r="B123" s="15"/>
      <c r="C123" s="15"/>
      <c r="D123" s="16"/>
      <c r="E123" s="15"/>
    </row>
    <row r="124" spans="1:5" x14ac:dyDescent="0.3">
      <c r="A124" s="15"/>
      <c r="B124" s="15"/>
      <c r="C124" s="15"/>
      <c r="D124" s="16"/>
      <c r="E124" s="15"/>
    </row>
    <row r="125" spans="1:5" x14ac:dyDescent="0.3">
      <c r="A125" s="15"/>
      <c r="B125" s="15"/>
      <c r="C125" s="15"/>
      <c r="D125" s="16"/>
      <c r="E125" s="15"/>
    </row>
    <row r="126" spans="1:5" x14ac:dyDescent="0.3">
      <c r="A126" s="15"/>
      <c r="B126" s="15"/>
      <c r="C126" s="15"/>
      <c r="D126" s="16"/>
      <c r="E126" s="15"/>
    </row>
    <row r="127" spans="1:5" x14ac:dyDescent="0.3">
      <c r="A127" s="15"/>
      <c r="B127" s="15"/>
      <c r="C127" s="15"/>
      <c r="D127" s="16"/>
      <c r="E127" s="15"/>
    </row>
    <row r="128" spans="1:5" x14ac:dyDescent="0.3">
      <c r="A128" s="15"/>
      <c r="B128" s="15"/>
      <c r="C128" s="15"/>
      <c r="D128" s="16"/>
      <c r="E128" s="15"/>
    </row>
    <row r="129" spans="1:5" x14ac:dyDescent="0.3">
      <c r="A129" s="15"/>
      <c r="B129" s="15"/>
      <c r="C129" s="15"/>
      <c r="D129" s="16"/>
      <c r="E129" s="15"/>
    </row>
    <row r="130" spans="1:5" x14ac:dyDescent="0.3">
      <c r="A130" s="15"/>
      <c r="B130" s="15"/>
      <c r="C130" s="15"/>
      <c r="D130" s="16"/>
      <c r="E130" s="15"/>
    </row>
    <row r="131" spans="1:5" x14ac:dyDescent="0.3">
      <c r="A131" s="15"/>
      <c r="B131" s="15"/>
      <c r="C131" s="15"/>
      <c r="D131" s="16"/>
      <c r="E131" s="15"/>
    </row>
    <row r="132" spans="1:5" x14ac:dyDescent="0.3">
      <c r="A132" s="15"/>
      <c r="B132" s="15"/>
      <c r="C132" s="15"/>
      <c r="D132" s="16"/>
      <c r="E132" s="15"/>
    </row>
    <row r="133" spans="1:5" x14ac:dyDescent="0.3">
      <c r="A133" s="15"/>
      <c r="B133" s="15"/>
      <c r="C133" s="15"/>
      <c r="D133" s="16"/>
      <c r="E133" s="15"/>
    </row>
    <row r="134" spans="1:5" x14ac:dyDescent="0.3">
      <c r="A134" s="15"/>
      <c r="B134" s="15"/>
      <c r="C134" s="15"/>
      <c r="D134" s="16"/>
      <c r="E134" s="15"/>
    </row>
    <row r="135" spans="1:5" x14ac:dyDescent="0.3">
      <c r="A135" s="15"/>
      <c r="B135" s="15"/>
      <c r="C135" s="15"/>
      <c r="D135" s="16"/>
      <c r="E135" s="15"/>
    </row>
    <row r="136" spans="1:5" x14ac:dyDescent="0.3">
      <c r="A136" s="15"/>
      <c r="B136" s="15"/>
      <c r="C136" s="15"/>
      <c r="D136" s="16"/>
      <c r="E136" s="15"/>
    </row>
    <row r="137" spans="1:5" x14ac:dyDescent="0.3">
      <c r="A137" s="15"/>
      <c r="B137" s="15"/>
      <c r="C137" s="15"/>
      <c r="D137" s="16"/>
      <c r="E137" s="15"/>
    </row>
    <row r="138" spans="1:5" x14ac:dyDescent="0.3">
      <c r="A138" s="15"/>
      <c r="B138" s="15"/>
      <c r="C138" s="15"/>
      <c r="D138" s="16"/>
      <c r="E138" s="15"/>
    </row>
    <row r="139" spans="1:5" x14ac:dyDescent="0.3">
      <c r="A139" s="15"/>
      <c r="B139" s="15"/>
      <c r="C139" s="15"/>
      <c r="D139" s="16"/>
      <c r="E139" s="15"/>
    </row>
    <row r="140" spans="1:5" x14ac:dyDescent="0.3">
      <c r="A140" s="15"/>
      <c r="B140" s="15"/>
      <c r="C140" s="15"/>
      <c r="D140" s="16"/>
      <c r="E140" s="15"/>
    </row>
    <row r="141" spans="1:5" x14ac:dyDescent="0.3">
      <c r="A141" s="15"/>
      <c r="B141" s="15"/>
      <c r="C141" s="15"/>
      <c r="D141" s="16"/>
      <c r="E141" s="15"/>
    </row>
    <row r="142" spans="1:5" x14ac:dyDescent="0.3">
      <c r="A142" s="15"/>
      <c r="B142" s="15"/>
      <c r="C142" s="15"/>
      <c r="D142" s="16"/>
      <c r="E142" s="15"/>
    </row>
    <row r="143" spans="1:5" x14ac:dyDescent="0.3">
      <c r="A143" s="15"/>
      <c r="B143" s="15"/>
      <c r="C143" s="15"/>
      <c r="D143" s="16"/>
      <c r="E143" s="15"/>
    </row>
    <row r="144" spans="1:5" x14ac:dyDescent="0.3">
      <c r="A144" s="15"/>
      <c r="B144" s="15"/>
      <c r="C144" s="15"/>
      <c r="D144" s="16"/>
      <c r="E144" s="15"/>
    </row>
    <row r="145" spans="1:5" x14ac:dyDescent="0.3">
      <c r="A145" s="15"/>
      <c r="B145" s="15"/>
      <c r="C145" s="15"/>
      <c r="D145" s="16"/>
      <c r="E145" s="15"/>
    </row>
    <row r="146" spans="1:5" x14ac:dyDescent="0.3">
      <c r="A146" s="15"/>
      <c r="B146" s="15"/>
      <c r="C146" s="15"/>
      <c r="D146" s="16"/>
      <c r="E146" s="15"/>
    </row>
    <row r="147" spans="1:5" x14ac:dyDescent="0.3">
      <c r="A147" s="15"/>
      <c r="B147" s="15"/>
      <c r="C147" s="15"/>
      <c r="D147" s="16"/>
      <c r="E147" s="15"/>
    </row>
    <row r="148" spans="1:5" x14ac:dyDescent="0.3">
      <c r="A148" s="15"/>
      <c r="B148" s="15"/>
      <c r="C148" s="15"/>
      <c r="D148" s="16"/>
      <c r="E148" s="15"/>
    </row>
    <row r="149" spans="1:5" x14ac:dyDescent="0.3">
      <c r="A149" s="15"/>
      <c r="B149" s="15"/>
      <c r="C149" s="15"/>
      <c r="D149" s="16"/>
      <c r="E149" s="15"/>
    </row>
    <row r="150" spans="1:5" x14ac:dyDescent="0.3">
      <c r="A150" s="15"/>
      <c r="B150" s="15"/>
      <c r="C150" s="15"/>
      <c r="D150" s="16"/>
      <c r="E150" s="15"/>
    </row>
    <row r="151" spans="1:5" x14ac:dyDescent="0.3">
      <c r="A151" s="15"/>
      <c r="B151" s="15"/>
      <c r="C151" s="15"/>
      <c r="D151" s="16"/>
      <c r="E151" s="15"/>
    </row>
    <row r="152" spans="1:5" x14ac:dyDescent="0.3">
      <c r="A152" s="15"/>
      <c r="B152" s="15"/>
      <c r="C152" s="15"/>
      <c r="D152" s="16"/>
      <c r="E152" s="15"/>
    </row>
    <row r="153" spans="1:5" x14ac:dyDescent="0.3">
      <c r="A153" s="15"/>
      <c r="B153" s="15"/>
      <c r="C153" s="15"/>
      <c r="D153" s="16"/>
      <c r="E153" s="15"/>
    </row>
    <row r="154" spans="1:5" x14ac:dyDescent="0.3">
      <c r="A154" s="15"/>
      <c r="B154" s="15"/>
      <c r="C154" s="15"/>
      <c r="D154" s="16"/>
      <c r="E154" s="15"/>
    </row>
    <row r="155" spans="1:5" x14ac:dyDescent="0.3">
      <c r="A155" s="15"/>
      <c r="B155" s="15"/>
      <c r="C155" s="15"/>
      <c r="D155" s="16"/>
      <c r="E155" s="15"/>
    </row>
    <row r="156" spans="1:5" x14ac:dyDescent="0.3">
      <c r="A156" s="15"/>
      <c r="B156" s="15"/>
      <c r="C156" s="15"/>
      <c r="D156" s="16"/>
      <c r="E156" s="15"/>
    </row>
    <row r="157" spans="1:5" x14ac:dyDescent="0.3">
      <c r="A157" s="15"/>
      <c r="B157" s="15"/>
      <c r="C157" s="15"/>
      <c r="D157" s="16"/>
      <c r="E157" s="15"/>
    </row>
    <row r="158" spans="1:5" x14ac:dyDescent="0.3">
      <c r="A158" s="15"/>
      <c r="B158" s="15"/>
      <c r="C158" s="15"/>
      <c r="D158" s="16"/>
      <c r="E158" s="15"/>
    </row>
    <row r="159" spans="1:5" x14ac:dyDescent="0.3">
      <c r="A159" s="15"/>
      <c r="B159" s="15"/>
      <c r="C159" s="15"/>
      <c r="D159" s="16"/>
      <c r="E159" s="15"/>
    </row>
    <row r="160" spans="1:5" x14ac:dyDescent="0.3">
      <c r="A160" s="15"/>
      <c r="B160" s="15"/>
      <c r="C160" s="15"/>
      <c r="D160" s="16"/>
      <c r="E160" s="15"/>
    </row>
    <row r="161" spans="1:5" x14ac:dyDescent="0.3">
      <c r="A161" s="15"/>
      <c r="B161" s="15"/>
      <c r="C161" s="15"/>
      <c r="D161" s="16"/>
      <c r="E161" s="15"/>
    </row>
    <row r="162" spans="1:5" x14ac:dyDescent="0.3">
      <c r="A162" s="15"/>
      <c r="B162" s="15"/>
      <c r="C162" s="15"/>
      <c r="D162" s="16"/>
      <c r="E162" s="15"/>
    </row>
    <row r="163" spans="1:5" x14ac:dyDescent="0.3">
      <c r="A163" s="15"/>
      <c r="B163" s="15"/>
      <c r="C163" s="15"/>
      <c r="D163" s="16"/>
      <c r="E163" s="15"/>
    </row>
    <row r="164" spans="1:5" x14ac:dyDescent="0.3">
      <c r="A164" s="15"/>
      <c r="B164" s="15"/>
      <c r="C164" s="15"/>
      <c r="D164" s="16"/>
      <c r="E164" s="15"/>
    </row>
    <row r="165" spans="1:5" x14ac:dyDescent="0.3">
      <c r="A165" s="15"/>
      <c r="B165" s="15"/>
      <c r="C165" s="15"/>
      <c r="D165" s="16"/>
      <c r="E165" s="15"/>
    </row>
    <row r="166" spans="1:5" x14ac:dyDescent="0.3">
      <c r="A166" s="15"/>
      <c r="B166" s="15"/>
      <c r="C166" s="15"/>
      <c r="D166" s="16"/>
      <c r="E166" s="15"/>
    </row>
    <row r="167" spans="1:5" x14ac:dyDescent="0.3">
      <c r="A167" s="15"/>
      <c r="B167" s="15"/>
      <c r="C167" s="15"/>
      <c r="D167" s="16"/>
      <c r="E167" s="15"/>
    </row>
    <row r="168" spans="1:5" x14ac:dyDescent="0.3">
      <c r="A168" s="15"/>
      <c r="B168" s="15"/>
      <c r="C168" s="15"/>
      <c r="D168" s="16"/>
      <c r="E168" s="15"/>
    </row>
    <row r="169" spans="1:5" x14ac:dyDescent="0.3">
      <c r="A169" s="15"/>
      <c r="B169" s="15"/>
      <c r="C169" s="15"/>
      <c r="D169" s="16"/>
      <c r="E169" s="15"/>
    </row>
    <row r="170" spans="1:5" x14ac:dyDescent="0.3">
      <c r="A170" s="15"/>
      <c r="B170" s="15"/>
      <c r="C170" s="15"/>
      <c r="D170" s="16"/>
      <c r="E170" s="15"/>
    </row>
    <row r="171" spans="1:5" x14ac:dyDescent="0.3">
      <c r="A171" s="15"/>
      <c r="B171" s="15"/>
      <c r="C171" s="15"/>
      <c r="D171" s="16"/>
      <c r="E171" s="15"/>
    </row>
    <row r="172" spans="1:5" x14ac:dyDescent="0.3">
      <c r="A172" s="15"/>
      <c r="B172" s="15"/>
      <c r="C172" s="15"/>
      <c r="D172" s="16"/>
      <c r="E172" s="15"/>
    </row>
    <row r="173" spans="1:5" x14ac:dyDescent="0.3">
      <c r="A173" s="15"/>
      <c r="B173" s="15"/>
      <c r="C173" s="15"/>
      <c r="D173" s="16"/>
      <c r="E173" s="15"/>
    </row>
    <row r="174" spans="1:5" x14ac:dyDescent="0.3">
      <c r="A174" s="15"/>
      <c r="B174" s="15"/>
      <c r="C174" s="15"/>
      <c r="D174" s="16"/>
      <c r="E174" s="15"/>
    </row>
    <row r="175" spans="1:5" x14ac:dyDescent="0.3">
      <c r="A175" s="15"/>
      <c r="B175" s="15"/>
      <c r="C175" s="15"/>
      <c r="D175" s="16"/>
      <c r="E175" s="15"/>
    </row>
    <row r="176" spans="1:5" x14ac:dyDescent="0.3">
      <c r="A176" s="15"/>
      <c r="B176" s="15"/>
      <c r="C176" s="15"/>
      <c r="D176" s="16"/>
      <c r="E176" s="15"/>
    </row>
    <row r="177" spans="1:5" x14ac:dyDescent="0.3">
      <c r="A177" s="15"/>
      <c r="B177" s="15"/>
      <c r="C177" s="15"/>
      <c r="D177" s="16"/>
      <c r="E177" s="15"/>
    </row>
    <row r="178" spans="1:5" x14ac:dyDescent="0.3">
      <c r="A178" s="15"/>
      <c r="B178" s="15"/>
      <c r="C178" s="15"/>
      <c r="D178" s="16"/>
      <c r="E178" s="15"/>
    </row>
    <row r="179" spans="1:5" x14ac:dyDescent="0.3">
      <c r="A179" s="15"/>
      <c r="B179" s="15"/>
      <c r="C179" s="15"/>
      <c r="D179" s="16"/>
      <c r="E179" s="15"/>
    </row>
    <row r="180" spans="1:5" x14ac:dyDescent="0.3">
      <c r="A180" s="15"/>
      <c r="B180" s="15"/>
      <c r="C180" s="15"/>
      <c r="D180" s="16"/>
      <c r="E180" s="15"/>
    </row>
    <row r="181" spans="1:5" x14ac:dyDescent="0.3">
      <c r="A181" s="15"/>
      <c r="B181" s="15"/>
      <c r="C181" s="15"/>
      <c r="D181" s="16"/>
      <c r="E181" s="15"/>
    </row>
    <row r="182" spans="1:5" x14ac:dyDescent="0.3">
      <c r="A182" s="15"/>
      <c r="B182" s="15"/>
      <c r="C182" s="15"/>
      <c r="D182" s="16"/>
      <c r="E182" s="15"/>
    </row>
    <row r="183" spans="1:5" x14ac:dyDescent="0.3">
      <c r="A183" s="15"/>
      <c r="B183" s="15"/>
      <c r="C183" s="15"/>
      <c r="D183" s="16"/>
      <c r="E183" s="15"/>
    </row>
    <row r="184" spans="1:5" x14ac:dyDescent="0.3">
      <c r="A184" s="15"/>
      <c r="B184" s="15"/>
      <c r="C184" s="15"/>
      <c r="D184" s="16"/>
      <c r="E184" s="15"/>
    </row>
    <row r="185" spans="1:5" x14ac:dyDescent="0.3">
      <c r="A185" s="15"/>
      <c r="B185" s="15"/>
      <c r="C185" s="15"/>
      <c r="D185" s="16"/>
      <c r="E185" s="15"/>
    </row>
    <row r="186" spans="1:5" x14ac:dyDescent="0.3">
      <c r="A186" s="15"/>
      <c r="B186" s="15"/>
      <c r="C186" s="15"/>
      <c r="D186" s="16"/>
      <c r="E186" s="15"/>
    </row>
    <row r="187" spans="1:5" x14ac:dyDescent="0.3">
      <c r="A187" s="15"/>
      <c r="B187" s="15"/>
      <c r="C187" s="15"/>
      <c r="D187" s="16"/>
      <c r="E187" s="15"/>
    </row>
    <row r="188" spans="1:5" x14ac:dyDescent="0.3">
      <c r="A188" s="15"/>
      <c r="B188" s="15"/>
      <c r="C188" s="15"/>
      <c r="D188" s="16"/>
      <c r="E188" s="15"/>
    </row>
    <row r="189" spans="1:5" x14ac:dyDescent="0.3">
      <c r="A189" s="15"/>
      <c r="B189" s="15"/>
      <c r="C189" s="15"/>
      <c r="D189" s="16"/>
      <c r="E189" s="15"/>
    </row>
    <row r="190" spans="1:5" x14ac:dyDescent="0.3">
      <c r="A190" s="15"/>
      <c r="B190" s="15"/>
      <c r="C190" s="15"/>
      <c r="D190" s="16"/>
      <c r="E190" s="15"/>
    </row>
    <row r="191" spans="1:5" x14ac:dyDescent="0.3">
      <c r="A191" s="15"/>
      <c r="B191" s="15"/>
      <c r="C191" s="15"/>
      <c r="D191" s="16"/>
      <c r="E191" s="15"/>
    </row>
    <row r="192" spans="1:5" x14ac:dyDescent="0.3">
      <c r="A192" s="15"/>
      <c r="B192" s="15"/>
      <c r="C192" s="15"/>
      <c r="D192" s="16"/>
      <c r="E192" s="15"/>
    </row>
    <row r="193" spans="1:5" x14ac:dyDescent="0.3">
      <c r="A193" s="15"/>
      <c r="B193" s="15"/>
      <c r="C193" s="15"/>
      <c r="D193" s="16"/>
      <c r="E193" s="15"/>
    </row>
    <row r="194" spans="1:5" x14ac:dyDescent="0.3">
      <c r="A194" s="15"/>
      <c r="B194" s="15"/>
      <c r="C194" s="15"/>
      <c r="D194" s="16"/>
      <c r="E194" s="15"/>
    </row>
    <row r="195" spans="1:5" x14ac:dyDescent="0.3">
      <c r="A195" s="15"/>
      <c r="B195" s="15"/>
      <c r="C195" s="15"/>
      <c r="D195" s="16"/>
      <c r="E195" s="15"/>
    </row>
    <row r="196" spans="1:5" x14ac:dyDescent="0.3">
      <c r="A196" s="15"/>
      <c r="B196" s="15"/>
      <c r="C196" s="15"/>
      <c r="D196" s="16"/>
      <c r="E196" s="15"/>
    </row>
  </sheetData>
  <mergeCells count="6">
    <mergeCell ref="A13:B13"/>
    <mergeCell ref="A1:B1"/>
    <mergeCell ref="C1:D1"/>
    <mergeCell ref="A5:B5"/>
    <mergeCell ref="C5:D5"/>
    <mergeCell ref="A9:B9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74318-058C-490A-8A28-9328F880B9BE}">
  <dimension ref="A1:AU50"/>
  <sheetViews>
    <sheetView topLeftCell="AH1" zoomScale="150" zoomScaleNormal="150" workbookViewId="0">
      <pane ySplit="1" topLeftCell="A2" activePane="bottomLeft" state="frozen"/>
      <selection pane="bottomLeft" activeCell="AQ31" sqref="AQ31"/>
    </sheetView>
  </sheetViews>
  <sheetFormatPr defaultRowHeight="14.4" x14ac:dyDescent="0.3"/>
  <cols>
    <col min="1" max="1" width="16" bestFit="1" customWidth="1"/>
    <col min="3" max="3" width="9.33203125" style="3" bestFit="1" customWidth="1"/>
    <col min="4" max="4" width="1.44140625" customWidth="1"/>
    <col min="5" max="5" width="17.33203125" bestFit="1" customWidth="1"/>
    <col min="7" max="7" width="10.44140625" style="3" bestFit="1" customWidth="1"/>
    <col min="8" max="8" width="2" customWidth="1"/>
    <col min="9" max="9" width="14.44140625" bestFit="1" customWidth="1"/>
    <col min="11" max="11" width="9.33203125" bestFit="1" customWidth="1"/>
    <col min="12" max="12" width="1.77734375" customWidth="1"/>
    <col min="15" max="15" width="10.44140625" style="3" bestFit="1" customWidth="1"/>
    <col min="16" max="16" width="3.77734375" customWidth="1"/>
    <col min="19" max="19" width="10.109375" style="3" bestFit="1" customWidth="1"/>
    <col min="20" max="20" width="3.6640625" customWidth="1"/>
    <col min="23" max="23" width="9.33203125" style="3" bestFit="1" customWidth="1"/>
    <col min="24" max="24" width="2.77734375" customWidth="1"/>
    <col min="27" max="27" width="9.33203125" bestFit="1" customWidth="1"/>
    <col min="28" max="28" width="2.77734375" customWidth="1"/>
    <col min="30" max="30" width="10.88671875" bestFit="1" customWidth="1"/>
    <col min="31" max="31" width="9.33203125" bestFit="1" customWidth="1"/>
    <col min="32" max="32" width="3.33203125" customWidth="1"/>
    <col min="33" max="33" width="12.109375" customWidth="1"/>
    <col min="35" max="35" width="9.33203125" bestFit="1" customWidth="1"/>
    <col min="36" max="36" width="3.109375" customWidth="1"/>
    <col min="37" max="37" width="9.77734375" bestFit="1" customWidth="1"/>
    <col min="39" max="39" width="9.5546875" customWidth="1"/>
    <col min="40" max="40" width="3" customWidth="1"/>
    <col min="41" max="41" width="11.33203125" style="66" customWidth="1"/>
    <col min="43" max="43" width="9.6640625" customWidth="1"/>
    <col min="44" max="44" width="2.88671875" customWidth="1"/>
    <col min="45" max="45" width="8.88671875" style="66"/>
    <col min="47" max="47" width="9.33203125" bestFit="1" customWidth="1"/>
  </cols>
  <sheetData>
    <row r="1" spans="1:47" ht="15" thickBot="1" x14ac:dyDescent="0.35">
      <c r="A1" s="32" t="s">
        <v>7</v>
      </c>
      <c r="B1" s="33" t="s">
        <v>112</v>
      </c>
      <c r="C1" s="34">
        <f>SUM(C3:C101)</f>
        <v>440.63999999999993</v>
      </c>
      <c r="E1" s="24" t="s">
        <v>8</v>
      </c>
      <c r="F1" s="25" t="s">
        <v>112</v>
      </c>
      <c r="G1" s="26">
        <f>SUM(G3:G101)</f>
        <v>556.37999999999988</v>
      </c>
      <c r="I1" s="32" t="s">
        <v>220</v>
      </c>
      <c r="J1" s="33" t="s">
        <v>112</v>
      </c>
      <c r="K1" s="34">
        <f>SUM(K3:K101)</f>
        <v>544.61</v>
      </c>
      <c r="M1" s="32" t="s">
        <v>9</v>
      </c>
      <c r="N1" s="33" t="s">
        <v>112</v>
      </c>
      <c r="O1" s="26">
        <f>SUM(O3:O101)</f>
        <v>463.18</v>
      </c>
      <c r="Q1" s="32" t="s">
        <v>10</v>
      </c>
      <c r="R1" s="33" t="s">
        <v>112</v>
      </c>
      <c r="S1" s="34">
        <f>SUM(S3:S101)</f>
        <v>552.87</v>
      </c>
      <c r="U1" s="32" t="s">
        <v>1</v>
      </c>
      <c r="V1" s="33" t="s">
        <v>112</v>
      </c>
      <c r="W1" s="34">
        <f>SUM(W3:W101)</f>
        <v>395.18</v>
      </c>
      <c r="Y1" s="32" t="s">
        <v>2</v>
      </c>
      <c r="Z1" s="33" t="s">
        <v>112</v>
      </c>
      <c r="AA1" s="34">
        <f>SUM(AA3:AA101)</f>
        <v>411.21999999999997</v>
      </c>
      <c r="AC1" s="32" t="s">
        <v>3</v>
      </c>
      <c r="AD1" s="33" t="s">
        <v>112</v>
      </c>
      <c r="AE1" s="34">
        <f>SUM(AE3:AE101)</f>
        <v>457.34999999999997</v>
      </c>
      <c r="AG1" s="32" t="s">
        <v>13</v>
      </c>
      <c r="AH1" s="33" t="s">
        <v>112</v>
      </c>
      <c r="AI1" s="34">
        <f>SUM(AI3:AI101)</f>
        <v>552.23</v>
      </c>
      <c r="AK1" s="32" t="s">
        <v>4</v>
      </c>
      <c r="AL1" s="33" t="s">
        <v>112</v>
      </c>
      <c r="AM1" s="34">
        <f>SUM(AM3:AM101)</f>
        <v>447.14000000000004</v>
      </c>
      <c r="AO1" s="33" t="s">
        <v>5</v>
      </c>
      <c r="AP1" s="33" t="s">
        <v>112</v>
      </c>
      <c r="AQ1" s="34">
        <f>SUM(AQ3:AQ101)</f>
        <v>485.9</v>
      </c>
      <c r="AS1" s="66" t="s">
        <v>6</v>
      </c>
      <c r="AT1" s="33" t="s">
        <v>112</v>
      </c>
      <c r="AU1" s="34">
        <f>SUM(AU3:AU101)</f>
        <v>488.53</v>
      </c>
    </row>
    <row r="2" spans="1:47" ht="15" thickBot="1" x14ac:dyDescent="0.35">
      <c r="A2" s="37" t="s">
        <v>33</v>
      </c>
      <c r="B2" s="38" t="s">
        <v>34</v>
      </c>
      <c r="C2" s="39" t="s">
        <v>35</v>
      </c>
      <c r="E2" s="46" t="s">
        <v>33</v>
      </c>
      <c r="F2" s="47" t="s">
        <v>34</v>
      </c>
      <c r="G2" s="48" t="s">
        <v>35</v>
      </c>
      <c r="I2" s="49" t="s">
        <v>33</v>
      </c>
      <c r="J2" s="50" t="s">
        <v>34</v>
      </c>
      <c r="K2" s="51" t="s">
        <v>35</v>
      </c>
      <c r="M2" s="49" t="s">
        <v>33</v>
      </c>
      <c r="N2" s="50" t="s">
        <v>34</v>
      </c>
      <c r="O2" s="48" t="s">
        <v>35</v>
      </c>
      <c r="Q2" s="49" t="s">
        <v>33</v>
      </c>
      <c r="R2" s="50" t="s">
        <v>34</v>
      </c>
      <c r="S2" s="51" t="s">
        <v>35</v>
      </c>
      <c r="U2" s="37" t="s">
        <v>33</v>
      </c>
      <c r="V2" s="38" t="s">
        <v>34</v>
      </c>
      <c r="W2" s="39" t="s">
        <v>35</v>
      </c>
      <c r="Y2" s="37" t="s">
        <v>33</v>
      </c>
      <c r="Z2" s="38" t="s">
        <v>34</v>
      </c>
      <c r="AA2" s="39" t="s">
        <v>35</v>
      </c>
      <c r="AC2" s="37" t="s">
        <v>33</v>
      </c>
      <c r="AD2" s="38" t="s">
        <v>34</v>
      </c>
      <c r="AE2" s="39" t="s">
        <v>35</v>
      </c>
      <c r="AG2" s="37" t="s">
        <v>33</v>
      </c>
      <c r="AH2" s="38" t="s">
        <v>34</v>
      </c>
      <c r="AI2" s="39" t="s">
        <v>35</v>
      </c>
      <c r="AK2" s="37" t="s">
        <v>33</v>
      </c>
      <c r="AL2" s="38" t="s">
        <v>34</v>
      </c>
      <c r="AM2" s="39" t="s">
        <v>35</v>
      </c>
      <c r="AO2" s="66" t="s">
        <v>33</v>
      </c>
      <c r="AP2" s="38" t="s">
        <v>34</v>
      </c>
      <c r="AQ2" s="39" t="s">
        <v>35</v>
      </c>
      <c r="AS2" s="66" t="s">
        <v>33</v>
      </c>
      <c r="AT2" s="38" t="s">
        <v>34</v>
      </c>
      <c r="AU2" s="39" t="s">
        <v>35</v>
      </c>
    </row>
    <row r="3" spans="1:47" ht="15" thickBot="1" x14ac:dyDescent="0.35">
      <c r="A3" s="35" t="s">
        <v>207</v>
      </c>
      <c r="B3" s="17" t="s">
        <v>17</v>
      </c>
      <c r="C3" s="36">
        <v>6.86</v>
      </c>
      <c r="E3" s="35" t="s">
        <v>231</v>
      </c>
      <c r="F3" s="17" t="s">
        <v>17</v>
      </c>
      <c r="G3" s="36">
        <v>47.33</v>
      </c>
      <c r="I3" s="52" t="s">
        <v>254</v>
      </c>
      <c r="J3" s="53" t="s">
        <v>17</v>
      </c>
      <c r="K3" s="54">
        <v>11.04</v>
      </c>
      <c r="M3" s="52" t="s">
        <v>265</v>
      </c>
      <c r="N3" s="53" t="s">
        <v>17</v>
      </c>
      <c r="O3" s="36">
        <v>40.090000000000003</v>
      </c>
      <c r="Q3" s="52" t="s">
        <v>47</v>
      </c>
      <c r="R3" s="53" t="s">
        <v>17</v>
      </c>
      <c r="S3" s="59">
        <v>87.8</v>
      </c>
      <c r="U3" s="52" t="s">
        <v>284</v>
      </c>
      <c r="V3" s="53" t="s">
        <v>17</v>
      </c>
      <c r="W3" s="59">
        <v>78.430000000000007</v>
      </c>
      <c r="Y3" s="52" t="s">
        <v>70</v>
      </c>
      <c r="Z3" s="53" t="s">
        <v>17</v>
      </c>
      <c r="AA3" s="54">
        <v>22.84</v>
      </c>
      <c r="AC3" s="27" t="s">
        <v>105</v>
      </c>
      <c r="AD3" s="15" t="s">
        <v>17</v>
      </c>
      <c r="AE3" s="44">
        <v>12.12</v>
      </c>
      <c r="AG3" s="52" t="s">
        <v>363</v>
      </c>
      <c r="AH3" s="53" t="s">
        <v>17</v>
      </c>
      <c r="AI3" s="54">
        <v>86.85</v>
      </c>
      <c r="AK3" s="27" t="s">
        <v>136</v>
      </c>
      <c r="AL3" s="15" t="s">
        <v>17</v>
      </c>
      <c r="AM3" s="44">
        <v>7.13</v>
      </c>
      <c r="AO3" s="66" t="s">
        <v>160</v>
      </c>
      <c r="AP3" s="53" t="s">
        <v>17</v>
      </c>
      <c r="AQ3" s="54">
        <v>42.94</v>
      </c>
      <c r="AS3" s="66">
        <v>44172</v>
      </c>
      <c r="AT3" s="53" t="s">
        <v>15</v>
      </c>
      <c r="AU3" s="54">
        <v>12.74</v>
      </c>
    </row>
    <row r="4" spans="1:47" x14ac:dyDescent="0.3">
      <c r="A4" s="27" t="s">
        <v>208</v>
      </c>
      <c r="B4" s="15" t="s">
        <v>15</v>
      </c>
      <c r="C4" s="28">
        <v>6.25</v>
      </c>
      <c r="E4" s="27" t="s">
        <v>232</v>
      </c>
      <c r="F4" s="15" t="s">
        <v>17</v>
      </c>
      <c r="G4" s="28">
        <v>2.58</v>
      </c>
      <c r="I4" s="52" t="s">
        <v>251</v>
      </c>
      <c r="J4" s="53" t="s">
        <v>17</v>
      </c>
      <c r="K4" s="54">
        <v>67.84</v>
      </c>
      <c r="M4" s="27" t="s">
        <v>266</v>
      </c>
      <c r="N4" s="15" t="s">
        <v>275</v>
      </c>
      <c r="O4" s="28">
        <v>3.77</v>
      </c>
      <c r="Q4" s="27" t="s">
        <v>279</v>
      </c>
      <c r="R4" s="15" t="s">
        <v>17</v>
      </c>
      <c r="S4" s="28">
        <v>89.3</v>
      </c>
      <c r="U4" s="27" t="s">
        <v>285</v>
      </c>
      <c r="V4" s="15" t="s">
        <v>15</v>
      </c>
      <c r="W4" s="28">
        <v>12.2</v>
      </c>
      <c r="Y4" s="27" t="s">
        <v>71</v>
      </c>
      <c r="Z4" s="15" t="s">
        <v>17</v>
      </c>
      <c r="AA4" s="44">
        <v>5.98</v>
      </c>
      <c r="AC4" s="27" t="s">
        <v>337</v>
      </c>
      <c r="AD4" s="15" t="s">
        <v>338</v>
      </c>
      <c r="AE4" s="44">
        <f>0.59+2</f>
        <v>2.59</v>
      </c>
      <c r="AG4" s="27" t="s">
        <v>114</v>
      </c>
      <c r="AH4" s="15" t="s">
        <v>275</v>
      </c>
      <c r="AI4" s="44">
        <v>1.92</v>
      </c>
      <c r="AK4" s="27" t="s">
        <v>367</v>
      </c>
      <c r="AL4" s="15" t="s">
        <v>17</v>
      </c>
      <c r="AM4" s="44">
        <f>50.66-20</f>
        <v>30.659999999999997</v>
      </c>
      <c r="AO4" s="66" t="s">
        <v>162</v>
      </c>
      <c r="AP4" s="15" t="s">
        <v>17</v>
      </c>
      <c r="AQ4" s="65">
        <f>67.2-15.59-3.89-9.74</f>
        <v>37.979999999999997</v>
      </c>
      <c r="AS4" s="66">
        <v>44174</v>
      </c>
      <c r="AT4" s="15" t="s">
        <v>17</v>
      </c>
      <c r="AU4" s="44">
        <f>71.54-12.66-19.49</f>
        <v>39.390000000000015</v>
      </c>
    </row>
    <row r="5" spans="1:47" x14ac:dyDescent="0.3">
      <c r="A5" s="27" t="s">
        <v>209</v>
      </c>
      <c r="B5" s="15" t="s">
        <v>17</v>
      </c>
      <c r="C5" s="28">
        <v>29.68</v>
      </c>
      <c r="E5" s="27" t="s">
        <v>232</v>
      </c>
      <c r="F5" s="15" t="s">
        <v>15</v>
      </c>
      <c r="G5" s="28">
        <v>5.28</v>
      </c>
      <c r="I5" s="27" t="s">
        <v>252</v>
      </c>
      <c r="J5" s="15" t="s">
        <v>17</v>
      </c>
      <c r="K5" s="44">
        <v>23.38</v>
      </c>
      <c r="M5" s="27" t="s">
        <v>266</v>
      </c>
      <c r="N5" s="15" t="s">
        <v>15</v>
      </c>
      <c r="O5" s="28">
        <v>42.96</v>
      </c>
      <c r="Q5" s="27" t="s">
        <v>52</v>
      </c>
      <c r="R5" s="15" t="s">
        <v>17</v>
      </c>
      <c r="S5" s="28">
        <v>9.9600000000000009</v>
      </c>
      <c r="U5" s="27" t="s">
        <v>285</v>
      </c>
      <c r="V5" s="15" t="s">
        <v>17</v>
      </c>
      <c r="W5" s="28">
        <v>7.56</v>
      </c>
      <c r="Y5" s="27" t="s">
        <v>71</v>
      </c>
      <c r="Z5" s="15" t="s">
        <v>17</v>
      </c>
      <c r="AA5" s="44">
        <v>28.39</v>
      </c>
      <c r="AC5" s="27" t="s">
        <v>106</v>
      </c>
      <c r="AD5" s="15" t="s">
        <v>17</v>
      </c>
      <c r="AE5" s="44">
        <v>70.069999999999993</v>
      </c>
      <c r="AG5" s="27" t="s">
        <v>114</v>
      </c>
      <c r="AH5" s="15" t="s">
        <v>17</v>
      </c>
      <c r="AI5" s="44">
        <v>8.39</v>
      </c>
      <c r="AK5" s="27" t="s">
        <v>137</v>
      </c>
      <c r="AL5" s="15" t="s">
        <v>15</v>
      </c>
      <c r="AM5" s="44">
        <v>8.5500000000000007</v>
      </c>
      <c r="AO5" s="66" t="s">
        <v>162</v>
      </c>
      <c r="AP5" s="15" t="s">
        <v>15</v>
      </c>
      <c r="AQ5" s="44">
        <v>2.19</v>
      </c>
      <c r="AS5" s="66">
        <v>44175</v>
      </c>
      <c r="AT5" s="15" t="s">
        <v>17</v>
      </c>
      <c r="AU5" s="44">
        <v>3.02</v>
      </c>
    </row>
    <row r="6" spans="1:47" x14ac:dyDescent="0.3">
      <c r="A6" s="27" t="s">
        <v>209</v>
      </c>
      <c r="B6" s="15" t="s">
        <v>17</v>
      </c>
      <c r="C6" s="28">
        <v>5.07</v>
      </c>
      <c r="E6" s="27" t="s">
        <v>233</v>
      </c>
      <c r="F6" s="15" t="s">
        <v>17</v>
      </c>
      <c r="G6" s="28">
        <v>29.55</v>
      </c>
      <c r="I6" s="27" t="s">
        <v>252</v>
      </c>
      <c r="J6" s="15" t="s">
        <v>19</v>
      </c>
      <c r="K6" s="44">
        <v>8.8699999999999992</v>
      </c>
      <c r="M6" s="27" t="s">
        <v>267</v>
      </c>
      <c r="N6" s="15" t="s">
        <v>17</v>
      </c>
      <c r="O6" s="28">
        <v>60.62</v>
      </c>
      <c r="Q6" s="27" t="s">
        <v>280</v>
      </c>
      <c r="R6" s="15" t="s">
        <v>17</v>
      </c>
      <c r="S6" s="28">
        <v>32.840000000000003</v>
      </c>
      <c r="U6" s="27" t="s">
        <v>120</v>
      </c>
      <c r="V6" s="15" t="s">
        <v>286</v>
      </c>
      <c r="W6" s="28">
        <v>2.93</v>
      </c>
      <c r="Y6" s="27" t="s">
        <v>76</v>
      </c>
      <c r="Z6" s="15" t="s">
        <v>17</v>
      </c>
      <c r="AA6" s="44">
        <v>53.19</v>
      </c>
      <c r="AC6" s="27" t="s">
        <v>106</v>
      </c>
      <c r="AD6" s="15" t="s">
        <v>15</v>
      </c>
      <c r="AE6" s="44">
        <v>1.65</v>
      </c>
      <c r="AG6" s="64" t="s">
        <v>118</v>
      </c>
      <c r="AH6" s="15" t="s">
        <v>17</v>
      </c>
      <c r="AI6" s="44">
        <v>38.69</v>
      </c>
      <c r="AK6" s="27" t="s">
        <v>140</v>
      </c>
      <c r="AL6" s="15" t="s">
        <v>17</v>
      </c>
      <c r="AM6" s="44">
        <v>56.37</v>
      </c>
      <c r="AO6" s="66" t="s">
        <v>375</v>
      </c>
      <c r="AP6" s="15" t="s">
        <v>15</v>
      </c>
      <c r="AQ6" s="44">
        <v>1.65</v>
      </c>
      <c r="AS6" s="66">
        <v>44176</v>
      </c>
      <c r="AT6" s="15" t="s">
        <v>17</v>
      </c>
      <c r="AU6" s="44">
        <v>29.08</v>
      </c>
    </row>
    <row r="7" spans="1:47" x14ac:dyDescent="0.3">
      <c r="A7" s="27" t="s">
        <v>210</v>
      </c>
      <c r="B7" s="15" t="s">
        <v>17</v>
      </c>
      <c r="C7" s="28">
        <v>13.33</v>
      </c>
      <c r="E7" s="27" t="s">
        <v>233</v>
      </c>
      <c r="F7" s="15" t="s">
        <v>17</v>
      </c>
      <c r="G7" s="28">
        <v>29.55</v>
      </c>
      <c r="I7" s="27" t="s">
        <v>253</v>
      </c>
      <c r="J7" s="15" t="s">
        <v>17</v>
      </c>
      <c r="K7" s="44">
        <v>54.09</v>
      </c>
      <c r="M7" s="27" t="s">
        <v>268</v>
      </c>
      <c r="N7" s="15" t="s">
        <v>15</v>
      </c>
      <c r="O7" s="28">
        <v>28.75</v>
      </c>
      <c r="Q7" s="27" t="s">
        <v>20</v>
      </c>
      <c r="R7" s="15" t="s">
        <v>17</v>
      </c>
      <c r="S7" s="28">
        <v>73.849999999999994</v>
      </c>
      <c r="U7" s="27" t="s">
        <v>42</v>
      </c>
      <c r="V7" s="15" t="s">
        <v>17</v>
      </c>
      <c r="W7" s="28">
        <v>84.11</v>
      </c>
      <c r="Y7" s="27" t="s">
        <v>78</v>
      </c>
      <c r="Z7" s="15" t="s">
        <v>17</v>
      </c>
      <c r="AA7" s="44">
        <v>15.24</v>
      </c>
      <c r="AC7" s="27" t="s">
        <v>106</v>
      </c>
      <c r="AD7" s="15" t="s">
        <v>17</v>
      </c>
      <c r="AE7" s="44">
        <v>6.75</v>
      </c>
      <c r="AG7" s="27" t="s">
        <v>115</v>
      </c>
      <c r="AH7" s="15" t="s">
        <v>15</v>
      </c>
      <c r="AI7" s="44">
        <v>20.38</v>
      </c>
      <c r="AK7" s="27" t="s">
        <v>368</v>
      </c>
      <c r="AL7" s="15" t="s">
        <v>17</v>
      </c>
      <c r="AM7" s="44">
        <v>72.13</v>
      </c>
      <c r="AO7" s="66">
        <v>44148</v>
      </c>
      <c r="AP7" s="15" t="s">
        <v>17</v>
      </c>
      <c r="AQ7" s="44">
        <v>5.36</v>
      </c>
      <c r="AS7" s="66">
        <v>44179</v>
      </c>
      <c r="AT7" s="15" t="s">
        <v>15</v>
      </c>
      <c r="AU7" s="44">
        <v>11.91</v>
      </c>
    </row>
    <row r="8" spans="1:47" x14ac:dyDescent="0.3">
      <c r="A8" s="27" t="s">
        <v>210</v>
      </c>
      <c r="B8" s="15" t="s">
        <v>17</v>
      </c>
      <c r="C8" s="28">
        <v>3.57</v>
      </c>
      <c r="E8" s="27" t="s">
        <v>234</v>
      </c>
      <c r="F8" s="15" t="s">
        <v>17</v>
      </c>
      <c r="G8" s="28">
        <v>43.83</v>
      </c>
      <c r="I8" s="27" t="s">
        <v>255</v>
      </c>
      <c r="J8" s="15" t="s">
        <v>17</v>
      </c>
      <c r="K8" s="44">
        <v>38.4</v>
      </c>
      <c r="M8" s="27" t="s">
        <v>269</v>
      </c>
      <c r="N8" s="15" t="s">
        <v>17</v>
      </c>
      <c r="O8" s="28">
        <v>50.4</v>
      </c>
      <c r="Q8" s="27" t="s">
        <v>21</v>
      </c>
      <c r="R8" s="15" t="s">
        <v>17</v>
      </c>
      <c r="S8" s="28">
        <v>26.4</v>
      </c>
      <c r="U8" s="27" t="s">
        <v>43</v>
      </c>
      <c r="V8" s="15" t="s">
        <v>17</v>
      </c>
      <c r="W8" s="28">
        <v>13.99</v>
      </c>
      <c r="Y8" s="27" t="s">
        <v>79</v>
      </c>
      <c r="Z8" s="15" t="s">
        <v>17</v>
      </c>
      <c r="AA8" s="44">
        <v>5.64</v>
      </c>
      <c r="AC8" s="27" t="s">
        <v>108</v>
      </c>
      <c r="AD8" s="15" t="s">
        <v>17</v>
      </c>
      <c r="AE8" s="44">
        <v>8.2100000000000009</v>
      </c>
      <c r="AG8" s="27" t="s">
        <v>115</v>
      </c>
      <c r="AH8" s="15" t="s">
        <v>56</v>
      </c>
      <c r="AI8" s="44">
        <v>49.24</v>
      </c>
      <c r="AK8" s="27" t="s">
        <v>143</v>
      </c>
      <c r="AL8" s="15" t="s">
        <v>56</v>
      </c>
      <c r="AM8" s="44">
        <v>1.45</v>
      </c>
      <c r="AO8" s="66">
        <v>44149</v>
      </c>
      <c r="AP8" s="15" t="s">
        <v>17</v>
      </c>
      <c r="AQ8" s="44">
        <v>78.19</v>
      </c>
      <c r="AS8" s="66">
        <v>44180</v>
      </c>
      <c r="AT8" s="15" t="s">
        <v>56</v>
      </c>
      <c r="AU8" s="44">
        <v>7.17</v>
      </c>
    </row>
    <row r="9" spans="1:47" x14ac:dyDescent="0.3">
      <c r="A9" s="27" t="s">
        <v>211</v>
      </c>
      <c r="B9" s="15" t="s">
        <v>17</v>
      </c>
      <c r="C9" s="28">
        <v>11.76</v>
      </c>
      <c r="E9" s="27" t="s">
        <v>234</v>
      </c>
      <c r="F9" s="15" t="s">
        <v>15</v>
      </c>
      <c r="G9" s="28">
        <v>5.45</v>
      </c>
      <c r="I9" s="55" t="s">
        <v>256</v>
      </c>
      <c r="J9" s="56" t="s">
        <v>17</v>
      </c>
      <c r="K9" s="57">
        <v>69.66</v>
      </c>
      <c r="M9" s="27" t="s">
        <v>270</v>
      </c>
      <c r="N9" s="15" t="s">
        <v>15</v>
      </c>
      <c r="O9" s="28">
        <v>4.9000000000000004</v>
      </c>
      <c r="Q9" s="27" t="s">
        <v>281</v>
      </c>
      <c r="R9" s="15" t="s">
        <v>17</v>
      </c>
      <c r="S9" s="28">
        <v>34.74</v>
      </c>
      <c r="U9" s="27" t="s">
        <v>43</v>
      </c>
      <c r="V9" s="15" t="s">
        <v>17</v>
      </c>
      <c r="W9" s="28">
        <v>13.78</v>
      </c>
      <c r="Y9" s="27" t="s">
        <v>82</v>
      </c>
      <c r="Z9" s="15" t="s">
        <v>15</v>
      </c>
      <c r="AA9" s="44">
        <v>4.2300000000000004</v>
      </c>
      <c r="AC9" s="27" t="s">
        <v>93</v>
      </c>
      <c r="AD9" s="15" t="s">
        <v>17</v>
      </c>
      <c r="AE9" s="44">
        <v>50.05</v>
      </c>
      <c r="AG9" s="27" t="s">
        <v>115</v>
      </c>
      <c r="AH9" s="15" t="s">
        <v>19</v>
      </c>
      <c r="AI9" s="44">
        <v>3.6</v>
      </c>
      <c r="AK9" s="27" t="s">
        <v>143</v>
      </c>
      <c r="AL9" s="15" t="s">
        <v>17</v>
      </c>
      <c r="AM9" s="44">
        <v>10.68</v>
      </c>
      <c r="AO9" s="66">
        <v>44154</v>
      </c>
      <c r="AP9" s="15" t="s">
        <v>17</v>
      </c>
      <c r="AQ9" s="44">
        <v>23.23</v>
      </c>
      <c r="AS9" s="66">
        <v>44181</v>
      </c>
      <c r="AT9" s="15" t="s">
        <v>17</v>
      </c>
      <c r="AU9" s="44">
        <v>74.69</v>
      </c>
    </row>
    <row r="10" spans="1:47" x14ac:dyDescent="0.3">
      <c r="A10" s="27" t="s">
        <v>212</v>
      </c>
      <c r="B10" s="15" t="s">
        <v>17</v>
      </c>
      <c r="C10" s="28">
        <v>28.94</v>
      </c>
      <c r="E10" s="27" t="s">
        <v>234</v>
      </c>
      <c r="F10" s="15" t="s">
        <v>17</v>
      </c>
      <c r="G10" s="28">
        <v>9.6</v>
      </c>
      <c r="I10" s="55" t="s">
        <v>257</v>
      </c>
      <c r="J10" s="56" t="s">
        <v>17</v>
      </c>
      <c r="K10" s="57">
        <v>27.64</v>
      </c>
      <c r="M10" s="27" t="s">
        <v>270</v>
      </c>
      <c r="N10" s="15" t="s">
        <v>17</v>
      </c>
      <c r="O10" s="28">
        <v>52.08</v>
      </c>
      <c r="Q10" s="27" t="s">
        <v>281</v>
      </c>
      <c r="R10" s="15" t="s">
        <v>17</v>
      </c>
      <c r="S10" s="28">
        <v>2.99</v>
      </c>
      <c r="U10" s="27" t="s">
        <v>37</v>
      </c>
      <c r="V10" s="15" t="s">
        <v>17</v>
      </c>
      <c r="W10" s="28">
        <v>6.84</v>
      </c>
      <c r="Y10" s="27" t="s">
        <v>82</v>
      </c>
      <c r="Z10" s="15" t="s">
        <v>17</v>
      </c>
      <c r="AA10" s="44">
        <v>76.42</v>
      </c>
      <c r="AC10" s="27" t="s">
        <v>336</v>
      </c>
      <c r="AD10" s="15" t="s">
        <v>56</v>
      </c>
      <c r="AE10" s="44">
        <f>0.65+2.25+0.95</f>
        <v>3.8499999999999996</v>
      </c>
      <c r="AG10" s="27" t="s">
        <v>121</v>
      </c>
      <c r="AH10" s="15" t="s">
        <v>17</v>
      </c>
      <c r="AI10" s="44">
        <v>57.25</v>
      </c>
      <c r="AK10" s="27" t="s">
        <v>369</v>
      </c>
      <c r="AL10" s="15" t="s">
        <v>17</v>
      </c>
      <c r="AM10" s="44">
        <v>58.91</v>
      </c>
      <c r="AO10" s="66">
        <v>44158</v>
      </c>
      <c r="AP10" s="15" t="s">
        <v>17</v>
      </c>
      <c r="AQ10" s="44">
        <v>68.66</v>
      </c>
      <c r="AS10" s="66">
        <v>44183</v>
      </c>
      <c r="AT10" s="15" t="s">
        <v>17</v>
      </c>
      <c r="AU10" s="44">
        <v>30.14</v>
      </c>
    </row>
    <row r="11" spans="1:47" x14ac:dyDescent="0.3">
      <c r="A11" s="27" t="s">
        <v>213</v>
      </c>
      <c r="B11" s="15" t="s">
        <v>17</v>
      </c>
      <c r="C11" s="28">
        <v>46.33</v>
      </c>
      <c r="E11" s="27" t="s">
        <v>235</v>
      </c>
      <c r="F11" s="15" t="s">
        <v>17</v>
      </c>
      <c r="G11" s="28">
        <v>38.24</v>
      </c>
      <c r="I11" s="55" t="s">
        <v>257</v>
      </c>
      <c r="J11" s="56" t="s">
        <v>15</v>
      </c>
      <c r="K11" s="57">
        <v>4.29</v>
      </c>
      <c r="M11" s="27" t="s">
        <v>271</v>
      </c>
      <c r="N11" s="15" t="s">
        <v>17</v>
      </c>
      <c r="O11" s="28">
        <v>34.39</v>
      </c>
      <c r="Q11" s="27" t="s">
        <v>26</v>
      </c>
      <c r="R11" s="15" t="s">
        <v>17</v>
      </c>
      <c r="S11" s="28">
        <v>7.06</v>
      </c>
      <c r="U11" s="27" t="s">
        <v>291</v>
      </c>
      <c r="V11" s="15" t="s">
        <v>107</v>
      </c>
      <c r="W11" s="28">
        <v>2.57</v>
      </c>
      <c r="Y11" s="27" t="s">
        <v>83</v>
      </c>
      <c r="Z11" s="15" t="s">
        <v>15</v>
      </c>
      <c r="AA11" s="44">
        <v>6.31</v>
      </c>
      <c r="AC11" s="27" t="s">
        <v>339</v>
      </c>
      <c r="AD11" s="15" t="s">
        <v>17</v>
      </c>
      <c r="AE11" s="44">
        <v>1.95</v>
      </c>
      <c r="AG11" s="27" t="s">
        <v>121</v>
      </c>
      <c r="AH11" s="15" t="s">
        <v>274</v>
      </c>
      <c r="AI11" s="44">
        <v>2.92</v>
      </c>
      <c r="AK11" s="27" t="s">
        <v>145</v>
      </c>
      <c r="AL11" s="15" t="s">
        <v>17</v>
      </c>
      <c r="AM11" s="44">
        <v>11.07</v>
      </c>
      <c r="AO11" s="66">
        <v>44162</v>
      </c>
      <c r="AP11" s="15" t="s">
        <v>17</v>
      </c>
      <c r="AQ11" s="44">
        <v>104.83</v>
      </c>
      <c r="AS11" s="66">
        <v>44184</v>
      </c>
      <c r="AT11" s="15" t="s">
        <v>17</v>
      </c>
      <c r="AU11" s="44">
        <v>16.72</v>
      </c>
    </row>
    <row r="12" spans="1:47" x14ac:dyDescent="0.3">
      <c r="A12" s="27" t="s">
        <v>213</v>
      </c>
      <c r="B12" s="15" t="s">
        <v>17</v>
      </c>
      <c r="C12" s="28">
        <v>4.5999999999999996</v>
      </c>
      <c r="E12" s="27" t="s">
        <v>236</v>
      </c>
      <c r="F12" s="15" t="s">
        <v>17</v>
      </c>
      <c r="G12" s="28">
        <v>3.66</v>
      </c>
      <c r="I12" s="27" t="s">
        <v>258</v>
      </c>
      <c r="J12" s="15" t="s">
        <v>17</v>
      </c>
      <c r="K12" s="44">
        <v>49.29</v>
      </c>
      <c r="M12" s="27" t="s">
        <v>271</v>
      </c>
      <c r="N12" s="15" t="s">
        <v>15</v>
      </c>
      <c r="O12" s="28">
        <v>4.24</v>
      </c>
      <c r="Q12" s="27" t="s">
        <v>27</v>
      </c>
      <c r="R12" s="15" t="s">
        <v>17</v>
      </c>
      <c r="S12" s="28">
        <v>63.14</v>
      </c>
      <c r="U12" s="27" t="s">
        <v>45</v>
      </c>
      <c r="V12" s="15" t="s">
        <v>17</v>
      </c>
      <c r="W12" s="28">
        <v>33.39</v>
      </c>
      <c r="Y12" s="27" t="s">
        <v>83</v>
      </c>
      <c r="Z12" s="15" t="s">
        <v>15</v>
      </c>
      <c r="AA12" s="44">
        <v>1.54</v>
      </c>
      <c r="AC12" s="27" t="s">
        <v>340</v>
      </c>
      <c r="AD12" s="15" t="s">
        <v>17</v>
      </c>
      <c r="AE12" s="44">
        <v>11.66</v>
      </c>
      <c r="AG12" s="27" t="s">
        <v>364</v>
      </c>
      <c r="AH12" s="15" t="s">
        <v>17</v>
      </c>
      <c r="AI12" s="44">
        <v>11.19</v>
      </c>
      <c r="AK12" s="27" t="s">
        <v>370</v>
      </c>
      <c r="AL12" s="15" t="s">
        <v>17</v>
      </c>
      <c r="AM12" s="44">
        <v>31.68</v>
      </c>
      <c r="AO12" s="66">
        <v>44166</v>
      </c>
      <c r="AP12" s="15" t="s">
        <v>17</v>
      </c>
      <c r="AQ12" s="44">
        <v>1.93</v>
      </c>
      <c r="AS12" s="66">
        <v>44186</v>
      </c>
      <c r="AT12" s="15" t="s">
        <v>17</v>
      </c>
      <c r="AU12" s="44">
        <v>7.92</v>
      </c>
    </row>
    <row r="13" spans="1:47" x14ac:dyDescent="0.3">
      <c r="A13" s="27" t="s">
        <v>221</v>
      </c>
      <c r="B13" s="15" t="s">
        <v>17</v>
      </c>
      <c r="C13" s="28">
        <v>24.51</v>
      </c>
      <c r="E13" s="27" t="s">
        <v>238</v>
      </c>
      <c r="F13" s="15" t="s">
        <v>17</v>
      </c>
      <c r="G13" s="28">
        <v>69.45</v>
      </c>
      <c r="I13" s="27" t="s">
        <v>259</v>
      </c>
      <c r="J13" s="15" t="s">
        <v>15</v>
      </c>
      <c r="K13" s="44">
        <v>3.42</v>
      </c>
      <c r="M13" s="27" t="s">
        <v>272</v>
      </c>
      <c r="N13" s="15" t="s">
        <v>17</v>
      </c>
      <c r="O13" s="28">
        <v>62.61</v>
      </c>
      <c r="Q13" s="27" t="s">
        <v>282</v>
      </c>
      <c r="R13" s="15" t="s">
        <v>17</v>
      </c>
      <c r="S13" s="28">
        <v>30.63</v>
      </c>
      <c r="U13" s="27" t="s">
        <v>287</v>
      </c>
      <c r="V13" s="15" t="s">
        <v>19</v>
      </c>
      <c r="W13" s="28">
        <v>8.27</v>
      </c>
      <c r="Y13" s="27" t="s">
        <v>83</v>
      </c>
      <c r="Z13" s="15" t="s">
        <v>17</v>
      </c>
      <c r="AA13" s="44">
        <v>7.82</v>
      </c>
      <c r="AC13" s="27" t="s">
        <v>341</v>
      </c>
      <c r="AD13" s="15" t="s">
        <v>17</v>
      </c>
      <c r="AE13" s="44">
        <v>83.41</v>
      </c>
      <c r="AG13" s="27" t="s">
        <v>116</v>
      </c>
      <c r="AH13" s="15" t="s">
        <v>17</v>
      </c>
      <c r="AI13" s="44">
        <v>4.0999999999999996</v>
      </c>
      <c r="AK13" s="27" t="s">
        <v>371</v>
      </c>
      <c r="AL13" s="15" t="s">
        <v>15</v>
      </c>
      <c r="AM13" s="44">
        <v>9.93</v>
      </c>
      <c r="AO13" s="66">
        <v>44166</v>
      </c>
      <c r="AP13" s="15" t="s">
        <v>17</v>
      </c>
      <c r="AQ13" s="44">
        <v>43.61</v>
      </c>
      <c r="AS13" s="66">
        <v>44187</v>
      </c>
      <c r="AT13" s="15" t="s">
        <v>17</v>
      </c>
      <c r="AU13" s="44">
        <v>47.13</v>
      </c>
    </row>
    <row r="14" spans="1:47" x14ac:dyDescent="0.3">
      <c r="A14" s="27" t="s">
        <v>221</v>
      </c>
      <c r="B14" s="15" t="s">
        <v>17</v>
      </c>
      <c r="C14" s="28">
        <v>13.29</v>
      </c>
      <c r="E14" s="27" t="s">
        <v>237</v>
      </c>
      <c r="F14" s="15" t="s">
        <v>17</v>
      </c>
      <c r="G14" s="28">
        <v>30.26</v>
      </c>
      <c r="I14" s="27" t="s">
        <v>259</v>
      </c>
      <c r="J14" s="15" t="s">
        <v>17</v>
      </c>
      <c r="K14" s="44">
        <v>11.5</v>
      </c>
      <c r="M14" s="27" t="s">
        <v>273</v>
      </c>
      <c r="N14" s="15" t="s">
        <v>274</v>
      </c>
      <c r="O14" s="28">
        <v>2.98</v>
      </c>
      <c r="Q14" s="27" t="s">
        <v>283</v>
      </c>
      <c r="R14" s="15" t="s">
        <v>17</v>
      </c>
      <c r="S14" s="28">
        <v>69.72</v>
      </c>
      <c r="U14" s="27" t="s">
        <v>287</v>
      </c>
      <c r="V14" s="15" t="s">
        <v>275</v>
      </c>
      <c r="W14" s="28">
        <v>3.58</v>
      </c>
      <c r="Y14" s="27" t="s">
        <v>83</v>
      </c>
      <c r="Z14" s="15" t="s">
        <v>56</v>
      </c>
      <c r="AA14" s="44">
        <v>6.89</v>
      </c>
      <c r="AC14" s="27" t="s">
        <v>342</v>
      </c>
      <c r="AD14" s="15" t="s">
        <v>17</v>
      </c>
      <c r="AE14" s="44">
        <v>11.15</v>
      </c>
      <c r="AG14" s="27" t="s">
        <v>116</v>
      </c>
      <c r="AH14" s="15" t="s">
        <v>17</v>
      </c>
      <c r="AI14" s="44">
        <v>60.54</v>
      </c>
      <c r="AK14" s="27" t="s">
        <v>372</v>
      </c>
      <c r="AL14" s="15" t="s">
        <v>17</v>
      </c>
      <c r="AM14" s="44">
        <f>61.07-5.84-1.94-6.81</f>
        <v>46.480000000000004</v>
      </c>
      <c r="AO14" s="66">
        <v>44167</v>
      </c>
      <c r="AP14" s="15" t="s">
        <v>17</v>
      </c>
      <c r="AQ14" s="44">
        <v>3.21</v>
      </c>
      <c r="AS14" s="66">
        <v>44187</v>
      </c>
      <c r="AT14" s="15" t="s">
        <v>15</v>
      </c>
      <c r="AU14" s="44">
        <v>1.92</v>
      </c>
    </row>
    <row r="15" spans="1:47" x14ac:dyDescent="0.3">
      <c r="A15" s="27" t="s">
        <v>222</v>
      </c>
      <c r="B15" s="15" t="s">
        <v>17</v>
      </c>
      <c r="C15" s="28">
        <v>12.78</v>
      </c>
      <c r="E15" s="27" t="s">
        <v>223</v>
      </c>
      <c r="F15" s="15" t="s">
        <v>15</v>
      </c>
      <c r="G15" s="28">
        <v>1.69</v>
      </c>
      <c r="I15" s="27" t="s">
        <v>260</v>
      </c>
      <c r="J15" s="15" t="s">
        <v>17</v>
      </c>
      <c r="K15" s="44">
        <v>28.71</v>
      </c>
      <c r="M15" s="27" t="s">
        <v>276</v>
      </c>
      <c r="N15" s="15" t="s">
        <v>17</v>
      </c>
      <c r="O15" s="28">
        <v>50.32</v>
      </c>
      <c r="Q15" s="27" t="s">
        <v>31</v>
      </c>
      <c r="R15" s="15" t="s">
        <v>17</v>
      </c>
      <c r="S15" s="28">
        <v>24.44</v>
      </c>
      <c r="U15" s="27" t="s">
        <v>57</v>
      </c>
      <c r="V15" s="15" t="s">
        <v>17</v>
      </c>
      <c r="W15" s="28">
        <v>82.5</v>
      </c>
      <c r="Y15" s="27" t="s">
        <v>81</v>
      </c>
      <c r="Z15" s="15" t="s">
        <v>15</v>
      </c>
      <c r="AA15" s="44">
        <v>1.1599999999999999</v>
      </c>
      <c r="AC15" s="27" t="s">
        <v>343</v>
      </c>
      <c r="AD15" s="15" t="s">
        <v>17</v>
      </c>
      <c r="AE15" s="44">
        <v>5.61</v>
      </c>
      <c r="AG15" s="27" t="s">
        <v>126</v>
      </c>
      <c r="AH15" s="15" t="s">
        <v>15</v>
      </c>
      <c r="AI15" s="44">
        <v>8.57</v>
      </c>
      <c r="AK15" s="27" t="s">
        <v>155</v>
      </c>
      <c r="AL15" s="15" t="s">
        <v>17</v>
      </c>
      <c r="AM15" s="44">
        <v>28.16</v>
      </c>
      <c r="AO15" s="66">
        <v>44167</v>
      </c>
      <c r="AP15" s="15" t="s">
        <v>15</v>
      </c>
      <c r="AQ15" s="44">
        <v>7.5</v>
      </c>
      <c r="AS15" s="66">
        <v>44188</v>
      </c>
      <c r="AT15" s="15" t="s">
        <v>17</v>
      </c>
      <c r="AU15" s="44">
        <v>23.29</v>
      </c>
    </row>
    <row r="16" spans="1:47" x14ac:dyDescent="0.3">
      <c r="A16" s="27" t="s">
        <v>222</v>
      </c>
      <c r="B16" s="15" t="s">
        <v>17</v>
      </c>
      <c r="C16" s="28">
        <v>9.73</v>
      </c>
      <c r="E16" s="27" t="s">
        <v>239</v>
      </c>
      <c r="F16" s="15" t="s">
        <v>17</v>
      </c>
      <c r="G16" s="28">
        <v>47.6</v>
      </c>
      <c r="I16" s="27" t="s">
        <v>260</v>
      </c>
      <c r="J16" s="15" t="s">
        <v>17</v>
      </c>
      <c r="K16" s="44">
        <v>2.59</v>
      </c>
      <c r="M16" s="27" t="s">
        <v>277</v>
      </c>
      <c r="N16" s="15" t="s">
        <v>15</v>
      </c>
      <c r="O16" s="28">
        <v>16.63</v>
      </c>
      <c r="Q16" s="27"/>
      <c r="R16" s="15"/>
      <c r="S16" s="28"/>
      <c r="U16" s="27" t="s">
        <v>331</v>
      </c>
      <c r="V16" s="15" t="s">
        <v>17</v>
      </c>
      <c r="W16" s="28">
        <v>4.55</v>
      </c>
      <c r="Y16" s="27" t="s">
        <v>84</v>
      </c>
      <c r="Z16" s="15" t="s">
        <v>17</v>
      </c>
      <c r="AA16" s="44">
        <v>48.4</v>
      </c>
      <c r="AC16" s="27" t="s">
        <v>344</v>
      </c>
      <c r="AD16" s="15" t="s">
        <v>17</v>
      </c>
      <c r="AE16" s="44">
        <v>35.380000000000003</v>
      </c>
      <c r="AG16" s="27" t="s">
        <v>126</v>
      </c>
      <c r="AH16" s="15" t="s">
        <v>275</v>
      </c>
      <c r="AI16" s="44">
        <v>3.45</v>
      </c>
      <c r="AK16" s="27" t="s">
        <v>155</v>
      </c>
      <c r="AL16" s="15" t="s">
        <v>17</v>
      </c>
      <c r="AM16" s="44">
        <v>2.21</v>
      </c>
      <c r="AO16" s="66">
        <v>44168</v>
      </c>
      <c r="AP16" s="15" t="s">
        <v>56</v>
      </c>
      <c r="AQ16" s="44">
        <v>14.08</v>
      </c>
      <c r="AS16" s="66">
        <v>44192</v>
      </c>
      <c r="AT16" s="15" t="s">
        <v>17</v>
      </c>
      <c r="AU16" s="44">
        <v>24.23</v>
      </c>
    </row>
    <row r="17" spans="1:47" x14ac:dyDescent="0.3">
      <c r="A17" s="27" t="s">
        <v>223</v>
      </c>
      <c r="B17" s="15" t="s">
        <v>17</v>
      </c>
      <c r="C17" s="28">
        <v>11.95</v>
      </c>
      <c r="E17" s="27" t="s">
        <v>240</v>
      </c>
      <c r="F17" s="15" t="s">
        <v>17</v>
      </c>
      <c r="G17" s="28">
        <v>5.88</v>
      </c>
      <c r="I17" s="27" t="s">
        <v>261</v>
      </c>
      <c r="J17" s="15" t="s">
        <v>17</v>
      </c>
      <c r="K17" s="44">
        <v>9.5500000000000007</v>
      </c>
      <c r="M17" s="27" t="s">
        <v>278</v>
      </c>
      <c r="N17" s="15" t="s">
        <v>17</v>
      </c>
      <c r="O17" s="28">
        <v>8.44</v>
      </c>
      <c r="Q17" s="27"/>
      <c r="R17" s="15"/>
      <c r="S17" s="28"/>
      <c r="U17" s="27" t="s">
        <v>332</v>
      </c>
      <c r="V17" s="15" t="s">
        <v>17</v>
      </c>
      <c r="W17" s="28">
        <v>3.49</v>
      </c>
      <c r="Y17" s="27" t="s">
        <v>333</v>
      </c>
      <c r="Z17" s="15" t="s">
        <v>17</v>
      </c>
      <c r="AA17" s="44">
        <v>8.15</v>
      </c>
      <c r="AC17" s="27" t="s">
        <v>344</v>
      </c>
      <c r="AD17" s="15" t="s">
        <v>17</v>
      </c>
      <c r="AE17" s="44">
        <v>4.05</v>
      </c>
      <c r="AG17" s="27" t="s">
        <v>126</v>
      </c>
      <c r="AH17" s="15" t="s">
        <v>56</v>
      </c>
      <c r="AI17" s="44">
        <v>12.78</v>
      </c>
      <c r="AK17" s="27" t="s">
        <v>373</v>
      </c>
      <c r="AL17" s="15" t="s">
        <v>17</v>
      </c>
      <c r="AM17" s="44">
        <v>37.49</v>
      </c>
      <c r="AO17" s="66">
        <v>44170</v>
      </c>
      <c r="AP17" s="15" t="s">
        <v>17</v>
      </c>
      <c r="AQ17" s="44">
        <v>50.54</v>
      </c>
      <c r="AS17" s="66">
        <v>44194</v>
      </c>
      <c r="AT17" s="15" t="s">
        <v>17</v>
      </c>
      <c r="AU17" s="44">
        <v>32.020000000000003</v>
      </c>
    </row>
    <row r="18" spans="1:47" x14ac:dyDescent="0.3">
      <c r="A18" s="27" t="s">
        <v>224</v>
      </c>
      <c r="B18" s="15" t="s">
        <v>17</v>
      </c>
      <c r="C18" s="28">
        <v>20.53</v>
      </c>
      <c r="E18" s="27" t="s">
        <v>240</v>
      </c>
      <c r="F18" s="15" t="s">
        <v>17</v>
      </c>
      <c r="G18" s="28">
        <v>3</v>
      </c>
      <c r="I18" s="27" t="s">
        <v>262</v>
      </c>
      <c r="J18" s="15" t="s">
        <v>17</v>
      </c>
      <c r="K18" s="44">
        <v>117.47</v>
      </c>
      <c r="M18" s="27"/>
      <c r="N18" s="15"/>
      <c r="O18" s="28"/>
      <c r="Q18" s="27"/>
      <c r="R18" s="15"/>
      <c r="S18" s="28"/>
      <c r="U18" s="27" t="s">
        <v>88</v>
      </c>
      <c r="V18" s="15" t="s">
        <v>17</v>
      </c>
      <c r="W18" s="28">
        <v>36.99</v>
      </c>
      <c r="Y18" s="27" t="s">
        <v>86</v>
      </c>
      <c r="Z18" s="15" t="s">
        <v>17</v>
      </c>
      <c r="AA18" s="44">
        <v>73.22</v>
      </c>
      <c r="AC18" s="27" t="s">
        <v>97</v>
      </c>
      <c r="AD18" s="15" t="s">
        <v>19</v>
      </c>
      <c r="AE18" s="44">
        <v>10.039999999999999</v>
      </c>
      <c r="AG18" s="27" t="s">
        <v>127</v>
      </c>
      <c r="AH18" s="15" t="s">
        <v>17</v>
      </c>
      <c r="AI18" s="44">
        <v>30.48</v>
      </c>
      <c r="AK18" s="27" t="s">
        <v>374</v>
      </c>
      <c r="AL18" s="15" t="s">
        <v>17</v>
      </c>
      <c r="AM18" s="44">
        <v>9.16</v>
      </c>
      <c r="AP18" s="15"/>
      <c r="AQ18" s="44"/>
      <c r="AS18" s="66">
        <v>44195</v>
      </c>
      <c r="AT18" s="15" t="s">
        <v>17</v>
      </c>
      <c r="AU18" s="44">
        <v>20.88</v>
      </c>
    </row>
    <row r="19" spans="1:47" x14ac:dyDescent="0.3">
      <c r="A19" s="27" t="s">
        <v>225</v>
      </c>
      <c r="B19" s="15" t="s">
        <v>17</v>
      </c>
      <c r="C19" s="28">
        <v>5.5</v>
      </c>
      <c r="E19" s="27" t="s">
        <v>240</v>
      </c>
      <c r="F19" s="15" t="s">
        <v>19</v>
      </c>
      <c r="G19" s="28">
        <v>2.58</v>
      </c>
      <c r="I19" s="27" t="s">
        <v>264</v>
      </c>
      <c r="J19" s="15" t="s">
        <v>17</v>
      </c>
      <c r="K19" s="44">
        <v>16.87</v>
      </c>
      <c r="M19" s="27"/>
      <c r="N19" s="15"/>
      <c r="O19" s="28"/>
      <c r="Q19" s="27"/>
      <c r="R19" s="15"/>
      <c r="S19" s="28"/>
      <c r="U19" s="27"/>
      <c r="V19" s="15"/>
      <c r="W19" s="28"/>
      <c r="Y19" s="27" t="s">
        <v>334</v>
      </c>
      <c r="Z19" s="15" t="s">
        <v>107</v>
      </c>
      <c r="AA19" s="44">
        <v>4.3499999999999996</v>
      </c>
      <c r="AC19" s="27" t="s">
        <v>99</v>
      </c>
      <c r="AD19" s="15" t="s">
        <v>17</v>
      </c>
      <c r="AE19" s="44">
        <v>66.17</v>
      </c>
      <c r="AG19" s="27" t="s">
        <v>128</v>
      </c>
      <c r="AH19" s="15" t="s">
        <v>17</v>
      </c>
      <c r="AI19" s="44">
        <v>2.86</v>
      </c>
      <c r="AK19" s="27" t="s">
        <v>156</v>
      </c>
      <c r="AL19" s="15" t="s">
        <v>15</v>
      </c>
      <c r="AM19" s="44">
        <v>13.12</v>
      </c>
      <c r="AP19" s="15"/>
      <c r="AQ19" s="44"/>
      <c r="AS19" s="66">
        <v>44195</v>
      </c>
      <c r="AT19" s="15" t="s">
        <v>15</v>
      </c>
      <c r="AU19" s="44">
        <v>5.26</v>
      </c>
    </row>
    <row r="20" spans="1:47" x14ac:dyDescent="0.3">
      <c r="A20" s="27" t="s">
        <v>226</v>
      </c>
      <c r="B20" s="15" t="s">
        <v>17</v>
      </c>
      <c r="C20" s="28">
        <v>46.59</v>
      </c>
      <c r="E20" s="27" t="s">
        <v>241</v>
      </c>
      <c r="F20" s="15" t="s">
        <v>17</v>
      </c>
      <c r="G20" s="28">
        <v>30</v>
      </c>
      <c r="I20" s="27"/>
      <c r="J20" s="15"/>
      <c r="K20" s="44"/>
      <c r="M20" s="27"/>
      <c r="N20" s="15"/>
      <c r="O20" s="28"/>
      <c r="Q20" s="27"/>
      <c r="R20" s="15"/>
      <c r="S20" s="28"/>
      <c r="U20" s="27"/>
      <c r="V20" s="15"/>
      <c r="W20" s="28"/>
      <c r="Y20" s="27" t="s">
        <v>335</v>
      </c>
      <c r="Z20" s="15" t="s">
        <v>17</v>
      </c>
      <c r="AA20" s="44">
        <f>62.72-(24.36)</f>
        <v>38.36</v>
      </c>
      <c r="AC20" s="27" t="s">
        <v>362</v>
      </c>
      <c r="AD20" s="15" t="s">
        <v>17</v>
      </c>
      <c r="AE20" s="44">
        <v>27.28</v>
      </c>
      <c r="AG20" s="27" t="s">
        <v>128</v>
      </c>
      <c r="AH20" s="15" t="s">
        <v>17</v>
      </c>
      <c r="AI20" s="44">
        <v>4.17</v>
      </c>
      <c r="AK20" s="27" t="s">
        <v>159</v>
      </c>
      <c r="AL20" s="15" t="s">
        <v>19</v>
      </c>
      <c r="AM20" s="44">
        <v>11.96</v>
      </c>
      <c r="AP20" s="15"/>
      <c r="AQ20" s="44"/>
      <c r="AS20" s="66">
        <v>44195</v>
      </c>
      <c r="AT20" s="15" t="s">
        <v>56</v>
      </c>
      <c r="AU20" s="44">
        <v>11.66</v>
      </c>
    </row>
    <row r="21" spans="1:47" x14ac:dyDescent="0.3">
      <c r="A21" s="27" t="s">
        <v>226</v>
      </c>
      <c r="B21" s="15" t="s">
        <v>15</v>
      </c>
      <c r="C21" s="28">
        <v>5.96</v>
      </c>
      <c r="E21" s="27" t="s">
        <v>246</v>
      </c>
      <c r="F21" s="15" t="s">
        <v>17</v>
      </c>
      <c r="G21" s="28">
        <v>76.400000000000006</v>
      </c>
      <c r="I21" s="27"/>
      <c r="J21" s="15"/>
      <c r="K21" s="44"/>
      <c r="M21" s="27"/>
      <c r="N21" s="15"/>
      <c r="O21" s="28"/>
      <c r="Q21" s="27"/>
      <c r="R21" s="15"/>
      <c r="S21" s="28"/>
      <c r="U21" s="27"/>
      <c r="V21" s="15"/>
      <c r="W21" s="28"/>
      <c r="Y21" s="27" t="s">
        <v>110</v>
      </c>
      <c r="Z21" s="15" t="s">
        <v>56</v>
      </c>
      <c r="AA21" s="44">
        <v>3.09</v>
      </c>
      <c r="AC21" s="27" t="s">
        <v>362</v>
      </c>
      <c r="AD21" s="15" t="s">
        <v>17</v>
      </c>
      <c r="AE21" s="44">
        <v>13.76</v>
      </c>
      <c r="AG21" s="27" t="s">
        <v>128</v>
      </c>
      <c r="AH21" s="15" t="s">
        <v>17</v>
      </c>
      <c r="AI21" s="44">
        <v>20.49</v>
      </c>
      <c r="AK21" s="27"/>
      <c r="AL21" s="15"/>
      <c r="AM21" s="44"/>
      <c r="AP21" s="15"/>
      <c r="AQ21" s="44"/>
      <c r="AS21" s="70" t="s">
        <v>203</v>
      </c>
      <c r="AT21" s="67" t="s">
        <v>17</v>
      </c>
      <c r="AU21" s="68">
        <v>21.95</v>
      </c>
    </row>
    <row r="22" spans="1:47" x14ac:dyDescent="0.3">
      <c r="A22" s="27" t="s">
        <v>226</v>
      </c>
      <c r="B22" s="15" t="s">
        <v>15</v>
      </c>
      <c r="C22" s="28">
        <v>1.39</v>
      </c>
      <c r="E22" s="27" t="s">
        <v>248</v>
      </c>
      <c r="F22" s="15" t="s">
        <v>17</v>
      </c>
      <c r="G22" s="28">
        <v>2.19</v>
      </c>
      <c r="I22" s="27"/>
      <c r="J22" s="15"/>
      <c r="K22" s="44"/>
      <c r="M22" s="27"/>
      <c r="N22" s="15"/>
      <c r="O22" s="28"/>
      <c r="Q22" s="27"/>
      <c r="R22" s="15"/>
      <c r="S22" s="28"/>
      <c r="U22" s="27"/>
      <c r="V22" s="15"/>
      <c r="W22" s="28"/>
      <c r="Y22" s="27"/>
      <c r="Z22" s="15"/>
      <c r="AA22" s="44"/>
      <c r="AC22" s="27" t="s">
        <v>101</v>
      </c>
      <c r="AD22" s="15" t="s">
        <v>17</v>
      </c>
      <c r="AE22" s="44">
        <v>26.28</v>
      </c>
      <c r="AG22" s="27" t="s">
        <v>365</v>
      </c>
      <c r="AH22" s="15" t="s">
        <v>15</v>
      </c>
      <c r="AI22" s="44">
        <v>21.46</v>
      </c>
      <c r="AK22" s="27"/>
      <c r="AL22" s="15"/>
      <c r="AM22" s="44"/>
      <c r="AP22" s="15"/>
      <c r="AQ22" s="44"/>
      <c r="AS22" s="70" t="s">
        <v>380</v>
      </c>
      <c r="AT22" s="15" t="s">
        <v>17</v>
      </c>
      <c r="AU22" s="44">
        <v>67.41</v>
      </c>
    </row>
    <row r="23" spans="1:47" x14ac:dyDescent="0.3">
      <c r="A23" s="27" t="s">
        <v>227</v>
      </c>
      <c r="B23" s="15" t="s">
        <v>17</v>
      </c>
      <c r="C23" s="28">
        <v>40.33</v>
      </c>
      <c r="E23" s="27" t="s">
        <v>248</v>
      </c>
      <c r="F23" s="15" t="s">
        <v>15</v>
      </c>
      <c r="G23" s="28">
        <v>4.5</v>
      </c>
      <c r="I23" s="27"/>
      <c r="J23" s="15"/>
      <c r="K23" s="44"/>
      <c r="M23" s="27"/>
      <c r="N23" s="15"/>
      <c r="O23" s="28"/>
      <c r="Q23" s="27"/>
      <c r="R23" s="15"/>
      <c r="S23" s="28"/>
      <c r="U23" s="27"/>
      <c r="V23" s="15"/>
      <c r="W23" s="28"/>
      <c r="Y23" s="27"/>
      <c r="Z23" s="15"/>
      <c r="AA23" s="44"/>
      <c r="AC23" s="27" t="s">
        <v>102</v>
      </c>
      <c r="AD23" s="15" t="s">
        <v>107</v>
      </c>
      <c r="AE23" s="44">
        <v>5.32</v>
      </c>
      <c r="AG23" s="27" t="s">
        <v>132</v>
      </c>
      <c r="AH23" s="15" t="s">
        <v>107</v>
      </c>
      <c r="AI23" s="44">
        <v>21.69</v>
      </c>
      <c r="AK23" s="27"/>
      <c r="AL23" s="15"/>
      <c r="AM23" s="44"/>
      <c r="AP23" s="15"/>
      <c r="AQ23" s="44"/>
      <c r="AS23" s="70"/>
      <c r="AT23" s="15"/>
      <c r="AU23" s="44"/>
    </row>
    <row r="24" spans="1:47" x14ac:dyDescent="0.3">
      <c r="A24" s="27" t="s">
        <v>228</v>
      </c>
      <c r="B24" s="15" t="s">
        <v>17</v>
      </c>
      <c r="C24" s="28">
        <v>17.95</v>
      </c>
      <c r="E24" s="27" t="s">
        <v>249</v>
      </c>
      <c r="F24" s="15" t="s">
        <v>17</v>
      </c>
      <c r="G24" s="28">
        <v>2.17</v>
      </c>
      <c r="I24" s="27"/>
      <c r="J24" s="15"/>
      <c r="K24" s="44"/>
      <c r="M24" s="27"/>
      <c r="N24" s="15"/>
      <c r="O24" s="28"/>
      <c r="Q24" s="27"/>
      <c r="R24" s="15"/>
      <c r="S24" s="28"/>
      <c r="U24" s="27"/>
      <c r="V24" s="15"/>
      <c r="W24" s="28"/>
      <c r="Y24" s="27"/>
      <c r="Z24" s="15"/>
      <c r="AA24" s="44"/>
      <c r="AC24" s="27"/>
      <c r="AD24" s="15"/>
      <c r="AE24" s="44"/>
      <c r="AG24" s="27" t="s">
        <v>132</v>
      </c>
      <c r="AH24" s="15" t="s">
        <v>286</v>
      </c>
      <c r="AI24" s="44">
        <v>15.7</v>
      </c>
      <c r="AK24" s="27"/>
      <c r="AL24" s="15"/>
      <c r="AM24" s="44"/>
      <c r="AP24" s="15"/>
      <c r="AQ24" s="44"/>
      <c r="AS24" s="70"/>
      <c r="AT24" s="15"/>
      <c r="AU24" s="44"/>
    </row>
    <row r="25" spans="1:47" x14ac:dyDescent="0.3">
      <c r="A25" s="27" t="s">
        <v>229</v>
      </c>
      <c r="B25" s="15" t="s">
        <v>17</v>
      </c>
      <c r="C25" s="28">
        <v>51.44</v>
      </c>
      <c r="E25" s="27" t="s">
        <v>250</v>
      </c>
      <c r="F25" s="15" t="s">
        <v>17</v>
      </c>
      <c r="G25" s="28">
        <v>4.9000000000000004</v>
      </c>
      <c r="I25" s="27"/>
      <c r="J25" s="15"/>
      <c r="K25" s="44"/>
      <c r="M25" s="27"/>
      <c r="N25" s="15"/>
      <c r="O25" s="28"/>
      <c r="Q25" s="27"/>
      <c r="R25" s="15"/>
      <c r="S25" s="28"/>
      <c r="U25" s="27"/>
      <c r="V25" s="15"/>
      <c r="W25" s="28"/>
      <c r="Y25" s="27"/>
      <c r="Z25" s="15"/>
      <c r="AA25" s="44"/>
      <c r="AC25" s="27"/>
      <c r="AD25" s="15"/>
      <c r="AE25" s="44"/>
      <c r="AG25" s="27" t="s">
        <v>366</v>
      </c>
      <c r="AH25" s="15" t="s">
        <v>17</v>
      </c>
      <c r="AI25" s="44">
        <v>65.510000000000005</v>
      </c>
      <c r="AK25" s="27"/>
      <c r="AL25" s="15"/>
      <c r="AM25" s="44"/>
      <c r="AP25" s="15"/>
      <c r="AQ25" s="44"/>
      <c r="AS25" s="70"/>
      <c r="AT25" s="15"/>
      <c r="AU25" s="44"/>
    </row>
    <row r="26" spans="1:47" x14ac:dyDescent="0.3">
      <c r="A26" s="27" t="s">
        <v>230</v>
      </c>
      <c r="B26" s="15" t="s">
        <v>17</v>
      </c>
      <c r="C26" s="28">
        <v>22.3</v>
      </c>
      <c r="E26" s="27" t="s">
        <v>250</v>
      </c>
      <c r="F26" s="15" t="s">
        <v>17</v>
      </c>
      <c r="G26" s="28">
        <v>60.69</v>
      </c>
      <c r="I26" s="27"/>
      <c r="J26" s="15"/>
      <c r="K26" s="44"/>
      <c r="M26" s="27"/>
      <c r="N26" s="15"/>
      <c r="O26" s="28"/>
      <c r="Q26" s="27"/>
      <c r="R26" s="15"/>
      <c r="S26" s="28"/>
      <c r="U26" s="27"/>
      <c r="V26" s="15"/>
      <c r="W26" s="28"/>
      <c r="Y26" s="27"/>
      <c r="Z26" s="15"/>
      <c r="AA26" s="44"/>
      <c r="AC26" s="27"/>
      <c r="AD26" s="15"/>
      <c r="AE26" s="44"/>
      <c r="AG26" s="27"/>
      <c r="AH26" s="15"/>
      <c r="AI26" s="44"/>
      <c r="AK26" s="27"/>
      <c r="AL26" s="15"/>
      <c r="AM26" s="44"/>
      <c r="AP26" s="15"/>
      <c r="AQ26" s="44"/>
      <c r="AS26" s="70"/>
      <c r="AT26" s="15"/>
      <c r="AU26" s="44"/>
    </row>
    <row r="27" spans="1:47" x14ac:dyDescent="0.3">
      <c r="A27" s="27"/>
      <c r="B27" s="15"/>
      <c r="C27" s="28"/>
      <c r="E27" s="27"/>
      <c r="F27" s="15"/>
      <c r="G27" s="28"/>
      <c r="I27" s="27"/>
      <c r="J27" s="15"/>
      <c r="K27" s="44"/>
      <c r="M27" s="27"/>
      <c r="N27" s="15"/>
      <c r="O27" s="28"/>
      <c r="Q27" s="27"/>
      <c r="R27" s="15"/>
      <c r="S27" s="28"/>
      <c r="U27" s="27"/>
      <c r="V27" s="15"/>
      <c r="W27" s="28"/>
      <c r="Y27" s="27"/>
      <c r="Z27" s="15"/>
      <c r="AA27" s="44"/>
      <c r="AC27" s="27"/>
      <c r="AD27" s="15"/>
      <c r="AE27" s="44"/>
      <c r="AG27" s="27"/>
      <c r="AH27" s="15"/>
      <c r="AI27" s="44"/>
      <c r="AK27" s="27"/>
      <c r="AL27" s="15"/>
      <c r="AM27" s="44"/>
      <c r="AP27" s="15"/>
      <c r="AQ27" s="44"/>
      <c r="AS27" s="70"/>
      <c r="AT27" s="15"/>
      <c r="AU27" s="44"/>
    </row>
    <row r="28" spans="1:47" x14ac:dyDescent="0.3">
      <c r="A28" s="27"/>
      <c r="B28" s="15"/>
      <c r="C28" s="28"/>
      <c r="E28" s="27"/>
      <c r="F28" s="15"/>
      <c r="G28" s="28"/>
      <c r="I28" s="27"/>
      <c r="J28" s="15"/>
      <c r="K28" s="44"/>
      <c r="M28" s="27"/>
      <c r="N28" s="15"/>
      <c r="O28" s="28"/>
      <c r="Q28" s="27"/>
      <c r="R28" s="15"/>
      <c r="S28" s="28"/>
      <c r="U28" s="27"/>
      <c r="V28" s="15"/>
      <c r="W28" s="28"/>
      <c r="Y28" s="27"/>
      <c r="Z28" s="15"/>
      <c r="AA28" s="44"/>
      <c r="AC28" s="27"/>
      <c r="AD28" s="15"/>
      <c r="AE28" s="44"/>
      <c r="AG28" s="27"/>
      <c r="AH28" s="15"/>
      <c r="AI28" s="44"/>
      <c r="AK28" s="27"/>
      <c r="AL28" s="15"/>
      <c r="AM28" s="44"/>
      <c r="AP28" s="15"/>
      <c r="AQ28" s="44"/>
      <c r="AS28" s="70"/>
      <c r="AT28" s="15"/>
      <c r="AU28" s="44"/>
    </row>
    <row r="29" spans="1:47" x14ac:dyDescent="0.3">
      <c r="A29" s="27"/>
      <c r="B29" s="15"/>
      <c r="C29" s="28"/>
      <c r="E29" s="27"/>
      <c r="F29" s="15"/>
      <c r="G29" s="28"/>
      <c r="I29" s="27"/>
      <c r="J29" s="15"/>
      <c r="K29" s="44"/>
      <c r="M29" s="27"/>
      <c r="N29" s="15"/>
      <c r="O29" s="28"/>
      <c r="Q29" s="27"/>
      <c r="R29" s="15"/>
      <c r="S29" s="28"/>
      <c r="U29" s="27"/>
      <c r="V29" s="15"/>
      <c r="W29" s="28"/>
      <c r="Y29" s="27"/>
      <c r="Z29" s="15"/>
      <c r="AA29" s="44"/>
      <c r="AC29" s="27"/>
      <c r="AD29" s="15"/>
      <c r="AE29" s="44"/>
      <c r="AG29" s="27"/>
      <c r="AH29" s="15"/>
      <c r="AI29" s="44"/>
      <c r="AK29" s="27"/>
      <c r="AL29" s="15"/>
      <c r="AM29" s="44"/>
      <c r="AP29" s="15"/>
      <c r="AQ29" s="44"/>
      <c r="AS29" s="70"/>
      <c r="AT29" s="15"/>
      <c r="AU29" s="44"/>
    </row>
    <row r="30" spans="1:47" x14ac:dyDescent="0.3">
      <c r="A30" s="27"/>
      <c r="B30" s="15"/>
      <c r="C30" s="28"/>
      <c r="E30" s="27"/>
      <c r="F30" s="15"/>
      <c r="G30" s="28"/>
      <c r="I30" s="27"/>
      <c r="J30" s="15"/>
      <c r="K30" s="44"/>
      <c r="M30" s="27"/>
      <c r="N30" s="15"/>
      <c r="O30" s="28"/>
      <c r="Q30" s="27"/>
      <c r="R30" s="15"/>
      <c r="S30" s="28"/>
      <c r="U30" s="27"/>
      <c r="V30" s="15"/>
      <c r="W30" s="28"/>
      <c r="Y30" s="27"/>
      <c r="Z30" s="15"/>
      <c r="AA30" s="44"/>
      <c r="AC30" s="27"/>
      <c r="AD30" s="15"/>
      <c r="AE30" s="44"/>
      <c r="AG30" s="27"/>
      <c r="AH30" s="15"/>
      <c r="AI30" s="44"/>
      <c r="AK30" s="27"/>
      <c r="AL30" s="15"/>
      <c r="AM30" s="44"/>
      <c r="AP30" s="15"/>
      <c r="AQ30" s="44"/>
      <c r="AS30" s="70"/>
      <c r="AT30" s="15"/>
      <c r="AU30" s="44"/>
    </row>
    <row r="31" spans="1:47" x14ac:dyDescent="0.3">
      <c r="A31" s="27"/>
      <c r="B31" s="15"/>
      <c r="C31" s="28"/>
      <c r="E31" s="27"/>
      <c r="F31" s="15"/>
      <c r="G31" s="28"/>
      <c r="I31" s="27"/>
      <c r="J31" s="15"/>
      <c r="K31" s="44"/>
      <c r="M31" s="27"/>
      <c r="N31" s="15"/>
      <c r="O31" s="28"/>
      <c r="Q31" s="27"/>
      <c r="R31" s="15"/>
      <c r="S31" s="28"/>
      <c r="U31" s="27"/>
      <c r="V31" s="15"/>
      <c r="W31" s="28"/>
      <c r="Y31" s="27"/>
      <c r="Z31" s="15"/>
      <c r="AA31" s="44"/>
      <c r="AC31" s="27"/>
      <c r="AD31" s="15"/>
      <c r="AE31" s="44"/>
      <c r="AG31" s="27"/>
      <c r="AH31" s="15"/>
      <c r="AI31" s="44"/>
      <c r="AK31" s="27"/>
      <c r="AL31" s="15"/>
      <c r="AM31" s="44"/>
      <c r="AP31" s="15"/>
      <c r="AQ31" s="44"/>
      <c r="AS31" s="70"/>
      <c r="AT31" s="15"/>
      <c r="AU31" s="44"/>
    </row>
    <row r="32" spans="1:47" x14ac:dyDescent="0.3">
      <c r="A32" s="27"/>
      <c r="B32" s="15"/>
      <c r="C32" s="28"/>
      <c r="E32" s="27"/>
      <c r="F32" s="15"/>
      <c r="G32" s="28"/>
      <c r="I32" s="27"/>
      <c r="J32" s="15"/>
      <c r="K32" s="44"/>
      <c r="M32" s="27"/>
      <c r="N32" s="15"/>
      <c r="O32" s="28"/>
      <c r="Q32" s="27"/>
      <c r="R32" s="15"/>
      <c r="S32" s="28"/>
      <c r="U32" s="27"/>
      <c r="V32" s="15"/>
      <c r="W32" s="28"/>
      <c r="Y32" s="27"/>
      <c r="Z32" s="15"/>
      <c r="AA32" s="44"/>
      <c r="AC32" s="27"/>
      <c r="AD32" s="15"/>
      <c r="AE32" s="44"/>
      <c r="AG32" s="27"/>
      <c r="AH32" s="15"/>
      <c r="AI32" s="44"/>
      <c r="AK32" s="27"/>
      <c r="AL32" s="15"/>
      <c r="AM32" s="44"/>
      <c r="AP32" s="15"/>
      <c r="AQ32" s="44"/>
      <c r="AS32" s="70"/>
      <c r="AT32" s="15"/>
      <c r="AU32" s="44"/>
    </row>
    <row r="33" spans="1:47" x14ac:dyDescent="0.3">
      <c r="A33" s="27"/>
      <c r="B33" s="15"/>
      <c r="C33" s="28"/>
      <c r="E33" s="27"/>
      <c r="F33" s="15"/>
      <c r="G33" s="28"/>
      <c r="I33" s="27"/>
      <c r="J33" s="15"/>
      <c r="K33" s="44"/>
      <c r="M33" s="27"/>
      <c r="N33" s="15"/>
      <c r="O33" s="28"/>
      <c r="Q33" s="27"/>
      <c r="R33" s="15"/>
      <c r="S33" s="28"/>
      <c r="U33" s="27"/>
      <c r="V33" s="15"/>
      <c r="W33" s="28"/>
      <c r="Y33" s="27"/>
      <c r="Z33" s="15"/>
      <c r="AA33" s="44"/>
      <c r="AC33" s="27"/>
      <c r="AD33" s="15"/>
      <c r="AE33" s="44"/>
      <c r="AG33" s="27"/>
      <c r="AH33" s="15"/>
      <c r="AI33" s="44"/>
      <c r="AK33" s="27"/>
      <c r="AL33" s="15"/>
      <c r="AM33" s="44"/>
      <c r="AP33" s="15"/>
      <c r="AQ33" s="44"/>
      <c r="AS33" s="69"/>
      <c r="AT33" s="15"/>
      <c r="AU33" s="44"/>
    </row>
    <row r="34" spans="1:47" x14ac:dyDescent="0.3">
      <c r="A34" s="27"/>
      <c r="B34" s="15"/>
      <c r="C34" s="28"/>
      <c r="E34" s="27"/>
      <c r="F34" s="15"/>
      <c r="G34" s="28"/>
      <c r="I34" s="27"/>
      <c r="J34" s="15"/>
      <c r="K34" s="44"/>
      <c r="M34" s="27"/>
      <c r="N34" s="15"/>
      <c r="O34" s="28"/>
      <c r="Q34" s="27"/>
      <c r="R34" s="15"/>
      <c r="S34" s="28"/>
      <c r="U34" s="27"/>
      <c r="V34" s="15"/>
      <c r="W34" s="28"/>
      <c r="Y34" s="27"/>
      <c r="Z34" s="15"/>
      <c r="AA34" s="44"/>
      <c r="AC34" s="27"/>
      <c r="AD34" s="15"/>
      <c r="AE34" s="44"/>
      <c r="AG34" s="27"/>
      <c r="AH34" s="15"/>
      <c r="AI34" s="44"/>
      <c r="AK34" s="27"/>
      <c r="AL34" s="15"/>
      <c r="AM34" s="44"/>
      <c r="AP34" s="15"/>
      <c r="AQ34" s="44"/>
      <c r="AS34" s="69"/>
      <c r="AT34" s="15"/>
      <c r="AU34" s="44"/>
    </row>
    <row r="35" spans="1:47" x14ac:dyDescent="0.3">
      <c r="A35" s="27"/>
      <c r="B35" s="15"/>
      <c r="C35" s="28"/>
      <c r="E35" s="27"/>
      <c r="F35" s="15"/>
      <c r="G35" s="28"/>
      <c r="I35" s="27"/>
      <c r="J35" s="15"/>
      <c r="K35" s="44"/>
      <c r="M35" s="27"/>
      <c r="N35" s="15"/>
      <c r="O35" s="28"/>
      <c r="Q35" s="27"/>
      <c r="R35" s="15"/>
      <c r="S35" s="28"/>
      <c r="U35" s="27"/>
      <c r="V35" s="15"/>
      <c r="W35" s="28"/>
      <c r="Y35" s="27"/>
      <c r="Z35" s="15"/>
      <c r="AA35" s="44"/>
      <c r="AC35" s="27"/>
      <c r="AD35" s="15"/>
      <c r="AE35" s="44"/>
      <c r="AG35" s="27"/>
      <c r="AH35" s="15"/>
      <c r="AI35" s="44"/>
      <c r="AK35" s="27"/>
      <c r="AL35" s="15"/>
      <c r="AM35" s="44"/>
      <c r="AP35" s="15"/>
      <c r="AQ35" s="44"/>
      <c r="AS35" s="69"/>
      <c r="AT35" s="15"/>
      <c r="AU35" s="44"/>
    </row>
    <row r="36" spans="1:47" x14ac:dyDescent="0.3">
      <c r="A36" s="27"/>
      <c r="B36" s="15"/>
      <c r="C36" s="28"/>
      <c r="E36" s="27"/>
      <c r="F36" s="15"/>
      <c r="G36" s="28"/>
      <c r="I36" s="27"/>
      <c r="J36" s="15"/>
      <c r="K36" s="44"/>
      <c r="M36" s="27"/>
      <c r="N36" s="15"/>
      <c r="O36" s="28"/>
      <c r="Q36" s="27"/>
      <c r="R36" s="15"/>
      <c r="S36" s="28"/>
      <c r="U36" s="27"/>
      <c r="V36" s="15"/>
      <c r="W36" s="28"/>
      <c r="Y36" s="27"/>
      <c r="Z36" s="15"/>
      <c r="AA36" s="44"/>
      <c r="AC36" s="27"/>
      <c r="AD36" s="15"/>
      <c r="AE36" s="44"/>
      <c r="AG36" s="27"/>
      <c r="AH36" s="15"/>
      <c r="AI36" s="44"/>
      <c r="AK36" s="27"/>
      <c r="AL36" s="15"/>
      <c r="AM36" s="44"/>
      <c r="AP36" s="15"/>
      <c r="AQ36" s="44"/>
      <c r="AS36" s="69"/>
      <c r="AT36" s="15"/>
      <c r="AU36" s="44"/>
    </row>
    <row r="37" spans="1:47" x14ac:dyDescent="0.3">
      <c r="A37" s="27"/>
      <c r="B37" s="15"/>
      <c r="C37" s="28"/>
      <c r="E37" s="27"/>
      <c r="F37" s="15"/>
      <c r="G37" s="28"/>
      <c r="I37" s="27"/>
      <c r="J37" s="15"/>
      <c r="K37" s="44"/>
      <c r="M37" s="27"/>
      <c r="N37" s="15"/>
      <c r="O37" s="28"/>
      <c r="Q37" s="27"/>
      <c r="R37" s="15"/>
      <c r="S37" s="28"/>
      <c r="U37" s="27"/>
      <c r="V37" s="15"/>
      <c r="W37" s="28"/>
      <c r="Y37" s="27"/>
      <c r="Z37" s="15"/>
      <c r="AA37" s="44"/>
      <c r="AC37" s="27"/>
      <c r="AD37" s="15"/>
      <c r="AE37" s="44"/>
      <c r="AG37" s="27"/>
      <c r="AH37" s="15"/>
      <c r="AI37" s="44"/>
      <c r="AK37" s="27"/>
      <c r="AL37" s="15"/>
      <c r="AM37" s="44"/>
      <c r="AP37" s="15"/>
      <c r="AQ37" s="44"/>
      <c r="AS37" s="69"/>
      <c r="AT37" s="15"/>
      <c r="AU37" s="44"/>
    </row>
    <row r="38" spans="1:47" x14ac:dyDescent="0.3">
      <c r="A38" s="27"/>
      <c r="B38" s="15"/>
      <c r="C38" s="28"/>
      <c r="E38" s="27"/>
      <c r="F38" s="15"/>
      <c r="G38" s="28"/>
      <c r="I38" s="27"/>
      <c r="J38" s="15"/>
      <c r="K38" s="44"/>
      <c r="M38" s="27"/>
      <c r="N38" s="15"/>
      <c r="O38" s="28"/>
      <c r="Q38" s="27"/>
      <c r="R38" s="15"/>
      <c r="S38" s="28"/>
      <c r="U38" s="27"/>
      <c r="V38" s="15"/>
      <c r="W38" s="28"/>
      <c r="Y38" s="27"/>
      <c r="Z38" s="15"/>
      <c r="AA38" s="44"/>
      <c r="AC38" s="27"/>
      <c r="AD38" s="15"/>
      <c r="AE38" s="44"/>
      <c r="AG38" s="27"/>
      <c r="AH38" s="15"/>
      <c r="AI38" s="44"/>
      <c r="AK38" s="27"/>
      <c r="AL38" s="15"/>
      <c r="AM38" s="44"/>
      <c r="AP38" s="15"/>
      <c r="AQ38" s="44"/>
      <c r="AS38" s="69"/>
      <c r="AT38" s="15"/>
      <c r="AU38" s="44"/>
    </row>
    <row r="39" spans="1:47" x14ac:dyDescent="0.3">
      <c r="A39" s="27"/>
      <c r="B39" s="15"/>
      <c r="C39" s="28"/>
      <c r="E39" s="27"/>
      <c r="F39" s="15"/>
      <c r="G39" s="28"/>
      <c r="I39" s="27"/>
      <c r="J39" s="15"/>
      <c r="K39" s="44"/>
      <c r="M39" s="27"/>
      <c r="N39" s="15"/>
      <c r="O39" s="28"/>
      <c r="Q39" s="27"/>
      <c r="R39" s="15"/>
      <c r="S39" s="28"/>
      <c r="U39" s="27"/>
      <c r="V39" s="15"/>
      <c r="W39" s="28"/>
      <c r="Y39" s="27"/>
      <c r="Z39" s="15"/>
      <c r="AA39" s="44"/>
      <c r="AC39" s="27"/>
      <c r="AD39" s="15"/>
      <c r="AE39" s="44"/>
      <c r="AG39" s="27"/>
      <c r="AH39" s="15"/>
      <c r="AI39" s="44"/>
      <c r="AK39" s="27"/>
      <c r="AL39" s="15"/>
      <c r="AM39" s="44"/>
      <c r="AP39" s="15"/>
      <c r="AQ39" s="44"/>
      <c r="AS39" s="69"/>
      <c r="AT39" s="15"/>
      <c r="AU39" s="44"/>
    </row>
    <row r="40" spans="1:47" x14ac:dyDescent="0.3">
      <c r="A40" s="27"/>
      <c r="B40" s="15"/>
      <c r="C40" s="28"/>
      <c r="E40" s="27"/>
      <c r="F40" s="15"/>
      <c r="G40" s="28"/>
      <c r="I40" s="27"/>
      <c r="J40" s="15"/>
      <c r="K40" s="44"/>
      <c r="M40" s="27"/>
      <c r="N40" s="15"/>
      <c r="O40" s="28"/>
      <c r="Q40" s="27"/>
      <c r="R40" s="15"/>
      <c r="S40" s="28"/>
      <c r="U40" s="27"/>
      <c r="V40" s="15"/>
      <c r="W40" s="28"/>
      <c r="Y40" s="27"/>
      <c r="Z40" s="15"/>
      <c r="AA40" s="44"/>
      <c r="AC40" s="27"/>
      <c r="AD40" s="15"/>
      <c r="AE40" s="44"/>
      <c r="AG40" s="27"/>
      <c r="AH40" s="15"/>
      <c r="AI40" s="44"/>
      <c r="AK40" s="27"/>
      <c r="AL40" s="15"/>
      <c r="AM40" s="44"/>
      <c r="AP40" s="15"/>
      <c r="AQ40" s="44"/>
      <c r="AS40" s="69"/>
      <c r="AT40" s="15"/>
      <c r="AU40" s="44"/>
    </row>
    <row r="41" spans="1:47" x14ac:dyDescent="0.3">
      <c r="A41" s="27"/>
      <c r="B41" s="15"/>
      <c r="C41" s="28"/>
      <c r="E41" s="27"/>
      <c r="F41" s="15"/>
      <c r="G41" s="28"/>
      <c r="I41" s="27"/>
      <c r="J41" s="15"/>
      <c r="K41" s="44"/>
      <c r="M41" s="27"/>
      <c r="N41" s="15"/>
      <c r="O41" s="28"/>
      <c r="Q41" s="27"/>
      <c r="R41" s="15"/>
      <c r="S41" s="28"/>
      <c r="U41" s="27"/>
      <c r="V41" s="15"/>
      <c r="W41" s="28"/>
      <c r="Y41" s="27"/>
      <c r="Z41" s="15"/>
      <c r="AA41" s="44"/>
      <c r="AC41" s="27"/>
      <c r="AD41" s="15"/>
      <c r="AE41" s="44"/>
      <c r="AG41" s="27"/>
      <c r="AH41" s="15"/>
      <c r="AI41" s="44"/>
      <c r="AK41" s="27"/>
      <c r="AL41" s="15"/>
      <c r="AM41" s="44"/>
      <c r="AP41" s="15"/>
      <c r="AQ41" s="44"/>
      <c r="AS41" s="69"/>
      <c r="AT41" s="15"/>
      <c r="AU41" s="44"/>
    </row>
    <row r="42" spans="1:47" x14ac:dyDescent="0.3">
      <c r="A42" s="27"/>
      <c r="B42" s="15"/>
      <c r="C42" s="28"/>
      <c r="E42" s="27"/>
      <c r="F42" s="15"/>
      <c r="G42" s="28"/>
      <c r="I42" s="27"/>
      <c r="J42" s="15"/>
      <c r="K42" s="44"/>
      <c r="M42" s="27"/>
      <c r="N42" s="15"/>
      <c r="O42" s="28"/>
      <c r="Q42" s="27"/>
      <c r="R42" s="15"/>
      <c r="S42" s="28"/>
      <c r="U42" s="27"/>
      <c r="V42" s="15"/>
      <c r="W42" s="28"/>
      <c r="Y42" s="27"/>
      <c r="Z42" s="15"/>
      <c r="AA42" s="44"/>
      <c r="AC42" s="27"/>
      <c r="AD42" s="15"/>
      <c r="AE42" s="44"/>
      <c r="AG42" s="27"/>
      <c r="AH42" s="15"/>
      <c r="AI42" s="44"/>
      <c r="AK42" s="27"/>
      <c r="AL42" s="15"/>
      <c r="AM42" s="44"/>
      <c r="AP42" s="15"/>
      <c r="AQ42" s="44"/>
      <c r="AS42" s="69"/>
      <c r="AT42" s="15"/>
      <c r="AU42" s="44"/>
    </row>
    <row r="43" spans="1:47" x14ac:dyDescent="0.3">
      <c r="A43" s="27"/>
      <c r="B43" s="15"/>
      <c r="C43" s="28"/>
      <c r="E43" s="27"/>
      <c r="F43" s="15"/>
      <c r="G43" s="28"/>
      <c r="I43" s="27"/>
      <c r="J43" s="15"/>
      <c r="K43" s="44"/>
      <c r="M43" s="27"/>
      <c r="N43" s="15"/>
      <c r="O43" s="28"/>
      <c r="Q43" s="27"/>
      <c r="R43" s="15"/>
      <c r="S43" s="28"/>
      <c r="U43" s="27"/>
      <c r="V43" s="15"/>
      <c r="W43" s="28"/>
      <c r="Y43" s="27"/>
      <c r="Z43" s="15"/>
      <c r="AA43" s="44"/>
      <c r="AC43" s="27"/>
      <c r="AD43" s="15"/>
      <c r="AE43" s="44"/>
      <c r="AG43" s="27"/>
      <c r="AH43" s="15"/>
      <c r="AI43" s="44"/>
      <c r="AK43" s="27"/>
      <c r="AL43" s="15"/>
      <c r="AM43" s="44"/>
      <c r="AP43" s="15"/>
      <c r="AQ43" s="44"/>
      <c r="AT43" s="15"/>
      <c r="AU43" s="44"/>
    </row>
    <row r="44" spans="1:47" x14ac:dyDescent="0.3">
      <c r="A44" s="27"/>
      <c r="B44" s="15"/>
      <c r="C44" s="28"/>
      <c r="E44" s="27"/>
      <c r="F44" s="15"/>
      <c r="G44" s="28"/>
      <c r="I44" s="27"/>
      <c r="J44" s="15"/>
      <c r="K44" s="44"/>
      <c r="M44" s="27"/>
      <c r="N44" s="15"/>
      <c r="O44" s="28"/>
      <c r="Q44" s="27"/>
      <c r="R44" s="15"/>
      <c r="S44" s="28"/>
      <c r="U44" s="27"/>
      <c r="V44" s="15"/>
      <c r="W44" s="28"/>
      <c r="Y44" s="27"/>
      <c r="Z44" s="15"/>
      <c r="AA44" s="44"/>
      <c r="AC44" s="27"/>
      <c r="AD44" s="15"/>
      <c r="AE44" s="44"/>
      <c r="AG44" s="27"/>
      <c r="AH44" s="15"/>
      <c r="AI44" s="44"/>
      <c r="AK44" s="27"/>
      <c r="AL44" s="15"/>
      <c r="AM44" s="44"/>
      <c r="AP44" s="15"/>
      <c r="AQ44" s="44"/>
      <c r="AT44" s="15"/>
      <c r="AU44" s="44"/>
    </row>
    <row r="45" spans="1:47" x14ac:dyDescent="0.3">
      <c r="A45" s="27"/>
      <c r="B45" s="15"/>
      <c r="C45" s="28"/>
      <c r="E45" s="27"/>
      <c r="F45" s="15"/>
      <c r="G45" s="28"/>
      <c r="I45" s="27"/>
      <c r="J45" s="15"/>
      <c r="K45" s="44"/>
      <c r="M45" s="27"/>
      <c r="N45" s="15"/>
      <c r="O45" s="28"/>
      <c r="Q45" s="27"/>
      <c r="R45" s="15"/>
      <c r="S45" s="28"/>
      <c r="U45" s="27"/>
      <c r="V45" s="15"/>
      <c r="W45" s="28"/>
      <c r="Y45" s="27"/>
      <c r="Z45" s="15"/>
      <c r="AA45" s="44"/>
      <c r="AC45" s="27"/>
      <c r="AD45" s="15"/>
      <c r="AE45" s="44"/>
      <c r="AG45" s="27"/>
      <c r="AH45" s="15"/>
      <c r="AI45" s="44"/>
      <c r="AK45" s="27"/>
      <c r="AL45" s="15"/>
      <c r="AM45" s="44"/>
      <c r="AP45" s="15"/>
      <c r="AQ45" s="44"/>
      <c r="AT45" s="15"/>
      <c r="AU45" s="44"/>
    </row>
    <row r="46" spans="1:47" x14ac:dyDescent="0.3">
      <c r="A46" s="27"/>
      <c r="B46" s="15"/>
      <c r="C46" s="28"/>
      <c r="E46" s="27"/>
      <c r="F46" s="15"/>
      <c r="G46" s="28"/>
      <c r="I46" s="27"/>
      <c r="J46" s="15"/>
      <c r="K46" s="44"/>
      <c r="M46" s="27"/>
      <c r="N46" s="15"/>
      <c r="O46" s="28"/>
      <c r="Q46" s="27"/>
      <c r="R46" s="15"/>
      <c r="S46" s="28"/>
      <c r="U46" s="27"/>
      <c r="V46" s="15"/>
      <c r="W46" s="28"/>
      <c r="Y46" s="27"/>
      <c r="Z46" s="15"/>
      <c r="AA46" s="44"/>
      <c r="AC46" s="27"/>
      <c r="AD46" s="15"/>
      <c r="AE46" s="44"/>
      <c r="AG46" s="27"/>
      <c r="AH46" s="15"/>
      <c r="AI46" s="44"/>
      <c r="AK46" s="27"/>
      <c r="AL46" s="15"/>
      <c r="AM46" s="44"/>
      <c r="AP46" s="15"/>
      <c r="AQ46" s="44"/>
      <c r="AT46" s="15"/>
      <c r="AU46" s="44"/>
    </row>
    <row r="47" spans="1:47" x14ac:dyDescent="0.3">
      <c r="A47" s="27"/>
      <c r="B47" s="15"/>
      <c r="C47" s="28"/>
      <c r="E47" s="27"/>
      <c r="F47" s="15"/>
      <c r="G47" s="28"/>
      <c r="I47" s="27"/>
      <c r="J47" s="15"/>
      <c r="K47" s="44"/>
      <c r="M47" s="27"/>
      <c r="N47" s="15"/>
      <c r="O47" s="28"/>
      <c r="Q47" s="27"/>
      <c r="R47" s="15"/>
      <c r="S47" s="28"/>
      <c r="U47" s="27"/>
      <c r="V47" s="15"/>
      <c r="W47" s="28"/>
      <c r="Y47" s="27"/>
      <c r="Z47" s="15"/>
      <c r="AA47" s="44"/>
      <c r="AC47" s="27"/>
      <c r="AD47" s="15"/>
      <c r="AE47" s="44"/>
      <c r="AG47" s="27"/>
      <c r="AH47" s="15"/>
      <c r="AI47" s="44"/>
      <c r="AK47" s="27"/>
      <c r="AL47" s="15"/>
      <c r="AM47" s="44"/>
      <c r="AP47" s="15"/>
      <c r="AQ47" s="44"/>
      <c r="AT47" s="15"/>
      <c r="AU47" s="44"/>
    </row>
    <row r="48" spans="1:47" x14ac:dyDescent="0.3">
      <c r="A48" s="27"/>
      <c r="B48" s="15"/>
      <c r="C48" s="28"/>
      <c r="E48" s="27"/>
      <c r="F48" s="15"/>
      <c r="G48" s="28"/>
      <c r="I48" s="27"/>
      <c r="J48" s="15"/>
      <c r="K48" s="44"/>
      <c r="M48" s="27"/>
      <c r="N48" s="15"/>
      <c r="O48" s="28"/>
      <c r="Q48" s="27"/>
      <c r="R48" s="15"/>
      <c r="S48" s="28"/>
      <c r="U48" s="27"/>
      <c r="V48" s="15"/>
      <c r="W48" s="28"/>
      <c r="Y48" s="27"/>
      <c r="Z48" s="15"/>
      <c r="AA48" s="44"/>
      <c r="AC48" s="27"/>
      <c r="AD48" s="15"/>
      <c r="AE48" s="44"/>
      <c r="AG48" s="27"/>
      <c r="AH48" s="15"/>
      <c r="AI48" s="44"/>
      <c r="AK48" s="27"/>
      <c r="AL48" s="15"/>
      <c r="AM48" s="44"/>
      <c r="AP48" s="15"/>
      <c r="AQ48" s="44"/>
      <c r="AT48" s="15"/>
      <c r="AU48" s="44"/>
    </row>
    <row r="49" spans="1:47" x14ac:dyDescent="0.3">
      <c r="A49" s="27"/>
      <c r="B49" s="15"/>
      <c r="C49" s="28"/>
      <c r="E49" s="27"/>
      <c r="F49" s="15"/>
      <c r="G49" s="28"/>
      <c r="I49" s="27"/>
      <c r="J49" s="15"/>
      <c r="K49" s="44"/>
      <c r="M49" s="27"/>
      <c r="N49" s="15"/>
      <c r="O49" s="28"/>
      <c r="Q49" s="27"/>
      <c r="R49" s="15"/>
      <c r="S49" s="28"/>
      <c r="U49" s="27"/>
      <c r="V49" s="15"/>
      <c r="W49" s="28"/>
      <c r="Y49" s="27"/>
      <c r="Z49" s="15"/>
      <c r="AA49" s="44"/>
      <c r="AC49" s="27"/>
      <c r="AD49" s="15"/>
      <c r="AE49" s="44"/>
      <c r="AG49" s="27"/>
      <c r="AH49" s="15"/>
      <c r="AI49" s="44"/>
      <c r="AK49" s="27"/>
      <c r="AL49" s="15"/>
      <c r="AM49" s="44"/>
      <c r="AP49" s="15"/>
      <c r="AQ49" s="44"/>
      <c r="AT49" s="15"/>
      <c r="AU49" s="44"/>
    </row>
    <row r="50" spans="1:47" ht="15" thickBot="1" x14ac:dyDescent="0.35">
      <c r="A50" s="29"/>
      <c r="B50" s="30"/>
      <c r="C50" s="31"/>
      <c r="E50" s="29"/>
      <c r="F50" s="30"/>
      <c r="G50" s="31"/>
      <c r="I50" s="29"/>
      <c r="J50" s="30"/>
      <c r="K50" s="45"/>
      <c r="M50" s="29"/>
      <c r="N50" s="30"/>
      <c r="O50" s="31"/>
      <c r="Q50" s="29"/>
      <c r="R50" s="30"/>
      <c r="S50" s="31"/>
      <c r="U50" s="29"/>
      <c r="V50" s="30"/>
      <c r="W50" s="31"/>
      <c r="Y50" s="29"/>
      <c r="Z50" s="30"/>
      <c r="AA50" s="45"/>
      <c r="AC50" s="29"/>
      <c r="AD50" s="30"/>
      <c r="AE50" s="45"/>
      <c r="AG50" s="29"/>
      <c r="AH50" s="30"/>
      <c r="AI50" s="45"/>
      <c r="AK50" s="29"/>
      <c r="AL50" s="30"/>
      <c r="AM50" s="45"/>
      <c r="AP50" s="30"/>
      <c r="AQ50" s="45"/>
      <c r="AT50" s="30"/>
      <c r="AU50" s="45"/>
    </row>
  </sheetData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359EE-C074-47F6-BD15-80C41709D471}">
  <dimension ref="A1:AE37"/>
  <sheetViews>
    <sheetView topLeftCell="X1" zoomScale="150" zoomScaleNormal="150" workbookViewId="0">
      <pane ySplit="1" topLeftCell="A17" activePane="bottomLeft" state="frozen"/>
      <selection pane="bottomLeft" activeCell="AC25" sqref="AC25"/>
    </sheetView>
  </sheetViews>
  <sheetFormatPr defaultRowHeight="14.4" x14ac:dyDescent="0.3"/>
  <cols>
    <col min="1" max="1" width="12" bestFit="1" customWidth="1"/>
    <col min="2" max="2" width="9.6640625" style="3" bestFit="1" customWidth="1"/>
    <col min="3" max="3" width="9.33203125" style="3" bestFit="1" customWidth="1"/>
    <col min="4" max="4" width="9.33203125" bestFit="1" customWidth="1"/>
    <col min="5" max="5" width="12.77734375" bestFit="1" customWidth="1"/>
    <col min="6" max="6" width="9.33203125" bestFit="1" customWidth="1"/>
    <col min="7" max="7" width="9.33203125" style="3" bestFit="1" customWidth="1"/>
    <col min="9" max="9" width="12.77734375" bestFit="1" customWidth="1"/>
    <col min="11" max="11" width="9.33203125" style="3" bestFit="1" customWidth="1"/>
    <col min="13" max="13" width="13.5546875" bestFit="1" customWidth="1"/>
    <col min="15" max="15" width="9.33203125" bestFit="1" customWidth="1"/>
    <col min="17" max="17" width="16" bestFit="1" customWidth="1"/>
    <col min="19" max="19" width="9.33203125" bestFit="1" customWidth="1"/>
    <col min="21" max="21" width="16" bestFit="1" customWidth="1"/>
    <col min="22" max="22" width="23.6640625" customWidth="1"/>
    <col min="23" max="23" width="9.33203125" bestFit="1" customWidth="1"/>
    <col min="25" max="25" width="16.77734375" bestFit="1" customWidth="1"/>
    <col min="27" max="27" width="9.33203125" bestFit="1" customWidth="1"/>
    <col min="29" max="29" width="16.44140625" bestFit="1" customWidth="1"/>
    <col min="31" max="31" width="9.33203125" bestFit="1" customWidth="1"/>
  </cols>
  <sheetData>
    <row r="1" spans="1:31" x14ac:dyDescent="0.3">
      <c r="A1" t="s">
        <v>61</v>
      </c>
      <c r="B1" t="s">
        <v>18</v>
      </c>
      <c r="C1" s="3">
        <f>SUM(C3:C101)</f>
        <v>347.08</v>
      </c>
      <c r="E1" t="s">
        <v>60</v>
      </c>
      <c r="F1" t="s">
        <v>18</v>
      </c>
      <c r="G1" s="3">
        <f>SUM(G3:G101)</f>
        <v>364.23999999999995</v>
      </c>
      <c r="I1" t="s">
        <v>91</v>
      </c>
      <c r="J1" t="s">
        <v>18</v>
      </c>
      <c r="K1" s="3">
        <f>SUM(K3:K101)</f>
        <v>463.22999999999996</v>
      </c>
      <c r="M1" t="s">
        <v>92</v>
      </c>
      <c r="N1" t="s">
        <v>18</v>
      </c>
      <c r="O1" s="3">
        <f>SUM(O3:O101)</f>
        <v>282.72000000000008</v>
      </c>
      <c r="Q1" t="s">
        <v>104</v>
      </c>
      <c r="R1" t="s">
        <v>18</v>
      </c>
      <c r="S1" s="3">
        <f>SUM(S3:S101)</f>
        <v>419.45</v>
      </c>
      <c r="U1" t="s">
        <v>134</v>
      </c>
      <c r="V1" t="s">
        <v>18</v>
      </c>
      <c r="W1" s="3">
        <f>SUM(W3:W101)</f>
        <v>423.48999999999995</v>
      </c>
      <c r="Y1" t="s">
        <v>157</v>
      </c>
      <c r="Z1" t="s">
        <v>18</v>
      </c>
      <c r="AA1" s="3">
        <f>SUM(AA3:AA101)</f>
        <v>472.02999999999992</v>
      </c>
      <c r="AC1" t="s">
        <v>158</v>
      </c>
      <c r="AD1" t="s">
        <v>18</v>
      </c>
      <c r="AE1" s="3">
        <f>SUM(AE3:AE101)</f>
        <v>379.07000000000005</v>
      </c>
    </row>
    <row r="2" spans="1:31" x14ac:dyDescent="0.3">
      <c r="A2" t="s">
        <v>33</v>
      </c>
      <c r="B2" t="s">
        <v>34</v>
      </c>
      <c r="C2" s="3" t="s">
        <v>35</v>
      </c>
      <c r="E2" t="s">
        <v>33</v>
      </c>
      <c r="F2" t="s">
        <v>34</v>
      </c>
      <c r="G2" s="3" t="s">
        <v>35</v>
      </c>
      <c r="I2" t="s">
        <v>33</v>
      </c>
      <c r="J2" t="s">
        <v>34</v>
      </c>
      <c r="K2" s="3" t="s">
        <v>35</v>
      </c>
      <c r="M2" t="s">
        <v>33</v>
      </c>
      <c r="N2" t="s">
        <v>34</v>
      </c>
      <c r="O2" s="3" t="s">
        <v>35</v>
      </c>
      <c r="Q2" t="s">
        <v>33</v>
      </c>
      <c r="R2" t="s">
        <v>34</v>
      </c>
      <c r="S2" s="3" t="s">
        <v>35</v>
      </c>
      <c r="U2" t="s">
        <v>33</v>
      </c>
      <c r="V2" t="s">
        <v>34</v>
      </c>
      <c r="W2" s="3" t="s">
        <v>35</v>
      </c>
      <c r="Y2" t="s">
        <v>33</v>
      </c>
      <c r="Z2" t="s">
        <v>34</v>
      </c>
      <c r="AA2" s="3" t="s">
        <v>35</v>
      </c>
      <c r="AC2" t="s">
        <v>33</v>
      </c>
      <c r="AD2" t="s">
        <v>34</v>
      </c>
      <c r="AE2" s="3" t="s">
        <v>35</v>
      </c>
    </row>
    <row r="3" spans="1:31" x14ac:dyDescent="0.3">
      <c r="A3" t="s">
        <v>46</v>
      </c>
      <c r="B3" s="3" t="s">
        <v>14</v>
      </c>
      <c r="C3" s="3">
        <v>3.37</v>
      </c>
      <c r="E3" t="s">
        <v>32</v>
      </c>
      <c r="F3" t="s">
        <v>15</v>
      </c>
      <c r="G3" s="3">
        <v>35.53</v>
      </c>
      <c r="I3" t="s">
        <v>70</v>
      </c>
      <c r="J3" t="s">
        <v>15</v>
      </c>
      <c r="K3" s="3">
        <v>4.6100000000000003</v>
      </c>
      <c r="M3" t="s">
        <v>105</v>
      </c>
      <c r="N3" t="s">
        <v>17</v>
      </c>
      <c r="O3" s="3">
        <v>12.34</v>
      </c>
      <c r="Q3" t="s">
        <v>117</v>
      </c>
      <c r="R3" t="s">
        <v>17</v>
      </c>
      <c r="S3" s="3">
        <v>2.34</v>
      </c>
      <c r="U3" t="s">
        <v>133</v>
      </c>
      <c r="V3" t="s">
        <v>135</v>
      </c>
      <c r="W3" s="3">
        <v>5.98</v>
      </c>
      <c r="Y3" t="s">
        <v>159</v>
      </c>
      <c r="Z3" t="s">
        <v>15</v>
      </c>
      <c r="AA3" s="3">
        <v>10.33</v>
      </c>
      <c r="AC3" t="s">
        <v>184</v>
      </c>
      <c r="AD3" t="s">
        <v>15</v>
      </c>
      <c r="AE3" s="3">
        <v>1.59</v>
      </c>
    </row>
    <row r="4" spans="1:31" x14ac:dyDescent="0.3">
      <c r="A4" t="s">
        <v>46</v>
      </c>
      <c r="B4" s="3" t="s">
        <v>15</v>
      </c>
      <c r="C4" s="3">
        <v>5.23</v>
      </c>
      <c r="E4" t="s">
        <v>36</v>
      </c>
      <c r="F4" t="s">
        <v>17</v>
      </c>
      <c r="G4" s="3">
        <v>24.16</v>
      </c>
      <c r="I4" t="s">
        <v>71</v>
      </c>
      <c r="J4" t="s">
        <v>15</v>
      </c>
      <c r="K4" s="3">
        <v>3.93</v>
      </c>
      <c r="M4" t="s">
        <v>105</v>
      </c>
      <c r="N4" t="s">
        <v>17</v>
      </c>
      <c r="O4" s="3">
        <v>10.33</v>
      </c>
      <c r="Q4" t="s">
        <v>114</v>
      </c>
      <c r="R4" t="s">
        <v>56</v>
      </c>
      <c r="S4" s="3">
        <v>9.6999999999999993</v>
      </c>
      <c r="U4" t="s">
        <v>136</v>
      </c>
      <c r="V4" t="s">
        <v>15</v>
      </c>
      <c r="W4" s="3">
        <v>9.89</v>
      </c>
      <c r="Y4" t="s">
        <v>160</v>
      </c>
      <c r="Z4" t="s">
        <v>17</v>
      </c>
      <c r="AA4" s="3">
        <v>13.74</v>
      </c>
      <c r="AC4" t="s">
        <v>184</v>
      </c>
      <c r="AD4" t="s">
        <v>17</v>
      </c>
      <c r="AE4" s="3">
        <v>1.59</v>
      </c>
    </row>
    <row r="5" spans="1:31" x14ac:dyDescent="0.3">
      <c r="A5" t="s">
        <v>46</v>
      </c>
      <c r="B5" s="3" t="s">
        <v>15</v>
      </c>
      <c r="C5" s="3">
        <v>26.4</v>
      </c>
      <c r="E5" t="s">
        <v>37</v>
      </c>
      <c r="F5" t="s">
        <v>15</v>
      </c>
      <c r="G5" s="3">
        <v>28.97</v>
      </c>
      <c r="I5" t="s">
        <v>71</v>
      </c>
      <c r="J5" t="s">
        <v>15</v>
      </c>
      <c r="K5" s="3">
        <v>29.2</v>
      </c>
      <c r="M5" t="s">
        <v>106</v>
      </c>
      <c r="N5" t="s">
        <v>107</v>
      </c>
      <c r="O5" s="3">
        <v>9.06</v>
      </c>
      <c r="Q5" t="s">
        <v>118</v>
      </c>
      <c r="R5" t="s">
        <v>17</v>
      </c>
      <c r="S5" s="3">
        <v>40.57</v>
      </c>
      <c r="U5" t="s">
        <v>136</v>
      </c>
      <c r="V5" t="s">
        <v>15</v>
      </c>
      <c r="W5" s="3">
        <v>10.82</v>
      </c>
      <c r="Y5" t="s">
        <v>160</v>
      </c>
      <c r="Z5" t="s">
        <v>17</v>
      </c>
      <c r="AA5" s="3">
        <v>19.649999999999999</v>
      </c>
      <c r="AC5" t="s">
        <v>185</v>
      </c>
      <c r="AD5" t="s">
        <v>15</v>
      </c>
      <c r="AE5" s="3">
        <v>9.82</v>
      </c>
    </row>
    <row r="6" spans="1:31" x14ac:dyDescent="0.3">
      <c r="A6" t="s">
        <v>47</v>
      </c>
      <c r="B6" s="3" t="s">
        <v>14</v>
      </c>
      <c r="C6" s="3">
        <v>4.95</v>
      </c>
      <c r="E6" t="s">
        <v>38</v>
      </c>
      <c r="F6" t="s">
        <v>15</v>
      </c>
      <c r="G6" s="3">
        <v>9.1199999999999992</v>
      </c>
      <c r="I6" t="s">
        <v>71</v>
      </c>
      <c r="J6" t="s">
        <v>17</v>
      </c>
      <c r="K6" s="3">
        <v>16.760000000000002</v>
      </c>
      <c r="M6" t="s">
        <v>106</v>
      </c>
      <c r="N6" t="s">
        <v>15</v>
      </c>
      <c r="O6" s="3">
        <v>2.63</v>
      </c>
      <c r="Q6" t="s">
        <v>119</v>
      </c>
      <c r="R6" t="s">
        <v>19</v>
      </c>
      <c r="S6" s="3">
        <v>4.4800000000000004</v>
      </c>
      <c r="U6" t="s">
        <v>137</v>
      </c>
      <c r="V6" t="s">
        <v>138</v>
      </c>
      <c r="W6" s="3">
        <v>9.5</v>
      </c>
      <c r="Y6" t="s">
        <v>163</v>
      </c>
      <c r="Z6" t="s">
        <v>17</v>
      </c>
      <c r="AA6" s="3">
        <v>25.94</v>
      </c>
      <c r="AC6" t="s">
        <v>186</v>
      </c>
      <c r="AD6" t="s">
        <v>17</v>
      </c>
      <c r="AE6" s="3">
        <v>3.37</v>
      </c>
    </row>
    <row r="7" spans="1:31" x14ac:dyDescent="0.3">
      <c r="A7" t="s">
        <v>48</v>
      </c>
      <c r="B7" s="3" t="s">
        <v>15</v>
      </c>
      <c r="C7" s="3">
        <v>15.4</v>
      </c>
      <c r="E7" t="s">
        <v>38</v>
      </c>
      <c r="F7" t="s">
        <v>14</v>
      </c>
      <c r="G7" s="3">
        <v>3.99</v>
      </c>
      <c r="I7" t="s">
        <v>72</v>
      </c>
      <c r="J7" t="s">
        <v>17</v>
      </c>
      <c r="K7" s="3">
        <v>12.36</v>
      </c>
      <c r="M7" t="s">
        <v>108</v>
      </c>
      <c r="N7" t="s">
        <v>15</v>
      </c>
      <c r="O7" s="3">
        <v>8.5500000000000007</v>
      </c>
      <c r="Q7" t="s">
        <v>120</v>
      </c>
      <c r="R7" t="s">
        <v>15</v>
      </c>
      <c r="S7" s="3">
        <v>11.17</v>
      </c>
      <c r="U7" t="s">
        <v>137</v>
      </c>
      <c r="V7" t="s">
        <v>17</v>
      </c>
      <c r="W7" s="3">
        <v>7.49</v>
      </c>
      <c r="Y7" t="s">
        <v>161</v>
      </c>
      <c r="Z7" t="s">
        <v>17</v>
      </c>
      <c r="AA7" s="3">
        <v>8.67</v>
      </c>
      <c r="AC7" t="s">
        <v>187</v>
      </c>
      <c r="AD7" t="s">
        <v>17</v>
      </c>
      <c r="AE7" s="3">
        <v>5.41</v>
      </c>
    </row>
    <row r="8" spans="1:31" x14ac:dyDescent="0.3">
      <c r="A8" t="s">
        <v>49</v>
      </c>
      <c r="B8" s="3" t="s">
        <v>15</v>
      </c>
      <c r="C8" s="3">
        <v>15.46</v>
      </c>
      <c r="E8" t="s">
        <v>39</v>
      </c>
      <c r="F8" t="s">
        <v>14</v>
      </c>
      <c r="G8" s="3">
        <v>1.99</v>
      </c>
      <c r="I8" t="s">
        <v>73</v>
      </c>
      <c r="J8" t="s">
        <v>17</v>
      </c>
      <c r="K8" s="3">
        <v>4.37</v>
      </c>
      <c r="M8" t="s">
        <v>108</v>
      </c>
      <c r="N8" t="s">
        <v>15</v>
      </c>
      <c r="O8" s="3">
        <v>1.65</v>
      </c>
      <c r="Q8" t="s">
        <v>115</v>
      </c>
      <c r="R8" t="s">
        <v>56</v>
      </c>
      <c r="S8" s="3">
        <v>4</v>
      </c>
      <c r="U8" t="s">
        <v>137</v>
      </c>
      <c r="V8" t="s">
        <v>17</v>
      </c>
      <c r="W8" s="3">
        <v>2.37</v>
      </c>
      <c r="Y8" t="s">
        <v>162</v>
      </c>
      <c r="Z8" t="s">
        <v>17</v>
      </c>
      <c r="AA8" s="3">
        <v>0.65</v>
      </c>
      <c r="AC8" t="s">
        <v>187</v>
      </c>
      <c r="AD8" t="s">
        <v>19</v>
      </c>
      <c r="AE8" s="3">
        <v>2.69</v>
      </c>
    </row>
    <row r="9" spans="1:31" x14ac:dyDescent="0.3">
      <c r="A9" t="s">
        <v>50</v>
      </c>
      <c r="B9" s="3" t="s">
        <v>15</v>
      </c>
      <c r="C9" s="3">
        <v>11.54</v>
      </c>
      <c r="E9" t="s">
        <v>40</v>
      </c>
      <c r="F9" t="s">
        <v>17</v>
      </c>
      <c r="G9" s="3">
        <v>29.85</v>
      </c>
      <c r="I9" t="s">
        <v>75</v>
      </c>
      <c r="J9" t="s">
        <v>19</v>
      </c>
      <c r="K9" s="3">
        <v>3.63</v>
      </c>
      <c r="M9" t="s">
        <v>109</v>
      </c>
      <c r="N9" t="s">
        <v>15</v>
      </c>
      <c r="O9" s="3">
        <v>8.24</v>
      </c>
      <c r="Q9" t="s">
        <v>121</v>
      </c>
      <c r="R9" t="s">
        <v>15</v>
      </c>
      <c r="S9" s="3">
        <v>12.73</v>
      </c>
      <c r="U9" t="s">
        <v>139</v>
      </c>
      <c r="V9" t="s">
        <v>17</v>
      </c>
      <c r="W9" s="3">
        <v>31</v>
      </c>
      <c r="Y9" t="s">
        <v>162</v>
      </c>
      <c r="Z9" t="s">
        <v>17</v>
      </c>
      <c r="AA9" s="3">
        <v>20.399999999999999</v>
      </c>
      <c r="AC9" t="s">
        <v>188</v>
      </c>
      <c r="AD9" t="s">
        <v>17</v>
      </c>
      <c r="AE9" s="3">
        <v>35.07</v>
      </c>
    </row>
    <row r="10" spans="1:31" x14ac:dyDescent="0.3">
      <c r="A10" t="s">
        <v>51</v>
      </c>
      <c r="B10" s="3" t="s">
        <v>15</v>
      </c>
      <c r="C10" s="3">
        <v>15.84</v>
      </c>
      <c r="E10" t="s">
        <v>40</v>
      </c>
      <c r="F10" t="s">
        <v>15</v>
      </c>
      <c r="G10" s="3">
        <v>12</v>
      </c>
      <c r="I10" t="s">
        <v>75</v>
      </c>
      <c r="J10" t="s">
        <v>17</v>
      </c>
      <c r="K10" s="3">
        <v>12.92</v>
      </c>
      <c r="M10" t="s">
        <v>109</v>
      </c>
      <c r="N10" t="s">
        <v>107</v>
      </c>
      <c r="O10" s="3">
        <v>4.08</v>
      </c>
      <c r="Q10" t="s">
        <v>122</v>
      </c>
      <c r="R10" t="s">
        <v>17</v>
      </c>
      <c r="S10" s="3">
        <v>18.18</v>
      </c>
      <c r="U10" t="s">
        <v>139</v>
      </c>
      <c r="V10" t="s">
        <v>17</v>
      </c>
      <c r="W10" s="3">
        <v>2.59</v>
      </c>
      <c r="Y10" t="s">
        <v>164</v>
      </c>
      <c r="Z10" t="s">
        <v>15</v>
      </c>
      <c r="AA10" s="3">
        <v>15.72</v>
      </c>
      <c r="AC10" t="s">
        <v>188</v>
      </c>
      <c r="AD10" t="s">
        <v>17</v>
      </c>
      <c r="AE10" s="3">
        <v>23.46</v>
      </c>
    </row>
    <row r="11" spans="1:31" x14ac:dyDescent="0.3">
      <c r="A11" t="s">
        <v>52</v>
      </c>
      <c r="B11" s="3" t="s">
        <v>15</v>
      </c>
      <c r="C11" s="3">
        <v>8.94</v>
      </c>
      <c r="E11" t="s">
        <v>41</v>
      </c>
      <c r="F11" t="s">
        <v>15</v>
      </c>
      <c r="G11" s="3">
        <v>9</v>
      </c>
      <c r="I11" t="s">
        <v>75</v>
      </c>
      <c r="J11" t="s">
        <v>15</v>
      </c>
      <c r="K11" s="3">
        <v>12.86</v>
      </c>
      <c r="M11" t="s">
        <v>109</v>
      </c>
      <c r="N11" t="s">
        <v>17</v>
      </c>
      <c r="O11" s="3">
        <v>22.99</v>
      </c>
      <c r="Q11" t="s">
        <v>123</v>
      </c>
      <c r="R11" t="s">
        <v>17</v>
      </c>
      <c r="S11" s="3">
        <v>38.229999999999997</v>
      </c>
      <c r="U11" t="s">
        <v>140</v>
      </c>
      <c r="V11" t="s">
        <v>17</v>
      </c>
      <c r="W11" s="3">
        <v>17.16</v>
      </c>
      <c r="Y11" t="s">
        <v>164</v>
      </c>
      <c r="Z11" t="s">
        <v>17</v>
      </c>
      <c r="AA11" s="3">
        <v>41.73</v>
      </c>
      <c r="AC11" s="12" t="s">
        <v>189</v>
      </c>
      <c r="AD11" t="s">
        <v>17</v>
      </c>
      <c r="AE11" s="3">
        <v>14.89</v>
      </c>
    </row>
    <row r="12" spans="1:31" x14ac:dyDescent="0.3">
      <c r="A12" t="s">
        <v>53</v>
      </c>
      <c r="B12" s="3" t="s">
        <v>16</v>
      </c>
      <c r="C12" s="3">
        <v>1.48</v>
      </c>
      <c r="E12" t="s">
        <v>41</v>
      </c>
      <c r="F12" t="s">
        <v>15</v>
      </c>
      <c r="G12" s="3">
        <v>8.07</v>
      </c>
      <c r="I12" t="s">
        <v>76</v>
      </c>
      <c r="J12" t="s">
        <v>15</v>
      </c>
      <c r="K12" s="3">
        <v>5.87</v>
      </c>
      <c r="M12" t="s">
        <v>93</v>
      </c>
      <c r="N12" t="s">
        <v>17</v>
      </c>
      <c r="O12" s="3">
        <v>4.38</v>
      </c>
      <c r="Q12" t="s">
        <v>124</v>
      </c>
      <c r="R12" t="s">
        <v>107</v>
      </c>
      <c r="S12" s="3">
        <v>2.14</v>
      </c>
      <c r="U12" t="s">
        <v>140</v>
      </c>
      <c r="V12" t="s">
        <v>17</v>
      </c>
      <c r="W12" s="3">
        <v>3.89</v>
      </c>
      <c r="Y12" t="s">
        <v>165</v>
      </c>
      <c r="Z12" t="s">
        <v>17</v>
      </c>
      <c r="AA12" s="3">
        <v>39.619999999999997</v>
      </c>
      <c r="AC12" t="s">
        <v>190</v>
      </c>
      <c r="AD12" t="s">
        <v>17</v>
      </c>
      <c r="AE12" s="3">
        <v>11.38</v>
      </c>
    </row>
    <row r="13" spans="1:31" x14ac:dyDescent="0.3">
      <c r="A13" t="s">
        <v>53</v>
      </c>
      <c r="B13" s="3" t="s">
        <v>15</v>
      </c>
      <c r="C13" s="3">
        <v>11.81</v>
      </c>
      <c r="E13" t="s">
        <v>42</v>
      </c>
      <c r="F13" t="s">
        <v>17</v>
      </c>
      <c r="G13" s="3">
        <v>3.54</v>
      </c>
      <c r="I13" t="s">
        <v>77</v>
      </c>
      <c r="J13" t="s">
        <v>17</v>
      </c>
      <c r="K13" s="3">
        <v>43.95</v>
      </c>
      <c r="M13" t="s">
        <v>94</v>
      </c>
      <c r="N13" t="s">
        <v>17</v>
      </c>
      <c r="O13" s="3">
        <v>12.76</v>
      </c>
      <c r="Q13" t="s">
        <v>116</v>
      </c>
      <c r="R13" t="s">
        <v>56</v>
      </c>
      <c r="S13" s="3">
        <v>8.75</v>
      </c>
      <c r="U13" t="s">
        <v>141</v>
      </c>
      <c r="V13" t="s">
        <v>17</v>
      </c>
      <c r="W13" s="3">
        <v>7.66</v>
      </c>
      <c r="Y13" t="s">
        <v>176</v>
      </c>
      <c r="Z13" t="s">
        <v>56</v>
      </c>
      <c r="AA13" s="3">
        <v>4.8</v>
      </c>
      <c r="AC13" t="s">
        <v>196</v>
      </c>
      <c r="AD13" t="s">
        <v>15</v>
      </c>
      <c r="AE13" s="3">
        <v>10.48</v>
      </c>
    </row>
    <row r="14" spans="1:31" x14ac:dyDescent="0.3">
      <c r="A14" t="s">
        <v>54</v>
      </c>
      <c r="B14" s="3" t="s">
        <v>14</v>
      </c>
      <c r="C14" s="3">
        <v>5.56</v>
      </c>
      <c r="E14" t="s">
        <v>43</v>
      </c>
      <c r="F14" t="s">
        <v>17</v>
      </c>
      <c r="G14" s="3">
        <v>15.06</v>
      </c>
      <c r="I14" t="s">
        <v>78</v>
      </c>
      <c r="J14" t="s">
        <v>15</v>
      </c>
      <c r="K14" s="3">
        <v>10.36</v>
      </c>
      <c r="M14" t="s">
        <v>94</v>
      </c>
      <c r="N14" t="s">
        <v>95</v>
      </c>
      <c r="O14" s="3">
        <v>29.36</v>
      </c>
      <c r="Q14" t="s">
        <v>116</v>
      </c>
      <c r="R14" t="s">
        <v>125</v>
      </c>
      <c r="S14" s="3">
        <v>2.79</v>
      </c>
      <c r="U14" t="s">
        <v>142</v>
      </c>
      <c r="V14" t="s">
        <v>15</v>
      </c>
      <c r="W14" s="3">
        <v>15.31</v>
      </c>
      <c r="Y14" t="s">
        <v>171</v>
      </c>
      <c r="Z14" t="s">
        <v>17</v>
      </c>
      <c r="AA14" s="3">
        <v>16.03</v>
      </c>
      <c r="AC14" t="s">
        <v>197</v>
      </c>
      <c r="AD14" t="s">
        <v>17</v>
      </c>
      <c r="AE14" s="3">
        <v>43.14</v>
      </c>
    </row>
    <row r="15" spans="1:31" x14ac:dyDescent="0.3">
      <c r="A15" t="s">
        <v>20</v>
      </c>
      <c r="B15" s="3" t="s">
        <v>17</v>
      </c>
      <c r="C15" s="3">
        <v>0.48</v>
      </c>
      <c r="E15" t="s">
        <v>44</v>
      </c>
      <c r="F15" t="s">
        <v>14</v>
      </c>
      <c r="G15" s="3">
        <v>2.99</v>
      </c>
      <c r="I15" t="s">
        <v>78</v>
      </c>
      <c r="J15" t="s">
        <v>15</v>
      </c>
      <c r="K15" s="3">
        <v>5.28</v>
      </c>
      <c r="M15" t="s">
        <v>96</v>
      </c>
      <c r="N15" t="s">
        <v>17</v>
      </c>
      <c r="O15" s="3">
        <v>6.84</v>
      </c>
      <c r="Q15" t="s">
        <v>116</v>
      </c>
      <c r="R15" t="s">
        <v>15</v>
      </c>
      <c r="S15" s="3">
        <v>3.56</v>
      </c>
      <c r="U15" t="s">
        <v>141</v>
      </c>
      <c r="V15" t="s">
        <v>17</v>
      </c>
      <c r="W15" s="3">
        <v>4.9800000000000004</v>
      </c>
      <c r="Y15" t="s">
        <v>171</v>
      </c>
      <c r="Z15" t="s">
        <v>17</v>
      </c>
      <c r="AA15" s="3">
        <v>9.44</v>
      </c>
      <c r="AC15" t="s">
        <v>197</v>
      </c>
      <c r="AD15" t="s">
        <v>17</v>
      </c>
      <c r="AE15" s="3">
        <v>34.28</v>
      </c>
    </row>
    <row r="16" spans="1:31" x14ac:dyDescent="0.3">
      <c r="A16" t="s">
        <v>20</v>
      </c>
      <c r="B16" s="3" t="s">
        <v>19</v>
      </c>
      <c r="C16" s="3">
        <v>11.73</v>
      </c>
      <c r="E16" t="s">
        <v>44</v>
      </c>
      <c r="F16" t="s">
        <v>15</v>
      </c>
      <c r="G16" s="3">
        <v>8.23</v>
      </c>
      <c r="I16" t="s">
        <v>79</v>
      </c>
      <c r="J16" t="s">
        <v>17</v>
      </c>
      <c r="K16" s="3">
        <v>6.96</v>
      </c>
      <c r="M16" t="s">
        <v>97</v>
      </c>
      <c r="N16" t="s">
        <v>17</v>
      </c>
      <c r="O16" s="3">
        <v>3.11</v>
      </c>
      <c r="Q16" t="s">
        <v>116</v>
      </c>
      <c r="R16" t="s">
        <v>15</v>
      </c>
      <c r="S16" s="3">
        <v>17.5</v>
      </c>
      <c r="U16" t="s">
        <v>143</v>
      </c>
      <c r="V16" t="s">
        <v>17</v>
      </c>
      <c r="W16" s="3">
        <v>27.29</v>
      </c>
      <c r="Y16" t="s">
        <v>172</v>
      </c>
      <c r="Z16" t="s">
        <v>17</v>
      </c>
      <c r="AA16" s="3">
        <v>10.26</v>
      </c>
      <c r="AC16" t="s">
        <v>197</v>
      </c>
      <c r="AD16" t="s">
        <v>198</v>
      </c>
      <c r="AE16" s="3">
        <v>4</v>
      </c>
    </row>
    <row r="17" spans="1:31" x14ac:dyDescent="0.3">
      <c r="A17" t="s">
        <v>20</v>
      </c>
      <c r="B17" s="3" t="s">
        <v>15</v>
      </c>
      <c r="C17" s="3">
        <v>27.29</v>
      </c>
      <c r="E17" t="s">
        <v>45</v>
      </c>
      <c r="F17" t="s">
        <v>15</v>
      </c>
      <c r="G17" s="3">
        <v>3.55</v>
      </c>
      <c r="I17" t="s">
        <v>80</v>
      </c>
      <c r="J17" t="s">
        <v>15</v>
      </c>
      <c r="K17" s="3">
        <v>3.37</v>
      </c>
      <c r="M17" t="s">
        <v>98</v>
      </c>
      <c r="N17" t="s">
        <v>17</v>
      </c>
      <c r="O17" s="3">
        <v>26.58</v>
      </c>
      <c r="Q17" t="s">
        <v>126</v>
      </c>
      <c r="R17" t="s">
        <v>17</v>
      </c>
      <c r="S17" s="3">
        <v>39.57</v>
      </c>
      <c r="U17" t="s">
        <v>144</v>
      </c>
      <c r="V17" t="s">
        <v>17</v>
      </c>
      <c r="W17" s="3">
        <v>21.03</v>
      </c>
      <c r="Y17" t="s">
        <v>173</v>
      </c>
      <c r="Z17" t="s">
        <v>17</v>
      </c>
      <c r="AA17" s="3">
        <v>13.79</v>
      </c>
      <c r="AC17" t="s">
        <v>197</v>
      </c>
      <c r="AD17" t="s">
        <v>107</v>
      </c>
      <c r="AE17" s="3">
        <v>4</v>
      </c>
    </row>
    <row r="18" spans="1:31" x14ac:dyDescent="0.3">
      <c r="A18" t="s">
        <v>20</v>
      </c>
      <c r="B18" s="3" t="s">
        <v>15</v>
      </c>
      <c r="C18" s="3">
        <v>3.84</v>
      </c>
      <c r="E18" t="s">
        <v>45</v>
      </c>
      <c r="F18" t="s">
        <v>15</v>
      </c>
      <c r="G18" s="3">
        <v>8.83</v>
      </c>
      <c r="I18" t="s">
        <v>80</v>
      </c>
      <c r="J18" t="s">
        <v>17</v>
      </c>
      <c r="K18" s="3">
        <v>24.23</v>
      </c>
      <c r="M18" t="s">
        <v>99</v>
      </c>
      <c r="N18" t="s">
        <v>15</v>
      </c>
      <c r="O18" s="3">
        <v>10.26</v>
      </c>
      <c r="Q18" t="s">
        <v>127</v>
      </c>
      <c r="R18" t="s">
        <v>17</v>
      </c>
      <c r="S18" s="3">
        <v>6.06</v>
      </c>
      <c r="U18" t="s">
        <v>145</v>
      </c>
      <c r="V18" t="s">
        <v>15</v>
      </c>
      <c r="W18" s="3">
        <v>13.19</v>
      </c>
      <c r="Y18" t="s">
        <v>175</v>
      </c>
      <c r="Z18" t="s">
        <v>17</v>
      </c>
      <c r="AA18" s="3">
        <v>80.510000000000005</v>
      </c>
      <c r="AC18" t="s">
        <v>199</v>
      </c>
      <c r="AD18" t="s">
        <v>17</v>
      </c>
      <c r="AE18" s="3">
        <v>13.91</v>
      </c>
    </row>
    <row r="19" spans="1:31" x14ac:dyDescent="0.3">
      <c r="A19" t="s">
        <v>21</v>
      </c>
      <c r="B19" s="3" t="s">
        <v>15</v>
      </c>
      <c r="C19" s="3">
        <v>4.7699999999999996</v>
      </c>
      <c r="D19" s="3"/>
      <c r="E19" t="s">
        <v>45</v>
      </c>
      <c r="F19" t="s">
        <v>17</v>
      </c>
      <c r="G19" s="3">
        <v>33.590000000000003</v>
      </c>
      <c r="I19" t="s">
        <v>82</v>
      </c>
      <c r="J19" t="s">
        <v>17</v>
      </c>
      <c r="K19" s="3">
        <v>6.99</v>
      </c>
      <c r="M19" t="s">
        <v>99</v>
      </c>
      <c r="N19" t="s">
        <v>15</v>
      </c>
      <c r="O19" s="3">
        <v>4.87</v>
      </c>
      <c r="Q19" t="s">
        <v>128</v>
      </c>
      <c r="R19" t="s">
        <v>17</v>
      </c>
      <c r="S19" s="3">
        <v>25.75</v>
      </c>
      <c r="U19" t="s">
        <v>146</v>
      </c>
      <c r="V19" t="s">
        <v>17</v>
      </c>
      <c r="W19" s="3">
        <v>53.35</v>
      </c>
      <c r="Y19" t="s">
        <v>174</v>
      </c>
      <c r="Z19" t="s">
        <v>17</v>
      </c>
      <c r="AA19" s="3">
        <v>6.65</v>
      </c>
      <c r="AC19" s="13" t="s">
        <v>200</v>
      </c>
      <c r="AD19" t="s">
        <v>201</v>
      </c>
      <c r="AE19" s="3">
        <v>34.9</v>
      </c>
    </row>
    <row r="20" spans="1:31" x14ac:dyDescent="0.3">
      <c r="A20" t="s">
        <v>22</v>
      </c>
      <c r="B20" s="3" t="s">
        <v>15</v>
      </c>
      <c r="C20" s="3">
        <v>10.83</v>
      </c>
      <c r="E20" t="s">
        <v>58</v>
      </c>
      <c r="F20" t="s">
        <v>15</v>
      </c>
      <c r="G20" s="3">
        <v>3.97</v>
      </c>
      <c r="I20" t="s">
        <v>82</v>
      </c>
      <c r="J20" t="s">
        <v>17</v>
      </c>
      <c r="K20" s="3">
        <v>26.01</v>
      </c>
      <c r="M20" t="s">
        <v>100</v>
      </c>
      <c r="N20" t="s">
        <v>17</v>
      </c>
      <c r="O20" s="3">
        <v>4.68</v>
      </c>
      <c r="Q20" t="s">
        <v>128</v>
      </c>
      <c r="R20" t="s">
        <v>17</v>
      </c>
      <c r="S20" s="3">
        <v>3.08</v>
      </c>
      <c r="U20" t="s">
        <v>147</v>
      </c>
      <c r="V20" t="s">
        <v>15</v>
      </c>
      <c r="W20" s="3">
        <v>7.53</v>
      </c>
      <c r="Y20" t="s">
        <v>178</v>
      </c>
      <c r="Z20" t="s">
        <v>17</v>
      </c>
      <c r="AA20" s="3">
        <v>2.4700000000000002</v>
      </c>
      <c r="AC20" t="s">
        <v>203</v>
      </c>
      <c r="AD20" t="s">
        <v>19</v>
      </c>
      <c r="AE20" s="3">
        <v>9</v>
      </c>
    </row>
    <row r="21" spans="1:31" x14ac:dyDescent="0.3">
      <c r="A21" t="s">
        <v>23</v>
      </c>
      <c r="B21" s="3" t="s">
        <v>15</v>
      </c>
      <c r="C21" s="3">
        <v>13.63</v>
      </c>
      <c r="E21" t="s">
        <v>57</v>
      </c>
      <c r="F21" t="s">
        <v>15</v>
      </c>
      <c r="G21" s="3">
        <v>6.48</v>
      </c>
      <c r="I21" t="s">
        <v>83</v>
      </c>
      <c r="J21" t="s">
        <v>17</v>
      </c>
      <c r="K21" s="3">
        <v>7.45</v>
      </c>
      <c r="M21" t="s">
        <v>101</v>
      </c>
      <c r="N21" t="s">
        <v>17</v>
      </c>
      <c r="O21" s="3">
        <v>10.08</v>
      </c>
      <c r="Q21" t="s">
        <v>129</v>
      </c>
      <c r="R21" t="s">
        <v>130</v>
      </c>
      <c r="S21" s="3">
        <v>5.17</v>
      </c>
      <c r="U21" t="s">
        <v>148</v>
      </c>
      <c r="V21" t="s">
        <v>56</v>
      </c>
      <c r="W21" s="3">
        <v>4.7</v>
      </c>
      <c r="Y21" t="s">
        <v>179</v>
      </c>
      <c r="Z21" t="s">
        <v>15</v>
      </c>
      <c r="AA21" s="3">
        <v>8.15</v>
      </c>
      <c r="AC21" t="s">
        <v>202</v>
      </c>
      <c r="AD21" t="s">
        <v>17</v>
      </c>
      <c r="AE21" s="3">
        <v>48.09</v>
      </c>
    </row>
    <row r="22" spans="1:31" x14ac:dyDescent="0.3">
      <c r="A22" t="s">
        <v>24</v>
      </c>
      <c r="B22" s="3" t="s">
        <v>14</v>
      </c>
      <c r="C22" s="3">
        <v>1.75</v>
      </c>
      <c r="E22" t="s">
        <v>57</v>
      </c>
      <c r="F22" t="s">
        <v>17</v>
      </c>
      <c r="G22" s="3">
        <v>8.77</v>
      </c>
      <c r="I22" t="s">
        <v>83</v>
      </c>
      <c r="J22" t="s">
        <v>15</v>
      </c>
      <c r="K22" s="3">
        <v>9.0299999999999994</v>
      </c>
      <c r="M22" t="s">
        <v>102</v>
      </c>
      <c r="N22" t="s">
        <v>15</v>
      </c>
      <c r="O22" s="3">
        <v>2.3199999999999998</v>
      </c>
      <c r="Q22" t="s">
        <v>129</v>
      </c>
      <c r="R22" t="s">
        <v>17</v>
      </c>
      <c r="S22" s="3">
        <v>9.2200000000000006</v>
      </c>
      <c r="U22" t="s">
        <v>148</v>
      </c>
      <c r="V22" t="s">
        <v>17</v>
      </c>
      <c r="W22" s="3">
        <v>7.46</v>
      </c>
      <c r="Y22" t="s">
        <v>181</v>
      </c>
      <c r="Z22" t="s">
        <v>17</v>
      </c>
      <c r="AA22" s="3">
        <v>14.2</v>
      </c>
      <c r="AC22" t="s">
        <v>202</v>
      </c>
      <c r="AD22" t="s">
        <v>17</v>
      </c>
      <c r="AE22" s="3">
        <v>3.99</v>
      </c>
    </row>
    <row r="23" spans="1:31" x14ac:dyDescent="0.3">
      <c r="A23" t="s">
        <v>24</v>
      </c>
      <c r="B23" s="3" t="s">
        <v>15</v>
      </c>
      <c r="C23" s="3">
        <v>2.88</v>
      </c>
      <c r="E23" t="s">
        <v>55</v>
      </c>
      <c r="F23" t="s">
        <v>17</v>
      </c>
      <c r="G23" s="3">
        <v>38.64</v>
      </c>
      <c r="I23" t="s">
        <v>81</v>
      </c>
      <c r="J23" t="s">
        <v>17</v>
      </c>
      <c r="K23" s="3">
        <v>5.04</v>
      </c>
      <c r="M23" t="s">
        <v>102</v>
      </c>
      <c r="N23" t="s">
        <v>17</v>
      </c>
      <c r="O23" s="3">
        <v>2.37</v>
      </c>
      <c r="Q23" t="s">
        <v>131</v>
      </c>
      <c r="R23" t="s">
        <v>17</v>
      </c>
      <c r="S23" s="3">
        <v>33.57</v>
      </c>
      <c r="U23" t="s">
        <v>148</v>
      </c>
      <c r="V23" t="s">
        <v>17</v>
      </c>
      <c r="W23" s="3">
        <v>7.35</v>
      </c>
      <c r="Y23" t="s">
        <v>180</v>
      </c>
      <c r="Z23" t="s">
        <v>17</v>
      </c>
      <c r="AA23" s="3">
        <v>21.32</v>
      </c>
      <c r="AC23" t="s">
        <v>205</v>
      </c>
      <c r="AD23" t="s">
        <v>17</v>
      </c>
      <c r="AE23" s="3">
        <v>40.909999999999997</v>
      </c>
    </row>
    <row r="24" spans="1:31" x14ac:dyDescent="0.3">
      <c r="A24" t="s">
        <v>25</v>
      </c>
      <c r="B24" s="3" t="s">
        <v>15</v>
      </c>
      <c r="C24" s="3">
        <v>13.62</v>
      </c>
      <c r="E24" t="s">
        <v>55</v>
      </c>
      <c r="F24" t="s">
        <v>17</v>
      </c>
      <c r="G24" s="3">
        <v>2.64</v>
      </c>
      <c r="I24" t="s">
        <v>84</v>
      </c>
      <c r="J24" t="s">
        <v>15</v>
      </c>
      <c r="K24" s="3">
        <v>20.5</v>
      </c>
      <c r="M24" t="s">
        <v>102</v>
      </c>
      <c r="N24" t="s">
        <v>17</v>
      </c>
      <c r="O24" s="3">
        <v>46.45</v>
      </c>
      <c r="Q24" t="s">
        <v>132</v>
      </c>
      <c r="R24" t="s">
        <v>17</v>
      </c>
      <c r="S24" s="3">
        <v>57.17</v>
      </c>
      <c r="U24" t="s">
        <v>149</v>
      </c>
      <c r="V24" t="s">
        <v>17</v>
      </c>
      <c r="W24" s="3">
        <v>28.75</v>
      </c>
      <c r="Y24" t="s">
        <v>182</v>
      </c>
      <c r="Z24" t="s">
        <v>17</v>
      </c>
      <c r="AA24" s="3">
        <v>26.38</v>
      </c>
      <c r="AC24" t="s">
        <v>206</v>
      </c>
      <c r="AD24" t="s">
        <v>17</v>
      </c>
      <c r="AE24" s="3">
        <v>23.1</v>
      </c>
    </row>
    <row r="25" spans="1:31" x14ac:dyDescent="0.3">
      <c r="A25" t="s">
        <v>25</v>
      </c>
      <c r="B25" s="3" t="s">
        <v>17</v>
      </c>
      <c r="C25" s="3">
        <v>7.47</v>
      </c>
      <c r="E25" t="s">
        <v>62</v>
      </c>
      <c r="F25" t="s">
        <v>17</v>
      </c>
      <c r="G25" s="3">
        <v>2.99</v>
      </c>
      <c r="I25" t="s">
        <v>84</v>
      </c>
      <c r="J25" t="s">
        <v>17</v>
      </c>
      <c r="K25" s="3">
        <v>37.81</v>
      </c>
      <c r="M25" t="s">
        <v>103</v>
      </c>
      <c r="N25" t="s">
        <v>17</v>
      </c>
      <c r="O25" s="3">
        <v>13.36</v>
      </c>
      <c r="Q25" t="s">
        <v>132</v>
      </c>
      <c r="R25" t="s">
        <v>15</v>
      </c>
      <c r="S25" s="3">
        <v>10.27</v>
      </c>
      <c r="U25" t="s">
        <v>150</v>
      </c>
      <c r="V25" t="s">
        <v>17</v>
      </c>
      <c r="W25" s="3">
        <v>34.06</v>
      </c>
      <c r="Y25" t="s">
        <v>183</v>
      </c>
      <c r="Z25" t="s">
        <v>17</v>
      </c>
      <c r="AA25" s="3">
        <v>61.58</v>
      </c>
    </row>
    <row r="26" spans="1:31" x14ac:dyDescent="0.3">
      <c r="A26" t="s">
        <v>25</v>
      </c>
      <c r="B26" s="3" t="s">
        <v>17</v>
      </c>
      <c r="C26" s="3">
        <v>4.7699999999999996</v>
      </c>
      <c r="E26" t="s">
        <v>62</v>
      </c>
      <c r="F26" t="s">
        <v>15</v>
      </c>
      <c r="G26" s="3">
        <v>13.77</v>
      </c>
      <c r="I26" t="s">
        <v>85</v>
      </c>
      <c r="J26" t="s">
        <v>17</v>
      </c>
      <c r="K26" s="3">
        <v>9.3800000000000008</v>
      </c>
      <c r="M26" t="s">
        <v>103</v>
      </c>
      <c r="N26" t="s">
        <v>17</v>
      </c>
      <c r="O26" s="3">
        <v>11.24</v>
      </c>
      <c r="Q26" t="s">
        <v>133</v>
      </c>
      <c r="R26" t="s">
        <v>17</v>
      </c>
      <c r="S26" s="3">
        <v>53.45</v>
      </c>
      <c r="U26" t="s">
        <v>151</v>
      </c>
      <c r="V26" t="s">
        <v>17</v>
      </c>
      <c r="W26" s="3">
        <v>1.28</v>
      </c>
    </row>
    <row r="27" spans="1:31" x14ac:dyDescent="0.3">
      <c r="A27" t="s">
        <v>26</v>
      </c>
      <c r="B27" s="3" t="s">
        <v>15</v>
      </c>
      <c r="C27" s="3">
        <v>15.31</v>
      </c>
      <c r="E27" t="s">
        <v>63</v>
      </c>
      <c r="F27" t="s">
        <v>17</v>
      </c>
      <c r="G27" s="3">
        <v>12.75</v>
      </c>
      <c r="I27" t="s">
        <v>86</v>
      </c>
      <c r="J27" t="s">
        <v>15</v>
      </c>
      <c r="K27" s="3">
        <v>6.8</v>
      </c>
      <c r="M27" t="s">
        <v>103</v>
      </c>
      <c r="N27" t="s">
        <v>15</v>
      </c>
      <c r="O27" s="3">
        <v>14.19</v>
      </c>
      <c r="S27" s="3"/>
      <c r="U27" t="s">
        <v>151</v>
      </c>
      <c r="V27" t="s">
        <v>152</v>
      </c>
      <c r="W27" s="3">
        <v>1.1499999999999999</v>
      </c>
    </row>
    <row r="28" spans="1:31" x14ac:dyDescent="0.3">
      <c r="A28" t="s">
        <v>26</v>
      </c>
      <c r="B28" s="3" t="s">
        <v>19</v>
      </c>
      <c r="C28" s="3">
        <v>8</v>
      </c>
      <c r="E28" t="s">
        <v>64</v>
      </c>
      <c r="F28" t="s">
        <v>15</v>
      </c>
      <c r="G28" s="3">
        <v>9.8699999999999992</v>
      </c>
      <c r="I28" t="s">
        <v>86</v>
      </c>
      <c r="J28" t="s">
        <v>15</v>
      </c>
      <c r="K28" s="3">
        <v>5.28</v>
      </c>
      <c r="U28" t="s">
        <v>153</v>
      </c>
      <c r="V28" t="s">
        <v>15</v>
      </c>
      <c r="W28" s="3">
        <v>9.1</v>
      </c>
    </row>
    <row r="29" spans="1:31" x14ac:dyDescent="0.3">
      <c r="A29" t="s">
        <v>26</v>
      </c>
      <c r="B29" s="3" t="s">
        <v>19</v>
      </c>
      <c r="C29" s="3">
        <v>1.35</v>
      </c>
      <c r="E29" t="s">
        <v>65</v>
      </c>
      <c r="F29" t="s">
        <v>15</v>
      </c>
      <c r="G29" s="3">
        <v>7.51</v>
      </c>
      <c r="I29" t="s">
        <v>86</v>
      </c>
      <c r="J29" t="s">
        <v>17</v>
      </c>
      <c r="K29" s="3">
        <v>1.0900000000000001</v>
      </c>
      <c r="U29" t="s">
        <v>153</v>
      </c>
      <c r="V29" t="s">
        <v>17</v>
      </c>
      <c r="W29" s="3">
        <v>51.17</v>
      </c>
    </row>
    <row r="30" spans="1:31" x14ac:dyDescent="0.3">
      <c r="A30" t="s">
        <v>27</v>
      </c>
      <c r="B30" s="3" t="s">
        <v>15</v>
      </c>
      <c r="C30" s="3">
        <v>12.2</v>
      </c>
      <c r="E30" t="s">
        <v>65</v>
      </c>
      <c r="F30" t="s">
        <v>15</v>
      </c>
      <c r="G30" s="3">
        <v>14.58</v>
      </c>
      <c r="I30" t="s">
        <v>87</v>
      </c>
      <c r="J30" t="s">
        <v>17</v>
      </c>
      <c r="K30" s="3">
        <v>3.97</v>
      </c>
      <c r="U30" t="s">
        <v>153</v>
      </c>
      <c r="V30" t="s">
        <v>17</v>
      </c>
      <c r="W30" s="3">
        <v>2.78</v>
      </c>
    </row>
    <row r="31" spans="1:31" x14ac:dyDescent="0.3">
      <c r="A31" t="s">
        <v>28</v>
      </c>
      <c r="B31" s="3" t="s">
        <v>15</v>
      </c>
      <c r="C31" s="3">
        <v>17.68</v>
      </c>
      <c r="E31" t="s">
        <v>66</v>
      </c>
      <c r="F31" t="s">
        <v>15</v>
      </c>
      <c r="G31" s="3">
        <v>3.8</v>
      </c>
      <c r="I31" t="s">
        <v>87</v>
      </c>
      <c r="J31" t="s">
        <v>15</v>
      </c>
      <c r="K31" s="3">
        <v>3.18</v>
      </c>
      <c r="U31" t="s">
        <v>155</v>
      </c>
      <c r="V31" t="s">
        <v>17</v>
      </c>
      <c r="W31" s="3">
        <v>18.670000000000002</v>
      </c>
    </row>
    <row r="32" spans="1:31" x14ac:dyDescent="0.3">
      <c r="A32" t="s">
        <v>29</v>
      </c>
      <c r="B32" s="3" t="s">
        <v>15</v>
      </c>
      <c r="C32" s="3">
        <v>28.71</v>
      </c>
      <c r="E32" s="5" t="s">
        <v>88</v>
      </c>
      <c r="F32" s="5" t="s">
        <v>0</v>
      </c>
      <c r="G32" s="6" t="s">
        <v>0</v>
      </c>
      <c r="I32" t="s">
        <v>90</v>
      </c>
      <c r="J32" t="s">
        <v>15</v>
      </c>
      <c r="K32" s="3">
        <v>10.85</v>
      </c>
      <c r="U32" t="s">
        <v>156</v>
      </c>
      <c r="V32" t="s">
        <v>17</v>
      </c>
      <c r="W32" s="3">
        <v>5.99</v>
      </c>
    </row>
    <row r="33" spans="1:11" x14ac:dyDescent="0.3">
      <c r="A33" t="s">
        <v>29</v>
      </c>
      <c r="B33" s="3" t="s">
        <v>17</v>
      </c>
      <c r="C33" s="3">
        <v>23.83</v>
      </c>
      <c r="I33" t="s">
        <v>90</v>
      </c>
      <c r="J33" t="s">
        <v>17</v>
      </c>
      <c r="K33" s="3">
        <v>87.3</v>
      </c>
    </row>
    <row r="34" spans="1:11" x14ac:dyDescent="0.3">
      <c r="A34" t="s">
        <v>30</v>
      </c>
      <c r="B34" s="3" t="s">
        <v>19</v>
      </c>
      <c r="C34" s="3">
        <v>3.28</v>
      </c>
      <c r="I34" t="s">
        <v>110</v>
      </c>
      <c r="J34" t="s">
        <v>17</v>
      </c>
      <c r="K34" s="3">
        <v>14.74</v>
      </c>
    </row>
    <row r="35" spans="1:11" x14ac:dyDescent="0.3">
      <c r="A35" t="s">
        <v>31</v>
      </c>
      <c r="B35" s="3" t="s">
        <v>15</v>
      </c>
      <c r="C35" s="3">
        <v>3.91</v>
      </c>
      <c r="I35" t="s">
        <v>110</v>
      </c>
      <c r="J35" t="s">
        <v>56</v>
      </c>
      <c r="K35" s="3">
        <v>7.15</v>
      </c>
    </row>
    <row r="36" spans="1:11" x14ac:dyDescent="0.3">
      <c r="A36" t="s">
        <v>31</v>
      </c>
      <c r="B36" s="3" t="s">
        <v>17</v>
      </c>
      <c r="C36" s="3">
        <v>3.77</v>
      </c>
    </row>
    <row r="37" spans="1:11" x14ac:dyDescent="0.3">
      <c r="A37" s="5" t="s">
        <v>31</v>
      </c>
      <c r="B37" s="6" t="s">
        <v>0</v>
      </c>
      <c r="C37" s="6" t="s">
        <v>0</v>
      </c>
      <c r="I37" s="5" t="s">
        <v>89</v>
      </c>
      <c r="J37" s="5" t="s">
        <v>0</v>
      </c>
      <c r="K37" s="6" t="s">
        <v>0</v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2020-VIAGENS</vt:lpstr>
      <vt:lpstr>2021-SUPERMERCADO</vt:lpstr>
      <vt:lpstr>Apt-novo</vt:lpstr>
      <vt:lpstr>SIMULACAO-GASTOS</vt:lpstr>
      <vt:lpstr>2021-Gesundheit</vt:lpstr>
      <vt:lpstr>BRASIL 2021-Presentes</vt:lpstr>
      <vt:lpstr>2020-SAUDE</vt:lpstr>
      <vt:lpstr>2020-SUPERMERCADO</vt:lpstr>
      <vt:lpstr>2019-Supermercado</vt:lpstr>
      <vt:lpstr>2019-DM - APOTHEKE - OUTROS</vt:lpstr>
      <vt:lpstr>2019-VARIADOS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2021-05-09T17:07:43Z</dcterms:modified>
</cp:coreProperties>
</file>