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P" sheetId="1" r:id="rId1"/>
    <sheet name="MRC" sheetId="2" r:id="rId2"/>
  </sheets>
  <calcPr calcId="152511"/>
</workbook>
</file>

<file path=xl/calcChain.xml><?xml version="1.0" encoding="utf-8"?>
<calcChain xmlns="http://schemas.openxmlformats.org/spreadsheetml/2006/main">
  <c r="Z10" i="2" l="1"/>
  <c r="Y10" i="2"/>
  <c r="AA10" i="2" s="1"/>
  <c r="Z5" i="2"/>
  <c r="Y5" i="2"/>
  <c r="AA5" i="2" s="1"/>
  <c r="Y6" i="1"/>
  <c r="AA6" i="1" s="1"/>
  <c r="Y8" i="1"/>
  <c r="AA8" i="1" s="1"/>
  <c r="Y12" i="1"/>
  <c r="AA12" i="1" s="1"/>
  <c r="Z3" i="1"/>
  <c r="Y3" i="1"/>
  <c r="AA3" i="1" s="1"/>
  <c r="Z4" i="1"/>
  <c r="Z6" i="1"/>
  <c r="Z11" i="1"/>
  <c r="Z12" i="1"/>
  <c r="T12" i="1"/>
  <c r="S12" i="1"/>
  <c r="R12" i="1"/>
  <c r="U12" i="1" s="1"/>
  <c r="V12" i="1" s="1"/>
  <c r="Q12" i="1"/>
  <c r="P12" i="1"/>
  <c r="U11" i="1"/>
  <c r="V11" i="1" s="1"/>
  <c r="Y11" i="1" s="1"/>
  <c r="AA11" i="1" s="1"/>
  <c r="T11" i="1"/>
  <c r="X11" i="1" s="1"/>
  <c r="R11" i="1"/>
  <c r="Q11" i="1"/>
  <c r="P11" i="1"/>
  <c r="S11" i="1" s="1"/>
  <c r="W11" i="1" s="1"/>
  <c r="T10" i="1"/>
  <c r="R10" i="1"/>
  <c r="U10" i="1" s="1"/>
  <c r="X10" i="1" s="1"/>
  <c r="Q10" i="1"/>
  <c r="P10" i="1"/>
  <c r="S10" i="1" s="1"/>
  <c r="T9" i="1"/>
  <c r="R9" i="1"/>
  <c r="U9" i="1" s="1"/>
  <c r="Q9" i="1"/>
  <c r="P9" i="1"/>
  <c r="S9" i="1" s="1"/>
  <c r="T8" i="1"/>
  <c r="S8" i="1"/>
  <c r="R8" i="1"/>
  <c r="U8" i="1" s="1"/>
  <c r="V8" i="1" s="1"/>
  <c r="Z8" i="1" s="1"/>
  <c r="Q8" i="1"/>
  <c r="P8" i="1"/>
  <c r="T7" i="1"/>
  <c r="R7" i="1"/>
  <c r="U7" i="1" s="1"/>
  <c r="V7" i="1" s="1"/>
  <c r="Z7" i="1" s="1"/>
  <c r="Q7" i="1"/>
  <c r="P7" i="1"/>
  <c r="S7" i="1" s="1"/>
  <c r="U6" i="1"/>
  <c r="V6" i="1" s="1"/>
  <c r="T6" i="1"/>
  <c r="R6" i="1"/>
  <c r="Q6" i="1"/>
  <c r="P6" i="1"/>
  <c r="S6" i="1" s="1"/>
  <c r="T5" i="1"/>
  <c r="R5" i="1"/>
  <c r="U5" i="1" s="1"/>
  <c r="Q5" i="1"/>
  <c r="P5" i="1"/>
  <c r="S5" i="1" s="1"/>
  <c r="T4" i="1"/>
  <c r="R4" i="1"/>
  <c r="U4" i="1" s="1"/>
  <c r="V4" i="1" s="1"/>
  <c r="Y4" i="1" s="1"/>
  <c r="AA4" i="1" s="1"/>
  <c r="Q4" i="1"/>
  <c r="P4" i="1"/>
  <c r="S4" i="1" s="1"/>
  <c r="U3" i="1"/>
  <c r="V3" i="1" s="1"/>
  <c r="T3" i="1"/>
  <c r="S3" i="1"/>
  <c r="R3" i="1"/>
  <c r="Q3" i="1"/>
  <c r="P3" i="1"/>
  <c r="X4" i="2"/>
  <c r="X5" i="2"/>
  <c r="X7" i="2"/>
  <c r="X8" i="2"/>
  <c r="X9" i="2"/>
  <c r="X10" i="2"/>
  <c r="X11" i="2"/>
  <c r="X12" i="2"/>
  <c r="X3" i="2"/>
  <c r="W4" i="2"/>
  <c r="W5" i="2"/>
  <c r="W7" i="2"/>
  <c r="W8" i="2"/>
  <c r="W9" i="2"/>
  <c r="W10" i="2"/>
  <c r="W11" i="2"/>
  <c r="W12" i="2"/>
  <c r="W3" i="2"/>
  <c r="V10" i="2"/>
  <c r="V11" i="2"/>
  <c r="Z11" i="2" s="1"/>
  <c r="V3" i="2"/>
  <c r="Z3" i="2" s="1"/>
  <c r="U4" i="2"/>
  <c r="V4" i="2" s="1"/>
  <c r="Z4" i="2" s="1"/>
  <c r="U5" i="2"/>
  <c r="V5" i="2" s="1"/>
  <c r="U7" i="2"/>
  <c r="V7" i="2" s="1"/>
  <c r="Z7" i="2" s="1"/>
  <c r="U8" i="2"/>
  <c r="V8" i="2" s="1"/>
  <c r="Z8" i="2" s="1"/>
  <c r="U9" i="2"/>
  <c r="V9" i="2" s="1"/>
  <c r="Y9" i="2" s="1"/>
  <c r="U10" i="2"/>
  <c r="U11" i="2"/>
  <c r="U12" i="2"/>
  <c r="V12" i="2" s="1"/>
  <c r="Z12" i="2" s="1"/>
  <c r="U3" i="2"/>
  <c r="T4" i="2"/>
  <c r="T5" i="2"/>
  <c r="T6" i="2"/>
  <c r="T7" i="2"/>
  <c r="T8" i="2"/>
  <c r="T9" i="2"/>
  <c r="T10" i="2"/>
  <c r="T11" i="2"/>
  <c r="T12" i="2"/>
  <c r="T3" i="2"/>
  <c r="S3" i="2"/>
  <c r="S4" i="2"/>
  <c r="S5" i="2"/>
  <c r="S6" i="2"/>
  <c r="S7" i="2"/>
  <c r="S8" i="2"/>
  <c r="S9" i="2"/>
  <c r="S10" i="2"/>
  <c r="S11" i="2"/>
  <c r="S12" i="2"/>
  <c r="Q4" i="2"/>
  <c r="Q5" i="2"/>
  <c r="Q6" i="2"/>
  <c r="Q7" i="2"/>
  <c r="Q8" i="2"/>
  <c r="Q9" i="2"/>
  <c r="Q10" i="2"/>
  <c r="Q11" i="2"/>
  <c r="Q12" i="2"/>
  <c r="Q3" i="2"/>
  <c r="P4" i="2"/>
  <c r="P5" i="2"/>
  <c r="P6" i="2"/>
  <c r="P7" i="2"/>
  <c r="P8" i="2"/>
  <c r="P9" i="2"/>
  <c r="P10" i="2"/>
  <c r="P11" i="2"/>
  <c r="P12" i="2"/>
  <c r="P3" i="2"/>
  <c r="R4" i="2"/>
  <c r="R5" i="2"/>
  <c r="R6" i="2"/>
  <c r="U6" i="2" s="1"/>
  <c r="R7" i="2"/>
  <c r="R8" i="2"/>
  <c r="R9" i="2"/>
  <c r="R10" i="2"/>
  <c r="R11" i="2"/>
  <c r="R12" i="2"/>
  <c r="R3" i="2"/>
  <c r="Y7" i="1" l="1"/>
  <c r="AA7" i="1" s="1"/>
  <c r="Z9" i="2"/>
  <c r="AA9" i="2" s="1"/>
  <c r="Y7" i="2"/>
  <c r="AA7" i="2" s="1"/>
  <c r="Y11" i="2"/>
  <c r="AA11" i="2" s="1"/>
  <c r="Y8" i="2"/>
  <c r="AA8" i="2" s="1"/>
  <c r="Y12" i="2"/>
  <c r="AA12" i="2" s="1"/>
  <c r="Y4" i="2"/>
  <c r="AA4" i="2" s="1"/>
  <c r="Y3" i="2"/>
  <c r="AA3" i="2" s="1"/>
  <c r="V6" i="2"/>
  <c r="W6" i="2"/>
  <c r="X6" i="2"/>
  <c r="Y6" i="2" s="1"/>
  <c r="W10" i="1"/>
  <c r="W9" i="1"/>
  <c r="W7" i="1"/>
  <c r="X7" i="1"/>
  <c r="W6" i="1"/>
  <c r="W3" i="1"/>
  <c r="X3" i="1"/>
  <c r="V5" i="1"/>
  <c r="X5" i="1"/>
  <c r="W5" i="1"/>
  <c r="W8" i="1"/>
  <c r="X8" i="1"/>
  <c r="W4" i="1"/>
  <c r="V9" i="1"/>
  <c r="X9" i="1"/>
  <c r="W12" i="1"/>
  <c r="X4" i="1"/>
  <c r="X12" i="1"/>
  <c r="X6" i="1"/>
  <c r="V10" i="1"/>
  <c r="Y5" i="1" l="1"/>
  <c r="Z5" i="1"/>
  <c r="Y10" i="1"/>
  <c r="AA10" i="1" s="1"/>
  <c r="Z10" i="1"/>
  <c r="Z9" i="1"/>
  <c r="Y9" i="1"/>
  <c r="AA9" i="1" s="1"/>
  <c r="Z6" i="2"/>
  <c r="AA6" i="2" s="1"/>
  <c r="AA5" i="1" l="1"/>
</calcChain>
</file>

<file path=xl/sharedStrings.xml><?xml version="1.0" encoding="utf-8"?>
<sst xmlns="http://schemas.openxmlformats.org/spreadsheetml/2006/main" count="60" uniqueCount="31">
  <si>
    <t>H/m</t>
    <phoneticPr fontId="1" type="noConversion"/>
  </si>
  <si>
    <r>
      <t>T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/K</t>
    </r>
    <phoneticPr fontId="1" type="noConversion"/>
  </si>
  <si>
    <r>
      <t>P</t>
    </r>
    <r>
      <rPr>
        <vertAlign val="sub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/kpa</t>
    </r>
    <phoneticPr fontId="1" type="noConversion"/>
  </si>
  <si>
    <r>
      <t>T</t>
    </r>
    <r>
      <rPr>
        <vertAlign val="sub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/K</t>
    </r>
    <phoneticPr fontId="1" type="noConversion"/>
  </si>
  <si>
    <t>p</t>
    <phoneticPr fontId="1" type="noConversion"/>
  </si>
  <si>
    <t>D</t>
    <phoneticPr fontId="1" type="noConversion"/>
  </si>
  <si>
    <t>原始数据</t>
    <phoneticPr fontId="1" type="noConversion"/>
  </si>
  <si>
    <r>
      <t>m</t>
    </r>
    <r>
      <rPr>
        <vertAlign val="sub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/kgs</t>
    </r>
    <r>
      <rPr>
        <vertAlign val="superscript"/>
        <sz val="11"/>
        <color theme="1"/>
        <rFont val="宋体"/>
        <family val="3"/>
        <charset val="134"/>
        <scheme val="minor"/>
      </rPr>
      <t>-1</t>
    </r>
    <phoneticPr fontId="1" type="noConversion"/>
  </si>
  <si>
    <r>
      <t>m</t>
    </r>
    <r>
      <rPr>
        <vertAlign val="subscript"/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/kgs</t>
    </r>
    <r>
      <rPr>
        <vertAlign val="superscript"/>
        <sz val="11"/>
        <color theme="1"/>
        <rFont val="宋体"/>
        <family val="3"/>
        <charset val="134"/>
        <scheme val="minor"/>
      </rPr>
      <t>-1</t>
    </r>
    <phoneticPr fontId="1" type="noConversion"/>
  </si>
  <si>
    <t>组号</t>
    <phoneticPr fontId="1" type="noConversion"/>
  </si>
  <si>
    <t>g</t>
    <phoneticPr fontId="1" type="noConversion"/>
  </si>
  <si>
    <r>
      <t>T</t>
    </r>
    <r>
      <rPr>
        <vertAlign val="subscript"/>
        <sz val="11"/>
        <color theme="1"/>
        <rFont val="宋体"/>
        <family val="3"/>
        <charset val="134"/>
        <scheme val="minor"/>
      </rPr>
      <t>amb</t>
    </r>
    <r>
      <rPr>
        <sz val="11"/>
        <color theme="1"/>
        <rFont val="宋体"/>
        <family val="3"/>
        <charset val="134"/>
        <scheme val="minor"/>
      </rPr>
      <t>/K</t>
    </r>
    <phoneticPr fontId="1" type="noConversion"/>
  </si>
  <si>
    <t>DTIS</t>
    <phoneticPr fontId="1" type="noConversion"/>
  </si>
  <si>
    <t>查询常数</t>
    <phoneticPr fontId="1" type="noConversion"/>
  </si>
  <si>
    <t>计算值</t>
    <phoneticPr fontId="1" type="noConversion"/>
  </si>
  <si>
    <r>
      <t>M</t>
    </r>
    <r>
      <rPr>
        <vertAlign val="subscript"/>
        <sz val="11"/>
        <color theme="1"/>
        <rFont val="宋体"/>
        <family val="3"/>
        <charset val="134"/>
        <scheme val="minor"/>
      </rPr>
      <t>plane</t>
    </r>
    <phoneticPr fontId="1" type="noConversion"/>
  </si>
  <si>
    <r>
      <t>M</t>
    </r>
    <r>
      <rPr>
        <vertAlign val="subscript"/>
        <sz val="11"/>
        <color theme="1"/>
        <rFont val="宋体"/>
        <family val="2"/>
        <scheme val="minor"/>
      </rPr>
      <t>18</t>
    </r>
    <phoneticPr fontId="1" type="noConversion"/>
  </si>
  <si>
    <r>
      <t>M</t>
    </r>
    <r>
      <rPr>
        <vertAlign val="subscript"/>
        <sz val="11"/>
        <color theme="1"/>
        <rFont val="宋体"/>
        <family val="2"/>
        <scheme val="minor"/>
      </rPr>
      <t>8</t>
    </r>
    <phoneticPr fontId="1" type="noConversion"/>
  </si>
  <si>
    <r>
      <t>P</t>
    </r>
    <r>
      <rPr>
        <vertAlign val="subscript"/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/kp</t>
    </r>
    <phoneticPr fontId="1" type="noConversion"/>
  </si>
  <si>
    <r>
      <t>T</t>
    </r>
    <r>
      <rPr>
        <vertAlign val="subscript"/>
        <sz val="11"/>
        <color theme="1"/>
        <rFont val="宋体"/>
        <family val="2"/>
        <scheme val="minor"/>
      </rPr>
      <t>18</t>
    </r>
    <r>
      <rPr>
        <sz val="11"/>
        <color theme="1"/>
        <rFont val="宋体"/>
        <family val="2"/>
        <scheme val="minor"/>
      </rPr>
      <t>/K</t>
    </r>
    <phoneticPr fontId="1" type="noConversion"/>
  </si>
  <si>
    <r>
      <t>P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/kpa</t>
    </r>
    <phoneticPr fontId="1" type="noConversion"/>
  </si>
  <si>
    <r>
      <t>V</t>
    </r>
    <r>
      <rPr>
        <vertAlign val="subscript"/>
        <sz val="11"/>
        <color theme="1"/>
        <rFont val="宋体"/>
        <family val="3"/>
        <charset val="134"/>
        <scheme val="minor"/>
      </rPr>
      <t>trueair</t>
    </r>
    <phoneticPr fontId="1" type="noConversion"/>
  </si>
  <si>
    <r>
      <t>R/kJ*kg</t>
    </r>
    <r>
      <rPr>
        <vertAlign val="superscript"/>
        <sz val="11"/>
        <color theme="1"/>
        <rFont val="宋体"/>
        <family val="3"/>
        <charset val="134"/>
        <scheme val="minor"/>
      </rPr>
      <t>-1</t>
    </r>
    <r>
      <rPr>
        <sz val="11"/>
        <color theme="1"/>
        <rFont val="宋体"/>
        <family val="2"/>
        <scheme val="minor"/>
      </rPr>
      <t>*K</t>
    </r>
    <r>
      <rPr>
        <vertAlign val="superscript"/>
        <sz val="11"/>
        <color theme="1"/>
        <rFont val="宋体"/>
        <family val="3"/>
        <charset val="134"/>
        <scheme val="minor"/>
      </rPr>
      <t>-1</t>
    </r>
    <phoneticPr fontId="1" type="noConversion"/>
  </si>
  <si>
    <r>
      <t>V</t>
    </r>
    <r>
      <rPr>
        <vertAlign val="subscript"/>
        <sz val="11"/>
        <color theme="1"/>
        <rFont val="宋体"/>
        <family val="3"/>
        <charset val="134"/>
        <scheme val="minor"/>
      </rPr>
      <t>plane</t>
    </r>
    <r>
      <rPr>
        <sz val="11"/>
        <color theme="1"/>
        <rFont val="宋体"/>
        <family val="3"/>
        <charset val="134"/>
        <scheme val="minor"/>
      </rPr>
      <t>/ms</t>
    </r>
    <r>
      <rPr>
        <vertAlign val="superscript"/>
        <sz val="11"/>
        <color theme="1"/>
        <rFont val="宋体"/>
        <family val="3"/>
        <charset val="134"/>
        <scheme val="minor"/>
      </rPr>
      <t>-1</t>
    </r>
    <phoneticPr fontId="1" type="noConversion"/>
  </si>
  <si>
    <r>
      <t>V</t>
    </r>
    <r>
      <rPr>
        <vertAlign val="subscript"/>
        <sz val="11"/>
        <color theme="1"/>
        <rFont val="宋体"/>
        <family val="2"/>
        <scheme val="minor"/>
      </rPr>
      <t>18</t>
    </r>
    <r>
      <rPr>
        <sz val="11"/>
        <color theme="1"/>
        <rFont val="宋体"/>
        <family val="3"/>
        <charset val="134"/>
        <scheme val="minor"/>
      </rPr>
      <t>/ms</t>
    </r>
    <r>
      <rPr>
        <vertAlign val="superscript"/>
        <sz val="11"/>
        <color theme="1"/>
        <rFont val="宋体"/>
        <family val="3"/>
        <charset val="134"/>
        <scheme val="minor"/>
      </rPr>
      <t>-1</t>
    </r>
    <phoneticPr fontId="1" type="noConversion"/>
  </si>
  <si>
    <r>
      <t>V</t>
    </r>
    <r>
      <rPr>
        <vertAlign val="subscript"/>
        <sz val="11"/>
        <color theme="1"/>
        <rFont val="宋体"/>
        <family val="2"/>
        <scheme val="minor"/>
      </rPr>
      <t>8</t>
    </r>
    <r>
      <rPr>
        <sz val="11"/>
        <color theme="1"/>
        <rFont val="宋体"/>
        <family val="3"/>
        <charset val="134"/>
        <scheme val="minor"/>
      </rPr>
      <t>/ms</t>
    </r>
    <r>
      <rPr>
        <vertAlign val="superscript"/>
        <sz val="11"/>
        <color theme="1"/>
        <rFont val="宋体"/>
        <family val="3"/>
        <charset val="134"/>
        <scheme val="minor"/>
      </rPr>
      <t>-1</t>
    </r>
    <phoneticPr fontId="1" type="noConversion"/>
  </si>
  <si>
    <t>F/kN</t>
    <phoneticPr fontId="1" type="noConversion"/>
  </si>
  <si>
    <r>
      <t>F</t>
    </r>
    <r>
      <rPr>
        <vertAlign val="subscript"/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/kN</t>
    </r>
    <phoneticPr fontId="1" type="noConversion"/>
  </si>
  <si>
    <r>
      <t>F</t>
    </r>
    <r>
      <rPr>
        <vertAlign val="sub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/kN</t>
    </r>
    <phoneticPr fontId="1" type="noConversion"/>
  </si>
  <si>
    <r>
      <t>P</t>
    </r>
    <r>
      <rPr>
        <vertAlign val="sub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/kpa</t>
    </r>
    <phoneticPr fontId="1" type="noConversion"/>
  </si>
  <si>
    <r>
      <t>P</t>
    </r>
    <r>
      <rPr>
        <vertAlign val="subscript"/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/kpa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</si>
</sst>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_ "/>
    <numFmt numFmtId="178" formatCode="0.000_ "/>
    <numFmt numFmtId="179" formatCode="0.00_);[Red]\(0.0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76" fontId="6" fillId="0" borderId="1" xfId="0" applyNumberFormat="1" applyFont="1" applyBorder="1" applyAlignment="1">
      <alignment horizontal="center"/>
    </xf>
    <xf numFmtId="176" fontId="0" fillId="0" borderId="0" xfId="0" applyNumberFormat="1"/>
    <xf numFmtId="176" fontId="0" fillId="0" borderId="1" xfId="0" applyNumberForma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6" fillId="0" borderId="2" xfId="0" applyNumberFormat="1" applyFont="1" applyBorder="1" applyAlignment="1">
      <alignment horizontal="center"/>
    </xf>
    <xf numFmtId="176" fontId="6" fillId="0" borderId="4" xfId="0" applyNumberFormat="1" applyFont="1" applyBorder="1" applyAlignment="1">
      <alignment horizontal="center"/>
    </xf>
    <xf numFmtId="176" fontId="6" fillId="0" borderId="3" xfId="0" applyNumberFormat="1" applyFont="1" applyBorder="1" applyAlignment="1">
      <alignment horizontal="center"/>
    </xf>
    <xf numFmtId="176" fontId="6" fillId="0" borderId="5" xfId="0" applyNumberFormat="1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177" fontId="6" fillId="0" borderId="1" xfId="0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179" fontId="0" fillId="0" borderId="1" xfId="0" applyNumberFormat="1" applyBorder="1" applyAlignment="1">
      <alignment horizontal="center"/>
    </xf>
    <xf numFmtId="179" fontId="0" fillId="0" borderId="0" xfId="0" applyNumberFormat="1"/>
    <xf numFmtId="176" fontId="6" fillId="0" borderId="0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推力</a:t>
            </a:r>
            <a:r>
              <a:rPr lang="en-US"/>
              <a:t>/</a:t>
            </a:r>
            <a:r>
              <a:rPr lang="zh-CN"/>
              <a:t>高度图</a:t>
            </a:r>
            <a:r>
              <a:rPr lang="en-US"/>
              <a:t>(TOP)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7565968467163935E-2"/>
          <c:y val="9.4392754637318457E-2"/>
          <c:w val="0.85737029064448633"/>
          <c:h val="0.66130787231425303"/>
        </c:manualLayout>
      </c:layout>
      <c:scatterChart>
        <c:scatterStyle val="lineMarker"/>
        <c:varyColors val="0"/>
        <c:ser>
          <c:idx val="0"/>
          <c:order val="0"/>
          <c:tx>
            <c:v>冷推力/高度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TOP!$B$3:$B$12</c:f>
              <c:numCache>
                <c:formatCode>0_ </c:formatCode>
                <c:ptCount val="10"/>
                <c:pt idx="0">
                  <c:v>1111</c:v>
                </c:pt>
                <c:pt idx="1">
                  <c:v>1352</c:v>
                </c:pt>
                <c:pt idx="2">
                  <c:v>1667</c:v>
                </c:pt>
                <c:pt idx="3">
                  <c:v>2020</c:v>
                </c:pt>
                <c:pt idx="4">
                  <c:v>2261</c:v>
                </c:pt>
                <c:pt idx="5">
                  <c:v>2632</c:v>
                </c:pt>
                <c:pt idx="6">
                  <c:v>2919</c:v>
                </c:pt>
                <c:pt idx="7">
                  <c:v>3253</c:v>
                </c:pt>
                <c:pt idx="8">
                  <c:v>3559</c:v>
                </c:pt>
                <c:pt idx="9">
                  <c:v>3912</c:v>
                </c:pt>
              </c:numCache>
            </c:numRef>
          </c:xVal>
          <c:yVal>
            <c:numRef>
              <c:f>TOP!$Z$3:$Z$12</c:f>
              <c:numCache>
                <c:formatCode>0.00_ </c:formatCode>
                <c:ptCount val="10"/>
                <c:pt idx="0">
                  <c:v>22.179712773189262</c:v>
                </c:pt>
                <c:pt idx="1">
                  <c:v>21.776604233302308</c:v>
                </c:pt>
                <c:pt idx="2">
                  <c:v>21.227441776760067</c:v>
                </c:pt>
                <c:pt idx="3">
                  <c:v>20.625036061025639</c:v>
                </c:pt>
                <c:pt idx="4">
                  <c:v>20.24195069178505</c:v>
                </c:pt>
                <c:pt idx="5">
                  <c:v>19.61708185482777</c:v>
                </c:pt>
                <c:pt idx="6">
                  <c:v>19.173611835536295</c:v>
                </c:pt>
                <c:pt idx="7">
                  <c:v>18.686130766125032</c:v>
                </c:pt>
                <c:pt idx="8">
                  <c:v>18.273151251220327</c:v>
                </c:pt>
                <c:pt idx="9">
                  <c:v>17.769437360984021</c:v>
                </c:pt>
              </c:numCache>
            </c:numRef>
          </c:yVal>
          <c:smooth val="0"/>
        </c:ser>
        <c:ser>
          <c:idx val="1"/>
          <c:order val="1"/>
          <c:tx>
            <c:v>热推力/高度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TOP!$B$3:$B$12</c:f>
              <c:numCache>
                <c:formatCode>0_ </c:formatCode>
                <c:ptCount val="10"/>
                <c:pt idx="0">
                  <c:v>1111</c:v>
                </c:pt>
                <c:pt idx="1">
                  <c:v>1352</c:v>
                </c:pt>
                <c:pt idx="2">
                  <c:v>1667</c:v>
                </c:pt>
                <c:pt idx="3">
                  <c:v>2020</c:v>
                </c:pt>
                <c:pt idx="4">
                  <c:v>2261</c:v>
                </c:pt>
                <c:pt idx="5">
                  <c:v>2632</c:v>
                </c:pt>
                <c:pt idx="6">
                  <c:v>2919</c:v>
                </c:pt>
                <c:pt idx="7">
                  <c:v>3253</c:v>
                </c:pt>
                <c:pt idx="8">
                  <c:v>3559</c:v>
                </c:pt>
                <c:pt idx="9">
                  <c:v>3912</c:v>
                </c:pt>
              </c:numCache>
            </c:numRef>
          </c:xVal>
          <c:yVal>
            <c:numRef>
              <c:f>TOP!$Y$3:$Y$12</c:f>
              <c:numCache>
                <c:formatCode>0.00_ </c:formatCode>
                <c:ptCount val="10"/>
                <c:pt idx="0">
                  <c:v>0.39310687733054223</c:v>
                </c:pt>
                <c:pt idx="1">
                  <c:v>0.39624693155501106</c:v>
                </c:pt>
                <c:pt idx="2">
                  <c:v>0.39286610129220717</c:v>
                </c:pt>
                <c:pt idx="3">
                  <c:v>0.38860689826465278</c:v>
                </c:pt>
                <c:pt idx="4">
                  <c:v>0.3930703626706798</c:v>
                </c:pt>
                <c:pt idx="5">
                  <c:v>0.38629444002070795</c:v>
                </c:pt>
                <c:pt idx="6">
                  <c:v>0.38957401866097363</c:v>
                </c:pt>
                <c:pt idx="7">
                  <c:v>0.38876476132392879</c:v>
                </c:pt>
                <c:pt idx="8">
                  <c:v>0.39260139978350639</c:v>
                </c:pt>
                <c:pt idx="9">
                  <c:v>0.39229612680589304</c:v>
                </c:pt>
              </c:numCache>
            </c:numRef>
          </c:yVal>
          <c:smooth val="0"/>
        </c:ser>
        <c:ser>
          <c:idx val="2"/>
          <c:order val="2"/>
          <c:tx>
            <c:v>推力/高度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TOP!$B$3:$B$12</c:f>
              <c:numCache>
                <c:formatCode>0_ </c:formatCode>
                <c:ptCount val="10"/>
                <c:pt idx="0">
                  <c:v>1111</c:v>
                </c:pt>
                <c:pt idx="1">
                  <c:v>1352</c:v>
                </c:pt>
                <c:pt idx="2">
                  <c:v>1667</c:v>
                </c:pt>
                <c:pt idx="3">
                  <c:v>2020</c:v>
                </c:pt>
                <c:pt idx="4">
                  <c:v>2261</c:v>
                </c:pt>
                <c:pt idx="5">
                  <c:v>2632</c:v>
                </c:pt>
                <c:pt idx="6">
                  <c:v>2919</c:v>
                </c:pt>
                <c:pt idx="7">
                  <c:v>3253</c:v>
                </c:pt>
                <c:pt idx="8">
                  <c:v>3559</c:v>
                </c:pt>
                <c:pt idx="9">
                  <c:v>3912</c:v>
                </c:pt>
              </c:numCache>
            </c:numRef>
          </c:xVal>
          <c:yVal>
            <c:numRef>
              <c:f>TOP!$AA$3:$AA$12</c:f>
              <c:numCache>
                <c:formatCode>0.00_ </c:formatCode>
                <c:ptCount val="10"/>
                <c:pt idx="0">
                  <c:v>22.572819650519804</c:v>
                </c:pt>
                <c:pt idx="1">
                  <c:v>22.17285116485732</c:v>
                </c:pt>
                <c:pt idx="2">
                  <c:v>21.620307878052273</c:v>
                </c:pt>
                <c:pt idx="3">
                  <c:v>21.013642959290291</c:v>
                </c:pt>
                <c:pt idx="4">
                  <c:v>20.635021054455731</c:v>
                </c:pt>
                <c:pt idx="5">
                  <c:v>20.003376294848479</c:v>
                </c:pt>
                <c:pt idx="6">
                  <c:v>19.563185854197268</c:v>
                </c:pt>
                <c:pt idx="7">
                  <c:v>19.074895527448962</c:v>
                </c:pt>
                <c:pt idx="8">
                  <c:v>18.665752651003832</c:v>
                </c:pt>
                <c:pt idx="9">
                  <c:v>18.161733487789913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114736"/>
        <c:axId val="231115296"/>
      </c:scatterChart>
      <c:valAx>
        <c:axId val="23111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高度</a:t>
                </a:r>
                <a:r>
                  <a:rPr lang="en-US"/>
                  <a:t>/m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115296"/>
        <c:crosses val="autoZero"/>
        <c:crossBetween val="midCat"/>
      </c:valAx>
      <c:valAx>
        <c:axId val="2311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推力</a:t>
                </a:r>
                <a:r>
                  <a:rPr lang="en-US"/>
                  <a:t>/kN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114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推力</a:t>
            </a:r>
            <a:r>
              <a:rPr lang="en-US"/>
              <a:t>/</a:t>
            </a:r>
            <a:r>
              <a:rPr lang="zh-CN"/>
              <a:t>高度图</a:t>
            </a:r>
            <a:r>
              <a:rPr lang="en-US"/>
              <a:t>(MRC)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7565968467163935E-2"/>
          <c:y val="9.4392754637318457E-2"/>
          <c:w val="0.85737029064448633"/>
          <c:h val="0.66130787231425303"/>
        </c:manualLayout>
      </c:layout>
      <c:scatterChart>
        <c:scatterStyle val="lineMarker"/>
        <c:varyColors val="0"/>
        <c:ser>
          <c:idx val="0"/>
          <c:order val="0"/>
          <c:tx>
            <c:v>冷推力/高度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MRC!$B$3:$B$12</c:f>
              <c:numCache>
                <c:formatCode>0_ </c:formatCode>
                <c:ptCount val="10"/>
                <c:pt idx="0">
                  <c:v>2038</c:v>
                </c:pt>
                <c:pt idx="1">
                  <c:v>2502</c:v>
                </c:pt>
                <c:pt idx="2">
                  <c:v>2836</c:v>
                </c:pt>
                <c:pt idx="3">
                  <c:v>3123</c:v>
                </c:pt>
                <c:pt idx="4">
                  <c:v>3309</c:v>
                </c:pt>
                <c:pt idx="5">
                  <c:v>3763</c:v>
                </c:pt>
                <c:pt idx="6">
                  <c:v>4078</c:v>
                </c:pt>
                <c:pt idx="7">
                  <c:v>4394</c:v>
                </c:pt>
                <c:pt idx="8">
                  <c:v>5061</c:v>
                </c:pt>
                <c:pt idx="9">
                  <c:v>5451</c:v>
                </c:pt>
              </c:numCache>
            </c:numRef>
          </c:xVal>
          <c:yVal>
            <c:numRef>
              <c:f>MRC!$Z$3:$Z$12</c:f>
              <c:numCache>
                <c:formatCode>0.00_ </c:formatCode>
                <c:ptCount val="10"/>
                <c:pt idx="0">
                  <c:v>19.107946423798381</c:v>
                </c:pt>
                <c:pt idx="1">
                  <c:v>18.269303426532115</c:v>
                </c:pt>
                <c:pt idx="2">
                  <c:v>17.752059985430659</c:v>
                </c:pt>
                <c:pt idx="3">
                  <c:v>17.319477365300596</c:v>
                </c:pt>
                <c:pt idx="4">
                  <c:v>17.457020530272793</c:v>
                </c:pt>
                <c:pt idx="5">
                  <c:v>16.31293077055356</c:v>
                </c:pt>
                <c:pt idx="6">
                  <c:v>15.856100917573261</c:v>
                </c:pt>
                <c:pt idx="7">
                  <c:v>15.416796034194636</c:v>
                </c:pt>
                <c:pt idx="8">
                  <c:v>14.391961437941802</c:v>
                </c:pt>
                <c:pt idx="9">
                  <c:v>13.955781223456386</c:v>
                </c:pt>
              </c:numCache>
            </c:numRef>
          </c:yVal>
          <c:smooth val="0"/>
        </c:ser>
        <c:ser>
          <c:idx val="1"/>
          <c:order val="1"/>
          <c:tx>
            <c:v>热推力/高度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MRC!$B$3:$B$12</c:f>
              <c:numCache>
                <c:formatCode>0_ </c:formatCode>
                <c:ptCount val="10"/>
                <c:pt idx="0">
                  <c:v>2038</c:v>
                </c:pt>
                <c:pt idx="1">
                  <c:v>2502</c:v>
                </c:pt>
                <c:pt idx="2">
                  <c:v>2836</c:v>
                </c:pt>
                <c:pt idx="3">
                  <c:v>3123</c:v>
                </c:pt>
                <c:pt idx="4">
                  <c:v>3309</c:v>
                </c:pt>
                <c:pt idx="5">
                  <c:v>3763</c:v>
                </c:pt>
                <c:pt idx="6">
                  <c:v>4078</c:v>
                </c:pt>
                <c:pt idx="7">
                  <c:v>4394</c:v>
                </c:pt>
                <c:pt idx="8">
                  <c:v>5061</c:v>
                </c:pt>
                <c:pt idx="9">
                  <c:v>5451</c:v>
                </c:pt>
              </c:numCache>
            </c:numRef>
          </c:xVal>
          <c:yVal>
            <c:numRef>
              <c:f>MRC!$Y$3:$Y$12</c:f>
              <c:numCache>
                <c:formatCode>0.00_ </c:formatCode>
                <c:ptCount val="10"/>
                <c:pt idx="0">
                  <c:v>0.28946167804409634</c:v>
                </c:pt>
                <c:pt idx="1">
                  <c:v>0.26725934893788772</c:v>
                </c:pt>
                <c:pt idx="2">
                  <c:v>0.26214676311052237</c:v>
                </c:pt>
                <c:pt idx="3">
                  <c:v>0.25842597019842689</c:v>
                </c:pt>
                <c:pt idx="4">
                  <c:v>0.26802437805530238</c:v>
                </c:pt>
                <c:pt idx="5">
                  <c:v>0.23417016264919485</c:v>
                </c:pt>
                <c:pt idx="6">
                  <c:v>0.25129893179096718</c:v>
                </c:pt>
                <c:pt idx="7">
                  <c:v>0.2502938554737989</c:v>
                </c:pt>
                <c:pt idx="8">
                  <c:v>0.21922396451857407</c:v>
                </c:pt>
                <c:pt idx="9">
                  <c:v>0.22192700538235691</c:v>
                </c:pt>
              </c:numCache>
            </c:numRef>
          </c:yVal>
          <c:smooth val="0"/>
        </c:ser>
        <c:ser>
          <c:idx val="2"/>
          <c:order val="2"/>
          <c:tx>
            <c:v>推力/高度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MRC!$B$3:$B$12</c:f>
              <c:numCache>
                <c:formatCode>0_ </c:formatCode>
                <c:ptCount val="10"/>
                <c:pt idx="0">
                  <c:v>2038</c:v>
                </c:pt>
                <c:pt idx="1">
                  <c:v>2502</c:v>
                </c:pt>
                <c:pt idx="2">
                  <c:v>2836</c:v>
                </c:pt>
                <c:pt idx="3">
                  <c:v>3123</c:v>
                </c:pt>
                <c:pt idx="4">
                  <c:v>3309</c:v>
                </c:pt>
                <c:pt idx="5">
                  <c:v>3763</c:v>
                </c:pt>
                <c:pt idx="6">
                  <c:v>4078</c:v>
                </c:pt>
                <c:pt idx="7">
                  <c:v>4394</c:v>
                </c:pt>
                <c:pt idx="8">
                  <c:v>5061</c:v>
                </c:pt>
                <c:pt idx="9">
                  <c:v>5451</c:v>
                </c:pt>
              </c:numCache>
            </c:numRef>
          </c:xVal>
          <c:yVal>
            <c:numRef>
              <c:f>MRC!$AA$3:$AA$12</c:f>
              <c:numCache>
                <c:formatCode>0.00_ </c:formatCode>
                <c:ptCount val="10"/>
                <c:pt idx="0">
                  <c:v>19.397408101842476</c:v>
                </c:pt>
                <c:pt idx="1">
                  <c:v>18.536562775470003</c:v>
                </c:pt>
                <c:pt idx="2">
                  <c:v>18.014206748541181</c:v>
                </c:pt>
                <c:pt idx="3">
                  <c:v>17.577903335499023</c:v>
                </c:pt>
                <c:pt idx="4">
                  <c:v>17.725044908328094</c:v>
                </c:pt>
                <c:pt idx="5">
                  <c:v>16.547100933202756</c:v>
                </c:pt>
                <c:pt idx="6">
                  <c:v>16.107399849364228</c:v>
                </c:pt>
                <c:pt idx="7">
                  <c:v>15.667089889668436</c:v>
                </c:pt>
                <c:pt idx="8">
                  <c:v>14.611185402460377</c:v>
                </c:pt>
                <c:pt idx="9">
                  <c:v>14.177708228838743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119216"/>
        <c:axId val="231119776"/>
      </c:scatterChart>
      <c:valAx>
        <c:axId val="23111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高度</a:t>
                </a:r>
                <a:r>
                  <a:rPr lang="en-US"/>
                  <a:t>/m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119776"/>
        <c:crosses val="autoZero"/>
        <c:crossBetween val="midCat"/>
      </c:valAx>
      <c:valAx>
        <c:axId val="23111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推力</a:t>
                </a:r>
                <a:r>
                  <a:rPr lang="en-US"/>
                  <a:t>/kN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11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215346</xdr:colOff>
      <xdr:row>13</xdr:row>
      <xdr:rowOff>73714</xdr:rowOff>
    </xdr:from>
    <xdr:to>
      <xdr:col>20</xdr:col>
      <xdr:colOff>33129</xdr:colOff>
      <xdr:row>37</xdr:row>
      <xdr:rowOff>132521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15</xdr:row>
      <xdr:rowOff>95250</xdr:rowOff>
    </xdr:from>
    <xdr:to>
      <xdr:col>19</xdr:col>
      <xdr:colOff>542097</xdr:colOff>
      <xdr:row>40</xdr:row>
      <xdr:rowOff>42242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topLeftCell="D1" zoomScale="115" zoomScaleNormal="115" workbookViewId="0">
      <selection activeCell="W21" sqref="W21"/>
    </sheetView>
  </sheetViews>
  <sheetFormatPr defaultRowHeight="13.5" x14ac:dyDescent="0.15"/>
  <cols>
    <col min="1" max="1" width="6" style="6" customWidth="1"/>
    <col min="2" max="2" width="5.75" style="6" customWidth="1"/>
    <col min="3" max="3" width="7.5" style="6" customWidth="1"/>
    <col min="4" max="4" width="8.125" style="6" customWidth="1"/>
    <col min="5" max="5" width="8.25" style="6" customWidth="1"/>
    <col min="6" max="6" width="8" style="6" customWidth="1"/>
    <col min="7" max="7" width="7" style="6" customWidth="1"/>
    <col min="8" max="8" width="6.625" style="6" customWidth="1"/>
    <col min="9" max="9" width="7.5" style="6" customWidth="1"/>
    <col min="10" max="10" width="7.875" style="6" customWidth="1"/>
    <col min="11" max="11" width="7.75" style="6" customWidth="1"/>
    <col min="12" max="12" width="6.75" style="6" customWidth="1"/>
    <col min="13" max="13" width="7" style="6" customWidth="1"/>
    <col min="14" max="14" width="6.375" style="6" customWidth="1"/>
    <col min="15" max="15" width="12.25" style="6" customWidth="1"/>
    <col min="16" max="16" width="8.5" style="6" customWidth="1"/>
    <col min="17" max="17" width="9.125" style="6" customWidth="1"/>
    <col min="18" max="18" width="7.875" style="6" customWidth="1"/>
    <col min="19" max="20" width="6.5" style="6" customWidth="1"/>
    <col min="21" max="21" width="9" style="6"/>
    <col min="22" max="22" width="9" style="6" customWidth="1"/>
    <col min="23" max="23" width="9.5" style="6" bestFit="1" customWidth="1"/>
    <col min="24" max="24" width="9" style="6"/>
    <col min="25" max="25" width="6.125" style="6" customWidth="1"/>
    <col min="26" max="26" width="7.5" style="6" customWidth="1"/>
    <col min="27" max="27" width="7.375" style="6" customWidth="1"/>
    <col min="28" max="28" width="12.375" style="6" customWidth="1"/>
    <col min="29" max="16384" width="9" style="6"/>
  </cols>
  <sheetData>
    <row r="1" spans="1:28" ht="14.25" x14ac:dyDescent="0.15">
      <c r="A1" s="1"/>
      <c r="B1" s="10" t="s">
        <v>6</v>
      </c>
      <c r="C1" s="11"/>
      <c r="D1" s="11"/>
      <c r="E1" s="11"/>
      <c r="F1" s="11"/>
      <c r="G1" s="11"/>
      <c r="H1" s="11"/>
      <c r="I1" s="11"/>
      <c r="J1" s="11"/>
      <c r="K1" s="11"/>
      <c r="L1" s="12"/>
      <c r="M1" s="10" t="s">
        <v>13</v>
      </c>
      <c r="N1" s="11"/>
      <c r="O1" s="12"/>
      <c r="P1" s="13" t="s">
        <v>14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21"/>
    </row>
    <row r="2" spans="1:28" ht="17.25" x14ac:dyDescent="0.25">
      <c r="A2" s="3" t="s">
        <v>9</v>
      </c>
      <c r="B2" s="3" t="s">
        <v>0</v>
      </c>
      <c r="C2" s="4" t="s">
        <v>20</v>
      </c>
      <c r="D2" s="3" t="s">
        <v>1</v>
      </c>
      <c r="E2" s="3" t="s">
        <v>3</v>
      </c>
      <c r="F2" s="3" t="s">
        <v>2</v>
      </c>
      <c r="G2" s="5" t="s">
        <v>4</v>
      </c>
      <c r="H2" s="5" t="s">
        <v>5</v>
      </c>
      <c r="I2" s="3" t="s">
        <v>7</v>
      </c>
      <c r="J2" s="3" t="s">
        <v>8</v>
      </c>
      <c r="K2" s="3" t="s">
        <v>29</v>
      </c>
      <c r="L2" s="3" t="s">
        <v>15</v>
      </c>
      <c r="M2" s="5" t="s">
        <v>10</v>
      </c>
      <c r="N2" s="3" t="s">
        <v>12</v>
      </c>
      <c r="O2" s="3" t="s">
        <v>22</v>
      </c>
      <c r="P2" s="4" t="s">
        <v>30</v>
      </c>
      <c r="Q2" s="3" t="s">
        <v>19</v>
      </c>
      <c r="R2" s="3" t="s">
        <v>11</v>
      </c>
      <c r="S2" s="3" t="s">
        <v>16</v>
      </c>
      <c r="T2" s="3" t="s">
        <v>17</v>
      </c>
      <c r="U2" s="3" t="s">
        <v>21</v>
      </c>
      <c r="V2" s="4" t="s">
        <v>23</v>
      </c>
      <c r="W2" s="3" t="s">
        <v>24</v>
      </c>
      <c r="X2" s="3" t="s">
        <v>25</v>
      </c>
      <c r="Y2" s="3" t="s">
        <v>28</v>
      </c>
      <c r="Z2" s="3" t="s">
        <v>27</v>
      </c>
      <c r="AA2" s="3" t="s">
        <v>26</v>
      </c>
    </row>
    <row r="3" spans="1:28" x14ac:dyDescent="0.15">
      <c r="A3" s="7">
        <v>1</v>
      </c>
      <c r="B3" s="7">
        <v>1111</v>
      </c>
      <c r="C3" s="7">
        <v>91400</v>
      </c>
      <c r="D3" s="3">
        <v>557.15</v>
      </c>
      <c r="E3" s="3">
        <v>853.7</v>
      </c>
      <c r="F3" s="3">
        <v>106.2</v>
      </c>
      <c r="G3" s="3">
        <v>1.18</v>
      </c>
      <c r="H3" s="3">
        <v>16.47</v>
      </c>
      <c r="I3" s="3">
        <v>1.62</v>
      </c>
      <c r="J3" s="3">
        <v>11.18</v>
      </c>
      <c r="K3" s="3">
        <v>75</v>
      </c>
      <c r="L3" s="3">
        <v>0</v>
      </c>
      <c r="M3" s="3">
        <v>1.4</v>
      </c>
      <c r="N3" s="7">
        <v>0</v>
      </c>
      <c r="O3" s="8">
        <v>287.14</v>
      </c>
      <c r="P3" s="7">
        <f>C3*G3</f>
        <v>107852</v>
      </c>
      <c r="Q3" s="3">
        <f>D3*H3</f>
        <v>9176.2604999999985</v>
      </c>
      <c r="R3" s="3">
        <f>B3*6.5/1000+273.15</f>
        <v>280.37149999999997</v>
      </c>
      <c r="S3" s="3">
        <f>SQRT(((P3/K3)^(0.4/1.4)-1)*2/(0.4))</f>
        <v>5.9093037718769752</v>
      </c>
      <c r="T3" s="3">
        <f>SQRT(((F3/K3)^(0.4/1.4)-1)*2/(0.4))</f>
        <v>0.72279947561654256</v>
      </c>
      <c r="U3" s="3">
        <f>SQRT(O3*M3*R3)</f>
        <v>335.72045143839534</v>
      </c>
      <c r="V3" s="7">
        <f>U3*L3</f>
        <v>0</v>
      </c>
      <c r="W3" s="3">
        <f>S3*U3</f>
        <v>1983.8741299811504</v>
      </c>
      <c r="X3" s="3">
        <f>T3*U3</f>
        <v>242.6585662534211</v>
      </c>
      <c r="Y3" s="3">
        <f>I3*(X3-V3)/1000</f>
        <v>0.39310687733054223</v>
      </c>
      <c r="Z3" s="3">
        <f>J3*(W3-V3)/1000</f>
        <v>22.179712773189262</v>
      </c>
      <c r="AA3" s="3">
        <f>Y3+Z3</f>
        <v>22.572819650519804</v>
      </c>
      <c r="AB3" s="9"/>
    </row>
    <row r="4" spans="1:28" x14ac:dyDescent="0.15">
      <c r="A4" s="7">
        <v>2</v>
      </c>
      <c r="B4" s="7">
        <v>1352</v>
      </c>
      <c r="C4" s="7">
        <v>88800</v>
      </c>
      <c r="D4" s="3">
        <v>555.15</v>
      </c>
      <c r="E4" s="3">
        <v>851.3</v>
      </c>
      <c r="F4" s="3">
        <v>103.2</v>
      </c>
      <c r="G4" s="3">
        <v>1.18</v>
      </c>
      <c r="H4" s="3">
        <v>16.45</v>
      </c>
      <c r="I4" s="3">
        <v>1.58</v>
      </c>
      <c r="J4" s="3">
        <v>10.91</v>
      </c>
      <c r="K4" s="3">
        <v>71.400000000000006</v>
      </c>
      <c r="L4" s="3">
        <v>0</v>
      </c>
      <c r="M4" s="3">
        <v>1.4</v>
      </c>
      <c r="N4" s="7">
        <v>0</v>
      </c>
      <c r="O4" s="8">
        <v>287.14</v>
      </c>
      <c r="P4" s="7">
        <f t="shared" ref="P4:Q12" si="0">C4*G4</f>
        <v>104784</v>
      </c>
      <c r="Q4" s="3">
        <f t="shared" si="0"/>
        <v>9132.2174999999988</v>
      </c>
      <c r="R4" s="3">
        <f t="shared" ref="R4:R12" si="1">B4*6.5/1000+273.15</f>
        <v>281.93799999999999</v>
      </c>
      <c r="S4" s="3">
        <f t="shared" ref="S4:S12" si="2">SQRT(((P4/K4)^(0.4/1.4)-1)*2/(0.4))</f>
        <v>5.9289492725389765</v>
      </c>
      <c r="T4" s="3">
        <f t="shared" ref="T4:T12" si="3">SQRT(((F4/K4)^(0.4/1.4)-1)*2/(0.4))</f>
        <v>0.74493975544088087</v>
      </c>
      <c r="U4" s="3">
        <f t="shared" ref="U4:U12" si="4">SQRT(O4*M4*R4)</f>
        <v>336.65701871192289</v>
      </c>
      <c r="V4" s="7">
        <f t="shared" ref="V4:V12" si="5">U4*L4</f>
        <v>0</v>
      </c>
      <c r="W4" s="3">
        <f t="shared" ref="W4:W12" si="6">S4*U4</f>
        <v>1996.0223861871957</v>
      </c>
      <c r="X4" s="3">
        <f t="shared" ref="X4:X12" si="7">T4*U4</f>
        <v>250.78919718671588</v>
      </c>
      <c r="Y4" s="3">
        <f t="shared" ref="Y4:Y12" si="8">I4*(X4-V4)/1000</f>
        <v>0.39624693155501106</v>
      </c>
      <c r="Z4" s="3">
        <f t="shared" ref="Z4:Z12" si="9">J4*(W4-V4)/1000</f>
        <v>21.776604233302308</v>
      </c>
      <c r="AA4" s="3">
        <f t="shared" ref="AA4:AA12" si="10">Y4+Z4</f>
        <v>22.17285116485732</v>
      </c>
      <c r="AB4" s="9"/>
    </row>
    <row r="5" spans="1:28" x14ac:dyDescent="0.15">
      <c r="A5" s="7">
        <v>3</v>
      </c>
      <c r="B5" s="7">
        <v>1667</v>
      </c>
      <c r="C5" s="7">
        <v>85400</v>
      </c>
      <c r="D5" s="3">
        <v>553.15</v>
      </c>
      <c r="E5" s="3">
        <v>848.1</v>
      </c>
      <c r="F5" s="3">
        <v>99.4</v>
      </c>
      <c r="G5" s="3">
        <v>1.19</v>
      </c>
      <c r="H5" s="3">
        <v>16.440000000000001</v>
      </c>
      <c r="I5" s="3">
        <v>1.53</v>
      </c>
      <c r="J5" s="3">
        <v>10.56</v>
      </c>
      <c r="K5" s="3">
        <v>67.8</v>
      </c>
      <c r="L5" s="3">
        <v>0</v>
      </c>
      <c r="M5" s="3">
        <v>1.4</v>
      </c>
      <c r="N5" s="7">
        <v>0</v>
      </c>
      <c r="O5" s="8">
        <v>287.14</v>
      </c>
      <c r="P5" s="7">
        <f t="shared" si="0"/>
        <v>101626</v>
      </c>
      <c r="Q5" s="3">
        <f t="shared" si="0"/>
        <v>9093.7860000000001</v>
      </c>
      <c r="R5" s="3">
        <f t="shared" si="1"/>
        <v>283.9855</v>
      </c>
      <c r="S5" s="3">
        <f t="shared" si="2"/>
        <v>5.9494222223199227</v>
      </c>
      <c r="T5" s="3">
        <f t="shared" si="3"/>
        <v>0.75996602534832547</v>
      </c>
      <c r="U5" s="3">
        <f t="shared" si="4"/>
        <v>337.87724850602177</v>
      </c>
      <c r="V5" s="7">
        <f t="shared" si="5"/>
        <v>0</v>
      </c>
      <c r="W5" s="3">
        <f t="shared" si="6"/>
        <v>2010.1744106780368</v>
      </c>
      <c r="X5" s="3">
        <f t="shared" si="7"/>
        <v>256.77522960274979</v>
      </c>
      <c r="Y5" s="3">
        <f t="shared" si="8"/>
        <v>0.39286610129220717</v>
      </c>
      <c r="Z5" s="3">
        <f t="shared" si="9"/>
        <v>21.227441776760067</v>
      </c>
      <c r="AA5" s="3">
        <f t="shared" si="10"/>
        <v>21.620307878052273</v>
      </c>
      <c r="AB5" s="9"/>
    </row>
    <row r="6" spans="1:28" x14ac:dyDescent="0.15">
      <c r="A6" s="7">
        <v>4</v>
      </c>
      <c r="B6" s="7">
        <v>2020</v>
      </c>
      <c r="C6" s="7">
        <v>81800</v>
      </c>
      <c r="D6" s="3">
        <v>551.15</v>
      </c>
      <c r="E6" s="3">
        <v>844.9</v>
      </c>
      <c r="F6" s="3">
        <v>95.4</v>
      </c>
      <c r="G6" s="3">
        <v>1.19</v>
      </c>
      <c r="H6" s="3">
        <v>16.45</v>
      </c>
      <c r="I6" s="3">
        <v>1.48</v>
      </c>
      <c r="J6" s="3">
        <v>10.199999999999999</v>
      </c>
      <c r="K6" s="3">
        <v>64.2</v>
      </c>
      <c r="L6" s="3">
        <v>0</v>
      </c>
      <c r="M6" s="3">
        <v>1.4</v>
      </c>
      <c r="N6" s="7">
        <v>0</v>
      </c>
      <c r="O6" s="8">
        <v>287.14</v>
      </c>
      <c r="P6" s="7">
        <f t="shared" si="0"/>
        <v>97342</v>
      </c>
      <c r="Q6" s="3">
        <f t="shared" si="0"/>
        <v>9066.4174999999996</v>
      </c>
      <c r="R6" s="3">
        <f t="shared" si="1"/>
        <v>286.27999999999997</v>
      </c>
      <c r="S6" s="3">
        <f t="shared" si="2"/>
        <v>5.9605752431625403</v>
      </c>
      <c r="T6" s="3">
        <f t="shared" si="3"/>
        <v>0.77400260094491469</v>
      </c>
      <c r="U6" s="3">
        <f t="shared" si="4"/>
        <v>339.23946539281064</v>
      </c>
      <c r="V6" s="7">
        <f t="shared" si="5"/>
        <v>0</v>
      </c>
      <c r="W6" s="3">
        <f t="shared" si="6"/>
        <v>2022.0623589240824</v>
      </c>
      <c r="X6" s="3">
        <f t="shared" si="7"/>
        <v>262.57222855719783</v>
      </c>
      <c r="Y6" s="3">
        <f t="shared" si="8"/>
        <v>0.38860689826465278</v>
      </c>
      <c r="Z6" s="3">
        <f t="shared" si="9"/>
        <v>20.625036061025639</v>
      </c>
      <c r="AA6" s="3">
        <f t="shared" si="10"/>
        <v>21.013642959290291</v>
      </c>
      <c r="AB6" s="9"/>
    </row>
    <row r="7" spans="1:28" x14ac:dyDescent="0.15">
      <c r="A7" s="7">
        <v>5</v>
      </c>
      <c r="B7" s="7">
        <v>2261</v>
      </c>
      <c r="C7" s="7">
        <v>79300</v>
      </c>
      <c r="D7" s="3">
        <v>549.15</v>
      </c>
      <c r="E7" s="3">
        <v>842.1</v>
      </c>
      <c r="F7" s="3">
        <v>92.6</v>
      </c>
      <c r="G7" s="3">
        <v>1.19</v>
      </c>
      <c r="H7" s="3">
        <v>16.45</v>
      </c>
      <c r="I7" s="3">
        <v>1.44</v>
      </c>
      <c r="J7" s="3">
        <v>9.94</v>
      </c>
      <c r="K7" s="3">
        <v>60.6</v>
      </c>
      <c r="L7" s="3">
        <v>0</v>
      </c>
      <c r="M7" s="3">
        <v>1.4</v>
      </c>
      <c r="N7" s="7">
        <v>0</v>
      </c>
      <c r="O7" s="8">
        <v>287.14</v>
      </c>
      <c r="P7" s="7">
        <f t="shared" si="0"/>
        <v>94367</v>
      </c>
      <c r="Q7" s="3">
        <f t="shared" si="0"/>
        <v>9033.5174999999999</v>
      </c>
      <c r="R7" s="3">
        <f t="shared" si="1"/>
        <v>287.84649999999999</v>
      </c>
      <c r="S7" s="3">
        <f t="shared" si="2"/>
        <v>5.9865227298120915</v>
      </c>
      <c r="T7" s="3">
        <f t="shared" si="3"/>
        <v>0.8024471980228991</v>
      </c>
      <c r="U7" s="3">
        <f t="shared" si="4"/>
        <v>340.16634403479719</v>
      </c>
      <c r="V7" s="7">
        <f t="shared" si="5"/>
        <v>0</v>
      </c>
      <c r="W7" s="3">
        <f t="shared" si="6"/>
        <v>2036.4135504813933</v>
      </c>
      <c r="X7" s="3">
        <f t="shared" si="7"/>
        <v>272.96552963241652</v>
      </c>
      <c r="Y7" s="3">
        <f t="shared" si="8"/>
        <v>0.3930703626706798</v>
      </c>
      <c r="Z7" s="3">
        <f t="shared" si="9"/>
        <v>20.24195069178505</v>
      </c>
      <c r="AA7" s="3">
        <f t="shared" si="10"/>
        <v>20.635021054455731</v>
      </c>
      <c r="AB7" s="9"/>
    </row>
    <row r="8" spans="1:28" x14ac:dyDescent="0.15">
      <c r="A8" s="7">
        <v>6</v>
      </c>
      <c r="B8" s="7">
        <v>2632</v>
      </c>
      <c r="C8" s="7">
        <v>75700</v>
      </c>
      <c r="D8" s="3">
        <v>547.15</v>
      </c>
      <c r="E8" s="3">
        <v>839.2</v>
      </c>
      <c r="F8" s="3">
        <v>88.6</v>
      </c>
      <c r="G8" s="3">
        <v>1.19</v>
      </c>
      <c r="H8" s="3">
        <v>16.48</v>
      </c>
      <c r="I8" s="3">
        <v>1.38</v>
      </c>
      <c r="J8" s="3">
        <v>9.57</v>
      </c>
      <c r="K8" s="3">
        <v>57</v>
      </c>
      <c r="L8" s="3">
        <v>0</v>
      </c>
      <c r="M8" s="3">
        <v>1.4</v>
      </c>
      <c r="N8" s="7">
        <v>0</v>
      </c>
      <c r="O8" s="8">
        <v>287.14</v>
      </c>
      <c r="P8" s="7">
        <f t="shared" si="0"/>
        <v>90083</v>
      </c>
      <c r="Q8" s="3">
        <f t="shared" si="0"/>
        <v>9017.0319999999992</v>
      </c>
      <c r="R8" s="3">
        <f t="shared" si="1"/>
        <v>290.25799999999998</v>
      </c>
      <c r="S8" s="3">
        <f t="shared" si="2"/>
        <v>6.0009429962525696</v>
      </c>
      <c r="T8" s="3">
        <f t="shared" si="3"/>
        <v>0.81947631499758411</v>
      </c>
      <c r="U8" s="3">
        <f t="shared" si="4"/>
        <v>341.58828283183249</v>
      </c>
      <c r="V8" s="7">
        <f t="shared" si="5"/>
        <v>0</v>
      </c>
      <c r="W8" s="3">
        <f t="shared" si="6"/>
        <v>2049.851813461627</v>
      </c>
      <c r="X8" s="3">
        <f t="shared" si="7"/>
        <v>279.92350726138261</v>
      </c>
      <c r="Y8" s="3">
        <f t="shared" si="8"/>
        <v>0.38629444002070795</v>
      </c>
      <c r="Z8" s="3">
        <f t="shared" si="9"/>
        <v>19.61708185482777</v>
      </c>
      <c r="AA8" s="3">
        <f t="shared" si="10"/>
        <v>20.003376294848479</v>
      </c>
      <c r="AB8" s="9"/>
    </row>
    <row r="9" spans="1:28" x14ac:dyDescent="0.15">
      <c r="A9" s="7">
        <v>7</v>
      </c>
      <c r="B9" s="7">
        <v>2919</v>
      </c>
      <c r="C9" s="7">
        <v>73000</v>
      </c>
      <c r="D9" s="3">
        <v>545.15</v>
      </c>
      <c r="E9" s="3">
        <v>836.4</v>
      </c>
      <c r="F9" s="3">
        <v>85.5</v>
      </c>
      <c r="G9" s="3">
        <v>1.19</v>
      </c>
      <c r="H9" s="3">
        <v>16.45</v>
      </c>
      <c r="I9" s="3">
        <v>1.34</v>
      </c>
      <c r="J9" s="3">
        <v>9.2799999999999994</v>
      </c>
      <c r="K9" s="3">
        <v>53.4</v>
      </c>
      <c r="L9" s="3">
        <v>0</v>
      </c>
      <c r="M9" s="3">
        <v>1.4</v>
      </c>
      <c r="N9" s="7">
        <v>0</v>
      </c>
      <c r="O9" s="8">
        <v>287.14</v>
      </c>
      <c r="P9" s="7">
        <f t="shared" si="0"/>
        <v>86870</v>
      </c>
      <c r="Q9" s="3">
        <f t="shared" si="0"/>
        <v>8967.7174999999988</v>
      </c>
      <c r="R9" s="3">
        <f t="shared" si="1"/>
        <v>292.12349999999998</v>
      </c>
      <c r="S9" s="3">
        <f t="shared" si="2"/>
        <v>6.0292298577403818</v>
      </c>
      <c r="T9" s="3">
        <f t="shared" si="3"/>
        <v>0.84838127302308208</v>
      </c>
      <c r="U9" s="3">
        <f t="shared" si="4"/>
        <v>342.6842256451265</v>
      </c>
      <c r="V9" s="7">
        <f t="shared" si="5"/>
        <v>0</v>
      </c>
      <c r="W9" s="3">
        <f t="shared" si="6"/>
        <v>2066.1219650362391</v>
      </c>
      <c r="X9" s="3">
        <f t="shared" si="7"/>
        <v>290.72687959774152</v>
      </c>
      <c r="Y9" s="3">
        <f t="shared" si="8"/>
        <v>0.38957401866097363</v>
      </c>
      <c r="Z9" s="3">
        <f t="shared" si="9"/>
        <v>19.173611835536295</v>
      </c>
      <c r="AA9" s="3">
        <f t="shared" si="10"/>
        <v>19.563185854197268</v>
      </c>
      <c r="AB9" s="9"/>
    </row>
    <row r="10" spans="1:28" x14ac:dyDescent="0.15">
      <c r="A10" s="7">
        <v>8</v>
      </c>
      <c r="B10" s="7">
        <v>3253</v>
      </c>
      <c r="C10" s="7">
        <v>70000</v>
      </c>
      <c r="D10" s="3">
        <v>543.15</v>
      </c>
      <c r="E10" s="3">
        <v>833.4</v>
      </c>
      <c r="F10" s="3">
        <v>82.1</v>
      </c>
      <c r="G10" s="3">
        <v>1.19</v>
      </c>
      <c r="H10" s="3">
        <v>16.45</v>
      </c>
      <c r="I10" s="3">
        <v>1.29</v>
      </c>
      <c r="J10" s="3">
        <v>8.9700000000000006</v>
      </c>
      <c r="K10" s="3">
        <v>49.8</v>
      </c>
      <c r="L10" s="3">
        <v>0</v>
      </c>
      <c r="M10" s="3">
        <v>1.4</v>
      </c>
      <c r="N10" s="7">
        <v>0</v>
      </c>
      <c r="O10" s="8">
        <v>287.14</v>
      </c>
      <c r="P10" s="7">
        <f t="shared" si="0"/>
        <v>83300</v>
      </c>
      <c r="Q10" s="3">
        <f t="shared" si="0"/>
        <v>8934.8174999999992</v>
      </c>
      <c r="R10" s="3">
        <f t="shared" si="1"/>
        <v>294.29449999999997</v>
      </c>
      <c r="S10" s="3">
        <f t="shared" si="2"/>
        <v>6.0565457472000785</v>
      </c>
      <c r="T10" s="3">
        <f t="shared" si="3"/>
        <v>0.87618384894956891</v>
      </c>
      <c r="U10" s="3">
        <f t="shared" si="4"/>
        <v>343.95524683016538</v>
      </c>
      <c r="V10" s="7">
        <f t="shared" si="5"/>
        <v>0</v>
      </c>
      <c r="W10" s="3">
        <f t="shared" si="6"/>
        <v>2083.1806874163913</v>
      </c>
      <c r="X10" s="3">
        <f t="shared" si="7"/>
        <v>301.36803203405333</v>
      </c>
      <c r="Y10" s="3">
        <f t="shared" si="8"/>
        <v>0.38876476132392879</v>
      </c>
      <c r="Z10" s="3">
        <f t="shared" si="9"/>
        <v>18.686130766125032</v>
      </c>
      <c r="AA10" s="3">
        <f t="shared" si="10"/>
        <v>19.074895527448962</v>
      </c>
      <c r="AB10" s="9"/>
    </row>
    <row r="11" spans="1:28" x14ac:dyDescent="0.15">
      <c r="A11" s="7">
        <v>9</v>
      </c>
      <c r="B11" s="7">
        <v>3559</v>
      </c>
      <c r="C11" s="7">
        <v>67300</v>
      </c>
      <c r="D11" s="3">
        <v>541.15</v>
      </c>
      <c r="E11" s="3">
        <v>830.3</v>
      </c>
      <c r="F11" s="3">
        <v>79</v>
      </c>
      <c r="G11" s="3">
        <v>1.2</v>
      </c>
      <c r="H11" s="3">
        <v>16.440000000000001</v>
      </c>
      <c r="I11" s="3">
        <v>1.25</v>
      </c>
      <c r="J11" s="3">
        <v>8.68</v>
      </c>
      <c r="K11" s="3">
        <v>46.2</v>
      </c>
      <c r="L11" s="3">
        <v>0</v>
      </c>
      <c r="M11" s="3">
        <v>1.4</v>
      </c>
      <c r="N11" s="7">
        <v>0</v>
      </c>
      <c r="O11" s="8">
        <v>287.14</v>
      </c>
      <c r="P11" s="7">
        <f t="shared" si="0"/>
        <v>80760</v>
      </c>
      <c r="Q11" s="3">
        <f t="shared" si="0"/>
        <v>8896.5060000000012</v>
      </c>
      <c r="R11" s="3">
        <f t="shared" si="1"/>
        <v>296.2835</v>
      </c>
      <c r="S11" s="3">
        <f t="shared" si="2"/>
        <v>6.0999900243874352</v>
      </c>
      <c r="T11" s="3">
        <f t="shared" si="3"/>
        <v>0.91007509915529761</v>
      </c>
      <c r="U11" s="3">
        <f t="shared" si="4"/>
        <v>345.11560652337931</v>
      </c>
      <c r="V11" s="7">
        <f t="shared" si="5"/>
        <v>0</v>
      </c>
      <c r="W11" s="3">
        <f t="shared" si="6"/>
        <v>2105.2017570530329</v>
      </c>
      <c r="X11" s="3">
        <f t="shared" si="7"/>
        <v>314.08111982680509</v>
      </c>
      <c r="Y11" s="3">
        <f t="shared" si="8"/>
        <v>0.39260139978350639</v>
      </c>
      <c r="Z11" s="3">
        <f t="shared" si="9"/>
        <v>18.273151251220327</v>
      </c>
      <c r="AA11" s="3">
        <f t="shared" si="10"/>
        <v>18.665752651003832</v>
      </c>
      <c r="AB11" s="9"/>
    </row>
    <row r="12" spans="1:28" x14ac:dyDescent="0.15">
      <c r="A12" s="7">
        <v>10</v>
      </c>
      <c r="B12" s="7">
        <v>3912</v>
      </c>
      <c r="C12" s="7">
        <v>64300</v>
      </c>
      <c r="D12" s="3">
        <v>538.15</v>
      </c>
      <c r="E12" s="3">
        <v>826.9</v>
      </c>
      <c r="F12" s="3">
        <v>75.599999999999994</v>
      </c>
      <c r="G12" s="3">
        <v>1.2</v>
      </c>
      <c r="H12" s="3">
        <v>16.46</v>
      </c>
      <c r="I12" s="3">
        <v>1.2</v>
      </c>
      <c r="J12" s="3">
        <v>8.36</v>
      </c>
      <c r="K12" s="3">
        <v>42.600000000000101</v>
      </c>
      <c r="L12" s="3">
        <v>0</v>
      </c>
      <c r="M12" s="3">
        <v>1.4</v>
      </c>
      <c r="N12" s="7">
        <v>0</v>
      </c>
      <c r="O12" s="8">
        <v>287.14</v>
      </c>
      <c r="P12" s="7">
        <f t="shared" si="0"/>
        <v>77160</v>
      </c>
      <c r="Q12" s="3">
        <f t="shared" si="0"/>
        <v>8857.9490000000005</v>
      </c>
      <c r="R12" s="3">
        <f t="shared" si="1"/>
        <v>298.57799999999997</v>
      </c>
      <c r="S12" s="3">
        <f t="shared" si="2"/>
        <v>6.1351845516451906</v>
      </c>
      <c r="T12" s="3">
        <f t="shared" si="3"/>
        <v>0.94361102414733078</v>
      </c>
      <c r="U12" s="3">
        <f t="shared" si="4"/>
        <v>346.4493638152623</v>
      </c>
      <c r="V12" s="7">
        <f t="shared" si="5"/>
        <v>0</v>
      </c>
      <c r="W12" s="3">
        <f t="shared" si="6"/>
        <v>2125.5307848067014</v>
      </c>
      <c r="X12" s="3">
        <f t="shared" si="7"/>
        <v>326.91343900491086</v>
      </c>
      <c r="Y12" s="3">
        <f t="shared" si="8"/>
        <v>0.39229612680589304</v>
      </c>
      <c r="Z12" s="3">
        <f t="shared" si="9"/>
        <v>17.769437360984021</v>
      </c>
      <c r="AA12" s="3">
        <f t="shared" si="10"/>
        <v>18.161733487789913</v>
      </c>
      <c r="AB12" s="9"/>
    </row>
    <row r="24" spans="4:4" x14ac:dyDescent="0.15">
      <c r="D24" s="6">
        <v>0.24</v>
      </c>
    </row>
  </sheetData>
  <mergeCells count="3">
    <mergeCell ref="M1:O1"/>
    <mergeCell ref="B1:L1"/>
    <mergeCell ref="P1:AA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P1" sqref="P1:AA12"/>
    </sheetView>
  </sheetViews>
  <sheetFormatPr defaultRowHeight="13.5" x14ac:dyDescent="0.15"/>
  <cols>
    <col min="1" max="1" width="5.25" style="17" customWidth="1"/>
    <col min="2" max="2" width="6.75" style="17" customWidth="1"/>
    <col min="3" max="3" width="7.25" style="17" customWidth="1"/>
    <col min="4" max="4" width="7.625" style="6" customWidth="1"/>
    <col min="5" max="5" width="8.125" style="6" customWidth="1"/>
    <col min="6" max="6" width="6.625" style="6" customWidth="1"/>
    <col min="7" max="7" width="5.75" style="6" customWidth="1"/>
    <col min="8" max="8" width="6.625" style="6" customWidth="1"/>
    <col min="9" max="9" width="8.25" style="6" customWidth="1"/>
    <col min="10" max="10" width="8.625" style="6" customWidth="1"/>
    <col min="11" max="11" width="7.125" style="18" customWidth="1"/>
    <col min="12" max="12" width="7.75" style="2" customWidth="1"/>
    <col min="13" max="13" width="6.875" style="2" customWidth="1"/>
    <col min="14" max="14" width="7.125" style="2" customWidth="1"/>
    <col min="15" max="15" width="13.25" style="20" customWidth="1"/>
    <col min="16" max="16" width="9.875" style="18" customWidth="1"/>
    <col min="17" max="17" width="9.375" style="2" customWidth="1"/>
    <col min="18" max="18" width="9.125" style="2" bestFit="1" customWidth="1"/>
    <col min="19" max="21" width="9" style="2"/>
    <col min="22" max="22" width="10.875" style="2" customWidth="1"/>
    <col min="23" max="23" width="9.5" style="2" bestFit="1" customWidth="1"/>
    <col min="24" max="24" width="9" style="2"/>
    <col min="25" max="25" width="7.5" style="2" customWidth="1"/>
    <col min="26" max="26" width="7.625" style="2" customWidth="1"/>
    <col min="27" max="27" width="7.75" style="2" customWidth="1"/>
    <col min="28" max="16384" width="9" style="2"/>
  </cols>
  <sheetData>
    <row r="1" spans="1:27" ht="14.25" x14ac:dyDescent="0.15">
      <c r="A1" s="15"/>
      <c r="B1" s="10" t="s">
        <v>6</v>
      </c>
      <c r="C1" s="11"/>
      <c r="D1" s="11"/>
      <c r="E1" s="11"/>
      <c r="F1" s="11"/>
      <c r="G1" s="11"/>
      <c r="H1" s="11"/>
      <c r="I1" s="11"/>
      <c r="J1" s="11"/>
      <c r="K1" s="11"/>
      <c r="L1" s="12"/>
      <c r="M1" s="10" t="s">
        <v>13</v>
      </c>
      <c r="N1" s="11"/>
      <c r="O1" s="12"/>
      <c r="P1" s="13" t="s">
        <v>14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7.25" x14ac:dyDescent="0.25">
      <c r="A2" s="7" t="s">
        <v>9</v>
      </c>
      <c r="B2" s="7" t="s">
        <v>0</v>
      </c>
      <c r="C2" s="16" t="s">
        <v>20</v>
      </c>
      <c r="D2" s="3" t="s">
        <v>1</v>
      </c>
      <c r="E2" s="3" t="s">
        <v>3</v>
      </c>
      <c r="F2" s="3" t="s">
        <v>2</v>
      </c>
      <c r="G2" s="5" t="s">
        <v>4</v>
      </c>
      <c r="H2" s="5" t="s">
        <v>5</v>
      </c>
      <c r="I2" s="3" t="s">
        <v>7</v>
      </c>
      <c r="J2" s="3" t="s">
        <v>8</v>
      </c>
      <c r="K2" s="7" t="s">
        <v>29</v>
      </c>
      <c r="L2" s="3" t="s">
        <v>15</v>
      </c>
      <c r="M2" s="5" t="s">
        <v>10</v>
      </c>
      <c r="N2" s="3" t="s">
        <v>12</v>
      </c>
      <c r="O2" s="19" t="s">
        <v>22</v>
      </c>
      <c r="P2" s="16" t="s">
        <v>18</v>
      </c>
      <c r="Q2" s="3" t="s">
        <v>19</v>
      </c>
      <c r="R2" s="3" t="s">
        <v>11</v>
      </c>
      <c r="S2" s="3" t="s">
        <v>16</v>
      </c>
      <c r="T2" s="3" t="s">
        <v>17</v>
      </c>
      <c r="U2" s="3" t="s">
        <v>21</v>
      </c>
      <c r="V2" s="4" t="s">
        <v>23</v>
      </c>
      <c r="W2" s="3" t="s">
        <v>24</v>
      </c>
      <c r="X2" s="3" t="s">
        <v>25</v>
      </c>
      <c r="Y2" s="3" t="s">
        <v>28</v>
      </c>
      <c r="Z2" s="3" t="s">
        <v>27</v>
      </c>
      <c r="AA2" s="3" t="s">
        <v>26</v>
      </c>
    </row>
    <row r="3" spans="1:27" x14ac:dyDescent="0.15">
      <c r="A3" s="7">
        <v>1</v>
      </c>
      <c r="B3" s="7">
        <v>2038</v>
      </c>
      <c r="C3" s="7">
        <v>79500</v>
      </c>
      <c r="D3" s="3">
        <v>548.15</v>
      </c>
      <c r="E3" s="3">
        <v>847.2</v>
      </c>
      <c r="F3" s="3">
        <v>94.8</v>
      </c>
      <c r="G3" s="3">
        <v>1.18</v>
      </c>
      <c r="H3" s="3">
        <v>16.47</v>
      </c>
      <c r="I3" s="3">
        <v>1.45</v>
      </c>
      <c r="J3" s="3">
        <v>9.75</v>
      </c>
      <c r="K3" s="7">
        <v>75</v>
      </c>
      <c r="L3" s="3">
        <v>0</v>
      </c>
      <c r="M3" s="3">
        <v>1.4</v>
      </c>
      <c r="N3" s="7">
        <v>0</v>
      </c>
      <c r="O3" s="19">
        <v>287.14</v>
      </c>
      <c r="P3" s="7">
        <f>C3*G3</f>
        <v>93810</v>
      </c>
      <c r="Q3" s="3">
        <f>D3*H3</f>
        <v>9028.0304999999989</v>
      </c>
      <c r="R3" s="3">
        <f>B3*6.5/1000+273.15</f>
        <v>286.39699999999999</v>
      </c>
      <c r="S3" s="3">
        <f>SQRT(((P3/K3)^(0.4/1.4)-1)*2/(0.4))</f>
        <v>5.7758286563305292</v>
      </c>
      <c r="T3" s="3">
        <f>SQRT(((F3/K3)^(0.4/1.4)-1)*2/(0.4))</f>
        <v>0.58833945670949672</v>
      </c>
      <c r="U3" s="3">
        <f>SQRT(O3*M3*R3)</f>
        <v>339.3087803343733</v>
      </c>
      <c r="V3" s="3">
        <f>U3*L3</f>
        <v>0</v>
      </c>
      <c r="W3" s="3">
        <f>S3*U3</f>
        <v>1959.7893767998339</v>
      </c>
      <c r="X3" s="3">
        <f>T3*U3</f>
        <v>199.62874347868714</v>
      </c>
      <c r="Y3" s="3">
        <f>I3*(X3-V3)/1000</f>
        <v>0.28946167804409634</v>
      </c>
      <c r="Z3" s="3">
        <f>J3*(W3-V3)/1000</f>
        <v>19.107946423798381</v>
      </c>
      <c r="AA3" s="3">
        <f>Y3+Z3</f>
        <v>19.397408101842476</v>
      </c>
    </row>
    <row r="4" spans="1:27" x14ac:dyDescent="0.15">
      <c r="A4" s="7">
        <v>2</v>
      </c>
      <c r="B4" s="7">
        <v>2502</v>
      </c>
      <c r="C4" s="7">
        <v>75000</v>
      </c>
      <c r="D4" s="3">
        <v>545.15</v>
      </c>
      <c r="E4" s="3">
        <v>843.1</v>
      </c>
      <c r="F4" s="3">
        <v>89.6</v>
      </c>
      <c r="G4" s="3">
        <v>1.18</v>
      </c>
      <c r="H4" s="3">
        <v>16.45</v>
      </c>
      <c r="I4" s="3">
        <v>1.38</v>
      </c>
      <c r="J4" s="3">
        <v>9.3000000000000007</v>
      </c>
      <c r="K4" s="7">
        <v>72</v>
      </c>
      <c r="L4" s="3">
        <v>0</v>
      </c>
      <c r="M4" s="3">
        <v>1.4</v>
      </c>
      <c r="N4" s="7">
        <v>0</v>
      </c>
      <c r="O4" s="19">
        <v>287.14</v>
      </c>
      <c r="P4" s="7">
        <f t="shared" ref="P4:P12" si="0">C4*G4</f>
        <v>88500</v>
      </c>
      <c r="Q4" s="3">
        <f t="shared" ref="Q4:Q12" si="1">D4*H4</f>
        <v>8967.7174999999988</v>
      </c>
      <c r="R4" s="3">
        <f t="shared" ref="R4:R12" si="2">B4*6.5/1000+273.15</f>
        <v>289.41299999999995</v>
      </c>
      <c r="S4" s="3">
        <f t="shared" ref="S4:S12" si="3">SQRT(((P4/K4)^(0.4/1.4)-1)*2/(0.4))</f>
        <v>5.7592927795542757</v>
      </c>
      <c r="T4" s="3">
        <f t="shared" ref="T4:T12" si="4">SQRT(((F4/K4)^(0.4/1.4)-1)*2/(0.4))</f>
        <v>0.5677850279042872</v>
      </c>
      <c r="U4" s="3">
        <f t="shared" ref="U4:U12" si="5">SQRT(O4*M4*R4)</f>
        <v>341.09070398942271</v>
      </c>
      <c r="V4" s="3">
        <f t="shared" ref="V4:V12" si="6">U4*L4</f>
        <v>0</v>
      </c>
      <c r="W4" s="3">
        <f t="shared" ref="W4:W12" si="7">S4*U4</f>
        <v>1964.441228659367</v>
      </c>
      <c r="X4" s="3">
        <f t="shared" ref="X4:X12" si="8">T4*U4</f>
        <v>193.66619488252735</v>
      </c>
      <c r="Y4" s="3">
        <f t="shared" ref="Y4:Y12" si="9">I4*(X4-V4)/1000</f>
        <v>0.26725934893788772</v>
      </c>
      <c r="Z4" s="3">
        <f t="shared" ref="Z4:Z12" si="10">J4*(W4-V4)/1000</f>
        <v>18.269303426532115</v>
      </c>
      <c r="AA4" s="3">
        <f t="shared" ref="AA4:AA12" si="11">Y4+Z4</f>
        <v>18.536562775470003</v>
      </c>
    </row>
    <row r="5" spans="1:27" x14ac:dyDescent="0.15">
      <c r="A5" s="7">
        <v>3</v>
      </c>
      <c r="B5" s="7">
        <v>2836</v>
      </c>
      <c r="C5" s="7">
        <v>71900</v>
      </c>
      <c r="D5" s="3">
        <v>543.15</v>
      </c>
      <c r="E5" s="3">
        <v>840</v>
      </c>
      <c r="F5" s="3">
        <v>86.1</v>
      </c>
      <c r="G5" s="3">
        <v>1.19</v>
      </c>
      <c r="H5" s="3">
        <v>16.440000000000001</v>
      </c>
      <c r="I5" s="3">
        <v>1.34</v>
      </c>
      <c r="J5" s="3">
        <v>8.99</v>
      </c>
      <c r="K5" s="7">
        <v>69</v>
      </c>
      <c r="L5" s="3">
        <v>0</v>
      </c>
      <c r="M5" s="3">
        <v>1.4</v>
      </c>
      <c r="N5" s="7">
        <v>0</v>
      </c>
      <c r="O5" s="19">
        <v>287.14</v>
      </c>
      <c r="P5" s="7">
        <f t="shared" si="0"/>
        <v>85561</v>
      </c>
      <c r="Q5" s="3">
        <f t="shared" si="1"/>
        <v>8929.3860000000004</v>
      </c>
      <c r="R5" s="3">
        <f t="shared" si="2"/>
        <v>291.584</v>
      </c>
      <c r="S5" s="3">
        <f t="shared" si="3"/>
        <v>5.7676162192078104</v>
      </c>
      <c r="T5" s="3">
        <f t="shared" si="4"/>
        <v>0.57140888708841908</v>
      </c>
      <c r="U5" s="3">
        <f t="shared" si="5"/>
        <v>342.36764108776401</v>
      </c>
      <c r="V5" s="3">
        <f t="shared" si="6"/>
        <v>0</v>
      </c>
      <c r="W5" s="3">
        <f t="shared" si="7"/>
        <v>1974.6451596697061</v>
      </c>
      <c r="X5" s="3">
        <f t="shared" si="8"/>
        <v>195.63191276904655</v>
      </c>
      <c r="Y5" s="3">
        <f t="shared" si="9"/>
        <v>0.26214676311052237</v>
      </c>
      <c r="Z5" s="3">
        <f t="shared" si="10"/>
        <v>17.752059985430659</v>
      </c>
      <c r="AA5" s="3">
        <f t="shared" si="11"/>
        <v>18.014206748541181</v>
      </c>
    </row>
    <row r="6" spans="1:27" ht="12.75" customHeight="1" x14ac:dyDescent="0.15">
      <c r="A6" s="7">
        <v>4</v>
      </c>
      <c r="B6" s="7">
        <v>3123</v>
      </c>
      <c r="C6" s="7">
        <v>69400</v>
      </c>
      <c r="D6" s="3">
        <v>541.15</v>
      </c>
      <c r="E6" s="3">
        <v>887.4</v>
      </c>
      <c r="F6" s="3">
        <v>83.1</v>
      </c>
      <c r="G6" s="3">
        <v>1.19</v>
      </c>
      <c r="H6" s="3">
        <v>16.45</v>
      </c>
      <c r="I6" s="3">
        <v>1.29</v>
      </c>
      <c r="J6" s="3">
        <v>8.73</v>
      </c>
      <c r="K6" s="7">
        <v>66</v>
      </c>
      <c r="L6" s="3">
        <v>0</v>
      </c>
      <c r="M6" s="3">
        <v>1.4</v>
      </c>
      <c r="N6" s="7">
        <v>0</v>
      </c>
      <c r="O6" s="19">
        <v>287.14</v>
      </c>
      <c r="P6" s="7">
        <f t="shared" si="0"/>
        <v>82586</v>
      </c>
      <c r="Q6" s="3">
        <f t="shared" si="1"/>
        <v>8901.9174999999996</v>
      </c>
      <c r="R6" s="3">
        <f t="shared" si="2"/>
        <v>293.4495</v>
      </c>
      <c r="S6" s="3">
        <f t="shared" si="3"/>
        <v>5.7762101594105362</v>
      </c>
      <c r="T6" s="3">
        <f t="shared" si="4"/>
        <v>0.58326899658759934</v>
      </c>
      <c r="U6" s="3">
        <f t="shared" si="5"/>
        <v>343.46109707214293</v>
      </c>
      <c r="V6" s="3">
        <f t="shared" si="6"/>
        <v>0</v>
      </c>
      <c r="W6" s="3">
        <f t="shared" si="7"/>
        <v>1983.9034782704005</v>
      </c>
      <c r="X6" s="3">
        <f t="shared" si="8"/>
        <v>200.33020945614487</v>
      </c>
      <c r="Y6" s="3">
        <f t="shared" si="9"/>
        <v>0.25842597019842689</v>
      </c>
      <c r="Z6" s="3">
        <f t="shared" si="10"/>
        <v>17.319477365300596</v>
      </c>
      <c r="AA6" s="3">
        <f t="shared" si="11"/>
        <v>17.577903335499023</v>
      </c>
    </row>
    <row r="7" spans="1:27" x14ac:dyDescent="0.15">
      <c r="A7" s="7">
        <v>5</v>
      </c>
      <c r="B7" s="7">
        <v>3309</v>
      </c>
      <c r="C7" s="7">
        <v>67700</v>
      </c>
      <c r="D7" s="3">
        <v>540.15</v>
      </c>
      <c r="E7" s="3">
        <v>835.4</v>
      </c>
      <c r="F7" s="3">
        <v>81.2</v>
      </c>
      <c r="G7" s="3">
        <v>1.19</v>
      </c>
      <c r="H7" s="3">
        <v>16.45</v>
      </c>
      <c r="I7" s="3">
        <v>1.27</v>
      </c>
      <c r="J7" s="3">
        <v>8.75</v>
      </c>
      <c r="K7" s="7">
        <v>63</v>
      </c>
      <c r="L7" s="3">
        <v>0</v>
      </c>
      <c r="M7" s="3">
        <v>1.4</v>
      </c>
      <c r="N7" s="7">
        <v>0</v>
      </c>
      <c r="O7" s="19">
        <v>287.14</v>
      </c>
      <c r="P7" s="7">
        <f t="shared" si="0"/>
        <v>80563</v>
      </c>
      <c r="Q7" s="3">
        <f t="shared" si="1"/>
        <v>8885.4674999999988</v>
      </c>
      <c r="R7" s="3">
        <f t="shared" si="2"/>
        <v>294.6585</v>
      </c>
      <c r="S7" s="3">
        <f t="shared" si="3"/>
        <v>5.796845385394338</v>
      </c>
      <c r="T7" s="3">
        <f t="shared" si="4"/>
        <v>0.61319728493658743</v>
      </c>
      <c r="U7" s="3">
        <f t="shared" si="5"/>
        <v>344.16789270064106</v>
      </c>
      <c r="V7" s="3">
        <f t="shared" si="6"/>
        <v>0</v>
      </c>
      <c r="W7" s="3">
        <f t="shared" si="7"/>
        <v>1995.0880606026049</v>
      </c>
      <c r="X7" s="3">
        <f t="shared" si="8"/>
        <v>211.04281736637984</v>
      </c>
      <c r="Y7" s="3">
        <f t="shared" si="9"/>
        <v>0.26802437805530238</v>
      </c>
      <c r="Z7" s="3">
        <f t="shared" si="10"/>
        <v>17.457020530272793</v>
      </c>
      <c r="AA7" s="3">
        <f t="shared" si="11"/>
        <v>17.725044908328094</v>
      </c>
    </row>
    <row r="8" spans="1:27" x14ac:dyDescent="0.15">
      <c r="A8" s="7">
        <v>6</v>
      </c>
      <c r="B8" s="7">
        <v>3763</v>
      </c>
      <c r="C8" s="7">
        <v>63800</v>
      </c>
      <c r="D8" s="3">
        <v>537.15</v>
      </c>
      <c r="E8" s="3">
        <v>831.9</v>
      </c>
      <c r="F8" s="3">
        <v>76.8</v>
      </c>
      <c r="G8" s="3">
        <v>1.19</v>
      </c>
      <c r="H8" s="3">
        <v>16.48</v>
      </c>
      <c r="I8" s="3">
        <v>1.1200000000000001</v>
      </c>
      <c r="J8" s="3">
        <v>8.15</v>
      </c>
      <c r="K8" s="7">
        <v>60</v>
      </c>
      <c r="L8" s="3">
        <v>0</v>
      </c>
      <c r="M8" s="3">
        <v>1.4</v>
      </c>
      <c r="N8" s="7">
        <v>0</v>
      </c>
      <c r="O8" s="19">
        <v>287.14</v>
      </c>
      <c r="P8" s="7">
        <f t="shared" si="0"/>
        <v>75922</v>
      </c>
      <c r="Q8" s="3">
        <f t="shared" si="1"/>
        <v>8852.232</v>
      </c>
      <c r="R8" s="3">
        <f t="shared" si="2"/>
        <v>297.60949999999997</v>
      </c>
      <c r="S8" s="3">
        <f t="shared" si="3"/>
        <v>5.7868219937818779</v>
      </c>
      <c r="T8" s="3">
        <f t="shared" si="4"/>
        <v>0.60447629445616124</v>
      </c>
      <c r="U8" s="3">
        <f t="shared" si="5"/>
        <v>345.88701704747461</v>
      </c>
      <c r="V8" s="3">
        <f t="shared" si="6"/>
        <v>0</v>
      </c>
      <c r="W8" s="3">
        <f t="shared" si="7"/>
        <v>2001.5865976139335</v>
      </c>
      <c r="X8" s="3">
        <f t="shared" si="8"/>
        <v>209.08050236535252</v>
      </c>
      <c r="Y8" s="3">
        <f t="shared" si="9"/>
        <v>0.23417016264919485</v>
      </c>
      <c r="Z8" s="3">
        <f t="shared" si="10"/>
        <v>16.31293077055356</v>
      </c>
      <c r="AA8" s="3">
        <f t="shared" si="11"/>
        <v>16.547100933202756</v>
      </c>
    </row>
    <row r="9" spans="1:27" x14ac:dyDescent="0.15">
      <c r="A9" s="7">
        <v>7</v>
      </c>
      <c r="B9" s="7">
        <v>4078</v>
      </c>
      <c r="C9" s="7">
        <v>61300</v>
      </c>
      <c r="D9" s="3">
        <v>535.15</v>
      </c>
      <c r="E9" s="3">
        <v>828.7</v>
      </c>
      <c r="F9" s="3">
        <v>73.8</v>
      </c>
      <c r="G9" s="3">
        <v>1.19</v>
      </c>
      <c r="H9" s="3">
        <v>16.45</v>
      </c>
      <c r="I9" s="3">
        <v>1.17</v>
      </c>
      <c r="J9" s="3">
        <v>7.88</v>
      </c>
      <c r="K9" s="7">
        <v>57</v>
      </c>
      <c r="L9" s="3">
        <v>0</v>
      </c>
      <c r="M9" s="3">
        <v>1.4</v>
      </c>
      <c r="N9" s="7">
        <v>0</v>
      </c>
      <c r="O9" s="19">
        <v>287.14</v>
      </c>
      <c r="P9" s="7">
        <f t="shared" si="0"/>
        <v>72947</v>
      </c>
      <c r="Q9" s="3">
        <f t="shared" si="1"/>
        <v>8803.2174999999988</v>
      </c>
      <c r="R9" s="3">
        <f t="shared" si="2"/>
        <v>299.65699999999998</v>
      </c>
      <c r="S9" s="3">
        <f t="shared" si="3"/>
        <v>5.7975847275593493</v>
      </c>
      <c r="T9" s="3">
        <f t="shared" si="4"/>
        <v>0.61884473622346792</v>
      </c>
      <c r="U9" s="3">
        <f t="shared" si="5"/>
        <v>347.07479794995197</v>
      </c>
      <c r="V9" s="3">
        <f t="shared" si="6"/>
        <v>0</v>
      </c>
      <c r="W9" s="3">
        <f t="shared" si="7"/>
        <v>2012.1955479153885</v>
      </c>
      <c r="X9" s="3">
        <f t="shared" si="8"/>
        <v>214.78541178715145</v>
      </c>
      <c r="Y9" s="3">
        <f t="shared" si="9"/>
        <v>0.25129893179096718</v>
      </c>
      <c r="Z9" s="3">
        <f t="shared" si="10"/>
        <v>15.856100917573261</v>
      </c>
      <c r="AA9" s="3">
        <f t="shared" si="11"/>
        <v>16.107399849364228</v>
      </c>
    </row>
    <row r="10" spans="1:27" x14ac:dyDescent="0.15">
      <c r="A10" s="7">
        <v>8</v>
      </c>
      <c r="B10" s="7">
        <v>4394</v>
      </c>
      <c r="C10" s="7">
        <v>58800</v>
      </c>
      <c r="D10" s="3">
        <v>533.15</v>
      </c>
      <c r="E10" s="3">
        <v>825.8</v>
      </c>
      <c r="F10" s="3">
        <v>70.900000000000006</v>
      </c>
      <c r="G10" s="3">
        <v>1.19</v>
      </c>
      <c r="H10" s="3">
        <v>16.45</v>
      </c>
      <c r="I10" s="3">
        <v>1.1299999999999999</v>
      </c>
      <c r="J10" s="3">
        <v>7.62</v>
      </c>
      <c r="K10" s="7">
        <v>54</v>
      </c>
      <c r="L10" s="3">
        <v>0</v>
      </c>
      <c r="M10" s="3">
        <v>1.4</v>
      </c>
      <c r="N10" s="7">
        <v>0</v>
      </c>
      <c r="O10" s="19">
        <v>287.14</v>
      </c>
      <c r="P10" s="7">
        <f t="shared" si="0"/>
        <v>69972</v>
      </c>
      <c r="Q10" s="3">
        <f t="shared" si="1"/>
        <v>8770.3174999999992</v>
      </c>
      <c r="R10" s="3">
        <f t="shared" si="2"/>
        <v>301.71099999999996</v>
      </c>
      <c r="S10" s="3">
        <f t="shared" si="3"/>
        <v>5.8094192215830915</v>
      </c>
      <c r="T10" s="3">
        <f t="shared" si="4"/>
        <v>0.63601199537035313</v>
      </c>
      <c r="U10" s="3">
        <f t="shared" si="5"/>
        <v>348.26227926090411</v>
      </c>
      <c r="V10" s="3">
        <f t="shared" si="6"/>
        <v>0</v>
      </c>
      <c r="W10" s="3">
        <f t="shared" si="7"/>
        <v>2023.2015792906348</v>
      </c>
      <c r="X10" s="3">
        <f t="shared" si="8"/>
        <v>221.49898714495478</v>
      </c>
      <c r="Y10" s="3">
        <f t="shared" si="9"/>
        <v>0.2502938554737989</v>
      </c>
      <c r="Z10" s="3">
        <f t="shared" si="10"/>
        <v>15.416796034194636</v>
      </c>
      <c r="AA10" s="3">
        <f t="shared" si="11"/>
        <v>15.667089889668436</v>
      </c>
    </row>
    <row r="11" spans="1:27" x14ac:dyDescent="0.15">
      <c r="A11" s="7">
        <v>9</v>
      </c>
      <c r="B11" s="7">
        <v>5061</v>
      </c>
      <c r="C11" s="7">
        <v>53800</v>
      </c>
      <c r="D11" s="3">
        <v>529.15</v>
      </c>
      <c r="E11" s="3">
        <v>820.1</v>
      </c>
      <c r="F11" s="3">
        <v>65.099999999999994</v>
      </c>
      <c r="G11" s="3">
        <v>1.2</v>
      </c>
      <c r="H11" s="3">
        <v>16.440000000000001</v>
      </c>
      <c r="I11" s="3">
        <v>1.04</v>
      </c>
      <c r="J11" s="3">
        <v>7.09</v>
      </c>
      <c r="K11" s="7">
        <v>51</v>
      </c>
      <c r="L11" s="3">
        <v>0</v>
      </c>
      <c r="M11" s="3">
        <v>1.4</v>
      </c>
      <c r="N11" s="7">
        <v>0</v>
      </c>
      <c r="O11" s="19">
        <v>287.14</v>
      </c>
      <c r="P11" s="7">
        <f t="shared" si="0"/>
        <v>64560</v>
      </c>
      <c r="Q11" s="3">
        <f t="shared" si="1"/>
        <v>8699.2260000000006</v>
      </c>
      <c r="R11" s="3">
        <f t="shared" si="2"/>
        <v>306.04649999999998</v>
      </c>
      <c r="S11" s="3">
        <f t="shared" si="3"/>
        <v>5.7872091362684488</v>
      </c>
      <c r="T11" s="3">
        <f t="shared" si="4"/>
        <v>0.60096629254933209</v>
      </c>
      <c r="U11" s="3">
        <f t="shared" si="5"/>
        <v>350.75556847183481</v>
      </c>
      <c r="V11" s="3">
        <f t="shared" si="6"/>
        <v>0</v>
      </c>
      <c r="W11" s="3">
        <f t="shared" si="7"/>
        <v>2029.8958304572359</v>
      </c>
      <c r="X11" s="3">
        <f t="shared" si="8"/>
        <v>210.79227357555197</v>
      </c>
      <c r="Y11" s="3">
        <f t="shared" si="9"/>
        <v>0.21922396451857407</v>
      </c>
      <c r="Z11" s="3">
        <f t="shared" si="10"/>
        <v>14.391961437941802</v>
      </c>
      <c r="AA11" s="3">
        <f t="shared" si="11"/>
        <v>14.611185402460377</v>
      </c>
    </row>
    <row r="12" spans="1:27" x14ac:dyDescent="0.15">
      <c r="A12" s="7">
        <v>10</v>
      </c>
      <c r="B12" s="7">
        <v>5451</v>
      </c>
      <c r="C12" s="7">
        <v>51400</v>
      </c>
      <c r="D12" s="3">
        <v>527.15</v>
      </c>
      <c r="E12" s="3">
        <v>817.2</v>
      </c>
      <c r="F12" s="3">
        <v>62.4</v>
      </c>
      <c r="G12" s="3">
        <v>1.2</v>
      </c>
      <c r="H12" s="3">
        <v>16.46</v>
      </c>
      <c r="I12" s="3">
        <v>1.01</v>
      </c>
      <c r="J12" s="3">
        <v>6.83</v>
      </c>
      <c r="K12" s="7">
        <v>48</v>
      </c>
      <c r="L12" s="3">
        <v>0</v>
      </c>
      <c r="M12" s="3">
        <v>1.4</v>
      </c>
      <c r="N12" s="7">
        <v>0</v>
      </c>
      <c r="O12" s="19">
        <v>287.14</v>
      </c>
      <c r="P12" s="7">
        <f t="shared" si="0"/>
        <v>61680</v>
      </c>
      <c r="Q12" s="3">
        <f t="shared" si="1"/>
        <v>8676.8889999999992</v>
      </c>
      <c r="R12" s="3">
        <f t="shared" si="2"/>
        <v>308.58150000000001</v>
      </c>
      <c r="S12" s="3">
        <f t="shared" si="3"/>
        <v>5.8014645151279494</v>
      </c>
      <c r="T12" s="3">
        <f t="shared" si="4"/>
        <v>0.62386837411426399</v>
      </c>
      <c r="U12" s="3">
        <f t="shared" si="5"/>
        <v>352.20523657946939</v>
      </c>
      <c r="V12" s="3">
        <f t="shared" si="6"/>
        <v>0</v>
      </c>
      <c r="W12" s="3">
        <f t="shared" si="7"/>
        <v>2043.306182058036</v>
      </c>
      <c r="X12" s="3">
        <f t="shared" si="8"/>
        <v>219.72970829936327</v>
      </c>
      <c r="Y12" s="3">
        <f t="shared" si="9"/>
        <v>0.22192700538235691</v>
      </c>
      <c r="Z12" s="3">
        <f t="shared" si="10"/>
        <v>13.955781223456386</v>
      </c>
      <c r="AA12" s="3">
        <f t="shared" si="11"/>
        <v>14.177708228838743</v>
      </c>
    </row>
    <row r="32" spans="2:2" x14ac:dyDescent="0.15">
      <c r="B32" s="17">
        <v>0.19</v>
      </c>
    </row>
  </sheetData>
  <mergeCells count="3">
    <mergeCell ref="M1:O1"/>
    <mergeCell ref="P1:AA1"/>
    <mergeCell ref="B1:L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</vt:lpstr>
      <vt:lpstr>MRC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2016-01-07T01:42:44Z</dcterms:modified>
</cp:coreProperties>
</file>