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5" yWindow="101" windowWidth="14803" windowHeight="8006"/>
  </bookViews>
  <sheets>
    <sheet name="Лист1" sheetId="1" r:id="rId1"/>
    <sheet name="Лист2" sheetId="2" r:id="rId2"/>
    <sheet name="Лист3" sheetId="3" r:id="rId3"/>
  </sheets>
  <externalReferences>
    <externalReference r:id="rId4"/>
  </externalReferences>
  <definedNames>
    <definedName name="Год_тех_осв">#REF!</definedName>
    <definedName name="годы">#REF!</definedName>
    <definedName name="МЭС">#REF!</definedName>
    <definedName name="Субъект">#REF!</definedName>
    <definedName name="Фаза">#REF!</definedName>
    <definedName name="ФО">#REF!</definedName>
  </definedNames>
  <calcPr calcId="145621"/>
</workbook>
</file>

<file path=xl/calcChain.xml><?xml version="1.0" encoding="utf-8"?>
<calcChain xmlns="http://schemas.openxmlformats.org/spreadsheetml/2006/main">
  <c r="AL29" i="1" l="1"/>
  <c r="AK29" i="1"/>
  <c r="K29" i="1" a="1"/>
  <c r="K29" i="1" s="1"/>
  <c r="J29" i="1" a="1"/>
  <c r="J29" i="1" s="1"/>
  <c r="E29" i="1"/>
  <c r="AL28" i="1"/>
  <c r="AK28" i="1"/>
  <c r="K28" i="1" a="1"/>
  <c r="K28" i="1" s="1"/>
  <c r="J28" i="1"/>
  <c r="J28" i="1" a="1"/>
  <c r="E28" i="1"/>
  <c r="AL27" i="1"/>
  <c r="AK27" i="1"/>
  <c r="K27" i="1" a="1"/>
  <c r="K27" i="1" s="1"/>
  <c r="J27" i="1" a="1"/>
  <c r="J27" i="1" s="1"/>
  <c r="E27" i="1"/>
  <c r="AL26" i="1"/>
  <c r="AK26" i="1"/>
  <c r="K26" i="1"/>
  <c r="K26" i="1" a="1"/>
  <c r="J26" i="1" a="1"/>
  <c r="J26" i="1" s="1"/>
  <c r="E26" i="1"/>
  <c r="AL25" i="1"/>
  <c r="AK25" i="1"/>
  <c r="K25" i="1" a="1"/>
  <c r="K25" i="1" s="1"/>
  <c r="J25" i="1" a="1"/>
  <c r="J25" i="1" s="1"/>
  <c r="E25" i="1"/>
  <c r="AL24" i="1"/>
  <c r="AK24" i="1"/>
  <c r="K24" i="1" a="1"/>
  <c r="K24" i="1" s="1"/>
  <c r="J24" i="1"/>
  <c r="J24" i="1" a="1"/>
  <c r="E24" i="1"/>
  <c r="AL23" i="1"/>
  <c r="AK23" i="1"/>
  <c r="K23" i="1" a="1"/>
  <c r="K23" i="1" s="1"/>
  <c r="J23" i="1" a="1"/>
  <c r="J23" i="1" s="1"/>
  <c r="E23" i="1"/>
  <c r="AL22" i="1"/>
  <c r="AK22" i="1"/>
  <c r="K22" i="1"/>
  <c r="K22" i="1" a="1"/>
  <c r="J22" i="1" a="1"/>
  <c r="J22" i="1" s="1"/>
  <c r="E22" i="1"/>
  <c r="AL21" i="1"/>
  <c r="AK21" i="1"/>
  <c r="K21" i="1" a="1"/>
  <c r="K21" i="1" s="1"/>
  <c r="J21" i="1" a="1"/>
  <c r="J21" i="1" s="1"/>
  <c r="E21" i="1"/>
  <c r="AL20" i="1"/>
  <c r="AK20" i="1"/>
  <c r="K20" i="1" a="1"/>
  <c r="K20" i="1" s="1"/>
  <c r="J20" i="1"/>
  <c r="J20" i="1" a="1"/>
  <c r="E20" i="1"/>
  <c r="AL19" i="1"/>
  <c r="AK19" i="1"/>
  <c r="K19" i="1" a="1"/>
  <c r="K19" i="1" s="1"/>
  <c r="J19" i="1" a="1"/>
  <c r="J19" i="1" s="1"/>
  <c r="E19" i="1"/>
  <c r="AL18" i="1"/>
  <c r="AK18" i="1"/>
  <c r="K18" i="1"/>
  <c r="K18" i="1" a="1"/>
  <c r="J18" i="1" a="1"/>
  <c r="J18" i="1" s="1"/>
  <c r="E18" i="1"/>
  <c r="AL17" i="1"/>
  <c r="AK17" i="1"/>
  <c r="K17" i="1" a="1"/>
  <c r="K17" i="1" s="1"/>
  <c r="J17" i="1" a="1"/>
  <c r="J17" i="1" s="1"/>
  <c r="E17" i="1"/>
  <c r="AL16" i="1"/>
  <c r="AK16" i="1"/>
  <c r="K16" i="1" a="1"/>
  <c r="K16" i="1" s="1"/>
  <c r="J16" i="1"/>
  <c r="J16" i="1" a="1"/>
  <c r="E16" i="1"/>
  <c r="AL15" i="1"/>
  <c r="AK15" i="1"/>
  <c r="K15" i="1" a="1"/>
  <c r="K15" i="1" s="1"/>
  <c r="J15" i="1" a="1"/>
  <c r="J15" i="1" s="1"/>
  <c r="E15" i="1"/>
  <c r="AL14" i="1"/>
  <c r="AK14" i="1"/>
  <c r="J14" i="1"/>
  <c r="J14" i="1" a="1"/>
  <c r="E14" i="1"/>
  <c r="AL13" i="1"/>
  <c r="AK13" i="1"/>
  <c r="K13" i="1" a="1"/>
  <c r="K13" i="1" s="1"/>
  <c r="J13" i="1" a="1"/>
  <c r="J13" i="1" s="1"/>
  <c r="E13" i="1"/>
  <c r="AL12" i="1"/>
  <c r="AK12" i="1"/>
  <c r="K12" i="1"/>
  <c r="K12" i="1" a="1"/>
  <c r="J12" i="1" a="1"/>
  <c r="J12" i="1" s="1"/>
  <c r="E12" i="1"/>
  <c r="AL11" i="1"/>
  <c r="AK11" i="1"/>
  <c r="K11" i="1" a="1"/>
  <c r="K11" i="1" s="1"/>
  <c r="J11" i="1" a="1"/>
  <c r="J11" i="1" s="1"/>
  <c r="E11" i="1"/>
  <c r="AL10" i="1"/>
  <c r="AK10" i="1"/>
  <c r="K10" i="1" a="1"/>
  <c r="K10" i="1" s="1"/>
  <c r="J10" i="1"/>
  <c r="J10" i="1" a="1"/>
  <c r="E10" i="1"/>
  <c r="AL9" i="1"/>
  <c r="AK9" i="1"/>
  <c r="K9" i="1" a="1"/>
  <c r="K9" i="1" s="1"/>
  <c r="J9" i="1" a="1"/>
  <c r="J9" i="1" s="1"/>
  <c r="E9" i="1"/>
  <c r="AL8" i="1"/>
  <c r="AK8" i="1"/>
  <c r="K8" i="1"/>
  <c r="K8" i="1" a="1"/>
  <c r="J8" i="1" a="1"/>
  <c r="J8" i="1" s="1"/>
  <c r="E8" i="1"/>
  <c r="AL7" i="1"/>
  <c r="AK7" i="1"/>
  <c r="K7" i="1" a="1"/>
  <c r="K7" i="1" s="1"/>
  <c r="J7" i="1" a="1"/>
  <c r="J7" i="1" s="1"/>
  <c r="E7" i="1"/>
  <c r="AL6" i="1"/>
  <c r="AK6" i="1"/>
  <c r="K6" i="1" a="1"/>
  <c r="K6" i="1" s="1"/>
  <c r="J6" i="1"/>
  <c r="J6" i="1" a="1"/>
  <c r="E6" i="1"/>
</calcChain>
</file>

<file path=xl/sharedStrings.xml><?xml version="1.0" encoding="utf-8"?>
<sst xmlns="http://schemas.openxmlformats.org/spreadsheetml/2006/main" count="655" uniqueCount="149">
  <si>
    <t>База данных по трансформаторному оборудованию по состоянию на 31.12.2016</t>
  </si>
  <si>
    <t>Место размещения оборудования</t>
  </si>
  <si>
    <t>Основные данные об оборудовании</t>
  </si>
  <si>
    <t>РПН</t>
  </si>
  <si>
    <t>Паспортные  характеристики трансформатора</t>
  </si>
  <si>
    <t>Система мониторинга</t>
  </si>
  <si>
    <t>Территориальное расположение</t>
  </si>
  <si>
    <t>№ п/п</t>
  </si>
  <si>
    <t>МЭС</t>
  </si>
  <si>
    <t>ПМЭС</t>
  </si>
  <si>
    <t>U ном ПС, кВ</t>
  </si>
  <si>
    <t>Столбец1</t>
  </si>
  <si>
    <t>ПС</t>
  </si>
  <si>
    <t>Диспетчерское наименование трансформатора</t>
  </si>
  <si>
    <t>Фаза</t>
  </si>
  <si>
    <t>Класс</t>
  </si>
  <si>
    <t>Uном оборудования, кВ</t>
  </si>
  <si>
    <t>Мощность, МВА</t>
  </si>
  <si>
    <t>Тип</t>
  </si>
  <si>
    <t>Год изготовления</t>
  </si>
  <si>
    <t>Год ввода в эксплуатацию</t>
  </si>
  <si>
    <t>Год следующего техосвидетельствования</t>
  </si>
  <si>
    <t>Тип и регулировочный диапазон</t>
  </si>
  <si>
    <t>Прис к тр-ру</t>
  </si>
  <si>
    <t>Год изготовления РПН</t>
  </si>
  <si>
    <t>Сообщение по маслу</t>
  </si>
  <si>
    <t>Кол-во переключений под напряжением</t>
  </si>
  <si>
    <t>Кол-во переключений на откл тр-ре</t>
  </si>
  <si>
    <t>Кол-во повреждений</t>
  </si>
  <si>
    <t>Необходимость замены</t>
  </si>
  <si>
    <t>Завод изготовитель тр-ра</t>
  </si>
  <si>
    <t>Uн, кВ (ВН/СН/НН)</t>
  </si>
  <si>
    <t>Iн, А (ВН/СН/НН)</t>
  </si>
  <si>
    <t>Сх и группа соед</t>
  </si>
  <si>
    <t>u к ВН-СН</t>
  </si>
  <si>
    <t>u к ВН-НН</t>
  </si>
  <si>
    <t>u к СН-НН</t>
  </si>
  <si>
    <t>Р к ВН-СН</t>
  </si>
  <si>
    <t>Р к ВН-НН</t>
  </si>
  <si>
    <t>Р к СН-НН</t>
  </si>
  <si>
    <t>Рхх</t>
  </si>
  <si>
    <t>Iхх</t>
  </si>
  <si>
    <t>Тип (производитель) системы мониторинга</t>
  </si>
  <si>
    <t>Всп (тип)</t>
  </si>
  <si>
    <t>Кол-во фаз</t>
  </si>
  <si>
    <t>Запланирован к замене (да/нет)</t>
  </si>
  <si>
    <t>Программа замены (НКР, КТПиР, ППН, ТОиР и т.д.)</t>
  </si>
  <si>
    <t>Плановый год замены</t>
  </si>
  <si>
    <t>Субъект РФ</t>
  </si>
  <si>
    <t>Федеральный округ</t>
  </si>
  <si>
    <t>Признак объекта  (основные средства,под напряжением ,выведено, но не списано)</t>
  </si>
  <si>
    <t>Собственник объекта</t>
  </si>
  <si>
    <t>1АТ</t>
  </si>
  <si>
    <t>А</t>
  </si>
  <si>
    <t>СТ</t>
  </si>
  <si>
    <t>АОДЦТН-267000/500/220/15</t>
  </si>
  <si>
    <t>РНОА-220/2000-19-16/17-3-88</t>
  </si>
  <si>
    <t>погружной</t>
  </si>
  <si>
    <t>не сообщается</t>
  </si>
  <si>
    <t>нет</t>
  </si>
  <si>
    <t>Запорожтрансформатор</t>
  </si>
  <si>
    <t xml:space="preserve">500/230/15,54 </t>
  </si>
  <si>
    <t> 925/2010/5350</t>
  </si>
  <si>
    <t>Yн авто/ ∆-0-11</t>
  </si>
  <si>
    <t>0.25 </t>
  </si>
  <si>
    <t>в основных средствах</t>
  </si>
  <si>
    <t>В</t>
  </si>
  <si>
    <t>0,35 </t>
  </si>
  <si>
    <t>С</t>
  </si>
  <si>
    <t> 0,35</t>
  </si>
  <si>
    <t>2АТ</t>
  </si>
  <si>
    <t xml:space="preserve">500/230/15,69 </t>
  </si>
  <si>
    <t>98,5 </t>
  </si>
  <si>
    <t>98 </t>
  </si>
  <si>
    <t>Резервная фаза</t>
  </si>
  <si>
    <t>Рез.фаза</t>
  </si>
  <si>
    <t>167 </t>
  </si>
  <si>
    <t>1ТСН</t>
  </si>
  <si>
    <t>А,В,С</t>
  </si>
  <si>
    <t>ТСН</t>
  </si>
  <si>
    <t>RESIBLOC-630/15/0,4</t>
  </si>
  <si>
    <t>ПБВ: 15±2х2,5%</t>
  </si>
  <si>
    <t>ABB</t>
  </si>
  <si>
    <t>15,75/0,4</t>
  </si>
  <si>
    <t> 23,1/909,3</t>
  </si>
  <si>
    <t>Δ/Yн-11</t>
  </si>
  <si>
    <t>нет СН</t>
  </si>
  <si>
    <t>н/д</t>
  </si>
  <si>
    <t>не данных</t>
  </si>
  <si>
    <t>2ТСН</t>
  </si>
  <si>
    <t>aTSE-772/10/0,4</t>
  </si>
  <si>
    <t>BEZ BRATISLAVA</t>
  </si>
  <si>
    <t>24,25/909,3</t>
  </si>
  <si>
    <t>5,72 </t>
  </si>
  <si>
    <t>1,315 </t>
  </si>
  <si>
    <t> 3,513</t>
  </si>
  <si>
    <t>3ТСН</t>
  </si>
  <si>
    <t>4ТСН</t>
  </si>
  <si>
    <t>ТСЗ-630/15/0,4</t>
  </si>
  <si>
    <t>ОАО «Бакинский трансформаторный завод»</t>
  </si>
  <si>
    <t>8,7 </t>
  </si>
  <si>
    <t> 2,3</t>
  </si>
  <si>
    <t>3,5 </t>
  </si>
  <si>
    <t>да</t>
  </si>
  <si>
    <t>НКР</t>
  </si>
  <si>
    <t>5ТСН</t>
  </si>
  <si>
    <t>ТМ-630/10/0,4</t>
  </si>
  <si>
    <t>ПБВ: 10±2х2,5%</t>
  </si>
  <si>
    <t>встроенный</t>
  </si>
  <si>
    <t>сообщается</t>
  </si>
  <si>
    <t>ОАО «Электротехническая компания «Биробиджанский завод силовых трансформаторов»</t>
  </si>
  <si>
    <t>10/0,4</t>
  </si>
  <si>
    <t>36,41/910,4</t>
  </si>
  <si>
    <t>Y/Yн-0</t>
  </si>
  <si>
    <t>6ТСН</t>
  </si>
  <si>
    <t>ТМСЭЩ-630/10/01</t>
  </si>
  <si>
    <t>ЗАО «ГК Электрощит-ТМ-Самара»</t>
  </si>
  <si>
    <t>36,37/909,3</t>
  </si>
  <si>
    <t>ТСН-резерв</t>
  </si>
  <si>
    <t>Резерв А,В,С</t>
  </si>
  <si>
    <t>ТМ-630/15/0,4</t>
  </si>
  <si>
    <t>нет данных</t>
  </si>
  <si>
    <t>23,1/910</t>
  </si>
  <si>
    <t>АОДЦТН-167000/500/220/10</t>
  </si>
  <si>
    <t>M I 1500: +12%, -12%</t>
  </si>
  <si>
    <t>500/230/10,5</t>
  </si>
  <si>
    <t>579/1258/4762</t>
  </si>
  <si>
    <t>СКУ (ЗАО "Интера")</t>
  </si>
  <si>
    <t>ТСН-1</t>
  </si>
  <si>
    <t>ТМ-400/10/0,4</t>
  </si>
  <si>
    <t>ПБВ: 6±2х2,5%</t>
  </si>
  <si>
    <t>ООО «Тольятинский  трансформаторный завод»</t>
  </si>
  <si>
    <t>10,5/0,4</t>
  </si>
  <si>
    <t>23,4/577,4</t>
  </si>
  <si>
    <t>ТСН-2</t>
  </si>
  <si>
    <t>ТСН-3</t>
  </si>
  <si>
    <t>ТСН-4</t>
  </si>
  <si>
    <t>ТСН-5</t>
  </si>
  <si>
    <t>ТМЗ-630/10/0,4</t>
  </si>
  <si>
    <t>ОАО "Укрэлектроаппарат"</t>
  </si>
  <si>
    <t>36,4/909,3</t>
  </si>
  <si>
    <t>∆/Yн-11</t>
  </si>
  <si>
    <t>ТСН-6</t>
  </si>
  <si>
    <t>Первый</t>
  </si>
  <si>
    <t>Западное</t>
  </si>
  <si>
    <t>Правая</t>
  </si>
  <si>
    <t>Левая (Ом)</t>
  </si>
  <si>
    <t>Карибская область</t>
  </si>
  <si>
    <t>Тропический ФО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</si>
</sst>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u/>
      <sz val="14"/>
      <name val="Times New Roman"/>
      <family val="1"/>
      <charset val="204"/>
    </font>
    <font>
      <sz val="10"/>
      <name val="Times New Roman"/>
      <family val="1"/>
      <charset val="204"/>
    </font>
    <font>
      <sz val="10"/>
      <color indexed="55"/>
      <name val="Times New Roman"/>
      <family val="1"/>
      <charset val="204"/>
    </font>
    <font>
      <sz val="10"/>
      <color indexed="12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name val="Helv"/>
    </font>
    <font>
      <b/>
      <sz val="10"/>
      <color theme="0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0"/>
      <name val="Arial"/>
      <family val="2"/>
      <charset val="204"/>
    </font>
    <font>
      <sz val="12"/>
      <name val="Times New Roman"/>
      <family val="1"/>
      <charset val="204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9" tint="-0.249977111117893"/>
        <bgColor theme="4"/>
      </patternFill>
    </fill>
    <fill>
      <patternFill patternType="solid">
        <fgColor theme="1" tint="0.14999847407452621"/>
        <bgColor theme="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7" fillId="0" borderId="0"/>
    <xf numFmtId="0" fontId="10" fillId="0" borderId="0"/>
    <xf numFmtId="0" fontId="1" fillId="0" borderId="0"/>
  </cellStyleXfs>
  <cellXfs count="45">
    <xf numFmtId="0" fontId="0" fillId="0" borderId="0" xfId="0"/>
    <xf numFmtId="0" fontId="2" fillId="0" borderId="0" xfId="0" applyNumberFormat="1" applyFont="1" applyFill="1" applyAlignment="1">
      <alignment vertical="center"/>
    </xf>
    <xf numFmtId="0" fontId="3" fillId="0" borderId="0" xfId="0" applyNumberFormat="1" applyFont="1" applyFill="1" applyAlignment="1">
      <alignment vertical="center"/>
    </xf>
    <xf numFmtId="0" fontId="3" fillId="0" borderId="0" xfId="0" applyNumberFormat="1" applyFont="1" applyFill="1" applyAlignment="1">
      <alignment horizontal="center" vertical="center"/>
    </xf>
    <xf numFmtId="0" fontId="3" fillId="0" borderId="0" xfId="0" applyNumberFormat="1" applyFont="1" applyFill="1" applyAlignment="1">
      <alignment horizontal="left" vertical="center"/>
    </xf>
    <xf numFmtId="49" fontId="4" fillId="0" borderId="0" xfId="0" applyNumberFormat="1" applyFont="1" applyFill="1" applyAlignment="1">
      <alignment vertical="center"/>
    </xf>
    <xf numFmtId="0" fontId="4" fillId="0" borderId="0" xfId="0" applyNumberFormat="1" applyFont="1" applyFill="1" applyAlignment="1">
      <alignment vertical="center"/>
    </xf>
    <xf numFmtId="0" fontId="5" fillId="0" borderId="0" xfId="0" applyNumberFormat="1" applyFont="1" applyFill="1" applyAlignment="1">
      <alignment vertical="center"/>
    </xf>
    <xf numFmtId="0" fontId="5" fillId="0" borderId="0" xfId="0" applyNumberFormat="1" applyFont="1" applyFill="1" applyAlignment="1">
      <alignment horizontal="center" vertical="center"/>
    </xf>
    <xf numFmtId="0" fontId="5" fillId="0" borderId="0" xfId="0" applyNumberFormat="1" applyFont="1" applyFill="1" applyAlignment="1">
      <alignment horizontal="left" vertical="center"/>
    </xf>
    <xf numFmtId="49" fontId="5" fillId="0" borderId="0" xfId="0" applyNumberFormat="1" applyFont="1" applyFill="1" applyAlignment="1">
      <alignment vertical="center"/>
    </xf>
    <xf numFmtId="0" fontId="6" fillId="2" borderId="1" xfId="0" applyNumberFormat="1" applyFont="1" applyFill="1" applyBorder="1" applyAlignment="1">
      <alignment horizontal="center" vertical="center" wrapText="1"/>
    </xf>
    <xf numFmtId="0" fontId="6" fillId="2" borderId="2" xfId="0" applyNumberFormat="1" applyFont="1" applyFill="1" applyBorder="1" applyAlignment="1">
      <alignment horizontal="center" vertical="center" wrapText="1"/>
    </xf>
    <xf numFmtId="0" fontId="6" fillId="2" borderId="3" xfId="0" applyNumberFormat="1" applyFont="1" applyFill="1" applyBorder="1" applyAlignment="1">
      <alignment horizontal="center" vertical="center" wrapText="1"/>
    </xf>
    <xf numFmtId="0" fontId="6" fillId="2" borderId="3" xfId="0" applyNumberFormat="1" applyFont="1" applyFill="1" applyBorder="1" applyAlignment="1">
      <alignment horizontal="center" vertical="center" wrapText="1"/>
    </xf>
    <xf numFmtId="0" fontId="6" fillId="2" borderId="1" xfId="0" applyNumberFormat="1" applyFont="1" applyFill="1" applyBorder="1" applyAlignment="1">
      <alignment horizontal="center" vertical="center"/>
    </xf>
    <xf numFmtId="0" fontId="6" fillId="2" borderId="2" xfId="0" applyNumberFormat="1" applyFont="1" applyFill="1" applyBorder="1" applyAlignment="1">
      <alignment horizontal="center" vertical="center"/>
    </xf>
    <xf numFmtId="0" fontId="6" fillId="2" borderId="4" xfId="1" applyFont="1" applyFill="1" applyBorder="1" applyAlignment="1">
      <alignment horizontal="center" vertical="center" wrapText="1"/>
    </xf>
    <xf numFmtId="0" fontId="6" fillId="2" borderId="1" xfId="0" applyNumberFormat="1" applyFont="1" applyFill="1" applyBorder="1" applyAlignment="1">
      <alignment horizontal="center" vertical="center" wrapText="1"/>
    </xf>
    <xf numFmtId="0" fontId="6" fillId="2" borderId="2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3" fillId="2" borderId="2" xfId="0" applyNumberFormat="1" applyFont="1" applyFill="1" applyBorder="1" applyAlignment="1">
      <alignment vertical="center" wrapText="1"/>
    </xf>
    <xf numFmtId="0" fontId="3" fillId="2" borderId="3" xfId="0" applyNumberFormat="1" applyFont="1" applyFill="1" applyBorder="1" applyAlignment="1">
      <alignment vertical="center" wrapText="1"/>
    </xf>
    <xf numFmtId="0" fontId="3" fillId="0" borderId="0" xfId="0" applyNumberFormat="1" applyFont="1" applyFill="1" applyBorder="1" applyAlignment="1">
      <alignment vertical="center" wrapText="1"/>
    </xf>
    <xf numFmtId="0" fontId="8" fillId="3" borderId="5" xfId="0" applyNumberFormat="1" applyFont="1" applyFill="1" applyBorder="1" applyAlignment="1">
      <alignment horizontal="center" vertical="center" wrapText="1"/>
    </xf>
    <xf numFmtId="0" fontId="8" fillId="4" borderId="5" xfId="0" applyNumberFormat="1" applyFont="1" applyFill="1" applyBorder="1" applyAlignment="1">
      <alignment horizontal="center" vertical="center"/>
    </xf>
    <xf numFmtId="0" fontId="8" fillId="4" borderId="5" xfId="0" applyNumberFormat="1" applyFont="1" applyFill="1" applyBorder="1" applyAlignment="1">
      <alignment horizontal="center" vertical="center" wrapText="1"/>
    </xf>
    <xf numFmtId="0" fontId="8" fillId="5" borderId="5" xfId="0" applyNumberFormat="1" applyFont="1" applyFill="1" applyBorder="1" applyAlignment="1">
      <alignment horizontal="center" vertical="center" wrapText="1"/>
    </xf>
    <xf numFmtId="0" fontId="8" fillId="3" borderId="5" xfId="1" applyNumberFormat="1" applyFont="1" applyFill="1" applyBorder="1" applyAlignment="1">
      <alignment horizontal="center" vertical="center" wrapText="1"/>
    </xf>
    <xf numFmtId="0" fontId="8" fillId="5" borderId="6" xfId="0" applyNumberFormat="1" applyFont="1" applyFill="1" applyBorder="1" applyAlignment="1">
      <alignment horizontal="center" vertical="center" wrapText="1"/>
    </xf>
    <xf numFmtId="49" fontId="8" fillId="5" borderId="5" xfId="0" applyNumberFormat="1" applyFont="1" applyFill="1" applyBorder="1" applyAlignment="1">
      <alignment horizontal="center" vertical="center" wrapText="1"/>
    </xf>
    <xf numFmtId="49" fontId="8" fillId="6" borderId="6" xfId="0" applyNumberFormat="1" applyFont="1" applyFill="1" applyBorder="1" applyAlignment="1">
      <alignment horizontal="center" vertical="center" wrapText="1"/>
    </xf>
    <xf numFmtId="49" fontId="8" fillId="3" borderId="6" xfId="0" applyNumberFormat="1" applyFont="1" applyFill="1" applyBorder="1" applyAlignment="1">
      <alignment horizontal="center" vertical="center" wrapText="1"/>
    </xf>
    <xf numFmtId="0" fontId="8" fillId="4" borderId="6" xfId="0" applyNumberFormat="1" applyFont="1" applyFill="1" applyBorder="1" applyAlignment="1">
      <alignment horizontal="center" vertical="center" wrapText="1"/>
    </xf>
    <xf numFmtId="0" fontId="8" fillId="4" borderId="7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 wrapText="1"/>
    </xf>
    <xf numFmtId="0" fontId="9" fillId="7" borderId="4" xfId="0" applyNumberFormat="1" applyFont="1" applyFill="1" applyBorder="1" applyAlignment="1">
      <alignment horizontal="center" vertical="center" wrapText="1"/>
    </xf>
    <xf numFmtId="0" fontId="9" fillId="7" borderId="4" xfId="0" applyNumberFormat="1" applyFont="1" applyFill="1" applyBorder="1" applyAlignment="1">
      <alignment vertical="center" wrapText="1"/>
    </xf>
    <xf numFmtId="0" fontId="9" fillId="7" borderId="4" xfId="0" applyFont="1" applyFill="1" applyBorder="1" applyAlignment="1">
      <alignment horizontal="center" vertical="center" wrapText="1"/>
    </xf>
    <xf numFmtId="0" fontId="9" fillId="7" borderId="4" xfId="0" applyNumberFormat="1" applyFont="1" applyFill="1" applyBorder="1" applyAlignment="1">
      <alignment horizontal="left" vertical="center" wrapText="1"/>
    </xf>
    <xf numFmtId="0" fontId="9" fillId="7" borderId="4" xfId="2" applyNumberFormat="1" applyFont="1" applyFill="1" applyBorder="1" applyAlignment="1">
      <alignment horizontal="left" vertical="center" wrapText="1"/>
    </xf>
    <xf numFmtId="0" fontId="9" fillId="7" borderId="4" xfId="3" applyNumberFormat="1" applyFont="1" applyFill="1" applyBorder="1" applyAlignment="1">
      <alignment vertical="center" wrapText="1"/>
    </xf>
    <xf numFmtId="0" fontId="9" fillId="7" borderId="4" xfId="0" applyNumberFormat="1" applyFont="1" applyFill="1" applyBorder="1" applyAlignment="1">
      <alignment horizontal="left" wrapText="1"/>
    </xf>
    <xf numFmtId="0" fontId="3" fillId="7" borderId="0" xfId="0" applyNumberFormat="1" applyFont="1" applyFill="1" applyAlignment="1">
      <alignment vertical="center"/>
    </xf>
    <xf numFmtId="0" fontId="11" fillId="7" borderId="4" xfId="0" applyNumberFormat="1" applyFont="1" applyFill="1" applyBorder="1" applyAlignment="1">
      <alignment horizontal="left" vertical="center" wrapText="1"/>
    </xf>
  </cellXfs>
  <cellStyles count="4">
    <cellStyle name="Обычный" xfId="0" builtinId="0"/>
    <cellStyle name="Обычный 7" xfId="3"/>
    <cellStyle name="Обычный_Лист1" xfId="2"/>
    <cellStyle name="Стиль 1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1.%20&#1057;&#1080;&#1055;&#1056;&#1099;/&#1057;&#1080;&#1055;&#1056;%20&#1053;&#1086;&#1074;&#1086;&#1089;&#1080;&#1073;&#1080;&#1088;&#1089;&#1082;%202019/3.%20&#1054;&#1090;&#1074;&#1077;&#1090;&#1099;/!&#1057;&#1077;&#1090;&#1077;&#1074;&#1099;&#1077;%20&#1082;&#1086;&#1084;&#1087;&#1072;&#1085;&#1080;&#1080;/&#1052;&#1069;&#1057;%20&#1057;&#1080;&#1073;&#1080;&#1088;&#1080;/&#1044;&#1072;&#1085;&#1085;&#1099;&#1077;%20&#1087;&#1086;%20&#1089;&#1080;&#1083;&#1086;&#1074;&#1099;&#1084;%20&#1090;&#1088;&#1072;&#1085;&#1089;&#1092;&#1086;&#1088;&#1084;&#1072;&#1090;&#1086;&#1088;&#1072;&#108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Данные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9"/>
  <sheetViews>
    <sheetView tabSelected="1" workbookViewId="0">
      <selection activeCell="C6" sqref="C6"/>
    </sheetView>
  </sheetViews>
  <sheetFormatPr defaultRowHeight="14.4" x14ac:dyDescent="0.25"/>
  <sheetData>
    <row r="1" spans="1:45" s="2" customFormat="1" ht="18" x14ac:dyDescent="0.25">
      <c r="A1" s="1" t="s">
        <v>0</v>
      </c>
      <c r="B1" s="1"/>
      <c r="C1" s="1"/>
      <c r="D1" s="1"/>
      <c r="E1" s="1"/>
      <c r="G1" s="3"/>
      <c r="M1" s="3"/>
      <c r="P1" s="3"/>
      <c r="Q1" s="3"/>
      <c r="R1" s="3"/>
      <c r="S1" s="3"/>
      <c r="T1" s="4"/>
      <c r="U1" s="4"/>
      <c r="V1" s="3"/>
      <c r="W1" s="3"/>
      <c r="AL1" s="5"/>
      <c r="AM1" s="5"/>
      <c r="AN1" s="5"/>
      <c r="AO1" s="5"/>
      <c r="AP1" s="6"/>
      <c r="AQ1" s="6"/>
    </row>
    <row r="2" spans="1:45" s="2" customFormat="1" ht="18" x14ac:dyDescent="0.25">
      <c r="A2" s="1"/>
      <c r="B2" s="1"/>
      <c r="C2" s="1"/>
      <c r="D2" s="1"/>
      <c r="E2" s="1"/>
      <c r="G2" s="3"/>
      <c r="M2" s="3"/>
      <c r="P2" s="3"/>
      <c r="Q2" s="3"/>
      <c r="R2" s="3"/>
      <c r="S2" s="3"/>
      <c r="T2" s="4"/>
      <c r="U2" s="4"/>
      <c r="V2" s="3"/>
      <c r="W2" s="3"/>
      <c r="AL2" s="5"/>
      <c r="AM2" s="5"/>
      <c r="AN2" s="5"/>
      <c r="AO2" s="5"/>
      <c r="AP2" s="6"/>
      <c r="AQ2" s="6"/>
    </row>
    <row r="3" spans="1:45" s="7" customFormat="1" ht="13" x14ac:dyDescent="0.25">
      <c r="C3" s="8"/>
      <c r="D3" s="8"/>
      <c r="E3" s="8"/>
      <c r="F3" s="8"/>
      <c r="G3" s="8"/>
      <c r="M3" s="8"/>
      <c r="P3" s="8"/>
      <c r="Q3" s="8"/>
      <c r="R3" s="8"/>
      <c r="S3" s="8"/>
      <c r="T3" s="9"/>
      <c r="U3" s="9"/>
      <c r="V3" s="8"/>
      <c r="W3" s="8"/>
      <c r="AL3" s="10"/>
      <c r="AM3" s="10"/>
      <c r="AN3" s="10"/>
      <c r="AO3" s="10"/>
    </row>
    <row r="4" spans="1:45" s="23" customFormat="1" ht="27" customHeight="1" x14ac:dyDescent="0.25">
      <c r="A4" s="11" t="s">
        <v>1</v>
      </c>
      <c r="B4" s="12"/>
      <c r="C4" s="12"/>
      <c r="D4" s="12"/>
      <c r="E4" s="12"/>
      <c r="F4" s="12"/>
      <c r="G4" s="11" t="s">
        <v>2</v>
      </c>
      <c r="H4" s="12"/>
      <c r="I4" s="12"/>
      <c r="J4" s="12"/>
      <c r="K4" s="12"/>
      <c r="L4" s="12"/>
      <c r="M4" s="12"/>
      <c r="N4" s="13"/>
      <c r="O4" s="14"/>
      <c r="P4" s="15" t="s">
        <v>3</v>
      </c>
      <c r="Q4" s="16"/>
      <c r="R4" s="16"/>
      <c r="S4" s="16"/>
      <c r="T4" s="16"/>
      <c r="U4" s="16"/>
      <c r="V4" s="16"/>
      <c r="W4" s="16"/>
      <c r="X4" s="14"/>
      <c r="Y4" s="17" t="s">
        <v>4</v>
      </c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8" t="s">
        <v>5</v>
      </c>
      <c r="AK4" s="19"/>
      <c r="AL4" s="20">
        <v>2016</v>
      </c>
      <c r="AM4" s="18"/>
      <c r="AN4" s="19"/>
      <c r="AO4" s="14"/>
      <c r="AP4" s="12" t="s">
        <v>6</v>
      </c>
      <c r="AQ4" s="12"/>
      <c r="AR4" s="21"/>
      <c r="AS4" s="22"/>
    </row>
    <row r="5" spans="1:45" s="35" customFormat="1" ht="66.8" customHeight="1" x14ac:dyDescent="0.25">
      <c r="A5" s="24" t="s">
        <v>7</v>
      </c>
      <c r="B5" s="25" t="s">
        <v>8</v>
      </c>
      <c r="C5" s="26" t="s">
        <v>9</v>
      </c>
      <c r="D5" s="26" t="s">
        <v>10</v>
      </c>
      <c r="E5" s="27" t="s">
        <v>11</v>
      </c>
      <c r="F5" s="26" t="s">
        <v>12</v>
      </c>
      <c r="G5" s="24" t="s">
        <v>13</v>
      </c>
      <c r="H5" s="26" t="s">
        <v>14</v>
      </c>
      <c r="I5" s="26" t="s">
        <v>15</v>
      </c>
      <c r="J5" s="27" t="s">
        <v>16</v>
      </c>
      <c r="K5" s="27" t="s">
        <v>17</v>
      </c>
      <c r="L5" s="24" t="s">
        <v>18</v>
      </c>
      <c r="M5" s="26" t="s">
        <v>19</v>
      </c>
      <c r="N5" s="26" t="s">
        <v>20</v>
      </c>
      <c r="O5" s="26" t="s">
        <v>21</v>
      </c>
      <c r="P5" s="24" t="s">
        <v>22</v>
      </c>
      <c r="Q5" s="24" t="s">
        <v>23</v>
      </c>
      <c r="R5" s="24" t="s">
        <v>24</v>
      </c>
      <c r="S5" s="24" t="s">
        <v>25</v>
      </c>
      <c r="T5" s="24" t="s">
        <v>26</v>
      </c>
      <c r="U5" s="24" t="s">
        <v>27</v>
      </c>
      <c r="V5" s="24" t="s">
        <v>28</v>
      </c>
      <c r="W5" s="24" t="s">
        <v>29</v>
      </c>
      <c r="X5" s="24" t="s">
        <v>30</v>
      </c>
      <c r="Y5" s="28" t="s">
        <v>31</v>
      </c>
      <c r="Z5" s="28" t="s">
        <v>32</v>
      </c>
      <c r="AA5" s="24" t="s">
        <v>33</v>
      </c>
      <c r="AB5" s="28" t="s">
        <v>34</v>
      </c>
      <c r="AC5" s="28" t="s">
        <v>35</v>
      </c>
      <c r="AD5" s="28" t="s">
        <v>36</v>
      </c>
      <c r="AE5" s="28" t="s">
        <v>37</v>
      </c>
      <c r="AF5" s="28" t="s">
        <v>38</v>
      </c>
      <c r="AG5" s="28" t="s">
        <v>39</v>
      </c>
      <c r="AH5" s="28" t="s">
        <v>40</v>
      </c>
      <c r="AI5" s="28" t="s">
        <v>41</v>
      </c>
      <c r="AJ5" s="24" t="s">
        <v>42</v>
      </c>
      <c r="AK5" s="29" t="s">
        <v>43</v>
      </c>
      <c r="AL5" s="30" t="s">
        <v>44</v>
      </c>
      <c r="AM5" s="31" t="s">
        <v>45</v>
      </c>
      <c r="AN5" s="32" t="s">
        <v>46</v>
      </c>
      <c r="AO5" s="32" t="s">
        <v>47</v>
      </c>
      <c r="AP5" s="26" t="s">
        <v>48</v>
      </c>
      <c r="AQ5" s="26" t="s">
        <v>49</v>
      </c>
      <c r="AR5" s="33" t="s">
        <v>50</v>
      </c>
      <c r="AS5" s="34" t="s">
        <v>51</v>
      </c>
    </row>
    <row r="6" spans="1:45" s="43" customFormat="1" ht="12.8" customHeight="1" x14ac:dyDescent="0.25">
      <c r="A6" s="36">
        <v>134</v>
      </c>
      <c r="B6" s="37" t="s">
        <v>143</v>
      </c>
      <c r="C6" s="37" t="s">
        <v>144</v>
      </c>
      <c r="D6" s="36">
        <v>500</v>
      </c>
      <c r="E6" s="37" t="str">
        <f>CONCATENATE([1]Данные!$C6,[1]Данные!$D6)</f>
        <v/>
      </c>
      <c r="F6" s="37" t="s">
        <v>146</v>
      </c>
      <c r="G6" s="38" t="s">
        <v>52</v>
      </c>
      <c r="H6" s="39" t="s">
        <v>53</v>
      </c>
      <c r="I6" s="39" t="s">
        <v>54</v>
      </c>
      <c r="J6" s="39">
        <f t="array" ref="J6">IF(ISBLANK(L6)=FALSE,(VALUE(LEFT(RIGHT(L6,(LEN(L6)-(FIND("/",L6,1)))),(FIND("/",RIGHT(L6,(LEN(L6)-(FIND("/",L6,1)))),1))-1))),"")</f>
        <v>500</v>
      </c>
      <c r="K6" s="39">
        <f t="array" ref="K6">IF(ISBLANK(L6)=FALSE,(VALUE(LEFT(RIGHT(L6,(LEN(L6)-(FIND("-",L6,1)))),(FIND("/",RIGHT(L6,(LEN(L6)-(FIND("-",L6,1)))),1))-1))/1000),"")</f>
        <v>267</v>
      </c>
      <c r="L6" s="40" t="s">
        <v>55</v>
      </c>
      <c r="M6" s="36">
        <v>1972</v>
      </c>
      <c r="N6" s="36">
        <v>1972</v>
      </c>
      <c r="O6" s="36">
        <v>2018</v>
      </c>
      <c r="P6" s="37" t="s">
        <v>56</v>
      </c>
      <c r="Q6" s="37" t="s">
        <v>57</v>
      </c>
      <c r="R6" s="37">
        <v>1972</v>
      </c>
      <c r="S6" s="37" t="s">
        <v>58</v>
      </c>
      <c r="T6" s="39" t="s">
        <v>59</v>
      </c>
      <c r="U6" s="39">
        <v>162</v>
      </c>
      <c r="V6" s="37" t="s">
        <v>59</v>
      </c>
      <c r="W6" s="37" t="s">
        <v>59</v>
      </c>
      <c r="X6" s="39" t="s">
        <v>60</v>
      </c>
      <c r="Y6" s="39" t="s">
        <v>61</v>
      </c>
      <c r="Z6" s="39" t="s">
        <v>62</v>
      </c>
      <c r="AA6" s="39" t="s">
        <v>63</v>
      </c>
      <c r="AB6" s="39">
        <v>8.15</v>
      </c>
      <c r="AC6" s="39">
        <v>22.8</v>
      </c>
      <c r="AD6" s="39">
        <v>12.3</v>
      </c>
      <c r="AE6" s="39">
        <v>425</v>
      </c>
      <c r="AF6" s="39">
        <v>112</v>
      </c>
      <c r="AG6" s="39">
        <v>90.9</v>
      </c>
      <c r="AH6" s="39">
        <v>167</v>
      </c>
      <c r="AI6" s="39" t="s">
        <v>64</v>
      </c>
      <c r="AJ6" s="39"/>
      <c r="AK6" s="37" t="str">
        <f t="shared" ref="AK6:AK29" si="0">IF(L6=0,"",IF(ISBLANK(L6)=FALSE,IF(ISBLANK(L6)=FALSE,(LEFT((L6),((FIND("-",L6,1)-1))))),""))</f>
        <v>АОДЦТН</v>
      </c>
      <c r="AL6" s="39" t="str">
        <f t="shared" ref="AL6:AL29" si="1">IF(H6=0,0,IF(H6="А","1-фаз.",IF(H6="В","1-фаз.",IF(H6="С","1-фаз.",IF(H6="А,В,С","3-фаз.",IF(H6="Рез.фаза","Резерв 1-фаз.",IF(H6="Резерв А,В,С","Резерв 3-фаз.","графа ФАЗА заполнена некорректно")))))))</f>
        <v>1-фаз.</v>
      </c>
      <c r="AM6" s="39" t="s">
        <v>59</v>
      </c>
      <c r="AN6" s="39"/>
      <c r="AO6" s="39"/>
      <c r="AP6" s="39" t="s">
        <v>147</v>
      </c>
      <c r="AQ6" s="41" t="s">
        <v>148</v>
      </c>
      <c r="AR6" s="42" t="s">
        <v>65</v>
      </c>
      <c r="AS6" s="42"/>
    </row>
    <row r="7" spans="1:45" s="43" customFormat="1" ht="12.8" customHeight="1" x14ac:dyDescent="0.25">
      <c r="A7" s="36">
        <v>135</v>
      </c>
      <c r="B7" s="37" t="s">
        <v>143</v>
      </c>
      <c r="C7" s="37" t="s">
        <v>144</v>
      </c>
      <c r="D7" s="36">
        <v>500</v>
      </c>
      <c r="E7" s="37" t="str">
        <f>CONCATENATE([1]Данные!$C7,[1]Данные!$D7)</f>
        <v/>
      </c>
      <c r="F7" s="37" t="s">
        <v>146</v>
      </c>
      <c r="G7" s="38" t="s">
        <v>52</v>
      </c>
      <c r="H7" s="39" t="s">
        <v>66</v>
      </c>
      <c r="I7" s="39" t="s">
        <v>54</v>
      </c>
      <c r="J7" s="39">
        <f t="array" ref="J7">IF(ISBLANK(L7)=FALSE,(VALUE(LEFT(RIGHT(L7,(LEN(L7)-(FIND("/",L7,1)))),(FIND("/",RIGHT(L7,(LEN(L7)-(FIND("/",L7,1)))),1))-1))),"")</f>
        <v>500</v>
      </c>
      <c r="K7" s="39">
        <f t="array" ref="K7">IF(ISBLANK(L7)=FALSE,(VALUE(LEFT(RIGHT(L7,(LEN(L7)-(FIND("-",L7,1)))),(FIND("/",RIGHT(L7,(LEN(L7)-(FIND("-",L7,1)))),1))-1))/1000),"")</f>
        <v>267</v>
      </c>
      <c r="L7" s="40" t="s">
        <v>55</v>
      </c>
      <c r="M7" s="36">
        <v>1972</v>
      </c>
      <c r="N7" s="36">
        <v>1972</v>
      </c>
      <c r="O7" s="36">
        <v>2018</v>
      </c>
      <c r="P7" s="37" t="s">
        <v>56</v>
      </c>
      <c r="Q7" s="37" t="s">
        <v>57</v>
      </c>
      <c r="R7" s="37">
        <v>1972</v>
      </c>
      <c r="S7" s="37" t="s">
        <v>58</v>
      </c>
      <c r="T7" s="39" t="s">
        <v>59</v>
      </c>
      <c r="U7" s="39">
        <v>142</v>
      </c>
      <c r="V7" s="37" t="s">
        <v>59</v>
      </c>
      <c r="W7" s="37" t="s">
        <v>59</v>
      </c>
      <c r="X7" s="39" t="s">
        <v>60</v>
      </c>
      <c r="Y7" s="39" t="s">
        <v>61</v>
      </c>
      <c r="Z7" s="39" t="s">
        <v>62</v>
      </c>
      <c r="AA7" s="39" t="s">
        <v>63</v>
      </c>
      <c r="AB7" s="39">
        <v>8.3699999999999992</v>
      </c>
      <c r="AC7" s="39">
        <v>23.3</v>
      </c>
      <c r="AD7" s="39">
        <v>12.6</v>
      </c>
      <c r="AE7" s="39">
        <v>430</v>
      </c>
      <c r="AF7" s="39">
        <v>119</v>
      </c>
      <c r="AG7" s="39">
        <v>92</v>
      </c>
      <c r="AH7" s="39">
        <v>183</v>
      </c>
      <c r="AI7" s="39" t="s">
        <v>67</v>
      </c>
      <c r="AJ7" s="39"/>
      <c r="AK7" s="37" t="str">
        <f t="shared" si="0"/>
        <v>АОДЦТН</v>
      </c>
      <c r="AL7" s="39" t="str">
        <f t="shared" si="1"/>
        <v>1-фаз.</v>
      </c>
      <c r="AM7" s="39" t="s">
        <v>59</v>
      </c>
      <c r="AN7" s="39"/>
      <c r="AO7" s="39"/>
      <c r="AP7" s="39" t="s">
        <v>147</v>
      </c>
      <c r="AQ7" s="41" t="s">
        <v>148</v>
      </c>
      <c r="AR7" s="42" t="s">
        <v>65</v>
      </c>
      <c r="AS7" s="42"/>
    </row>
    <row r="8" spans="1:45" s="43" customFormat="1" ht="12.8" customHeight="1" x14ac:dyDescent="0.25">
      <c r="A8" s="36">
        <v>136</v>
      </c>
      <c r="B8" s="37" t="s">
        <v>143</v>
      </c>
      <c r="C8" s="37" t="s">
        <v>144</v>
      </c>
      <c r="D8" s="36">
        <v>500</v>
      </c>
      <c r="E8" s="37" t="str">
        <f>CONCATENATE([1]Данные!$C8,[1]Данные!$D8)</f>
        <v/>
      </c>
      <c r="F8" s="37" t="s">
        <v>146</v>
      </c>
      <c r="G8" s="38" t="s">
        <v>52</v>
      </c>
      <c r="H8" s="39" t="s">
        <v>68</v>
      </c>
      <c r="I8" s="39" t="s">
        <v>54</v>
      </c>
      <c r="J8" s="39">
        <f t="array" ref="J8">IF(ISBLANK(L8)=FALSE,(VALUE(LEFT(RIGHT(L8,(LEN(L8)-(FIND("/",L8,1)))),(FIND("/",RIGHT(L8,(LEN(L8)-(FIND("/",L8,1)))),1))-1))),"")</f>
        <v>500</v>
      </c>
      <c r="K8" s="39">
        <f t="array" ref="K8">IF(ISBLANK(L8)=FALSE,(VALUE(LEFT(RIGHT(L8,(LEN(L8)-(FIND("-",L8,1)))),(FIND("/",RIGHT(L8,(LEN(L8)-(FIND("-",L8,1)))),1))-1))/1000),"")</f>
        <v>267</v>
      </c>
      <c r="L8" s="40" t="s">
        <v>55</v>
      </c>
      <c r="M8" s="36">
        <v>1972</v>
      </c>
      <c r="N8" s="36">
        <v>1972</v>
      </c>
      <c r="O8" s="36">
        <v>2018</v>
      </c>
      <c r="P8" s="37" t="s">
        <v>56</v>
      </c>
      <c r="Q8" s="37" t="s">
        <v>57</v>
      </c>
      <c r="R8" s="37">
        <v>1972</v>
      </c>
      <c r="S8" s="37" t="s">
        <v>58</v>
      </c>
      <c r="T8" s="39" t="s">
        <v>59</v>
      </c>
      <c r="U8" s="39">
        <v>162</v>
      </c>
      <c r="V8" s="37" t="s">
        <v>59</v>
      </c>
      <c r="W8" s="37" t="s">
        <v>59</v>
      </c>
      <c r="X8" s="39" t="s">
        <v>60</v>
      </c>
      <c r="Y8" s="39" t="s">
        <v>61</v>
      </c>
      <c r="Z8" s="39" t="s">
        <v>62</v>
      </c>
      <c r="AA8" s="39" t="s">
        <v>63</v>
      </c>
      <c r="AB8" s="39">
        <v>8.1999999999999993</v>
      </c>
      <c r="AC8" s="39">
        <v>22.8</v>
      </c>
      <c r="AD8" s="39">
        <v>12.4</v>
      </c>
      <c r="AE8" s="39">
        <v>425</v>
      </c>
      <c r="AF8" s="39">
        <v>116</v>
      </c>
      <c r="AG8" s="39">
        <v>94.4</v>
      </c>
      <c r="AH8" s="39">
        <v>164</v>
      </c>
      <c r="AI8" s="39" t="s">
        <v>69</v>
      </c>
      <c r="AJ8" s="39"/>
      <c r="AK8" s="37" t="str">
        <f t="shared" si="0"/>
        <v>АОДЦТН</v>
      </c>
      <c r="AL8" s="39" t="str">
        <f t="shared" si="1"/>
        <v>1-фаз.</v>
      </c>
      <c r="AM8" s="39" t="s">
        <v>59</v>
      </c>
      <c r="AN8" s="39"/>
      <c r="AO8" s="39"/>
      <c r="AP8" s="39" t="s">
        <v>147</v>
      </c>
      <c r="AQ8" s="41" t="s">
        <v>148</v>
      </c>
      <c r="AR8" s="42" t="s">
        <v>65</v>
      </c>
      <c r="AS8" s="42"/>
    </row>
    <row r="9" spans="1:45" s="43" customFormat="1" ht="12.8" customHeight="1" x14ac:dyDescent="0.25">
      <c r="A9" s="36">
        <v>137</v>
      </c>
      <c r="B9" s="37" t="s">
        <v>143</v>
      </c>
      <c r="C9" s="37" t="s">
        <v>144</v>
      </c>
      <c r="D9" s="36">
        <v>500</v>
      </c>
      <c r="E9" s="37" t="str">
        <f>CONCATENATE([1]Данные!$C9,[1]Данные!$D9)</f>
        <v/>
      </c>
      <c r="F9" s="37" t="s">
        <v>146</v>
      </c>
      <c r="G9" s="38" t="s">
        <v>70</v>
      </c>
      <c r="H9" s="39" t="s">
        <v>53</v>
      </c>
      <c r="I9" s="39" t="s">
        <v>54</v>
      </c>
      <c r="J9" s="39">
        <f t="array" ref="J9">IF(ISBLANK(L9)=FALSE,(VALUE(LEFT(RIGHT(L9,(LEN(L9)-(FIND("/",L9,1)))),(FIND("/",RIGHT(L9,(LEN(L9)-(FIND("/",L9,1)))),1))-1))),"")</f>
        <v>500</v>
      </c>
      <c r="K9" s="39">
        <f t="array" ref="K9">IF(ISBLANK(L9)=FALSE,(VALUE(LEFT(RIGHT(L9,(LEN(L9)-(FIND("-",L9,1)))),(FIND("/",RIGHT(L9,(LEN(L9)-(FIND("-",L9,1)))),1))-1))/1000),"")</f>
        <v>267</v>
      </c>
      <c r="L9" s="40" t="s">
        <v>55</v>
      </c>
      <c r="M9" s="36">
        <v>1989</v>
      </c>
      <c r="N9" s="36">
        <v>1991</v>
      </c>
      <c r="O9" s="36">
        <v>2018</v>
      </c>
      <c r="P9" s="37" t="s">
        <v>56</v>
      </c>
      <c r="Q9" s="37" t="s">
        <v>57</v>
      </c>
      <c r="R9" s="37">
        <v>1989</v>
      </c>
      <c r="S9" s="37" t="s">
        <v>58</v>
      </c>
      <c r="T9" s="39" t="s">
        <v>59</v>
      </c>
      <c r="U9" s="39">
        <v>130</v>
      </c>
      <c r="V9" s="37" t="s">
        <v>59</v>
      </c>
      <c r="W9" s="37" t="s">
        <v>59</v>
      </c>
      <c r="X9" s="39" t="s">
        <v>60</v>
      </c>
      <c r="Y9" s="39" t="s">
        <v>71</v>
      </c>
      <c r="Z9" s="39" t="s">
        <v>62</v>
      </c>
      <c r="AA9" s="39" t="s">
        <v>63</v>
      </c>
      <c r="AB9" s="39">
        <v>11.3</v>
      </c>
      <c r="AC9" s="39">
        <v>36.700000000000003</v>
      </c>
      <c r="AD9" s="39">
        <v>23.5</v>
      </c>
      <c r="AE9" s="39">
        <v>451</v>
      </c>
      <c r="AF9" s="39">
        <v>155</v>
      </c>
      <c r="AG9" s="39">
        <v>149</v>
      </c>
      <c r="AH9" s="39">
        <v>110</v>
      </c>
      <c r="AI9" s="39">
        <v>0.35</v>
      </c>
      <c r="AJ9" s="39"/>
      <c r="AK9" s="37" t="str">
        <f t="shared" si="0"/>
        <v>АОДЦТН</v>
      </c>
      <c r="AL9" s="39" t="str">
        <f t="shared" si="1"/>
        <v>1-фаз.</v>
      </c>
      <c r="AM9" s="39" t="s">
        <v>59</v>
      </c>
      <c r="AN9" s="39"/>
      <c r="AO9" s="39"/>
      <c r="AP9" s="39" t="s">
        <v>147</v>
      </c>
      <c r="AQ9" s="41" t="s">
        <v>148</v>
      </c>
      <c r="AR9" s="42" t="s">
        <v>65</v>
      </c>
      <c r="AS9" s="42"/>
    </row>
    <row r="10" spans="1:45" s="43" customFormat="1" ht="12.8" customHeight="1" x14ac:dyDescent="0.25">
      <c r="A10" s="36">
        <v>138</v>
      </c>
      <c r="B10" s="37" t="s">
        <v>143</v>
      </c>
      <c r="C10" s="37" t="s">
        <v>144</v>
      </c>
      <c r="D10" s="36">
        <v>500</v>
      </c>
      <c r="E10" s="37" t="str">
        <f>CONCATENATE([1]Данные!$C10,[1]Данные!$D10)</f>
        <v/>
      </c>
      <c r="F10" s="37" t="s">
        <v>146</v>
      </c>
      <c r="G10" s="38" t="s">
        <v>70</v>
      </c>
      <c r="H10" s="39" t="s">
        <v>66</v>
      </c>
      <c r="I10" s="39" t="s">
        <v>54</v>
      </c>
      <c r="J10" s="39">
        <f t="array" ref="J10">IF(ISBLANK(L10)=FALSE,(VALUE(LEFT(RIGHT(L10,(LEN(L10)-(FIND("/",L10,1)))),(FIND("/",RIGHT(L10,(LEN(L10)-(FIND("/",L10,1)))),1))-1))),"")</f>
        <v>500</v>
      </c>
      <c r="K10" s="39">
        <f t="array" ref="K10">IF(ISBLANK(L10)=FALSE,(VALUE(LEFT(RIGHT(L10,(LEN(L10)-(FIND("-",L10,1)))),(FIND("/",RIGHT(L10,(LEN(L10)-(FIND("-",L10,1)))),1))-1))/1000),"")</f>
        <v>267</v>
      </c>
      <c r="L10" s="40" t="s">
        <v>55</v>
      </c>
      <c r="M10" s="36">
        <v>1989</v>
      </c>
      <c r="N10" s="36">
        <v>1991</v>
      </c>
      <c r="O10" s="36">
        <v>2018</v>
      </c>
      <c r="P10" s="37" t="s">
        <v>56</v>
      </c>
      <c r="Q10" s="37" t="s">
        <v>57</v>
      </c>
      <c r="R10" s="37">
        <v>1989</v>
      </c>
      <c r="S10" s="37" t="s">
        <v>58</v>
      </c>
      <c r="T10" s="39" t="s">
        <v>59</v>
      </c>
      <c r="U10" s="39">
        <v>130</v>
      </c>
      <c r="V10" s="37" t="s">
        <v>59</v>
      </c>
      <c r="W10" s="37" t="s">
        <v>59</v>
      </c>
      <c r="X10" s="39" t="s">
        <v>60</v>
      </c>
      <c r="Y10" s="39" t="s">
        <v>71</v>
      </c>
      <c r="Z10" s="39" t="s">
        <v>62</v>
      </c>
      <c r="AA10" s="39" t="s">
        <v>63</v>
      </c>
      <c r="AB10" s="39">
        <v>11.1</v>
      </c>
      <c r="AC10" s="39">
        <v>36.4</v>
      </c>
      <c r="AD10" s="39">
        <v>23.4</v>
      </c>
      <c r="AE10" s="39">
        <v>450</v>
      </c>
      <c r="AF10" s="39">
        <v>156</v>
      </c>
      <c r="AG10" s="39">
        <v>146</v>
      </c>
      <c r="AH10" s="39" t="s">
        <v>72</v>
      </c>
      <c r="AI10" s="39" t="s">
        <v>67</v>
      </c>
      <c r="AJ10" s="39"/>
      <c r="AK10" s="37" t="str">
        <f t="shared" si="0"/>
        <v>АОДЦТН</v>
      </c>
      <c r="AL10" s="39" t="str">
        <f t="shared" si="1"/>
        <v>1-фаз.</v>
      </c>
      <c r="AM10" s="39" t="s">
        <v>59</v>
      </c>
      <c r="AN10" s="39"/>
      <c r="AO10" s="39"/>
      <c r="AP10" s="39" t="s">
        <v>147</v>
      </c>
      <c r="AQ10" s="41" t="s">
        <v>148</v>
      </c>
      <c r="AR10" s="42" t="s">
        <v>65</v>
      </c>
      <c r="AS10" s="42"/>
    </row>
    <row r="11" spans="1:45" s="43" customFormat="1" ht="12.8" customHeight="1" x14ac:dyDescent="0.25">
      <c r="A11" s="36">
        <v>139</v>
      </c>
      <c r="B11" s="37" t="s">
        <v>143</v>
      </c>
      <c r="C11" s="37" t="s">
        <v>144</v>
      </c>
      <c r="D11" s="36">
        <v>500</v>
      </c>
      <c r="E11" s="37" t="str">
        <f>CONCATENATE([1]Данные!$C11,[1]Данные!$D11)</f>
        <v/>
      </c>
      <c r="F11" s="37" t="s">
        <v>146</v>
      </c>
      <c r="G11" s="38" t="s">
        <v>70</v>
      </c>
      <c r="H11" s="39" t="s">
        <v>68</v>
      </c>
      <c r="I11" s="39" t="s">
        <v>54</v>
      </c>
      <c r="J11" s="39">
        <f t="array" ref="J11">IF(ISBLANK(L11)=FALSE,(VALUE(LEFT(RIGHT(L11,(LEN(L11)-(FIND("/",L11,1)))),(FIND("/",RIGHT(L11,(LEN(L11)-(FIND("/",L11,1)))),1))-1))),"")</f>
        <v>500</v>
      </c>
      <c r="K11" s="39">
        <f t="array" ref="K11">IF(ISBLANK(L11)=FALSE,(VALUE(LEFT(RIGHT(L11,(LEN(L11)-(FIND("-",L11,1)))),(FIND("/",RIGHT(L11,(LEN(L11)-(FIND("-",L11,1)))),1))-1))/1000),"")</f>
        <v>267</v>
      </c>
      <c r="L11" s="40" t="s">
        <v>55</v>
      </c>
      <c r="M11" s="36">
        <v>1989</v>
      </c>
      <c r="N11" s="36">
        <v>1991</v>
      </c>
      <c r="O11" s="36">
        <v>2018</v>
      </c>
      <c r="P11" s="37" t="s">
        <v>56</v>
      </c>
      <c r="Q11" s="37" t="s">
        <v>57</v>
      </c>
      <c r="R11" s="37">
        <v>1989</v>
      </c>
      <c r="S11" s="37" t="s">
        <v>58</v>
      </c>
      <c r="T11" s="39" t="s">
        <v>59</v>
      </c>
      <c r="U11" s="39">
        <v>116</v>
      </c>
      <c r="V11" s="37" t="s">
        <v>59</v>
      </c>
      <c r="W11" s="37" t="s">
        <v>59</v>
      </c>
      <c r="X11" s="39" t="s">
        <v>60</v>
      </c>
      <c r="Y11" s="39" t="s">
        <v>71</v>
      </c>
      <c r="Z11" s="39" t="s">
        <v>62</v>
      </c>
      <c r="AA11" s="39" t="s">
        <v>63</v>
      </c>
      <c r="AB11" s="39">
        <v>11.2</v>
      </c>
      <c r="AC11" s="39">
        <v>36.5</v>
      </c>
      <c r="AD11" s="39">
        <v>23.4</v>
      </c>
      <c r="AE11" s="39">
        <v>448</v>
      </c>
      <c r="AF11" s="39">
        <v>153</v>
      </c>
      <c r="AG11" s="39">
        <v>141</v>
      </c>
      <c r="AH11" s="39" t="s">
        <v>73</v>
      </c>
      <c r="AI11" s="39" t="s">
        <v>69</v>
      </c>
      <c r="AJ11" s="39"/>
      <c r="AK11" s="37" t="str">
        <f t="shared" si="0"/>
        <v>АОДЦТН</v>
      </c>
      <c r="AL11" s="39" t="str">
        <f t="shared" si="1"/>
        <v>1-фаз.</v>
      </c>
      <c r="AM11" s="39" t="s">
        <v>59</v>
      </c>
      <c r="AN11" s="39"/>
      <c r="AO11" s="39"/>
      <c r="AP11" s="39" t="s">
        <v>147</v>
      </c>
      <c r="AQ11" s="41" t="s">
        <v>148</v>
      </c>
      <c r="AR11" s="42" t="s">
        <v>65</v>
      </c>
      <c r="AS11" s="42"/>
    </row>
    <row r="12" spans="1:45" s="43" customFormat="1" ht="12.8" customHeight="1" x14ac:dyDescent="0.25">
      <c r="A12" s="36">
        <v>140</v>
      </c>
      <c r="B12" s="37" t="s">
        <v>143</v>
      </c>
      <c r="C12" s="37" t="s">
        <v>144</v>
      </c>
      <c r="D12" s="36">
        <v>500</v>
      </c>
      <c r="E12" s="37" t="str">
        <f>CONCATENATE([1]Данные!$C12,[1]Данные!$D12)</f>
        <v/>
      </c>
      <c r="F12" s="37" t="s">
        <v>146</v>
      </c>
      <c r="G12" s="38" t="s">
        <v>74</v>
      </c>
      <c r="H12" s="39" t="s">
        <v>75</v>
      </c>
      <c r="I12" s="39" t="s">
        <v>54</v>
      </c>
      <c r="J12" s="39">
        <f t="array" ref="J12">IF(ISBLANK(L12)=FALSE,(VALUE(LEFT(RIGHT(L12,(LEN(L12)-(FIND("/",L12,1)))),(FIND("/",RIGHT(L12,(LEN(L12)-(FIND("/",L12,1)))),1))-1))),"")</f>
        <v>500</v>
      </c>
      <c r="K12" s="39">
        <f t="array" ref="K12">IF(ISBLANK(L12)=FALSE,(VALUE(LEFT(RIGHT(L12,(LEN(L12)-(FIND("-",L12,1)))),(FIND("/",RIGHT(L12,(LEN(L12)-(FIND("-",L12,1)))),1))-1))/1000),"")</f>
        <v>267</v>
      </c>
      <c r="L12" s="40" t="s">
        <v>55</v>
      </c>
      <c r="M12" s="36">
        <v>1974</v>
      </c>
      <c r="N12" s="36">
        <v>1980</v>
      </c>
      <c r="O12" s="36">
        <v>2018</v>
      </c>
      <c r="P12" s="37" t="s">
        <v>56</v>
      </c>
      <c r="Q12" s="37" t="s">
        <v>57</v>
      </c>
      <c r="R12" s="37">
        <v>1974</v>
      </c>
      <c r="S12" s="37" t="s">
        <v>58</v>
      </c>
      <c r="T12" s="39" t="s">
        <v>59</v>
      </c>
      <c r="U12" s="39">
        <v>88</v>
      </c>
      <c r="V12" s="37" t="s">
        <v>59</v>
      </c>
      <c r="W12" s="37" t="s">
        <v>59</v>
      </c>
      <c r="X12" s="39" t="s">
        <v>60</v>
      </c>
      <c r="Y12" s="39" t="s">
        <v>61</v>
      </c>
      <c r="Z12" s="39" t="s">
        <v>62</v>
      </c>
      <c r="AA12" s="39" t="s">
        <v>63</v>
      </c>
      <c r="AB12" s="39">
        <v>8.44</v>
      </c>
      <c r="AC12" s="39">
        <v>24</v>
      </c>
      <c r="AD12" s="39">
        <v>12.8</v>
      </c>
      <c r="AE12" s="39">
        <v>449</v>
      </c>
      <c r="AF12" s="39">
        <v>119</v>
      </c>
      <c r="AG12" s="39">
        <v>101</v>
      </c>
      <c r="AH12" s="39" t="s">
        <v>76</v>
      </c>
      <c r="AI12" s="39" t="s">
        <v>69</v>
      </c>
      <c r="AJ12" s="39"/>
      <c r="AK12" s="37" t="str">
        <f t="shared" si="0"/>
        <v>АОДЦТН</v>
      </c>
      <c r="AL12" s="39" t="str">
        <f t="shared" si="1"/>
        <v>Резерв 1-фаз.</v>
      </c>
      <c r="AM12" s="39" t="s">
        <v>59</v>
      </c>
      <c r="AN12" s="39"/>
      <c r="AO12" s="39"/>
      <c r="AP12" s="39" t="s">
        <v>147</v>
      </c>
      <c r="AQ12" s="41" t="s">
        <v>148</v>
      </c>
      <c r="AR12" s="42" t="s">
        <v>65</v>
      </c>
      <c r="AS12" s="42"/>
    </row>
    <row r="13" spans="1:45" s="43" customFormat="1" ht="12.8" customHeight="1" x14ac:dyDescent="0.25">
      <c r="A13" s="36">
        <v>141</v>
      </c>
      <c r="B13" s="37" t="s">
        <v>143</v>
      </c>
      <c r="C13" s="37" t="s">
        <v>144</v>
      </c>
      <c r="D13" s="36">
        <v>500</v>
      </c>
      <c r="E13" s="37" t="str">
        <f>CONCATENATE([1]Данные!$C13,[1]Данные!$D13)</f>
        <v/>
      </c>
      <c r="F13" s="37" t="s">
        <v>146</v>
      </c>
      <c r="G13" s="38" t="s">
        <v>77</v>
      </c>
      <c r="H13" s="39" t="s">
        <v>78</v>
      </c>
      <c r="I13" s="39" t="s">
        <v>79</v>
      </c>
      <c r="J13" s="39">
        <f t="array" ref="J13">IF(ISBLANK(L13)=FALSE,(VALUE(LEFT(RIGHT(L13,(LEN(L13)-(FIND("/",L13,1)))),(FIND("/",RIGHT(L13,(LEN(L13)-(FIND("/",L13,1)))),1))-1))),"")</f>
        <v>15</v>
      </c>
      <c r="K13" s="39">
        <f t="array" ref="K13">IF(ISBLANK(L13)=FALSE,(VALUE(LEFT(RIGHT(L13,(LEN(L13)-(FIND("-",L13,1)))),(FIND("/",RIGHT(L13,(LEN(L13)-(FIND("-",L13,1)))),1))-1))/1000),"")</f>
        <v>0.63</v>
      </c>
      <c r="L13" s="40" t="s">
        <v>80</v>
      </c>
      <c r="M13" s="36">
        <v>2008</v>
      </c>
      <c r="N13" s="36">
        <v>2008</v>
      </c>
      <c r="O13" s="36">
        <v>2033</v>
      </c>
      <c r="P13" s="37" t="s">
        <v>81</v>
      </c>
      <c r="Q13" s="37" t="s">
        <v>59</v>
      </c>
      <c r="R13" s="37">
        <v>2008</v>
      </c>
      <c r="S13" s="37" t="s">
        <v>58</v>
      </c>
      <c r="T13" s="39" t="s">
        <v>59</v>
      </c>
      <c r="U13" s="39" t="s">
        <v>59</v>
      </c>
      <c r="V13" s="37" t="s">
        <v>59</v>
      </c>
      <c r="W13" s="37" t="s">
        <v>59</v>
      </c>
      <c r="X13" s="39" t="s">
        <v>82</v>
      </c>
      <c r="Y13" s="39" t="s">
        <v>83</v>
      </c>
      <c r="Z13" s="39" t="s">
        <v>84</v>
      </c>
      <c r="AA13" s="39" t="s">
        <v>85</v>
      </c>
      <c r="AB13" s="39" t="s">
        <v>86</v>
      </c>
      <c r="AC13" s="39">
        <v>6.25</v>
      </c>
      <c r="AD13" s="39" t="s">
        <v>86</v>
      </c>
      <c r="AE13" s="39" t="s">
        <v>86</v>
      </c>
      <c r="AF13" s="39" t="s">
        <v>87</v>
      </c>
      <c r="AG13" s="39" t="s">
        <v>86</v>
      </c>
      <c r="AH13" s="39" t="s">
        <v>88</v>
      </c>
      <c r="AI13" s="39" t="s">
        <v>88</v>
      </c>
      <c r="AJ13" s="39"/>
      <c r="AK13" s="37" t="str">
        <f t="shared" si="0"/>
        <v>RESIBLOC</v>
      </c>
      <c r="AL13" s="39" t="str">
        <f t="shared" si="1"/>
        <v>3-фаз.</v>
      </c>
      <c r="AM13" s="39" t="s">
        <v>59</v>
      </c>
      <c r="AN13" s="39"/>
      <c r="AO13" s="39"/>
      <c r="AP13" s="39" t="s">
        <v>147</v>
      </c>
      <c r="AQ13" s="41" t="s">
        <v>148</v>
      </c>
      <c r="AR13" s="42" t="s">
        <v>65</v>
      </c>
      <c r="AS13" s="42"/>
    </row>
    <row r="14" spans="1:45" s="43" customFormat="1" ht="12.8" customHeight="1" x14ac:dyDescent="0.25">
      <c r="A14" s="36">
        <v>142</v>
      </c>
      <c r="B14" s="37" t="s">
        <v>143</v>
      </c>
      <c r="C14" s="37" t="s">
        <v>144</v>
      </c>
      <c r="D14" s="36">
        <v>500</v>
      </c>
      <c r="E14" s="37" t="str">
        <f>CONCATENATE([1]Данные!$C14,[1]Данные!$D14)</f>
        <v/>
      </c>
      <c r="F14" s="37" t="s">
        <v>146</v>
      </c>
      <c r="G14" s="38" t="s">
        <v>89</v>
      </c>
      <c r="H14" s="39" t="s">
        <v>78</v>
      </c>
      <c r="I14" s="39" t="s">
        <v>79</v>
      </c>
      <c r="J14" s="39">
        <f t="array" ref="J14">IF(ISBLANK(L14)=FALSE,(VALUE(LEFT(RIGHT(L14,(LEN(L14)-(FIND("/",L14,1)))),(FIND("/",RIGHT(L14,(LEN(L14)-(FIND("/",L14,1)))),1))-1))),"")</f>
        <v>10</v>
      </c>
      <c r="K14" s="39">
        <v>0.63</v>
      </c>
      <c r="L14" s="40" t="s">
        <v>90</v>
      </c>
      <c r="M14" s="36">
        <v>2001</v>
      </c>
      <c r="N14" s="36">
        <v>2002</v>
      </c>
      <c r="O14" s="36">
        <v>2027</v>
      </c>
      <c r="P14" s="37" t="s">
        <v>81</v>
      </c>
      <c r="Q14" s="37" t="s">
        <v>59</v>
      </c>
      <c r="R14" s="37">
        <v>2002</v>
      </c>
      <c r="S14" s="37" t="s">
        <v>58</v>
      </c>
      <c r="T14" s="39" t="s">
        <v>59</v>
      </c>
      <c r="U14" s="39" t="s">
        <v>59</v>
      </c>
      <c r="V14" s="37" t="s">
        <v>59</v>
      </c>
      <c r="W14" s="37" t="s">
        <v>59</v>
      </c>
      <c r="X14" s="39" t="s">
        <v>91</v>
      </c>
      <c r="Y14" s="39" t="s">
        <v>83</v>
      </c>
      <c r="Z14" s="39" t="s">
        <v>92</v>
      </c>
      <c r="AA14" s="39" t="s">
        <v>85</v>
      </c>
      <c r="AB14" s="39" t="s">
        <v>86</v>
      </c>
      <c r="AC14" s="39">
        <v>5.98</v>
      </c>
      <c r="AD14" s="39" t="s">
        <v>86</v>
      </c>
      <c r="AE14" s="39" t="s">
        <v>86</v>
      </c>
      <c r="AF14" s="39" t="s">
        <v>93</v>
      </c>
      <c r="AG14" s="39" t="s">
        <v>86</v>
      </c>
      <c r="AH14" s="39" t="s">
        <v>94</v>
      </c>
      <c r="AI14" s="39" t="s">
        <v>95</v>
      </c>
      <c r="AJ14" s="39"/>
      <c r="AK14" s="37" t="str">
        <f t="shared" si="0"/>
        <v>aTSE</v>
      </c>
      <c r="AL14" s="39" t="str">
        <f t="shared" si="1"/>
        <v>3-фаз.</v>
      </c>
      <c r="AM14" s="39" t="s">
        <v>59</v>
      </c>
      <c r="AN14" s="39"/>
      <c r="AO14" s="39"/>
      <c r="AP14" s="39" t="s">
        <v>147</v>
      </c>
      <c r="AQ14" s="41" t="s">
        <v>148</v>
      </c>
      <c r="AR14" s="42" t="s">
        <v>65</v>
      </c>
      <c r="AS14" s="42"/>
    </row>
    <row r="15" spans="1:45" s="43" customFormat="1" ht="12.8" customHeight="1" x14ac:dyDescent="0.25">
      <c r="A15" s="36">
        <v>143</v>
      </c>
      <c r="B15" s="37" t="s">
        <v>143</v>
      </c>
      <c r="C15" s="37" t="s">
        <v>144</v>
      </c>
      <c r="D15" s="36">
        <v>500</v>
      </c>
      <c r="E15" s="37" t="str">
        <f>CONCATENATE([1]Данные!$C15,[1]Данные!$D15)</f>
        <v/>
      </c>
      <c r="F15" s="37" t="s">
        <v>146</v>
      </c>
      <c r="G15" s="38" t="s">
        <v>96</v>
      </c>
      <c r="H15" s="39" t="s">
        <v>78</v>
      </c>
      <c r="I15" s="39" t="s">
        <v>79</v>
      </c>
      <c r="J15" s="39">
        <f t="array" ref="J15">IF(ISBLANK(L15)=FALSE,(VALUE(LEFT(RIGHT(L15,(LEN(L15)-(FIND("/",L15,1)))),(FIND("/",RIGHT(L15,(LEN(L15)-(FIND("/",L15,1)))),1))-1))),"")</f>
        <v>15</v>
      </c>
      <c r="K15" s="39">
        <f t="array" ref="K15">IF(ISBLANK(L15)=FALSE,(VALUE(LEFT(RIGHT(L15,(LEN(L15)-(FIND("-",L15,1)))),(FIND("/",RIGHT(L15,(LEN(L15)-(FIND("-",L15,1)))),1))-1))/1000),"")</f>
        <v>0.63</v>
      </c>
      <c r="L15" s="40" t="s">
        <v>80</v>
      </c>
      <c r="M15" s="36">
        <v>2009</v>
      </c>
      <c r="N15" s="36">
        <v>2009</v>
      </c>
      <c r="O15" s="36">
        <v>2034</v>
      </c>
      <c r="P15" s="37" t="s">
        <v>81</v>
      </c>
      <c r="Q15" s="37" t="s">
        <v>59</v>
      </c>
      <c r="R15" s="37">
        <v>2009</v>
      </c>
      <c r="S15" s="37" t="s">
        <v>58</v>
      </c>
      <c r="T15" s="39" t="s">
        <v>59</v>
      </c>
      <c r="U15" s="39" t="s">
        <v>59</v>
      </c>
      <c r="V15" s="37" t="s">
        <v>59</v>
      </c>
      <c r="W15" s="37" t="s">
        <v>59</v>
      </c>
      <c r="X15" s="39" t="s">
        <v>82</v>
      </c>
      <c r="Y15" s="39" t="s">
        <v>83</v>
      </c>
      <c r="Z15" s="39" t="s">
        <v>84</v>
      </c>
      <c r="AA15" s="39" t="s">
        <v>85</v>
      </c>
      <c r="AB15" s="39" t="s">
        <v>86</v>
      </c>
      <c r="AC15" s="39">
        <v>6.36</v>
      </c>
      <c r="AD15" s="39" t="s">
        <v>86</v>
      </c>
      <c r="AE15" s="39" t="s">
        <v>86</v>
      </c>
      <c r="AF15" s="39" t="s">
        <v>88</v>
      </c>
      <c r="AG15" s="39" t="s">
        <v>86</v>
      </c>
      <c r="AH15" s="39" t="s">
        <v>88</v>
      </c>
      <c r="AI15" s="39" t="s">
        <v>88</v>
      </c>
      <c r="AJ15" s="39"/>
      <c r="AK15" s="37" t="str">
        <f t="shared" si="0"/>
        <v>RESIBLOC</v>
      </c>
      <c r="AL15" s="39" t="str">
        <f t="shared" si="1"/>
        <v>3-фаз.</v>
      </c>
      <c r="AM15" s="39" t="s">
        <v>59</v>
      </c>
      <c r="AN15" s="39"/>
      <c r="AO15" s="39"/>
      <c r="AP15" s="39" t="s">
        <v>147</v>
      </c>
      <c r="AQ15" s="41" t="s">
        <v>148</v>
      </c>
      <c r="AR15" s="42" t="s">
        <v>65</v>
      </c>
      <c r="AS15" s="42"/>
    </row>
    <row r="16" spans="1:45" s="43" customFormat="1" ht="12.8" customHeight="1" x14ac:dyDescent="0.25">
      <c r="A16" s="36">
        <v>144</v>
      </c>
      <c r="B16" s="37" t="s">
        <v>143</v>
      </c>
      <c r="C16" s="37" t="s">
        <v>144</v>
      </c>
      <c r="D16" s="36">
        <v>500</v>
      </c>
      <c r="E16" s="37" t="str">
        <f>CONCATENATE([1]Данные!$C16,[1]Данные!$D16)</f>
        <v/>
      </c>
      <c r="F16" s="37" t="s">
        <v>146</v>
      </c>
      <c r="G16" s="38" t="s">
        <v>97</v>
      </c>
      <c r="H16" s="39" t="s">
        <v>78</v>
      </c>
      <c r="I16" s="39" t="s">
        <v>79</v>
      </c>
      <c r="J16" s="39">
        <f t="array" ref="J16">IF(ISBLANK(L16)=FALSE,(VALUE(LEFT(RIGHT(L16,(LEN(L16)-(FIND("/",L16,1)))),(FIND("/",RIGHT(L16,(LEN(L16)-(FIND("/",L16,1)))),1))-1))),"")</f>
        <v>15</v>
      </c>
      <c r="K16" s="39">
        <f t="array" ref="K16">IF(ISBLANK(L16)=FALSE,(VALUE(LEFT(RIGHT(L16,(LEN(L16)-(FIND("-",L16,1)))),(FIND("/",RIGHT(L16,(LEN(L16)-(FIND("-",L16,1)))),1))-1))/1000),"")</f>
        <v>0.63</v>
      </c>
      <c r="L16" s="40" t="s">
        <v>98</v>
      </c>
      <c r="M16" s="36">
        <v>1991</v>
      </c>
      <c r="N16" s="36">
        <v>1991</v>
      </c>
      <c r="O16" s="36">
        <v>2018</v>
      </c>
      <c r="P16" s="37" t="s">
        <v>81</v>
      </c>
      <c r="Q16" s="37" t="s">
        <v>59</v>
      </c>
      <c r="R16" s="37">
        <v>1991</v>
      </c>
      <c r="S16" s="37" t="s">
        <v>58</v>
      </c>
      <c r="T16" s="39" t="s">
        <v>59</v>
      </c>
      <c r="U16" s="39" t="s">
        <v>59</v>
      </c>
      <c r="V16" s="37" t="s">
        <v>59</v>
      </c>
      <c r="W16" s="37" t="s">
        <v>59</v>
      </c>
      <c r="X16" s="39" t="s">
        <v>99</v>
      </c>
      <c r="Y16" s="39" t="s">
        <v>83</v>
      </c>
      <c r="Z16" s="39" t="s">
        <v>92</v>
      </c>
      <c r="AA16" s="39" t="s">
        <v>85</v>
      </c>
      <c r="AB16" s="39" t="s">
        <v>86</v>
      </c>
      <c r="AC16" s="39">
        <v>8</v>
      </c>
      <c r="AD16" s="39" t="s">
        <v>86</v>
      </c>
      <c r="AE16" s="39" t="s">
        <v>86</v>
      </c>
      <c r="AF16" s="39" t="s">
        <v>100</v>
      </c>
      <c r="AG16" s="39" t="s">
        <v>86</v>
      </c>
      <c r="AH16" s="39" t="s">
        <v>101</v>
      </c>
      <c r="AI16" s="39" t="s">
        <v>102</v>
      </c>
      <c r="AJ16" s="39"/>
      <c r="AK16" s="37" t="str">
        <f t="shared" si="0"/>
        <v>ТСЗ</v>
      </c>
      <c r="AL16" s="39" t="str">
        <f t="shared" si="1"/>
        <v>3-фаз.</v>
      </c>
      <c r="AM16" s="39" t="s">
        <v>103</v>
      </c>
      <c r="AN16" s="44" t="s">
        <v>104</v>
      </c>
      <c r="AO16" s="44">
        <v>2020</v>
      </c>
      <c r="AP16" s="39" t="s">
        <v>147</v>
      </c>
      <c r="AQ16" s="41" t="s">
        <v>148</v>
      </c>
      <c r="AR16" s="42" t="s">
        <v>65</v>
      </c>
      <c r="AS16" s="42"/>
    </row>
    <row r="17" spans="1:45" s="43" customFormat="1" ht="12.8" customHeight="1" x14ac:dyDescent="0.25">
      <c r="A17" s="36">
        <v>145</v>
      </c>
      <c r="B17" s="37" t="s">
        <v>143</v>
      </c>
      <c r="C17" s="37" t="s">
        <v>144</v>
      </c>
      <c r="D17" s="36">
        <v>500</v>
      </c>
      <c r="E17" s="37" t="str">
        <f>CONCATENATE([1]Данные!$C17,[1]Данные!$D17)</f>
        <v/>
      </c>
      <c r="F17" s="37" t="s">
        <v>146</v>
      </c>
      <c r="G17" s="38" t="s">
        <v>105</v>
      </c>
      <c r="H17" s="39" t="s">
        <v>78</v>
      </c>
      <c r="I17" s="39" t="s">
        <v>79</v>
      </c>
      <c r="J17" s="39">
        <f t="array" ref="J17">IF(ISBLANK(L17)=FALSE,(VALUE(LEFT(RIGHT(L17,(LEN(L17)-(FIND("/",L17,1)))),(FIND("/",RIGHT(L17,(LEN(L17)-(FIND("/",L17,1)))),1))-1))),"")</f>
        <v>10</v>
      </c>
      <c r="K17" s="39">
        <f t="array" ref="K17">IF(ISBLANK(L17)=FALSE,(VALUE(LEFT(RIGHT(L17,(LEN(L17)-(FIND("-",L17,1)))),(FIND("/",RIGHT(L17,(LEN(L17)-(FIND("-",L17,1)))),1))-1))/1000),"")</f>
        <v>0.63</v>
      </c>
      <c r="L17" s="40" t="s">
        <v>106</v>
      </c>
      <c r="M17" s="36">
        <v>1972</v>
      </c>
      <c r="N17" s="36">
        <v>1972</v>
      </c>
      <c r="O17" s="36">
        <v>2018</v>
      </c>
      <c r="P17" s="37" t="s">
        <v>107</v>
      </c>
      <c r="Q17" s="37" t="s">
        <v>108</v>
      </c>
      <c r="R17" s="37">
        <v>1972</v>
      </c>
      <c r="S17" s="37" t="s">
        <v>109</v>
      </c>
      <c r="T17" s="39" t="s">
        <v>59</v>
      </c>
      <c r="U17" s="39" t="s">
        <v>59</v>
      </c>
      <c r="V17" s="37" t="s">
        <v>59</v>
      </c>
      <c r="W17" s="37" t="s">
        <v>59</v>
      </c>
      <c r="X17" s="39" t="s">
        <v>110</v>
      </c>
      <c r="Y17" s="39" t="s">
        <v>111</v>
      </c>
      <c r="Z17" s="39" t="s">
        <v>112</v>
      </c>
      <c r="AA17" s="39" t="s">
        <v>113</v>
      </c>
      <c r="AB17" s="39" t="s">
        <v>86</v>
      </c>
      <c r="AC17" s="39">
        <v>5.73</v>
      </c>
      <c r="AD17" s="39" t="s">
        <v>86</v>
      </c>
      <c r="AE17" s="39" t="s">
        <v>86</v>
      </c>
      <c r="AF17" s="39" t="s">
        <v>88</v>
      </c>
      <c r="AG17" s="39" t="s">
        <v>86</v>
      </c>
      <c r="AH17" s="39" t="s">
        <v>88</v>
      </c>
      <c r="AI17" s="39" t="s">
        <v>88</v>
      </c>
      <c r="AJ17" s="39"/>
      <c r="AK17" s="37" t="str">
        <f t="shared" si="0"/>
        <v>ТМ</v>
      </c>
      <c r="AL17" s="39" t="str">
        <f t="shared" si="1"/>
        <v>3-фаз.</v>
      </c>
      <c r="AM17" s="39" t="s">
        <v>59</v>
      </c>
      <c r="AN17" s="39"/>
      <c r="AO17" s="39"/>
      <c r="AP17" s="39" t="s">
        <v>147</v>
      </c>
      <c r="AQ17" s="41" t="s">
        <v>148</v>
      </c>
      <c r="AR17" s="42" t="s">
        <v>65</v>
      </c>
      <c r="AS17" s="42"/>
    </row>
    <row r="18" spans="1:45" s="43" customFormat="1" ht="12.8" customHeight="1" x14ac:dyDescent="0.25">
      <c r="A18" s="36">
        <v>146</v>
      </c>
      <c r="B18" s="37" t="s">
        <v>143</v>
      </c>
      <c r="C18" s="37" t="s">
        <v>144</v>
      </c>
      <c r="D18" s="36">
        <v>500</v>
      </c>
      <c r="E18" s="37" t="str">
        <f>CONCATENATE([1]Данные!$C18,[1]Данные!$D18)</f>
        <v/>
      </c>
      <c r="F18" s="37" t="s">
        <v>146</v>
      </c>
      <c r="G18" s="38" t="s">
        <v>114</v>
      </c>
      <c r="H18" s="39" t="s">
        <v>78</v>
      </c>
      <c r="I18" s="39" t="s">
        <v>79</v>
      </c>
      <c r="J18" s="39">
        <f t="array" ref="J18">IF(ISBLANK(L18)=FALSE,(VALUE(LEFT(RIGHT(L18,(LEN(L18)-(FIND("/",L18,1)))),(FIND("/",RIGHT(L18,(LEN(L18)-(FIND("/",L18,1)))),1))-1))),"")</f>
        <v>10</v>
      </c>
      <c r="K18" s="39">
        <f t="array" ref="K18">IF(ISBLANK(L18)=FALSE,(VALUE(LEFT(RIGHT(L18,(LEN(L18)-(FIND("-",L18,1)))),(FIND("/",RIGHT(L18,(LEN(L18)-(FIND("-",L18,1)))),1))-1))/1000),"")</f>
        <v>0.63</v>
      </c>
      <c r="L18" s="40" t="s">
        <v>115</v>
      </c>
      <c r="M18" s="36">
        <v>2008</v>
      </c>
      <c r="N18" s="36">
        <v>2009</v>
      </c>
      <c r="O18" s="36">
        <v>2034</v>
      </c>
      <c r="P18" s="37" t="s">
        <v>107</v>
      </c>
      <c r="Q18" s="37" t="s">
        <v>108</v>
      </c>
      <c r="R18" s="37">
        <v>2008</v>
      </c>
      <c r="S18" s="37" t="s">
        <v>109</v>
      </c>
      <c r="T18" s="39" t="s">
        <v>59</v>
      </c>
      <c r="U18" s="39" t="s">
        <v>59</v>
      </c>
      <c r="V18" s="37" t="s">
        <v>59</v>
      </c>
      <c r="W18" s="37" t="s">
        <v>59</v>
      </c>
      <c r="X18" s="39" t="s">
        <v>116</v>
      </c>
      <c r="Y18" s="39" t="s">
        <v>111</v>
      </c>
      <c r="Z18" s="39" t="s">
        <v>117</v>
      </c>
      <c r="AA18" s="39" t="s">
        <v>113</v>
      </c>
      <c r="AB18" s="39" t="s">
        <v>86</v>
      </c>
      <c r="AC18" s="39">
        <v>5.5</v>
      </c>
      <c r="AD18" s="39" t="s">
        <v>86</v>
      </c>
      <c r="AE18" s="39" t="s">
        <v>86</v>
      </c>
      <c r="AF18" s="39" t="s">
        <v>88</v>
      </c>
      <c r="AG18" s="39" t="s">
        <v>86</v>
      </c>
      <c r="AH18" s="39" t="s">
        <v>88</v>
      </c>
      <c r="AI18" s="39" t="s">
        <v>88</v>
      </c>
      <c r="AJ18" s="39"/>
      <c r="AK18" s="37" t="str">
        <f t="shared" si="0"/>
        <v>ТМСЭЩ</v>
      </c>
      <c r="AL18" s="39" t="str">
        <f t="shared" si="1"/>
        <v>3-фаз.</v>
      </c>
      <c r="AM18" s="39" t="s">
        <v>59</v>
      </c>
      <c r="AN18" s="39"/>
      <c r="AO18" s="39"/>
      <c r="AP18" s="39" t="s">
        <v>147</v>
      </c>
      <c r="AQ18" s="41" t="s">
        <v>148</v>
      </c>
      <c r="AR18" s="42" t="s">
        <v>65</v>
      </c>
      <c r="AS18" s="42"/>
    </row>
    <row r="19" spans="1:45" s="43" customFormat="1" ht="12.8" customHeight="1" x14ac:dyDescent="0.25">
      <c r="A19" s="36">
        <v>147</v>
      </c>
      <c r="B19" s="37" t="s">
        <v>143</v>
      </c>
      <c r="C19" s="37" t="s">
        <v>144</v>
      </c>
      <c r="D19" s="36">
        <v>500</v>
      </c>
      <c r="E19" s="37" t="str">
        <f>CONCATENATE([1]Данные!$C19,[1]Данные!$D19)</f>
        <v/>
      </c>
      <c r="F19" s="37" t="s">
        <v>146</v>
      </c>
      <c r="G19" s="38" t="s">
        <v>118</v>
      </c>
      <c r="H19" s="39" t="s">
        <v>119</v>
      </c>
      <c r="I19" s="39" t="s">
        <v>79</v>
      </c>
      <c r="J19" s="39">
        <f t="array" ref="J19">IF(ISBLANK(L19)=FALSE,(VALUE(LEFT(RIGHT(L19,(LEN(L19)-(FIND("/",L19,1)))),(FIND("/",RIGHT(L19,(LEN(L19)-(FIND("/",L19,1)))),1))-1))),"")</f>
        <v>15</v>
      </c>
      <c r="K19" s="39">
        <f t="array" ref="K19">IF(ISBLANK(L19)=FALSE,(VALUE(LEFT(RIGHT(L19,(LEN(L19)-(FIND("-",L19,1)))),(FIND("/",RIGHT(L19,(LEN(L19)-(FIND("-",L19,1)))),1))-1))/1000),"")</f>
        <v>0.63</v>
      </c>
      <c r="L19" s="40" t="s">
        <v>120</v>
      </c>
      <c r="M19" s="36">
        <v>1972</v>
      </c>
      <c r="N19" s="36">
        <v>1972</v>
      </c>
      <c r="O19" s="36">
        <v>2018</v>
      </c>
      <c r="P19" s="37" t="s">
        <v>81</v>
      </c>
      <c r="Q19" s="37" t="s">
        <v>108</v>
      </c>
      <c r="R19" s="37">
        <v>1972</v>
      </c>
      <c r="S19" s="37" t="s">
        <v>109</v>
      </c>
      <c r="T19" s="39" t="s">
        <v>59</v>
      </c>
      <c r="U19" s="39" t="s">
        <v>59</v>
      </c>
      <c r="V19" s="37" t="s">
        <v>59</v>
      </c>
      <c r="W19" s="37" t="s">
        <v>59</v>
      </c>
      <c r="X19" s="39" t="s">
        <v>121</v>
      </c>
      <c r="Y19" s="39" t="s">
        <v>83</v>
      </c>
      <c r="Z19" s="39" t="s">
        <v>122</v>
      </c>
      <c r="AA19" s="39" t="s">
        <v>113</v>
      </c>
      <c r="AB19" s="39" t="s">
        <v>86</v>
      </c>
      <c r="AC19" s="39">
        <v>6.34</v>
      </c>
      <c r="AD19" s="39" t="s">
        <v>86</v>
      </c>
      <c r="AE19" s="39" t="s">
        <v>86</v>
      </c>
      <c r="AF19" s="39" t="s">
        <v>88</v>
      </c>
      <c r="AG19" s="39" t="s">
        <v>86</v>
      </c>
      <c r="AH19" s="39" t="s">
        <v>88</v>
      </c>
      <c r="AI19" s="39" t="s">
        <v>88</v>
      </c>
      <c r="AJ19" s="39"/>
      <c r="AK19" s="37" t="str">
        <f t="shared" si="0"/>
        <v>ТМ</v>
      </c>
      <c r="AL19" s="39" t="str">
        <f t="shared" si="1"/>
        <v>Резерв 3-фаз.</v>
      </c>
      <c r="AM19" s="39" t="s">
        <v>59</v>
      </c>
      <c r="AN19" s="39"/>
      <c r="AO19" s="39"/>
      <c r="AP19" s="39" t="s">
        <v>147</v>
      </c>
      <c r="AQ19" s="41" t="s">
        <v>148</v>
      </c>
      <c r="AR19" s="42" t="s">
        <v>65</v>
      </c>
      <c r="AS19" s="42"/>
    </row>
    <row r="20" spans="1:45" s="43" customFormat="1" ht="12.8" customHeight="1" x14ac:dyDescent="0.25">
      <c r="A20" s="36">
        <v>148</v>
      </c>
      <c r="B20" s="37" t="s">
        <v>143</v>
      </c>
      <c r="C20" s="37" t="s">
        <v>144</v>
      </c>
      <c r="D20" s="36">
        <v>500</v>
      </c>
      <c r="E20" s="37" t="str">
        <f>CONCATENATE([1]Данные!$C20,[1]Данные!$D20)</f>
        <v/>
      </c>
      <c r="F20" s="37" t="s">
        <v>145</v>
      </c>
      <c r="G20" s="38" t="s">
        <v>52</v>
      </c>
      <c r="H20" s="39" t="s">
        <v>53</v>
      </c>
      <c r="I20" s="39" t="s">
        <v>54</v>
      </c>
      <c r="J20" s="39">
        <f t="array" ref="J20">IF(ISBLANK(L20)=FALSE,(VALUE(LEFT(RIGHT(L20,(LEN(L20)-(FIND("/",L20,1)))),(FIND("/",RIGHT(L20,(LEN(L20)-(FIND("/",L20,1)))),1))-1))),"")</f>
        <v>500</v>
      </c>
      <c r="K20" s="39">
        <f t="array" ref="K20">IF(ISBLANK(L20)=FALSE,(VALUE(LEFT(RIGHT(L20,(LEN(L20)-(FIND("-",L20,1)))),(FIND("/",RIGHT(L20,(LEN(L20)-(FIND("-",L20,1)))),1))-1))/1000),"")</f>
        <v>167</v>
      </c>
      <c r="L20" s="40" t="s">
        <v>123</v>
      </c>
      <c r="M20" s="36">
        <v>2007</v>
      </c>
      <c r="N20" s="36">
        <v>2007</v>
      </c>
      <c r="O20" s="36">
        <v>2032</v>
      </c>
      <c r="P20" s="37" t="s">
        <v>124</v>
      </c>
      <c r="Q20" s="37" t="s">
        <v>57</v>
      </c>
      <c r="R20" s="37">
        <v>2007</v>
      </c>
      <c r="S20" s="37" t="s">
        <v>58</v>
      </c>
      <c r="T20" s="39" t="s">
        <v>59</v>
      </c>
      <c r="U20" s="39">
        <v>60</v>
      </c>
      <c r="V20" s="37" t="s">
        <v>59</v>
      </c>
      <c r="W20" s="37" t="s">
        <v>59</v>
      </c>
      <c r="X20" s="39" t="s">
        <v>60</v>
      </c>
      <c r="Y20" s="39" t="s">
        <v>125</v>
      </c>
      <c r="Z20" s="39" t="s">
        <v>126</v>
      </c>
      <c r="AA20" s="39" t="s">
        <v>63</v>
      </c>
      <c r="AB20" s="39">
        <v>11.2</v>
      </c>
      <c r="AC20" s="39">
        <v>37.299999999999997</v>
      </c>
      <c r="AD20" s="39">
        <v>22.3</v>
      </c>
      <c r="AE20" s="39">
        <v>89.3</v>
      </c>
      <c r="AF20" s="39">
        <v>295</v>
      </c>
      <c r="AG20" s="39">
        <v>80.7</v>
      </c>
      <c r="AH20" s="39">
        <v>5.8999999999999997E-2</v>
      </c>
      <c r="AI20" s="39">
        <v>5.8999999999999997E-2</v>
      </c>
      <c r="AJ20" s="39" t="s">
        <v>127</v>
      </c>
      <c r="AK20" s="37" t="str">
        <f t="shared" si="0"/>
        <v>АОДЦТН</v>
      </c>
      <c r="AL20" s="39" t="str">
        <f t="shared" si="1"/>
        <v>1-фаз.</v>
      </c>
      <c r="AM20" s="39" t="s">
        <v>59</v>
      </c>
      <c r="AN20" s="39"/>
      <c r="AO20" s="39"/>
      <c r="AP20" s="39" t="s">
        <v>147</v>
      </c>
      <c r="AQ20" s="41" t="s">
        <v>148</v>
      </c>
      <c r="AR20" s="42" t="s">
        <v>65</v>
      </c>
      <c r="AS20" s="42"/>
    </row>
    <row r="21" spans="1:45" s="43" customFormat="1" ht="12.8" customHeight="1" x14ac:dyDescent="0.25">
      <c r="A21" s="36">
        <v>149</v>
      </c>
      <c r="B21" s="37" t="s">
        <v>143</v>
      </c>
      <c r="C21" s="37" t="s">
        <v>144</v>
      </c>
      <c r="D21" s="36">
        <v>500</v>
      </c>
      <c r="E21" s="37" t="str">
        <f>CONCATENATE([1]Данные!$C21,[1]Данные!$D21)</f>
        <v/>
      </c>
      <c r="F21" s="37" t="s">
        <v>145</v>
      </c>
      <c r="G21" s="38" t="s">
        <v>52</v>
      </c>
      <c r="H21" s="39" t="s">
        <v>66</v>
      </c>
      <c r="I21" s="39" t="s">
        <v>54</v>
      </c>
      <c r="J21" s="39">
        <f t="array" ref="J21">IF(ISBLANK(L21)=FALSE,(VALUE(LEFT(RIGHT(L21,(LEN(L21)-(FIND("/",L21,1)))),(FIND("/",RIGHT(L21,(LEN(L21)-(FIND("/",L21,1)))),1))-1))),"")</f>
        <v>500</v>
      </c>
      <c r="K21" s="39">
        <f t="array" ref="K21">IF(ISBLANK(L21)=FALSE,(VALUE(LEFT(RIGHT(L21,(LEN(L21)-(FIND("-",L21,1)))),(FIND("/",RIGHT(L21,(LEN(L21)-(FIND("-",L21,1)))),1))-1))/1000),"")</f>
        <v>167</v>
      </c>
      <c r="L21" s="40" t="s">
        <v>123</v>
      </c>
      <c r="M21" s="36">
        <v>2007</v>
      </c>
      <c r="N21" s="36">
        <v>2007</v>
      </c>
      <c r="O21" s="36">
        <v>2032</v>
      </c>
      <c r="P21" s="37" t="s">
        <v>124</v>
      </c>
      <c r="Q21" s="37" t="s">
        <v>57</v>
      </c>
      <c r="R21" s="37">
        <v>2007</v>
      </c>
      <c r="S21" s="37" t="s">
        <v>58</v>
      </c>
      <c r="T21" s="39" t="s">
        <v>59</v>
      </c>
      <c r="U21" s="39">
        <v>46</v>
      </c>
      <c r="V21" s="37" t="s">
        <v>59</v>
      </c>
      <c r="W21" s="37" t="s">
        <v>59</v>
      </c>
      <c r="X21" s="39" t="s">
        <v>60</v>
      </c>
      <c r="Y21" s="39" t="s">
        <v>125</v>
      </c>
      <c r="Z21" s="39" t="s">
        <v>126</v>
      </c>
      <c r="AA21" s="39" t="s">
        <v>63</v>
      </c>
      <c r="AB21" s="39">
        <v>11.4</v>
      </c>
      <c r="AC21" s="39">
        <v>37.200000000000003</v>
      </c>
      <c r="AD21" s="39">
        <v>22.3</v>
      </c>
      <c r="AE21" s="39">
        <v>86.5</v>
      </c>
      <c r="AF21" s="39">
        <v>289</v>
      </c>
      <c r="AG21" s="39">
        <v>80.8</v>
      </c>
      <c r="AH21" s="39">
        <v>0.06</v>
      </c>
      <c r="AI21" s="39">
        <v>5.8999999999999997E-2</v>
      </c>
      <c r="AJ21" s="39" t="s">
        <v>127</v>
      </c>
      <c r="AK21" s="37" t="str">
        <f t="shared" si="0"/>
        <v>АОДЦТН</v>
      </c>
      <c r="AL21" s="39" t="str">
        <f t="shared" si="1"/>
        <v>1-фаз.</v>
      </c>
      <c r="AM21" s="39" t="s">
        <v>59</v>
      </c>
      <c r="AN21" s="39"/>
      <c r="AO21" s="39"/>
      <c r="AP21" s="39" t="s">
        <v>147</v>
      </c>
      <c r="AQ21" s="41" t="s">
        <v>148</v>
      </c>
      <c r="AR21" s="42" t="s">
        <v>65</v>
      </c>
      <c r="AS21" s="42"/>
    </row>
    <row r="22" spans="1:45" s="43" customFormat="1" ht="12.8" customHeight="1" x14ac:dyDescent="0.25">
      <c r="A22" s="36">
        <v>150</v>
      </c>
      <c r="B22" s="37" t="s">
        <v>143</v>
      </c>
      <c r="C22" s="37" t="s">
        <v>144</v>
      </c>
      <c r="D22" s="36">
        <v>500</v>
      </c>
      <c r="E22" s="37" t="str">
        <f>CONCATENATE([1]Данные!$C22,[1]Данные!$D22)</f>
        <v/>
      </c>
      <c r="F22" s="37" t="s">
        <v>145</v>
      </c>
      <c r="G22" s="38" t="s">
        <v>52</v>
      </c>
      <c r="H22" s="39" t="s">
        <v>68</v>
      </c>
      <c r="I22" s="39" t="s">
        <v>54</v>
      </c>
      <c r="J22" s="39">
        <f t="array" ref="J22">IF(ISBLANK(L22)=FALSE,(VALUE(LEFT(RIGHT(L22,(LEN(L22)-(FIND("/",L22,1)))),(FIND("/",RIGHT(L22,(LEN(L22)-(FIND("/",L22,1)))),1))-1))),"")</f>
        <v>500</v>
      </c>
      <c r="K22" s="39">
        <f t="array" ref="K22">IF(ISBLANK(L22)=FALSE,(VALUE(LEFT(RIGHT(L22,(LEN(L22)-(FIND("-",L22,1)))),(FIND("/",RIGHT(L22,(LEN(L22)-(FIND("-",L22,1)))),1))-1))/1000),"")</f>
        <v>167</v>
      </c>
      <c r="L22" s="40" t="s">
        <v>123</v>
      </c>
      <c r="M22" s="36">
        <v>2007</v>
      </c>
      <c r="N22" s="36">
        <v>2007</v>
      </c>
      <c r="O22" s="36">
        <v>2032</v>
      </c>
      <c r="P22" s="37" t="s">
        <v>124</v>
      </c>
      <c r="Q22" s="37" t="s">
        <v>57</v>
      </c>
      <c r="R22" s="37">
        <v>2007</v>
      </c>
      <c r="S22" s="37" t="s">
        <v>58</v>
      </c>
      <c r="T22" s="39" t="s">
        <v>59</v>
      </c>
      <c r="U22" s="39">
        <v>46</v>
      </c>
      <c r="V22" s="37" t="s">
        <v>59</v>
      </c>
      <c r="W22" s="37" t="s">
        <v>59</v>
      </c>
      <c r="X22" s="39" t="s">
        <v>60</v>
      </c>
      <c r="Y22" s="39" t="s">
        <v>125</v>
      </c>
      <c r="Z22" s="39" t="s">
        <v>126</v>
      </c>
      <c r="AA22" s="39" t="s">
        <v>63</v>
      </c>
      <c r="AB22" s="39">
        <v>11.3</v>
      </c>
      <c r="AC22" s="39">
        <v>37.6</v>
      </c>
      <c r="AD22" s="39">
        <v>22.4</v>
      </c>
      <c r="AE22" s="39">
        <v>85.2</v>
      </c>
      <c r="AF22" s="39">
        <v>281</v>
      </c>
      <c r="AG22" s="39">
        <v>83</v>
      </c>
      <c r="AH22" s="39">
        <v>5.7000000000000002E-2</v>
      </c>
      <c r="AI22" s="39">
        <v>5.8999999999999997E-2</v>
      </c>
      <c r="AJ22" s="39" t="s">
        <v>127</v>
      </c>
      <c r="AK22" s="37" t="str">
        <f t="shared" si="0"/>
        <v>АОДЦТН</v>
      </c>
      <c r="AL22" s="39" t="str">
        <f t="shared" si="1"/>
        <v>1-фаз.</v>
      </c>
      <c r="AM22" s="39" t="s">
        <v>59</v>
      </c>
      <c r="AN22" s="39"/>
      <c r="AO22" s="39"/>
      <c r="AP22" s="39" t="s">
        <v>147</v>
      </c>
      <c r="AQ22" s="41" t="s">
        <v>148</v>
      </c>
      <c r="AR22" s="42" t="s">
        <v>65</v>
      </c>
      <c r="AS22" s="42"/>
    </row>
    <row r="23" spans="1:45" s="43" customFormat="1" ht="12.8" customHeight="1" x14ac:dyDescent="0.25">
      <c r="A23" s="36">
        <v>151</v>
      </c>
      <c r="B23" s="37" t="s">
        <v>143</v>
      </c>
      <c r="C23" s="37" t="s">
        <v>144</v>
      </c>
      <c r="D23" s="36">
        <v>500</v>
      </c>
      <c r="E23" s="37" t="str">
        <f>CONCATENATE([1]Данные!$C23,[1]Данные!$D23)</f>
        <v/>
      </c>
      <c r="F23" s="37" t="s">
        <v>145</v>
      </c>
      <c r="G23" s="38" t="s">
        <v>52</v>
      </c>
      <c r="H23" s="39" t="s">
        <v>75</v>
      </c>
      <c r="I23" s="39" t="s">
        <v>54</v>
      </c>
      <c r="J23" s="39">
        <f t="array" ref="J23">IF(ISBLANK(L23)=FALSE,(VALUE(LEFT(RIGHT(L23,(LEN(L23)-(FIND("/",L23,1)))),(FIND("/",RIGHT(L23,(LEN(L23)-(FIND("/",L23,1)))),1))-1))),"")</f>
        <v>500</v>
      </c>
      <c r="K23" s="39">
        <f t="array" ref="K23">IF(ISBLANK(L23)=FALSE,(VALUE(LEFT(RIGHT(L23,(LEN(L23)-(FIND("-",L23,1)))),(FIND("/",RIGHT(L23,(LEN(L23)-(FIND("-",L23,1)))),1))-1))/1000),"")</f>
        <v>167</v>
      </c>
      <c r="L23" s="40" t="s">
        <v>123</v>
      </c>
      <c r="M23" s="36">
        <v>2007</v>
      </c>
      <c r="N23" s="36">
        <v>2007</v>
      </c>
      <c r="O23" s="36">
        <v>2032</v>
      </c>
      <c r="P23" s="37" t="s">
        <v>124</v>
      </c>
      <c r="Q23" s="37" t="s">
        <v>57</v>
      </c>
      <c r="R23" s="37">
        <v>2007</v>
      </c>
      <c r="S23" s="37" t="s">
        <v>58</v>
      </c>
      <c r="T23" s="39" t="s">
        <v>59</v>
      </c>
      <c r="U23" s="39">
        <v>30</v>
      </c>
      <c r="V23" s="37" t="s">
        <v>59</v>
      </c>
      <c r="W23" s="37" t="s">
        <v>59</v>
      </c>
      <c r="X23" s="39" t="s">
        <v>60</v>
      </c>
      <c r="Y23" s="39" t="s">
        <v>125</v>
      </c>
      <c r="Z23" s="39" t="s">
        <v>126</v>
      </c>
      <c r="AA23" s="39" t="s">
        <v>63</v>
      </c>
      <c r="AB23" s="39">
        <v>11.3</v>
      </c>
      <c r="AC23" s="39">
        <v>37</v>
      </c>
      <c r="AD23" s="39">
        <v>22.4</v>
      </c>
      <c r="AE23" s="39">
        <v>83</v>
      </c>
      <c r="AF23" s="39">
        <v>289</v>
      </c>
      <c r="AG23" s="39">
        <v>77.790000000000006</v>
      </c>
      <c r="AH23" s="39">
        <v>0.05</v>
      </c>
      <c r="AI23" s="39">
        <v>5.8999999999999997E-2</v>
      </c>
      <c r="AJ23" s="39" t="s">
        <v>127</v>
      </c>
      <c r="AK23" s="37" t="str">
        <f t="shared" si="0"/>
        <v>АОДЦТН</v>
      </c>
      <c r="AL23" s="39" t="str">
        <f t="shared" si="1"/>
        <v>Резерв 1-фаз.</v>
      </c>
      <c r="AM23" s="39" t="s">
        <v>59</v>
      </c>
      <c r="AN23" s="39"/>
      <c r="AO23" s="39"/>
      <c r="AP23" s="39" t="s">
        <v>147</v>
      </c>
      <c r="AQ23" s="41" t="s">
        <v>148</v>
      </c>
      <c r="AR23" s="42" t="s">
        <v>65</v>
      </c>
      <c r="AS23" s="42"/>
    </row>
    <row r="24" spans="1:45" s="43" customFormat="1" ht="12.8" customHeight="1" x14ac:dyDescent="0.25">
      <c r="A24" s="36">
        <v>152</v>
      </c>
      <c r="B24" s="37" t="s">
        <v>143</v>
      </c>
      <c r="C24" s="37" t="s">
        <v>144</v>
      </c>
      <c r="D24" s="36">
        <v>500</v>
      </c>
      <c r="E24" s="37" t="str">
        <f>CONCATENATE([1]Данные!$C24,[1]Данные!$D24)</f>
        <v/>
      </c>
      <c r="F24" s="37" t="s">
        <v>145</v>
      </c>
      <c r="G24" s="38" t="s">
        <v>128</v>
      </c>
      <c r="H24" s="39" t="s">
        <v>78</v>
      </c>
      <c r="I24" s="39" t="s">
        <v>79</v>
      </c>
      <c r="J24" s="39">
        <f t="array" ref="J24">IF(ISBLANK(L24)=FALSE,(VALUE(LEFT(RIGHT(L24,(LEN(L24)-(FIND("/",L24,1)))),(FIND("/",RIGHT(L24,(LEN(L24)-(FIND("/",L24,1)))),1))-1))),"")</f>
        <v>10</v>
      </c>
      <c r="K24" s="39">
        <f t="array" ref="K24">IF(ISBLANK(L24)=FALSE,(VALUE(LEFT(RIGHT(L24,(LEN(L24)-(FIND("-",L24,1)))),(FIND("/",RIGHT(L24,(LEN(L24)-(FIND("-",L24,1)))),1))-1))/1000),"")</f>
        <v>0.4</v>
      </c>
      <c r="L24" s="40" t="s">
        <v>129</v>
      </c>
      <c r="M24" s="36">
        <v>2001</v>
      </c>
      <c r="N24" s="36">
        <v>2001</v>
      </c>
      <c r="O24" s="36">
        <v>2026</v>
      </c>
      <c r="P24" s="37" t="s">
        <v>130</v>
      </c>
      <c r="Q24" s="37" t="s">
        <v>108</v>
      </c>
      <c r="R24" s="37">
        <v>2001</v>
      </c>
      <c r="S24" s="37" t="s">
        <v>109</v>
      </c>
      <c r="T24" s="39" t="s">
        <v>59</v>
      </c>
      <c r="U24" s="39" t="s">
        <v>59</v>
      </c>
      <c r="V24" s="37" t="s">
        <v>59</v>
      </c>
      <c r="W24" s="37" t="s">
        <v>59</v>
      </c>
      <c r="X24" s="39" t="s">
        <v>131</v>
      </c>
      <c r="Y24" s="39" t="s">
        <v>132</v>
      </c>
      <c r="Z24" s="39" t="s">
        <v>133</v>
      </c>
      <c r="AA24" s="39" t="s">
        <v>113</v>
      </c>
      <c r="AB24" s="39" t="s">
        <v>86</v>
      </c>
      <c r="AC24" s="39">
        <v>4.5199999999999996</v>
      </c>
      <c r="AD24" s="39" t="s">
        <v>86</v>
      </c>
      <c r="AE24" s="39">
        <v>5.74</v>
      </c>
      <c r="AF24" s="39">
        <v>5.8</v>
      </c>
      <c r="AG24" s="39" t="s">
        <v>86</v>
      </c>
      <c r="AH24" s="39">
        <v>0.99</v>
      </c>
      <c r="AI24" s="39">
        <v>2</v>
      </c>
      <c r="AJ24" s="39"/>
      <c r="AK24" s="37" t="str">
        <f t="shared" si="0"/>
        <v>ТМ</v>
      </c>
      <c r="AL24" s="39" t="str">
        <f t="shared" si="1"/>
        <v>3-фаз.</v>
      </c>
      <c r="AM24" s="39" t="s">
        <v>59</v>
      </c>
      <c r="AN24" s="39"/>
      <c r="AO24" s="39"/>
      <c r="AP24" s="39" t="s">
        <v>147</v>
      </c>
      <c r="AQ24" s="41" t="s">
        <v>148</v>
      </c>
      <c r="AR24" s="42" t="s">
        <v>65</v>
      </c>
      <c r="AS24" s="42"/>
    </row>
    <row r="25" spans="1:45" s="43" customFormat="1" ht="12.8" customHeight="1" x14ac:dyDescent="0.25">
      <c r="A25" s="36">
        <v>153</v>
      </c>
      <c r="B25" s="37" t="s">
        <v>143</v>
      </c>
      <c r="C25" s="37" t="s">
        <v>144</v>
      </c>
      <c r="D25" s="36">
        <v>500</v>
      </c>
      <c r="E25" s="37" t="str">
        <f>CONCATENATE([1]Данные!$C25,[1]Данные!$D25)</f>
        <v/>
      </c>
      <c r="F25" s="37" t="s">
        <v>145</v>
      </c>
      <c r="G25" s="38" t="s">
        <v>134</v>
      </c>
      <c r="H25" s="39" t="s">
        <v>78</v>
      </c>
      <c r="I25" s="39" t="s">
        <v>79</v>
      </c>
      <c r="J25" s="39">
        <f t="array" ref="J25">IF(ISBLANK(L25)=FALSE,(VALUE(LEFT(RIGHT(L25,(LEN(L25)-(FIND("/",L25,1)))),(FIND("/",RIGHT(L25,(LEN(L25)-(FIND("/",L25,1)))),1))-1))),"")</f>
        <v>10</v>
      </c>
      <c r="K25" s="39">
        <f t="array" ref="K25">IF(ISBLANK(L25)=FALSE,(VALUE(LEFT(RIGHT(L25,(LEN(L25)-(FIND("-",L25,1)))),(FIND("/",RIGHT(L25,(LEN(L25)-(FIND("-",L25,1)))),1))-1))/1000),"")</f>
        <v>0.4</v>
      </c>
      <c r="L25" s="40" t="s">
        <v>129</v>
      </c>
      <c r="M25" s="36">
        <v>2001</v>
      </c>
      <c r="N25" s="36">
        <v>2001</v>
      </c>
      <c r="O25" s="36">
        <v>2026</v>
      </c>
      <c r="P25" s="37" t="s">
        <v>130</v>
      </c>
      <c r="Q25" s="37" t="s">
        <v>108</v>
      </c>
      <c r="R25" s="37">
        <v>2001</v>
      </c>
      <c r="S25" s="37" t="s">
        <v>109</v>
      </c>
      <c r="T25" s="39" t="s">
        <v>59</v>
      </c>
      <c r="U25" s="39" t="s">
        <v>59</v>
      </c>
      <c r="V25" s="37" t="s">
        <v>59</v>
      </c>
      <c r="W25" s="37" t="s">
        <v>59</v>
      </c>
      <c r="X25" s="39" t="s">
        <v>131</v>
      </c>
      <c r="Y25" s="39" t="s">
        <v>132</v>
      </c>
      <c r="Z25" s="39" t="s">
        <v>133</v>
      </c>
      <c r="AA25" s="39" t="s">
        <v>113</v>
      </c>
      <c r="AB25" s="39" t="s">
        <v>86</v>
      </c>
      <c r="AC25" s="39">
        <v>4.5199999999999996</v>
      </c>
      <c r="AD25" s="39" t="s">
        <v>86</v>
      </c>
      <c r="AE25" s="39" t="s">
        <v>86</v>
      </c>
      <c r="AF25" s="39">
        <v>5.8</v>
      </c>
      <c r="AG25" s="39" t="s">
        <v>86</v>
      </c>
      <c r="AH25" s="39">
        <v>1.02</v>
      </c>
      <c r="AI25" s="39">
        <v>1.99</v>
      </c>
      <c r="AJ25" s="39"/>
      <c r="AK25" s="37" t="str">
        <f t="shared" si="0"/>
        <v>ТМ</v>
      </c>
      <c r="AL25" s="39" t="str">
        <f t="shared" si="1"/>
        <v>3-фаз.</v>
      </c>
      <c r="AM25" s="39" t="s">
        <v>59</v>
      </c>
      <c r="AN25" s="39"/>
      <c r="AO25" s="39"/>
      <c r="AP25" s="39" t="s">
        <v>147</v>
      </c>
      <c r="AQ25" s="41" t="s">
        <v>148</v>
      </c>
      <c r="AR25" s="42" t="s">
        <v>65</v>
      </c>
      <c r="AS25" s="42"/>
    </row>
    <row r="26" spans="1:45" s="43" customFormat="1" ht="12.8" customHeight="1" x14ac:dyDescent="0.25">
      <c r="A26" s="36">
        <v>154</v>
      </c>
      <c r="B26" s="37" t="s">
        <v>143</v>
      </c>
      <c r="C26" s="37" t="s">
        <v>144</v>
      </c>
      <c r="D26" s="36">
        <v>500</v>
      </c>
      <c r="E26" s="37" t="str">
        <f>CONCATENATE([1]Данные!$C26,[1]Данные!$D26)</f>
        <v/>
      </c>
      <c r="F26" s="37" t="s">
        <v>145</v>
      </c>
      <c r="G26" s="38" t="s">
        <v>135</v>
      </c>
      <c r="H26" s="39" t="s">
        <v>78</v>
      </c>
      <c r="I26" s="39" t="s">
        <v>79</v>
      </c>
      <c r="J26" s="39">
        <f t="array" ref="J26">IF(ISBLANK(L26)=FALSE,(VALUE(LEFT(RIGHT(L26,(LEN(L26)-(FIND("/",L26,1)))),(FIND("/",RIGHT(L26,(LEN(L26)-(FIND("/",L26,1)))),1))-1))),"")</f>
        <v>10</v>
      </c>
      <c r="K26" s="39">
        <f t="array" ref="K26">IF(ISBLANK(L26)=FALSE,(VALUE(LEFT(RIGHT(L26,(LEN(L26)-(FIND("-",L26,1)))),(FIND("/",RIGHT(L26,(LEN(L26)-(FIND("-",L26,1)))),1))-1))/1000),"")</f>
        <v>0.4</v>
      </c>
      <c r="L26" s="40" t="s">
        <v>129</v>
      </c>
      <c r="M26" s="36">
        <v>2001</v>
      </c>
      <c r="N26" s="36">
        <v>2001</v>
      </c>
      <c r="O26" s="36">
        <v>2026</v>
      </c>
      <c r="P26" s="37" t="s">
        <v>130</v>
      </c>
      <c r="Q26" s="37" t="s">
        <v>108</v>
      </c>
      <c r="R26" s="37">
        <v>2001</v>
      </c>
      <c r="S26" s="37" t="s">
        <v>109</v>
      </c>
      <c r="T26" s="39" t="s">
        <v>59</v>
      </c>
      <c r="U26" s="39" t="s">
        <v>59</v>
      </c>
      <c r="V26" s="37" t="s">
        <v>59</v>
      </c>
      <c r="W26" s="37" t="s">
        <v>59</v>
      </c>
      <c r="X26" s="39" t="s">
        <v>131</v>
      </c>
      <c r="Y26" s="39" t="s">
        <v>132</v>
      </c>
      <c r="Z26" s="39" t="s">
        <v>133</v>
      </c>
      <c r="AA26" s="39" t="s">
        <v>113</v>
      </c>
      <c r="AB26" s="39" t="s">
        <v>86</v>
      </c>
      <c r="AC26" s="39">
        <v>4.8</v>
      </c>
      <c r="AD26" s="39" t="s">
        <v>86</v>
      </c>
      <c r="AE26" s="39" t="s">
        <v>86</v>
      </c>
      <c r="AF26" s="39">
        <v>5.74</v>
      </c>
      <c r="AG26" s="39" t="s">
        <v>86</v>
      </c>
      <c r="AH26" s="39">
        <v>1.02</v>
      </c>
      <c r="AI26" s="39">
        <v>2</v>
      </c>
      <c r="AJ26" s="39"/>
      <c r="AK26" s="37" t="str">
        <f t="shared" si="0"/>
        <v>ТМ</v>
      </c>
      <c r="AL26" s="39" t="str">
        <f t="shared" si="1"/>
        <v>3-фаз.</v>
      </c>
      <c r="AM26" s="39" t="s">
        <v>59</v>
      </c>
      <c r="AN26" s="39"/>
      <c r="AO26" s="39"/>
      <c r="AP26" s="39" t="s">
        <v>147</v>
      </c>
      <c r="AQ26" s="41" t="s">
        <v>148</v>
      </c>
      <c r="AR26" s="42" t="s">
        <v>65</v>
      </c>
      <c r="AS26" s="42"/>
    </row>
    <row r="27" spans="1:45" s="43" customFormat="1" ht="12.8" customHeight="1" x14ac:dyDescent="0.25">
      <c r="A27" s="36">
        <v>155</v>
      </c>
      <c r="B27" s="37" t="s">
        <v>143</v>
      </c>
      <c r="C27" s="37" t="s">
        <v>144</v>
      </c>
      <c r="D27" s="36">
        <v>500</v>
      </c>
      <c r="E27" s="37" t="str">
        <f>CONCATENATE([1]Данные!$C27,[1]Данные!$D27)</f>
        <v/>
      </c>
      <c r="F27" s="37" t="s">
        <v>145</v>
      </c>
      <c r="G27" s="38" t="s">
        <v>136</v>
      </c>
      <c r="H27" s="39" t="s">
        <v>78</v>
      </c>
      <c r="I27" s="39" t="s">
        <v>79</v>
      </c>
      <c r="J27" s="39">
        <f t="array" ref="J27">IF(ISBLANK(L27)=FALSE,(VALUE(LEFT(RIGHT(L27,(LEN(L27)-(FIND("/",L27,1)))),(FIND("/",RIGHT(L27,(LEN(L27)-(FIND("/",L27,1)))),1))-1))),"")</f>
        <v>10</v>
      </c>
      <c r="K27" s="39">
        <f t="array" ref="K27">IF(ISBLANK(L27)=FALSE,(VALUE(LEFT(RIGHT(L27,(LEN(L27)-(FIND("-",L27,1)))),(FIND("/",RIGHT(L27,(LEN(L27)-(FIND("-",L27,1)))),1))-1))/1000),"")</f>
        <v>0.4</v>
      </c>
      <c r="L27" s="40" t="s">
        <v>129</v>
      </c>
      <c r="M27" s="36">
        <v>2001</v>
      </c>
      <c r="N27" s="36">
        <v>2001</v>
      </c>
      <c r="O27" s="36">
        <v>2026</v>
      </c>
      <c r="P27" s="37" t="s">
        <v>130</v>
      </c>
      <c r="Q27" s="37" t="s">
        <v>108</v>
      </c>
      <c r="R27" s="37">
        <v>2001</v>
      </c>
      <c r="S27" s="37" t="s">
        <v>109</v>
      </c>
      <c r="T27" s="39" t="s">
        <v>59</v>
      </c>
      <c r="U27" s="39" t="s">
        <v>59</v>
      </c>
      <c r="V27" s="37" t="s">
        <v>59</v>
      </c>
      <c r="W27" s="37" t="s">
        <v>59</v>
      </c>
      <c r="X27" s="39" t="s">
        <v>131</v>
      </c>
      <c r="Y27" s="39" t="s">
        <v>132</v>
      </c>
      <c r="Z27" s="39" t="s">
        <v>133</v>
      </c>
      <c r="AA27" s="39" t="s">
        <v>113</v>
      </c>
      <c r="AB27" s="39" t="s">
        <v>86</v>
      </c>
      <c r="AC27" s="39">
        <v>4.3</v>
      </c>
      <c r="AD27" s="39" t="s">
        <v>86</v>
      </c>
      <c r="AE27" s="39" t="s">
        <v>86</v>
      </c>
      <c r="AF27" s="39">
        <v>6.04</v>
      </c>
      <c r="AG27" s="39" t="s">
        <v>86</v>
      </c>
      <c r="AH27" s="39">
        <v>1.05</v>
      </c>
      <c r="AI27" s="39">
        <v>2.33</v>
      </c>
      <c r="AJ27" s="39"/>
      <c r="AK27" s="37" t="str">
        <f t="shared" si="0"/>
        <v>ТМ</v>
      </c>
      <c r="AL27" s="39" t="str">
        <f t="shared" si="1"/>
        <v>3-фаз.</v>
      </c>
      <c r="AM27" s="39" t="s">
        <v>59</v>
      </c>
      <c r="AN27" s="39"/>
      <c r="AO27" s="39"/>
      <c r="AP27" s="39" t="s">
        <v>147</v>
      </c>
      <c r="AQ27" s="41" t="s">
        <v>148</v>
      </c>
      <c r="AR27" s="42" t="s">
        <v>65</v>
      </c>
      <c r="AS27" s="42"/>
    </row>
    <row r="28" spans="1:45" s="43" customFormat="1" ht="12.8" customHeight="1" x14ac:dyDescent="0.25">
      <c r="A28" s="36">
        <v>156</v>
      </c>
      <c r="B28" s="37" t="s">
        <v>143</v>
      </c>
      <c r="C28" s="37" t="s">
        <v>144</v>
      </c>
      <c r="D28" s="36">
        <v>500</v>
      </c>
      <c r="E28" s="37" t="str">
        <f>CONCATENATE([1]Данные!$C28,[1]Данные!$D28)</f>
        <v/>
      </c>
      <c r="F28" s="37" t="s">
        <v>145</v>
      </c>
      <c r="G28" s="38" t="s">
        <v>137</v>
      </c>
      <c r="H28" s="39" t="s">
        <v>78</v>
      </c>
      <c r="I28" s="39" t="s">
        <v>79</v>
      </c>
      <c r="J28" s="39">
        <f t="array" ref="J28">IF(ISBLANK(L28)=FALSE,(VALUE(LEFT(RIGHT(L28,(LEN(L28)-(FIND("/",L28,1)))),(FIND("/",RIGHT(L28,(LEN(L28)-(FIND("/",L28,1)))),1))-1))),"")</f>
        <v>10</v>
      </c>
      <c r="K28" s="39">
        <f t="array" ref="K28">IF(ISBLANK(L28)=FALSE,(VALUE(LEFT(RIGHT(L28,(LEN(L28)-(FIND("-",L28,1)))),(FIND("/",RIGHT(L28,(LEN(L28)-(FIND("-",L28,1)))),1))-1))/1000),"")</f>
        <v>0.63</v>
      </c>
      <c r="L28" s="40" t="s">
        <v>138</v>
      </c>
      <c r="M28" s="36">
        <v>2000</v>
      </c>
      <c r="N28" s="36">
        <v>2001</v>
      </c>
      <c r="O28" s="36">
        <v>2026</v>
      </c>
      <c r="P28" s="37" t="s">
        <v>130</v>
      </c>
      <c r="Q28" s="37" t="s">
        <v>108</v>
      </c>
      <c r="R28" s="37">
        <v>2000</v>
      </c>
      <c r="S28" s="37" t="s">
        <v>109</v>
      </c>
      <c r="T28" s="39" t="s">
        <v>59</v>
      </c>
      <c r="U28" s="39" t="s">
        <v>59</v>
      </c>
      <c r="V28" s="37" t="s">
        <v>59</v>
      </c>
      <c r="W28" s="37" t="s">
        <v>59</v>
      </c>
      <c r="X28" s="39" t="s">
        <v>139</v>
      </c>
      <c r="Y28" s="39" t="s">
        <v>132</v>
      </c>
      <c r="Z28" s="39" t="s">
        <v>140</v>
      </c>
      <c r="AA28" s="39" t="s">
        <v>141</v>
      </c>
      <c r="AB28" s="39" t="s">
        <v>86</v>
      </c>
      <c r="AC28" s="39">
        <v>5.55</v>
      </c>
      <c r="AD28" s="39" t="s">
        <v>86</v>
      </c>
      <c r="AE28" s="39" t="s">
        <v>86</v>
      </c>
      <c r="AF28" s="39">
        <v>8.7479999999999993</v>
      </c>
      <c r="AG28" s="39" t="s">
        <v>86</v>
      </c>
      <c r="AH28" s="39">
        <v>1</v>
      </c>
      <c r="AI28" s="39">
        <v>0.62</v>
      </c>
      <c r="AJ28" s="39"/>
      <c r="AK28" s="37" t="str">
        <f t="shared" si="0"/>
        <v>ТМЗ</v>
      </c>
      <c r="AL28" s="39" t="str">
        <f t="shared" si="1"/>
        <v>3-фаз.</v>
      </c>
      <c r="AM28" s="39" t="s">
        <v>59</v>
      </c>
      <c r="AN28" s="39"/>
      <c r="AO28" s="39"/>
      <c r="AP28" s="39" t="s">
        <v>147</v>
      </c>
      <c r="AQ28" s="41" t="s">
        <v>148</v>
      </c>
      <c r="AR28" s="42" t="s">
        <v>65</v>
      </c>
      <c r="AS28" s="42"/>
    </row>
    <row r="29" spans="1:45" s="43" customFormat="1" ht="12.8" customHeight="1" x14ac:dyDescent="0.25">
      <c r="A29" s="36">
        <v>157</v>
      </c>
      <c r="B29" s="37" t="s">
        <v>143</v>
      </c>
      <c r="C29" s="37" t="s">
        <v>144</v>
      </c>
      <c r="D29" s="36">
        <v>500</v>
      </c>
      <c r="E29" s="37" t="str">
        <f>CONCATENATE([1]Данные!$C29,[1]Данные!$D29)</f>
        <v/>
      </c>
      <c r="F29" s="37" t="s">
        <v>145</v>
      </c>
      <c r="G29" s="38" t="s">
        <v>142</v>
      </c>
      <c r="H29" s="39" t="s">
        <v>78</v>
      </c>
      <c r="I29" s="39" t="s">
        <v>79</v>
      </c>
      <c r="J29" s="39">
        <f t="array" ref="J29">IF(ISBLANK(L29)=FALSE,(VALUE(LEFT(RIGHT(L29,(LEN(L29)-(FIND("/",L29,1)))),(FIND("/",RIGHT(L29,(LEN(L29)-(FIND("/",L29,1)))),1))-1))),"")</f>
        <v>10</v>
      </c>
      <c r="K29" s="39">
        <f t="array" ref="K29">IF(ISBLANK(L29)=FALSE,(VALUE(LEFT(RIGHT(L29,(LEN(L29)-(FIND("-",L29,1)))),(FIND("/",RIGHT(L29,(LEN(L29)-(FIND("-",L29,1)))),1))-1))/1000),"")</f>
        <v>0.63</v>
      </c>
      <c r="L29" s="40" t="s">
        <v>138</v>
      </c>
      <c r="M29" s="36">
        <v>2000</v>
      </c>
      <c r="N29" s="36">
        <v>2001</v>
      </c>
      <c r="O29" s="36">
        <v>2026</v>
      </c>
      <c r="P29" s="37" t="s">
        <v>130</v>
      </c>
      <c r="Q29" s="37" t="s">
        <v>108</v>
      </c>
      <c r="R29" s="37">
        <v>2000</v>
      </c>
      <c r="S29" s="37" t="s">
        <v>109</v>
      </c>
      <c r="T29" s="39" t="s">
        <v>59</v>
      </c>
      <c r="U29" s="39" t="s">
        <v>59</v>
      </c>
      <c r="V29" s="37" t="s">
        <v>59</v>
      </c>
      <c r="W29" s="37" t="s">
        <v>59</v>
      </c>
      <c r="X29" s="39" t="s">
        <v>139</v>
      </c>
      <c r="Y29" s="39" t="s">
        <v>132</v>
      </c>
      <c r="Z29" s="39" t="s">
        <v>140</v>
      </c>
      <c r="AA29" s="39" t="s">
        <v>141</v>
      </c>
      <c r="AB29" s="39" t="s">
        <v>86</v>
      </c>
      <c r="AC29" s="39">
        <v>5.58</v>
      </c>
      <c r="AD29" s="39" t="s">
        <v>86</v>
      </c>
      <c r="AE29" s="39" t="s">
        <v>86</v>
      </c>
      <c r="AF29" s="39">
        <v>8.6999999999999993</v>
      </c>
      <c r="AG29" s="39" t="s">
        <v>86</v>
      </c>
      <c r="AH29" s="39">
        <v>1.01</v>
      </c>
      <c r="AI29" s="39">
        <v>0.71</v>
      </c>
      <c r="AJ29" s="39"/>
      <c r="AK29" s="37" t="str">
        <f t="shared" si="0"/>
        <v>ТМЗ</v>
      </c>
      <c r="AL29" s="39" t="str">
        <f t="shared" si="1"/>
        <v>3-фаз.</v>
      </c>
      <c r="AM29" s="39" t="s">
        <v>59</v>
      </c>
      <c r="AN29" s="39"/>
      <c r="AO29" s="39"/>
      <c r="AP29" s="39" t="s">
        <v>147</v>
      </c>
      <c r="AQ29" s="41" t="s">
        <v>148</v>
      </c>
      <c r="AR29" s="42" t="s">
        <v>65</v>
      </c>
      <c r="AS29" s="42"/>
    </row>
  </sheetData>
  <mergeCells count="5">
    <mergeCell ref="A4:F4"/>
    <mergeCell ref="G4:N4"/>
    <mergeCell ref="P4:W4"/>
    <mergeCell ref="Y4:AI4"/>
    <mergeCell ref="AP4:AQ4"/>
  </mergeCells>
  <dataValidations count="11">
    <dataValidation type="list" allowBlank="1" showInputMessage="1" showErrorMessage="1" sqref="AR6:AS29 I6:I29">
      <formula1>#REF!</formula1>
    </dataValidation>
    <dataValidation type="list" allowBlank="1" showInputMessage="1" showErrorMessage="1" sqref="F6:F29">
      <formula1>INDIRECT(E6:$E$2005)</formula1>
    </dataValidation>
    <dataValidation type="list" allowBlank="1" showInputMessage="1" showErrorMessage="1" sqref="D6:D29">
      <formula1>INDIRECT(C6:$C$2005)</formula1>
    </dataValidation>
    <dataValidation type="list" allowBlank="1" showInputMessage="1" showErrorMessage="1" sqref="C6:C29">
      <formula1>INDIRECT(B6:$B$2005)</formula1>
    </dataValidation>
    <dataValidation type="list" allowBlank="1" showInputMessage="1" showErrorMessage="1" sqref="H6:H29">
      <formula1>Фаза</formula1>
    </dataValidation>
    <dataValidation type="list" allowBlank="1" showInputMessage="1" showErrorMessage="1" sqref="O6:O29">
      <formula1>Год_тех_осв</formula1>
    </dataValidation>
    <dataValidation type="list" allowBlank="1" showInputMessage="1" showErrorMessage="1" sqref="M6:N29">
      <formula1>годы</formula1>
    </dataValidation>
    <dataValidation type="list" allowBlank="1" showInputMessage="1" showErrorMessage="1" sqref="B6:B29">
      <formula1>МЭС</formula1>
    </dataValidation>
    <dataValidation type="list" allowBlank="1" showInputMessage="1" showErrorMessage="1" sqref="AQ6:AQ29">
      <formula1>ФО</formula1>
    </dataValidation>
    <dataValidation type="list" allowBlank="1" showInputMessage="1" showErrorMessage="1" sqref="AP6:AP29">
      <formula1>Субъект</formula1>
    </dataValidation>
    <dataValidation type="list" allowBlank="1" showInputMessage="1" showErrorMessage="1" sqref="AM6:AM29">
      <formula1>"да,нет"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2019-05-17T07:27:14Z</dcterms:modified>
</cp:coreProperties>
</file>